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SO 301 - A -3 - Kanalizac..." sheetId="2" r:id="rId2"/>
    <sheet name="SO 301 - A -3-1 - Kanaliz..." sheetId="3" r:id="rId3"/>
    <sheet name="SO 301 - OS -2 - Kanaliza..." sheetId="4" r:id="rId4"/>
    <sheet name="SO 302 - Odlehčovací komora" sheetId="5" r:id="rId5"/>
    <sheet name="SO 303 - Kanalizační příp..." sheetId="6" r:id="rId6"/>
    <sheet name="VRN - Vedlejší rozpočtové..." sheetId="7" r:id="rId7"/>
    <sheet name="Pokyny pro vyplnění" sheetId="8" r:id="rId8"/>
  </sheets>
  <definedNames>
    <definedName name="_xlnm.Print_Area" localSheetId="0">'Rekapitulace stavby'!$D$4:$AO$36,'Rekapitulace stavby'!$C$42:$AQ$61</definedName>
    <definedName name="_xlnm._FilterDatabase" localSheetId="1" hidden="1">'SO 301 - A -3 - Kanalizac...'!$C$86:$K$428</definedName>
    <definedName name="_xlnm.Print_Area" localSheetId="1">'SO 301 - A -3 - Kanalizac...'!$C$4:$J$39,'SO 301 - A -3 - Kanalizac...'!$C$45:$J$68,'SO 301 - A -3 - Kanalizac...'!$C$74:$K$428</definedName>
    <definedName name="_xlnm._FilterDatabase" localSheetId="2" hidden="1">'SO 301 - A -3-1 - Kanaliz...'!$C$86:$K$373</definedName>
    <definedName name="_xlnm.Print_Area" localSheetId="2">'SO 301 - A -3-1 - Kanaliz...'!$C$4:$J$39,'SO 301 - A -3-1 - Kanaliz...'!$C$45:$J$68,'SO 301 - A -3-1 - Kanaliz...'!$C$74:$K$373</definedName>
    <definedName name="_xlnm._FilterDatabase" localSheetId="3" hidden="1">'SO 301 - OS -2 - Kanaliza...'!$C$86:$K$376</definedName>
    <definedName name="_xlnm.Print_Area" localSheetId="3">'SO 301 - OS -2 - Kanaliza...'!$C$4:$J$39,'SO 301 - OS -2 - Kanaliza...'!$C$45:$J$68,'SO 301 - OS -2 - Kanaliza...'!$C$74:$K$376</definedName>
    <definedName name="_xlnm._FilterDatabase" localSheetId="4" hidden="1">'SO 302 - Odlehčovací komora'!$C$89:$K$286</definedName>
    <definedName name="_xlnm.Print_Area" localSheetId="4">'SO 302 - Odlehčovací komora'!$C$4:$J$39,'SO 302 - Odlehčovací komora'!$C$45:$J$71,'SO 302 - Odlehčovací komora'!$C$77:$K$286</definedName>
    <definedName name="_xlnm._FilterDatabase" localSheetId="5" hidden="1">'SO 303 - Kanalizační příp...'!$C$87:$K$360</definedName>
    <definedName name="_xlnm.Print_Area" localSheetId="5">'SO 303 - Kanalizační příp...'!$C$4:$J$39,'SO 303 - Kanalizační příp...'!$C$45:$J$69,'SO 303 - Kanalizační příp...'!$C$75:$K$360</definedName>
    <definedName name="_xlnm._FilterDatabase" localSheetId="6" hidden="1">'VRN - Vedlejší rozpočtové...'!$C$85:$K$105</definedName>
    <definedName name="_xlnm.Print_Area" localSheetId="6">'VRN - Vedlejší rozpočtové...'!$C$4:$J$39,'VRN - Vedlejší rozpočtové...'!$C$45:$J$67,'VRN - Vedlejší rozpočtové...'!$C$73:$K$105</definedName>
    <definedName name="_xlnm.Print_Area" localSheetId="7">'Pokyny pro vyplnění'!$B$2:$K$71,'Pokyny pro vyplnění'!$B$74:$K$118,'Pokyny pro vyplnění'!$B$121:$K$190,'Pokyny pro vyplnění'!$B$198:$K$218</definedName>
    <definedName name="_xlnm.Print_Titles" localSheetId="0">'Rekapitulace stavby'!$52:$52</definedName>
    <definedName name="_xlnm.Print_Titles" localSheetId="1">'SO 301 - A -3 - Kanalizac...'!$86:$86</definedName>
    <definedName name="_xlnm.Print_Titles" localSheetId="2">'SO 301 - A -3-1 - Kanaliz...'!$86:$86</definedName>
    <definedName name="_xlnm.Print_Titles" localSheetId="3">'SO 301 - OS -2 - Kanaliza...'!$86:$86</definedName>
    <definedName name="_xlnm.Print_Titles" localSheetId="4">'SO 302 - Odlehčovací komora'!$89:$89</definedName>
    <definedName name="_xlnm.Print_Titles" localSheetId="5">'SO 303 - Kanalizační příp...'!$87:$87</definedName>
    <definedName name="_xlnm.Print_Titles" localSheetId="6">'VRN - Vedlejší rozpočtové...'!$85:$85</definedName>
  </definedNames>
  <calcPr fullCalcOnLoad="1"/>
</workbook>
</file>

<file path=xl/sharedStrings.xml><?xml version="1.0" encoding="utf-8"?>
<sst xmlns="http://schemas.openxmlformats.org/spreadsheetml/2006/main" count="12701" uniqueCount="1498">
  <si>
    <t>Export Komplet</t>
  </si>
  <si>
    <t>VZ</t>
  </si>
  <si>
    <t>2.0</t>
  </si>
  <si>
    <t>ZAMOK</t>
  </si>
  <si>
    <t>False</t>
  </si>
  <si>
    <t>{f5951e2e-ab00-44fd-971b-9eb5efff0c37}</t>
  </si>
  <si>
    <t>0,01</t>
  </si>
  <si>
    <t>21</t>
  </si>
  <si>
    <t>15</t>
  </si>
  <si>
    <t>REKAPITULACE STAVBY</t>
  </si>
  <si>
    <t>v ---  níže se nacházejí doplnkové a pomocné údaje k sestavám  --- v</t>
  </si>
  <si>
    <t>Návod na vyplnění</t>
  </si>
  <si>
    <t>0,001</t>
  </si>
  <si>
    <t>Kód:</t>
  </si>
  <si>
    <t>Z004</t>
  </si>
  <si>
    <t>Měnit lze pouze buňky se žlutým podbarvením!
1) v Rekapitulaci stavby vyplňte údaje o Uchazeči (přenesou se do ostatních sestav i v jiných listech)
2) na vybraných listech vyplňte v sestavě Soupis prací ceny u položek</t>
  </si>
  <si>
    <t>Stavba:</t>
  </si>
  <si>
    <t>Obnova a dostavba kanalizace Plánice - Klatovská, Kostelní</t>
  </si>
  <si>
    <t>KSO:</t>
  </si>
  <si>
    <t/>
  </si>
  <si>
    <t>CC-CZ:</t>
  </si>
  <si>
    <t>Místo:</t>
  </si>
  <si>
    <t>Plánice</t>
  </si>
  <si>
    <t>Datum:</t>
  </si>
  <si>
    <t>29. 10. 2018</t>
  </si>
  <si>
    <t>Zadavatel:</t>
  </si>
  <si>
    <t>IČ:</t>
  </si>
  <si>
    <t>00255980</t>
  </si>
  <si>
    <t>Město Plánice</t>
  </si>
  <si>
    <t>DIČ:</t>
  </si>
  <si>
    <t>Uchazeč:</t>
  </si>
  <si>
    <t>Vyplň údaj</t>
  </si>
  <si>
    <t>Projektant:</t>
  </si>
  <si>
    <t>06787720</t>
  </si>
  <si>
    <t>INGVAMA inženýrská a projektová spol. s r.o.</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</si>
  <si>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</si>
  <si>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</si>
  <si>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</si>
  <si>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</si>
  <si>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</si>
  <si>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</si>
  <si>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</si>
  <si>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</si>
  <si>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</si>
  <si>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</si>
  <si>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</si>
  <si>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</si>
  <si>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</si>
  <si>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</si>
  <si>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</si>
  <si>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</si>
  <si>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</si>
  <si>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</si>
  <si>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</si>
  <si>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</si>
  <si>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</si>
  <si>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</si>
  <si>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</si>
  <si>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</si>
  <si>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</si>
  <si>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</si>
  <si>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</si>
  <si>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</si>
  <si>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</si>
  <si>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</si>
  <si>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</si>
  <si>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</si>
  <si>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</si>
  <si>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</si>
  <si>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</si>
  <si>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</si>
  <si>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</si>
  <si>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</si>
  <si>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</si>
  <si>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</si>
  <si>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</si>
  <si>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</si>
  <si>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</si>
  <si>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</si>
  <si>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301 - A -3</t>
  </si>
  <si>
    <t>Kanalizace stoka A-3</t>
  </si>
  <si>
    <t>STA</t>
  </si>
  <si>
    <t>1</t>
  </si>
  <si>
    <t>{325c70a7-8ed4-4ba2-b2d3-afd8a8157160}</t>
  </si>
  <si>
    <t>2</t>
  </si>
  <si>
    <t>SO 301 - A -3-1</t>
  </si>
  <si>
    <t>Kanalizace stoka A-3-1</t>
  </si>
  <si>
    <t>{08ebe905-206d-4f2d-ac3a-a432b73234d4}</t>
  </si>
  <si>
    <t>SO 301 - OS -2</t>
  </si>
  <si>
    <t>Kanalizace stoka OS-2</t>
  </si>
  <si>
    <t>{b1c8259c-73a9-4ca0-b8b7-5b005d414ab7}</t>
  </si>
  <si>
    <t>SO 302</t>
  </si>
  <si>
    <t>Odlehčovací komora</t>
  </si>
  <si>
    <t>{51003893-63c1-4391-a772-e15f16ad64fa}</t>
  </si>
  <si>
    <t>SO 303</t>
  </si>
  <si>
    <t>Kanalizační přípojky</t>
  </si>
  <si>
    <t>{fa089e3e-adc6-49d1-a056-56a87389aa54}</t>
  </si>
  <si>
    <t>VRN</t>
  </si>
  <si>
    <t>Vedlejší rozpočtové náklady</t>
  </si>
  <si>
    <t>{9f50a6f9-84ea-4954-9165-a1f40fe199dc}</t>
  </si>
  <si>
    <t>KRYCÍ LIST SOUPISU PRACÍ</t>
  </si>
  <si>
    <t>Objekt:</t>
  </si>
  <si>
    <t>SO 301 - A -3 - Kanalizace stoka A-3</t>
  </si>
  <si>
    <t>REKAPITULACE ČLENĚNÍ SOUPISU PRACÍ</t>
  </si>
  <si>
    <t>Kód dílu - Popis</t>
  </si>
  <si>
    <t>Cena celkem [CZK]</t>
  </si>
  <si>
    <t>-1</t>
  </si>
  <si>
    <t>HSV - Práce a dodávky HSV</t>
  </si>
  <si>
    <t xml:space="preserve">    1 - Zemní práce</t>
  </si>
  <si>
    <t xml:space="preserve">    2 - Zakládání</t>
  </si>
  <si>
    <t xml:space="preserve">    4 - Vodorovné konstrukce</t>
  </si>
  <si>
    <t xml:space="preserve">    5 - Komunikace pozemní</t>
  </si>
  <si>
    <t xml:space="preserve">    8 - Trubní vedení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</si>
  <si>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</si>
  <si>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</si>
  <si>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</si>
  <si>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</si>
  <si>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</si>
  <si>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</si>
  <si>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</si>
  <si>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</si>
  <si>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</si>
  <si>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</si>
  <si>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</si>
  <si>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</si>
  <si>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</si>
  <si>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</si>
  <si>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</si>
  <si>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</si>
  <si>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</si>
  <si>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</si>
  <si>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</si>
  <si>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</si>
  <si>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113106511</t>
  </si>
  <si>
    <t>Rozebrání dlažeb vozovek z velkých kostek s ložem z kameniva strojně pl přes 200 m2</t>
  </si>
  <si>
    <t>m2</t>
  </si>
  <si>
    <t>CS ÚRS 2018 01</t>
  </si>
  <si>
    <t>4</t>
  </si>
  <si>
    <t>524126635</t>
  </si>
  <si>
    <t>PP</t>
  </si>
  <si>
    <t>Rozebrání dlažeb a dílců vozovek a ploch s přemístěním hmot na skládku na vzdálenost do 3 m nebo s naložením na dopravní prostředek, s jakoukoliv výplní spár strojně plochy jednotlivě přes 200 m2 z velkých kostek s ložem z kameniva těženého</t>
  </si>
  <si>
    <t>PSC</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</si>
  <si>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</si>
  <si>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</si>
  <si>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66*1,3+333*1,2</t>
  </si>
  <si>
    <t>113107222</t>
  </si>
  <si>
    <t>Odstranění podkladu z kameniva drceného tl 200 mm strojně pl přes 200 m2</t>
  </si>
  <si>
    <t>-185684524</t>
  </si>
  <si>
    <t>Odstranění podkladů nebo krytů strojně plochy jednotlivě přes 200 m2 s přemístěním hmot na skládku na vzdálenost do 20 m nebo s naložením na dopravní prostředek z kameniva hrubého drceného, o tl. vrstvy přes 100 do 200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</si>
  <si>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</si>
  <si>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3</t>
  </si>
  <si>
    <t>113107223</t>
  </si>
  <si>
    <t>Odstranění podkladu z kameniva drceného tl 300 mm strojně pl přes 200 m2</t>
  </si>
  <si>
    <t>-1477770511</t>
  </si>
  <si>
    <t>Odstranění podkladů nebo krytů strojně plochy jednotlivě přes 200 m2 s přemístěním hmot na skládku na vzdálenost do 20 m nebo s naložením na dopravní prostředek z kameniva hrubého drceného, o tl. vrstvy přes 200 do 300 mm</t>
  </si>
  <si>
    <t>113107241</t>
  </si>
  <si>
    <t>Odstranění podkladu živičného tl 50 mm strojně pl přes 200 m2</t>
  </si>
  <si>
    <t>844038767</t>
  </si>
  <si>
    <t>Odstranění podkladů nebo krytů strojně plochy jednotlivě přes 200 m2 s přemístěním hmot na skládku na vzdálenost do 20 m nebo s naložením na dopravní prostředek živičných, o tl. vrstvy do 50 mm</t>
  </si>
  <si>
    <t>5</t>
  </si>
  <si>
    <t>113107242</t>
  </si>
  <si>
    <t>Odstranění podkladu živičného tl 100 mm strojně pl přes 200 m2</t>
  </si>
  <si>
    <t>-108831144</t>
  </si>
  <si>
    <t>Odstranění podkladů nebo krytů strojně plochy jednotlivě přes 200 m2 s přemístěním hmot na skládku na vzdálenost do 20 m nebo s naložením na dopravní prostředek živičných, o tl. vrstvy přes 50 do 100 mm</t>
  </si>
  <si>
    <t>6</t>
  </si>
  <si>
    <t>115101201</t>
  </si>
  <si>
    <t>Čerpání vody na dopravní výšku do 10 m průměrný přítok do 500 l/min</t>
  </si>
  <si>
    <t>hod</t>
  </si>
  <si>
    <t>-1288418594</t>
  </si>
  <si>
    <t>Čerpání vody na dopravní výšku do 10 m s uvažovaným průměrným přítokem do 500 l/min</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</si>
  <si>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</si>
  <si>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7</t>
  </si>
  <si>
    <t>115101301</t>
  </si>
  <si>
    <t>Pohotovost čerpací soupravy pro dopravní výšku do 10 m přítok do 500 l/min</t>
  </si>
  <si>
    <t>den</t>
  </si>
  <si>
    <t>-261560658</t>
  </si>
  <si>
    <t>Pohotovost záložní čerpací soupravy pro dopravní výšku do 10 m s uvažovaným průměrným přítokem do 500 l/min</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</si>
  <si>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</si>
  <si>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8</t>
  </si>
  <si>
    <t>119001401</t>
  </si>
  <si>
    <t>Dočasné zajištění potrubí ocelového nebo litinového DN do 200</t>
  </si>
  <si>
    <t>m</t>
  </si>
  <si>
    <t>-1097984747</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</si>
  <si>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</si>
  <si>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</si>
  <si>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9</t>
  </si>
  <si>
    <t>119001411</t>
  </si>
  <si>
    <t>Dočasné zajištění potrubí betonového, ŽB nebo kameninového DN do 200</t>
  </si>
  <si>
    <t>-1746275242</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</si>
  <si>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betonového, kameninového nebo železobetonového, světlosti DN do 200</t>
  </si>
  <si>
    <t>10</t>
  </si>
  <si>
    <t>119001421</t>
  </si>
  <si>
    <t>Dočasné zajištění kabelů a kabelových tratí ze 3 volně ložených kabelů</t>
  </si>
  <si>
    <t>-1279842166</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</si>
  <si>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</si>
  <si>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11</t>
  </si>
  <si>
    <t>119003215</t>
  </si>
  <si>
    <t>Trubková mobilní plotová zábrana výšky do 1,5 m  pro zabezpečení výkopu zřízení</t>
  </si>
  <si>
    <t>497954847</t>
  </si>
  <si>
    <t>Pomocné konstrukce při zabezpečení výkopu svislé ocelové mobilní oplocení, výšky do 1,5 m panely ze svařovaných trubek zřízení</t>
  </si>
  <si>
    <t xml:space="preserve">Poznámka k souboru cen:
1. V ceně zřízení -2121, -2131, -2411, -3211, -3212, -3213, -3215, -3217, -3121, -3223, -3227 jsou započteny i náklady na opotřebení.
2. V ceně zřízení mobilního oplocení -3211, -3213, -3217, -3223, -3227 je zahrnuto i opotřebení betonové patky, vzpěry, spojky.
3. Položku -2411 lze použít pouze pro šířku výkopu do 1,0 m.
4. V položce -3131 jsou započteny i náklady na dřevěný sloupek.
5. U položek -2311, -4111, -4121 je uvažováno se 100% opotřebením. Bezpečný vlez nebo výlez se zpravidla umisťuje po 20 m délky výkopu.
6. Položky tohoto souboru cen jsou určeny k ocenění pomocných konstrukcí sloužících k zabezpečení výkopů (BOZP) na veřejných prostranstvích (v obcích, na komunikacích apod.). Položky nelze užít k ocenění zařízení staveniště, pokud se toto oceňuje pomocí VRN.
</t>
  </si>
  <si>
    <t>12</t>
  </si>
  <si>
    <t>119003216</t>
  </si>
  <si>
    <t>Trubková mobilní plotová zábrana výšky do 1,5 m  pro zabezpečení výkopu odstranění</t>
  </si>
  <si>
    <t>92274735</t>
  </si>
  <si>
    <t>Pomocné konstrukce při zabezpečení výkopu svislé ocelové mobilní oplocení, výšky do 1,5 m panely ze svařovaných trubek odstranění</t>
  </si>
  <si>
    <t>13</t>
  </si>
  <si>
    <t>130001101</t>
  </si>
  <si>
    <t>Příplatek za ztížení vykopávky v blízkosti podzemního vedení</t>
  </si>
  <si>
    <t>m3</t>
  </si>
  <si>
    <t>-1434027361</t>
  </si>
  <si>
    <t>Příplatek k cenám hloubených vykopávek za ztížení vykopávky v blízkosti podzemního vedení nebo výbušnin pro jakoukoliv třídu horniny</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</si>
  <si>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</si>
  <si>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66*1,3*2,1+333*1,2*2,1+1,5*0,3*2,1*14</t>
  </si>
  <si>
    <t>1032,57*0,3 'Přepočtené koeficientem množství</t>
  </si>
  <si>
    <t>14</t>
  </si>
  <si>
    <t>132201202</t>
  </si>
  <si>
    <t>Hloubení rýh š do 2000 mm v hornině tř. 3 objemu do 1000 m3</t>
  </si>
  <si>
    <t>1839860619</t>
  </si>
  <si>
    <t>Hloubení zapažených i nezapažených rýh šířky přes 600 do 2 000 mm s urovnáním dna do předepsaného profilu a spádu v hornině tř. 3 přes 100 do 1 000 m3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</si>
  <si>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</si>
  <si>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132201209</t>
  </si>
  <si>
    <t>Příplatek za lepivost k hloubení rýh š do 2000 mm v hornině tř. 3</t>
  </si>
  <si>
    <t>537002870</t>
  </si>
  <si>
    <t>Hloubení zapažených i nezapažených rýh šířky přes 600 do 2 000 mm s urovnáním dna do předepsaného profilu a spádu v hornině tř. 3 Příplatek k cenám za lepivost horniny tř. 3</t>
  </si>
  <si>
    <t>1032,57*0,09 'Přepočtené koeficientem množství</t>
  </si>
  <si>
    <t>16</t>
  </si>
  <si>
    <t>132301202</t>
  </si>
  <si>
    <t>Hloubení rýh š do 2000 mm v hornině tř. 4 objemu do 1000 m3</t>
  </si>
  <si>
    <t>1179755096</t>
  </si>
  <si>
    <t>Hloubení zapažených i nezapažených rýh šířky přes 600 do 2 000 mm s urovnáním dna do předepsaného profilu a spádu v hornině tř. 4 přes 100 do 1 000 m3</t>
  </si>
  <si>
    <t>1032,57*0,4 'Přepočtené koeficientem množství</t>
  </si>
  <si>
    <t>17</t>
  </si>
  <si>
    <t>132301209</t>
  </si>
  <si>
    <t>Příplatek za lepivost k hloubení rýh š do 2000 mm v hornině tř. 4</t>
  </si>
  <si>
    <t>208666324</t>
  </si>
  <si>
    <t>Hloubení zapažených i nezapažených rýh šířky přes 600 do 2 000 mm s urovnáním dna do předepsaného profilu a spádu v hornině tř. 4 Příplatek k cenám za lepivost horniny tř. 4</t>
  </si>
  <si>
    <t>1032,57*0,12 'Přepočtené koeficientem množství</t>
  </si>
  <si>
    <t>18</t>
  </si>
  <si>
    <t>132401201</t>
  </si>
  <si>
    <t>Hloubení rýh š do 2000 mm v hornině tř. 5</t>
  </si>
  <si>
    <t>-1953196354</t>
  </si>
  <si>
    <t>Hloubení zapažených i nezapažených rýh šířky přes 600 do 2 000 mm s urovnáním dna do předepsaného profilu a spádu s použitím trhavin v hornině tř. 5 pro jakékoliv množství</t>
  </si>
  <si>
    <t>1032,57*0,2 'Přepočtené koeficientem množství</t>
  </si>
  <si>
    <t>19</t>
  </si>
  <si>
    <t>132501201</t>
  </si>
  <si>
    <t>Hloubení rýh š do 2000 mm v hornině tř. 6</t>
  </si>
  <si>
    <t>-290248419</t>
  </si>
  <si>
    <t>Hloubení zapažených i nezapažených rýh šířky přes 600 do 2 000 mm s urovnáním dna do předepsaného profilu a spádu s použitím trhavin v hornině 6 pro jakékoliv množství</t>
  </si>
  <si>
    <t>1032,57*0,1 'Přepočtené koeficientem množství</t>
  </si>
  <si>
    <t>20</t>
  </si>
  <si>
    <t>151101102</t>
  </si>
  <si>
    <t>Zřízení příložného pažení a rozepření stěn rýh hl do 4 m</t>
  </si>
  <si>
    <t>-361343927</t>
  </si>
  <si>
    <t>Zřízení pažení a rozepření stěn rýh pro podzemní vedení pro všechny šířky rýhy příložné pro jakoukoliv mezerovitost, hloubky do 4 m</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</si>
  <si>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</si>
  <si>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400*2*2,5</t>
  </si>
  <si>
    <t>151101112</t>
  </si>
  <si>
    <t>Odstranění příložného pažení a rozepření stěn rýh hl do 4 m</t>
  </si>
  <si>
    <t>-778270186</t>
  </si>
  <si>
    <t>Odstranění pažení a rozepření stěn rýh pro podzemní vedení s uložením materiálu na vzdálenost do 3 m od kraje výkopu příložné, hloubky přes 2 do 4 m</t>
  </si>
  <si>
    <t>22</t>
  </si>
  <si>
    <t>161101101</t>
  </si>
  <si>
    <t>Svislé přemístění výkopku z horniny tř. 1 až 4 hl výkopu do 2,5 m</t>
  </si>
  <si>
    <t>-545560629</t>
  </si>
  <si>
    <t>Svislé přemístění výkopku bez naložení do dopravní nádoby avšak s vyprázdněním dopravní nádoby na hromadu nebo do dopravního prostředku z horniny tř. 1 až 4, při hloubce výkopu přes 1 do 2,5 m</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</si>
  <si>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</si>
  <si>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1032,57*0,385 'Přepočtené koeficientem množství</t>
  </si>
  <si>
    <t>23</t>
  </si>
  <si>
    <t>161101151</t>
  </si>
  <si>
    <t>Svislé přemístění výkopku z horniny tř. 5 až 7 hl výkopu do 2,5 m</t>
  </si>
  <si>
    <t>2039439448</t>
  </si>
  <si>
    <t>Svislé přemístění výkopku bez naložení do dopravní nádoby avšak s vyprázdněním dopravní nádoby na hromadu nebo do dopravního prostředku z horniny tř. 5 až 7, při hloubce výkopu přes 1 do 2,5 m</t>
  </si>
  <si>
    <t>1032,57*0,165 'Přepočtené koeficientem množství</t>
  </si>
  <si>
    <t>24</t>
  </si>
  <si>
    <t>162701105</t>
  </si>
  <si>
    <t>Vodorovné přemístění do 10000 m výkopku/sypaniny z horniny tř. 1 až 4</t>
  </si>
  <si>
    <t>-1400259609</t>
  </si>
  <si>
    <t>Vodorovné přemístění výkopku nebo sypaniny po suchu na obvyklém dopravním prostředku, bez naložení výkopku, avšak se složením bez rozhrnutí z horniny tř. 1 až 4 na vzdálenost přes 9 000 do 10 000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</si>
  <si>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</si>
  <si>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65,41*0,95*1,3+94,82*0,8*1,2+217,67*0,65*1,2+20*0,55*1,2</t>
  </si>
  <si>
    <t>0,65*0,65*3,14*2,1*14</t>
  </si>
  <si>
    <t>393,795*0,7 'Přepočtené koeficientem množství</t>
  </si>
  <si>
    <t>25</t>
  </si>
  <si>
    <t>162701155</t>
  </si>
  <si>
    <t>Vodorovné přemístění do 10000 m výkopku/sypaniny z horniny tř. 5 až 7</t>
  </si>
  <si>
    <t>314611028</t>
  </si>
  <si>
    <t>Vodorovné přemístění výkopku nebo sypaniny po suchu na obvyklém dopravním prostředku, bez naložení výkopku, avšak se složením bez rozhrnutí z horniny tř. 5 až 7 na vzdálenost přes 9 000 do 10 000 m</t>
  </si>
  <si>
    <t>393,795*0,3 'Přepočtené koeficientem množství</t>
  </si>
  <si>
    <t>26</t>
  </si>
  <si>
    <t>167101102</t>
  </si>
  <si>
    <t>Nakládání výkopku z hornin tř. 1 až 4 přes 100 m3</t>
  </si>
  <si>
    <t>1057444360</t>
  </si>
  <si>
    <t>Nakládání, skládání a překládání neulehlého výkopku nebo sypaniny nakládání, množství přes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</si>
  <si>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</si>
  <si>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27</t>
  </si>
  <si>
    <t>167101152</t>
  </si>
  <si>
    <t>Nakládání výkopku z hornin tř. 5 až 7 přes 100 m3</t>
  </si>
  <si>
    <t>1573005944</t>
  </si>
  <si>
    <t>Nakládání, skládání a překládání neulehlého výkopku nebo sypaniny nakládání, množství přes 100 m3, z hornin tř. 5 až 7</t>
  </si>
  <si>
    <t>28</t>
  </si>
  <si>
    <t>171201201</t>
  </si>
  <si>
    <t>Uložení sypaniny na skládky</t>
  </si>
  <si>
    <t>-1046880232</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</si>
  <si>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</si>
  <si>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29</t>
  </si>
  <si>
    <t>171201211</t>
  </si>
  <si>
    <t>Poplatek za uložení stavebního odpadu - zeminy a kameniva na skládce</t>
  </si>
  <si>
    <t>t</t>
  </si>
  <si>
    <t>1488713251</t>
  </si>
  <si>
    <t>Poplatek za uložení stavebního odpadu na skládce (skládkovné) zeminy a kameniva zatříděného do Katalogu odpadů pod kódem 170 504</t>
  </si>
  <si>
    <t xml:space="preserve">Poznámka k souboru cen:
1. Ceny uvedené v souboru cen lze po dohodě upravit podle místních podmínek.
</t>
  </si>
  <si>
    <t>393,795*2 'Přepočtené koeficientem množství</t>
  </si>
  <si>
    <t>30</t>
  </si>
  <si>
    <t>174101101</t>
  </si>
  <si>
    <t>Zásyp jam, šachet rýh nebo kolem objektů sypaninou se zhutněním</t>
  </si>
  <si>
    <t>173144300</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</si>
  <si>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</si>
  <si>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</si>
  <si>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-(65,41*0,95*1,3+94,82*0,8*1,2+217,67*0,65*1,2+20*0,55*1,2)</t>
  </si>
  <si>
    <t>-0,65*0,65*3,14*2,1*14</t>
  </si>
  <si>
    <t>31</t>
  </si>
  <si>
    <t>175151101</t>
  </si>
  <si>
    <t>Obsypání potrubí strojně sypaninou bez prohození, uloženou do 3 m</t>
  </si>
  <si>
    <t>-1697402923</t>
  </si>
  <si>
    <t>Obsypání potrubí strojně sypaninou z vhodných hornin tř.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</si>
  <si>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</si>
  <si>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65,41*0,8*1,3+94,82*0,7*1,2+217,67*0,55*1,2+20*0,45*1,2</t>
  </si>
  <si>
    <t>-0,25*0,25*3,14*65,41-0,2*0,2*3,14*94,82-0,125*0,125*3,14*217,67-0,075*0,075*3,14*20</t>
  </si>
  <si>
    <t>32</t>
  </si>
  <si>
    <t>M</t>
  </si>
  <si>
    <t>58337331</t>
  </si>
  <si>
    <t>štěrkopísek frakce 0/22</t>
  </si>
  <si>
    <t>-590308628</t>
  </si>
  <si>
    <t>266,358*1,67 'Přepočtené koeficientem množství</t>
  </si>
  <si>
    <t>33</t>
  </si>
  <si>
    <t>181951102</t>
  </si>
  <si>
    <t>Úprava pláně v hornině tř. 1 až 4 se zhutněním</t>
  </si>
  <si>
    <t>-374988007</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</si>
  <si>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</si>
  <si>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</si>
  <si>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66*2,5+66*1,9+66*1,3+333*2,4+333*1,8+333*1,2</t>
  </si>
  <si>
    <t>Zakládání</t>
  </si>
  <si>
    <t>34</t>
  </si>
  <si>
    <t>212752212</t>
  </si>
  <si>
    <t>Trativod z drenážních trubek plastových flexibilních D do 100 mm včetně lože otevřený výkop</t>
  </si>
  <si>
    <t>-1027683441</t>
  </si>
  <si>
    <t>Trativody z drenážních trubek se zřízením štěrkopískového lože pod trubky a s jejich obsypem v průměrném celkovém množství do 0,15 m3/m v otevřeném výkopu z trubek plastových flexibilních D přes 65 do 100 mm</t>
  </si>
  <si>
    <t>398</t>
  </si>
  <si>
    <t>Vodorovné konstrukce</t>
  </si>
  <si>
    <t>35</t>
  </si>
  <si>
    <t>451573111</t>
  </si>
  <si>
    <t>Lože pod potrubí otevřený výkop ze štěrkopísku</t>
  </si>
  <si>
    <t>1258509504</t>
  </si>
  <si>
    <t>Lože pod potrubí, stoky a drobné objekty v otevřeném výkopu z písku a štěrkopísku do 63 mm</t>
  </si>
  <si>
    <t xml:space="preserve">Poznámka k souboru cen:
1. Ceny -1111 a -1192 lze použít i pro zřízení sběrných vrstev nad drenážními trubkami.
2. V cenách -5111 a -1192 jsou započteny i náklady na prohození výkopku získaného při zemních pracích.
</t>
  </si>
  <si>
    <t>66*1,3*0,15+333*1,2*0,1</t>
  </si>
  <si>
    <t>36</t>
  </si>
  <si>
    <t>452112111</t>
  </si>
  <si>
    <t>Osazení betonových prstenců nebo rámů v do 100 mm</t>
  </si>
  <si>
    <t>kus</t>
  </si>
  <si>
    <t>1769036751</t>
  </si>
  <si>
    <t>Osazení betonových dílců prstenců nebo rámů pod poklopy a mříže, výšky do 100 mm</t>
  </si>
  <si>
    <t xml:space="preserve">Poznámka k souboru cen:
1. V cenách nejsou započteny náklady na dodávku betonových výrobků; tyto se oceňují ve specifikaci.
</t>
  </si>
  <si>
    <t>37</t>
  </si>
  <si>
    <t>59223864</t>
  </si>
  <si>
    <t>prstenec betonový pro uliční vpusť vyrovnávací 39 x 6 x 13 cm</t>
  </si>
  <si>
    <t>-1957352381</t>
  </si>
  <si>
    <t>38</t>
  </si>
  <si>
    <t>59224174</t>
  </si>
  <si>
    <t>prstenec betonový vyrovnávací 62,5x8x12 cm</t>
  </si>
  <si>
    <t>359823188</t>
  </si>
  <si>
    <t>prstenec betonový vyrovnávací 62,5x4x12 cm</t>
  </si>
  <si>
    <t>39</t>
  </si>
  <si>
    <t>59224175</t>
  </si>
  <si>
    <t>-2120204975</t>
  </si>
  <si>
    <t>prstenec betonový vyrovnávací 62,5x6x12 cm</t>
  </si>
  <si>
    <t>40</t>
  </si>
  <si>
    <t>59224176</t>
  </si>
  <si>
    <t>245635505</t>
  </si>
  <si>
    <t>41</t>
  </si>
  <si>
    <t>59224177</t>
  </si>
  <si>
    <t>-535045292</t>
  </si>
  <si>
    <t>prstenec betonový vyrovnávací 62,5x10x12 cm</t>
  </si>
  <si>
    <t>42</t>
  </si>
  <si>
    <t>452311121</t>
  </si>
  <si>
    <t>Podkladní desky z betonu prostého tř. C 8/10 otevřený výkop</t>
  </si>
  <si>
    <t>815597279</t>
  </si>
  <si>
    <t>Podkladní a zajišťovací konstrukce z betonu prostého v otevřeném výkopu desky pod potrubí, stoky a drobné objekty z betonu tř. C 8/10</t>
  </si>
  <si>
    <t xml:space="preserve">Poznámka k souboru cen:
1. Ceny -1121 až -1181 a -1192 lze použít i pro ochrannou vrstvu pod železobetonové konstrukce.
2. Ceny -2121 až -2181 a -2192 jsou určeny pro jakékoliv úkosy sedel.
</t>
  </si>
  <si>
    <t>1,5*1,5*0,1*14</t>
  </si>
  <si>
    <t>Komunikace pozemní</t>
  </si>
  <si>
    <t>43</t>
  </si>
  <si>
    <t>564871111</t>
  </si>
  <si>
    <t>Podklad ze štěrkodrtě ŠD tl 250 mm</t>
  </si>
  <si>
    <t>221885703</t>
  </si>
  <si>
    <t>Podklad ze štěrkodrti ŠD s rozprostřením a zhutněním, po zhutnění tl. 250 mm</t>
  </si>
  <si>
    <t>"provizorní zaštěrkování"66*1,3+333*1,2</t>
  </si>
  <si>
    <t>Trubní vedení</t>
  </si>
  <si>
    <t>44</t>
  </si>
  <si>
    <t>871313121</t>
  </si>
  <si>
    <t>Montáž kanalizačního potrubí z PVC těsněné gumovým kroužkem otevřený výkop sklon do 20 % DN 160</t>
  </si>
  <si>
    <t>94770546</t>
  </si>
  <si>
    <t>Montáž kanalizačního potrubí z plastů z tvrdého PVC těsněných gumovým kroužkem v otevřeném výkopu ve sklonu do 20 % DN 160</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</si>
  <si>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</si>
  <si>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45</t>
  </si>
  <si>
    <t>28612005</t>
  </si>
  <si>
    <t>trubka kanalizační PVC plnostěnná třívrstvá DN 160x6000 mm SN 12</t>
  </si>
  <si>
    <t>2119994806</t>
  </si>
  <si>
    <t>20*1,03 'Přepočtené koeficientem množství</t>
  </si>
  <si>
    <t>46</t>
  </si>
  <si>
    <t>871363121</t>
  </si>
  <si>
    <t>Montáž kanalizačního potrubí z PVC těsněné gumovým kroužkem otevřený výkop sklon do 20 % DN 250</t>
  </si>
  <si>
    <t>1377751793</t>
  </si>
  <si>
    <t>Montáž kanalizačního potrubí z plastů z tvrdého PVC těsněných gumovým kroužkem v otevřeném výkopu ve sklonu do 20 % DN 250</t>
  </si>
  <si>
    <t>47</t>
  </si>
  <si>
    <t>28612013</t>
  </si>
  <si>
    <t>trubka kanalizační PVC plnostěnná třívrstvá DN 250x6000 mm SN 12</t>
  </si>
  <si>
    <t>-101814658</t>
  </si>
  <si>
    <t>217,67*1,03 'Přepočtené koeficientem množství</t>
  </si>
  <si>
    <t>48</t>
  </si>
  <si>
    <t>871393121</t>
  </si>
  <si>
    <t>Montáž kanalizačního potrubí z PVC těsněné gumovým kroužkem otevřený výkop sklon do 20 % DN 400</t>
  </si>
  <si>
    <t>-1643645115</t>
  </si>
  <si>
    <t>Montáž kanalizačního potrubí z plastů z tvrdého PVC těsněných gumovým kroužkem v otevřeném výkopu ve sklonu do 20 % DN 400</t>
  </si>
  <si>
    <t>49</t>
  </si>
  <si>
    <t>28612021</t>
  </si>
  <si>
    <t>trubka kanalizační PVC plnostěnná třívrstvá DN 400x6000 mm SN 12</t>
  </si>
  <si>
    <t>1354053798</t>
  </si>
  <si>
    <t>94,82*1,03 'Přepočtené koeficientem množství</t>
  </si>
  <si>
    <t>50</t>
  </si>
  <si>
    <t>871423121</t>
  </si>
  <si>
    <t>Montáž kanalizačního potrubí z PVC těsněné gumovým kroužkem otevřený výkop sklon do 20 % DN 500</t>
  </si>
  <si>
    <t>-223843334</t>
  </si>
  <si>
    <t>Montáž kanalizačního potrubí z plastů z tvrdého PVC těsněných gumovým kroužkem v otevřeném výkopu ve sklonu do 20 % DN 500</t>
  </si>
  <si>
    <t>51</t>
  </si>
  <si>
    <t>28612023</t>
  </si>
  <si>
    <t>trubka kanalizační PVC plnostěnná třívrstvá DN 500x6000 mm SN 12</t>
  </si>
  <si>
    <t>683645052</t>
  </si>
  <si>
    <t>65,41*1,03 'Přepočtené koeficientem množství</t>
  </si>
  <si>
    <t>52</t>
  </si>
  <si>
    <t>877315211</t>
  </si>
  <si>
    <t>Montáž tvarovek z tvrdého PVC-systém KG nebo z polypropylenu-systém KG 2000 jednoosé DN 150</t>
  </si>
  <si>
    <t>1384587712</t>
  </si>
  <si>
    <t>Montáž tvarovek na kanalizačním potrubí z trub z plastu z tvrdého PVC nebo z polypropylenu v otevřeném výkopu jednoosých DN 150</t>
  </si>
  <si>
    <t xml:space="preserve">Poznámka k souboru cen:
1. V cenách nejsou započteny náklady na dodání tvarovek. Tvarovky se oceňují ve ve specifikaci.
</t>
  </si>
  <si>
    <t>53</t>
  </si>
  <si>
    <t>28611361</t>
  </si>
  <si>
    <t>koleno kanalizační PVC KG 150x45°</t>
  </si>
  <si>
    <t>-1641420008</t>
  </si>
  <si>
    <t>54</t>
  </si>
  <si>
    <t>28612250</t>
  </si>
  <si>
    <t>vložka šachtová kanalizační DN 160</t>
  </si>
  <si>
    <t>-1728522114</t>
  </si>
  <si>
    <t>55</t>
  </si>
  <si>
    <t>877355211</t>
  </si>
  <si>
    <t>Montáž tvarovek z tvrdého PVC-systém KG nebo z polypropylenu-systém KG 2000 jednoosé DN 200</t>
  </si>
  <si>
    <t>296119702</t>
  </si>
  <si>
    <t>Montáž tvarovek na kanalizačním potrubí z trub z plastu z tvrdého PVC nebo z polypropylenu v otevřeném výkopu jednoosých DN 200</t>
  </si>
  <si>
    <t>56</t>
  </si>
  <si>
    <t>28611366</t>
  </si>
  <si>
    <t>koleno kanalizační PVC 200x45°</t>
  </si>
  <si>
    <t>-1541880861</t>
  </si>
  <si>
    <t>57</t>
  </si>
  <si>
    <t>877365211</t>
  </si>
  <si>
    <t>Montáž tvarovek z tvrdého PVC-systém KG nebo z polypropylenu-systém KG 2000 jednoosé DN 250</t>
  </si>
  <si>
    <t>793101938</t>
  </si>
  <si>
    <t>Montáž tvarovek na kanalizačním potrubí z trub z plastu z tvrdého PVC nebo z polypropylenu v otevřeném výkopu jednoosých DN 250</t>
  </si>
  <si>
    <t>58</t>
  </si>
  <si>
    <t>28612252</t>
  </si>
  <si>
    <t>vložka šachtová kanalizační DN 250</t>
  </si>
  <si>
    <t>-927700947</t>
  </si>
  <si>
    <t>59</t>
  </si>
  <si>
    <t>877365221</t>
  </si>
  <si>
    <t>Montáž tvarovek z tvrdého PVC-systém KG nebo z polypropylenu-systém KG 2000 dvouosé DN 250</t>
  </si>
  <si>
    <t>-858703354</t>
  </si>
  <si>
    <t>Montáž tvarovek na kanalizačním potrubí z trub z plastu z tvrdého PVC nebo z polypropylenu v otevřeném výkopu dvouosých DN 250</t>
  </si>
  <si>
    <t>60</t>
  </si>
  <si>
    <t>28611399</t>
  </si>
  <si>
    <t>odbočka kanalizační plastová s hrdlem KG 250/150/45°</t>
  </si>
  <si>
    <t>126939324</t>
  </si>
  <si>
    <t>61</t>
  </si>
  <si>
    <t>28611400</t>
  </si>
  <si>
    <t>odbočka kanalizační plastová s hrdlem KG 250/200/45°</t>
  </si>
  <si>
    <t>-794541691</t>
  </si>
  <si>
    <t>62</t>
  </si>
  <si>
    <t>877375121R</t>
  </si>
  <si>
    <t>Výřez a montáž tvarovek odbočných na potrubí z kanalizačních trub z PVC DN 300</t>
  </si>
  <si>
    <t>-1209724205</t>
  </si>
  <si>
    <t>Výřez a montáž tvarovky na potrubí z trub z tvrdého PVC DN 300</t>
  </si>
  <si>
    <t xml:space="preserve">Poznámka k souboru cen:
1. Ceny jsou určeny pro dodatečné osazení odbočných tvarovek na stávající potrubí.
2. V cenách nejsou započteny náklady na dodání 1 ks odbočné tvarovky a 1 ks přesuvky, popř. 1 ks trouby a těsnících kroužků; tyto náklady se oceňují ve specifikaci. Ztratné lze dohodnout u trub kanalizačních z tvrdého PVC ve výši 1,5 %.
</t>
  </si>
  <si>
    <t>63</t>
  </si>
  <si>
    <t>28612245</t>
  </si>
  <si>
    <t>přesuvka kanalizační plastová PVC KG DN 250 SN 12/16</t>
  </si>
  <si>
    <t>473141921</t>
  </si>
  <si>
    <t>64</t>
  </si>
  <si>
    <t>877395211</t>
  </si>
  <si>
    <t>Montáž tvarovek z tvrdého PVC-systém KG nebo z polypropylenu-systém KG 2000 jednoosé DN 400</t>
  </si>
  <si>
    <t>788175429</t>
  </si>
  <si>
    <t>Montáž tvarovek na kanalizačním potrubí z trub z plastu z tvrdého PVC nebo z polypropylenu v otevřeném výkopu jednoosých DN 400</t>
  </si>
  <si>
    <t>65</t>
  </si>
  <si>
    <t>28612254</t>
  </si>
  <si>
    <t>vložka šachtová kanalizační DN 400</t>
  </si>
  <si>
    <t>60881530</t>
  </si>
  <si>
    <t>66</t>
  </si>
  <si>
    <t>877395221</t>
  </si>
  <si>
    <t>Montáž tvarovek z tvrdého PVC-systém KG nebo z polypropylenu-systém KG 2000 dvouosé DN 400</t>
  </si>
  <si>
    <t>-1383016553</t>
  </si>
  <si>
    <t>Montáž tvarovek na kanalizačním potrubí z trub z plastu z tvrdého PVC nebo z polypropylenu v otevřeném výkopu dvouosých DN 400</t>
  </si>
  <si>
    <t>67</t>
  </si>
  <si>
    <t>28611410</t>
  </si>
  <si>
    <t>odbočka kanalizační plastová s hrdlem KG 400/150/45°</t>
  </si>
  <si>
    <t>957756907</t>
  </si>
  <si>
    <t>68</t>
  </si>
  <si>
    <t>877425211</t>
  </si>
  <si>
    <t>Montáž tvarovek z tvrdého PVC-systém KG nebo z polypropylenu-systém KG 2000 jednoosé DN 500</t>
  </si>
  <si>
    <t>-207466906</t>
  </si>
  <si>
    <t>Montáž tvarovek na kanalizačním potrubí z trub z plastu z tvrdého PVC nebo z polypropylenu v otevřeném výkopu jednoosých DN 500</t>
  </si>
  <si>
    <t>69</t>
  </si>
  <si>
    <t>28612255</t>
  </si>
  <si>
    <t>97033912</t>
  </si>
  <si>
    <t>vložka šachtová kanalizační DN 500</t>
  </si>
  <si>
    <t>70</t>
  </si>
  <si>
    <t>877425221</t>
  </si>
  <si>
    <t>Montáž tvarovek z tvrdého PVC-systém KG nebo z polypropylenu-systém KG 2000 dvouosé DN 500</t>
  </si>
  <si>
    <t>-1613088562</t>
  </si>
  <si>
    <t>Montáž tvarovek na kanalizačním potrubí z trub z plastu z tvrdého PVC nebo z polypropylenu v otevřeném výkopu dvouosých DN 500</t>
  </si>
  <si>
    <t>71</t>
  </si>
  <si>
    <t>28611417</t>
  </si>
  <si>
    <t>odbočka kanalizační plastová s hrdlem KG 500/150/45°</t>
  </si>
  <si>
    <t>649637246</t>
  </si>
  <si>
    <t>72</t>
  </si>
  <si>
    <t>28611418</t>
  </si>
  <si>
    <t>odbočka kanalizační plastová s hrdlem KG 500/200/45°</t>
  </si>
  <si>
    <t>-94537664</t>
  </si>
  <si>
    <t>73</t>
  </si>
  <si>
    <t>892351111</t>
  </si>
  <si>
    <t>Tlaková zkouška vodou potrubí DN 150 nebo 200</t>
  </si>
  <si>
    <t>-1011324306</t>
  </si>
  <si>
    <t>Tlakové zkoušky vodou na potrubí DN 150 nebo 200</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</si>
  <si>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</si>
  <si>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74</t>
  </si>
  <si>
    <t>892372111</t>
  </si>
  <si>
    <t>Zabezpečení konců potrubí DN do 300 při tlakových zkouškách vodou</t>
  </si>
  <si>
    <t>1834690903</t>
  </si>
  <si>
    <t>Tlakové zkoušky vodou zabezpečení konců potrubí při tlakových zkouškách DN do 300</t>
  </si>
  <si>
    <t>75</t>
  </si>
  <si>
    <t>892381111</t>
  </si>
  <si>
    <t>Tlaková zkouška vodou potrubí DN 250, DN 300 nebo 350</t>
  </si>
  <si>
    <t>-1826891540</t>
  </si>
  <si>
    <t>Tlakové zkoušky vodou na potrubí DN 250, 300 nebo 350</t>
  </si>
  <si>
    <t>76</t>
  </si>
  <si>
    <t>892421111</t>
  </si>
  <si>
    <t>Tlaková zkouška vodou potrubí DN 400 nebo 500</t>
  </si>
  <si>
    <t>-1635207072</t>
  </si>
  <si>
    <t>Tlakové zkoušky vodou na potrubí DN 400 nebo 500</t>
  </si>
  <si>
    <t>77</t>
  </si>
  <si>
    <t>894411311</t>
  </si>
  <si>
    <t>Osazení železobetonových dílců pro šachty skruží rovných</t>
  </si>
  <si>
    <t>-149974921</t>
  </si>
  <si>
    <t xml:space="preserve">Poznámka k souboru cen:
1. V cenách nejsou započteny náklady na dodání železobetonových dílců; dodání těchto dílců se oceňuje ve specifikaci.
</t>
  </si>
  <si>
    <t>78</t>
  </si>
  <si>
    <t>59224052</t>
  </si>
  <si>
    <t>skruž pro kanalizační šachty se zabudovanými stupadly 100 x 100 x 12 cm</t>
  </si>
  <si>
    <t>-1425053271</t>
  </si>
  <si>
    <t>79</t>
  </si>
  <si>
    <t>59224050</t>
  </si>
  <si>
    <t>skruž pro kanalizační šachty se zabudovanými stupadly 100 x 25 x 12 cm</t>
  </si>
  <si>
    <t>2096287420</t>
  </si>
  <si>
    <t>80</t>
  </si>
  <si>
    <t>59224051</t>
  </si>
  <si>
    <t>skruž pro kanalizační šachty se zabudovanými stupadly 100 x 50 x 12 cm</t>
  </si>
  <si>
    <t>-1236082521</t>
  </si>
  <si>
    <t>81</t>
  </si>
  <si>
    <t>894412411</t>
  </si>
  <si>
    <t>Osazení železobetonových dílců pro šachty skruží přechodových</t>
  </si>
  <si>
    <t>-1527107130</t>
  </si>
  <si>
    <t>82</t>
  </si>
  <si>
    <t>59224167</t>
  </si>
  <si>
    <t>skruž betonová přechodová 62,5/100x60x12 cm, stupadla poplastovaná</t>
  </si>
  <si>
    <t>820007139</t>
  </si>
  <si>
    <t>83</t>
  </si>
  <si>
    <t>894414111</t>
  </si>
  <si>
    <t>Osazení železobetonových dílců pro šachty skruží základových (dno)</t>
  </si>
  <si>
    <t>1505873251</t>
  </si>
  <si>
    <t>84</t>
  </si>
  <si>
    <t>59224064</t>
  </si>
  <si>
    <t>dno betonové šachtové kulaté DN 1000 x 500, 100 x 65 x 15 cm</t>
  </si>
  <si>
    <t>-106678481</t>
  </si>
  <si>
    <t>dno betonové šachtové kulaté DN 1000 x 650, 100 x 65 x 15 cm</t>
  </si>
  <si>
    <t>85</t>
  </si>
  <si>
    <t>59224061</t>
  </si>
  <si>
    <t>dno betonové šachtové kulaté DN 1000 x 600, 100 x 75 x 15 cm</t>
  </si>
  <si>
    <t>-477446402</t>
  </si>
  <si>
    <t>dno betonové šachtové kulaté DN 1000 x 800, 100 x 80 x 15 cm</t>
  </si>
  <si>
    <t>86</t>
  </si>
  <si>
    <t>59224062</t>
  </si>
  <si>
    <t>dno betonové šachtové kulaté DN 1000 x 800, 100 x 95 x 15 cm</t>
  </si>
  <si>
    <t>1711806492</t>
  </si>
  <si>
    <t>dno betonové šachtové kulaté DN 1000 x 1000, 100 x 100 x 15 cm</t>
  </si>
  <si>
    <t>87</t>
  </si>
  <si>
    <t>59224348</t>
  </si>
  <si>
    <t>těsnění elastomerové pro spojení šachetních dílů DN 1000</t>
  </si>
  <si>
    <t>-1113200521</t>
  </si>
  <si>
    <t>88</t>
  </si>
  <si>
    <t>895941311</t>
  </si>
  <si>
    <t>Zřízení vpusti kanalizační uliční z betonových dílců typ UVB-50</t>
  </si>
  <si>
    <t>1779958501</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</si>
  <si>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</si>
  <si>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89</t>
  </si>
  <si>
    <t>59223852</t>
  </si>
  <si>
    <t>dno betonové pro uliční vpusť s kalovou prohlubní 45x30x5 cm</t>
  </si>
  <si>
    <t>-1430859028</t>
  </si>
  <si>
    <t>90</t>
  </si>
  <si>
    <t>59223866</t>
  </si>
  <si>
    <t>skruž betonová pro uliční vpusť přechodová 45-27/29,5/5 cm</t>
  </si>
  <si>
    <t>613124979</t>
  </si>
  <si>
    <t>91</t>
  </si>
  <si>
    <t>59223854</t>
  </si>
  <si>
    <t>skruž betonová pro uliční vpusť s výtokovým otvorem PVC, 45x35x5 cm</t>
  </si>
  <si>
    <t>752779448</t>
  </si>
  <si>
    <t>92</t>
  </si>
  <si>
    <t>59223858</t>
  </si>
  <si>
    <t>skruž betonová pro uliční vpusť horní 45 x 57 x 5 cm</t>
  </si>
  <si>
    <t>-1931050438</t>
  </si>
  <si>
    <t>93</t>
  </si>
  <si>
    <t>899104112</t>
  </si>
  <si>
    <t>Osazení poklopů litinových nebo ocelových včetně rámů pro třídu zatížení D400, E600</t>
  </si>
  <si>
    <t>1341598799</t>
  </si>
  <si>
    <t>Osazení poklopů litinových a ocelových včetně rámů pro třídu zatížení D400, E600</t>
  </si>
  <si>
    <t xml:space="preserve">Poznámka k souboru cen: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</si>
  <si>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94</t>
  </si>
  <si>
    <t>28661935</t>
  </si>
  <si>
    <t>poklop šachtový litinový dno DN 600 pro třídu zatížení D400</t>
  </si>
  <si>
    <t>1985797555</t>
  </si>
  <si>
    <t>95</t>
  </si>
  <si>
    <t>899204112</t>
  </si>
  <si>
    <t>Osazení mříží litinových včetně rámů a košů na bahno pro třídu zatížení D400, E600</t>
  </si>
  <si>
    <t>-1255181191</t>
  </si>
  <si>
    <t xml:space="preserve">Poznámka k souboru cen:
1. V cenách nejsou započteny náklady na dodání mříží, rámů a košů na bahno; tyto náklady se oceňují ve specifikaci.
</t>
  </si>
  <si>
    <t>96</t>
  </si>
  <si>
    <t>28661938</t>
  </si>
  <si>
    <t>mříž litinová 600/40T, 420X620 D400</t>
  </si>
  <si>
    <t>215471191</t>
  </si>
  <si>
    <t>97</t>
  </si>
  <si>
    <t>59223874</t>
  </si>
  <si>
    <t>koš vysoký pro uliční vpusti, žárově zinkovaný plech,pro rám 500/300</t>
  </si>
  <si>
    <t>-102728615</t>
  </si>
  <si>
    <t>997</t>
  </si>
  <si>
    <t>Přesun sutě</t>
  </si>
  <si>
    <t>98</t>
  </si>
  <si>
    <t>997221551</t>
  </si>
  <si>
    <t>Vodorovná doprava suti ze sypkých materiálů do 1 km</t>
  </si>
  <si>
    <t>590313531</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</si>
  <si>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</si>
  <si>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</si>
  <si>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99</t>
  </si>
  <si>
    <t>997221559</t>
  </si>
  <si>
    <t>Příplatek ZKD 1 km u vodorovné dopravy suti ze sypkých materiálů</t>
  </si>
  <si>
    <t>1555304944</t>
  </si>
  <si>
    <t>Vodorovná doprava suti bez naložení, ale se složením a s hrubým urovnáním Příplatek k ceně za každý další i započatý 1 km přes 1 km</t>
  </si>
  <si>
    <t>711,111*9 'Přepočtené koeficientem množství</t>
  </si>
  <si>
    <t>100</t>
  </si>
  <si>
    <t>997221611</t>
  </si>
  <si>
    <t>Nakládání suti na dopravní prostředky pro vodorovnou dopravu</t>
  </si>
  <si>
    <t>2017508878</t>
  </si>
  <si>
    <t>Nakládání na dopravní prostředky pro vodorovnou dopravu suti</t>
  </si>
  <si>
    <t xml:space="preserve">Poznámka k souboru cen:
1. Ceny lze použít i pro překládání při lomené dopravě.
2. Ceny nelze použít při dopravě po železnici, po vodě nebo neobvyklými dopravními prostředky.
</t>
  </si>
  <si>
    <t>101</t>
  </si>
  <si>
    <t>997221845</t>
  </si>
  <si>
    <t>Poplatek za uložení na skládce (skládkovné) odpadu asfaltového bez dehtu kód odpadu 170 302</t>
  </si>
  <si>
    <t>-615712862</t>
  </si>
  <si>
    <t>Poplatek za uložení stavebního odpadu na skládce (skládkovné) asfaltového bez obsahu dehtu zatříděného do Katalogu odpadů pod kódem 170 302</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</si>
  <si>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</si>
  <si>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(66*1,3+333*1,2)*0,098</t>
  </si>
  <si>
    <t>(66*1,3+333*1,2)*0,22</t>
  </si>
  <si>
    <t>102</t>
  </si>
  <si>
    <t>997221855</t>
  </si>
  <si>
    <t>Poplatek za uložení na skládce (skládkovné) zeminy a kameniva kód odpadu 170 504</t>
  </si>
  <si>
    <t>1484141080</t>
  </si>
  <si>
    <t>(66*1,3+333*1,2)*0,417</t>
  </si>
  <si>
    <t>(66*1,3+333*1,2)*0,29</t>
  </si>
  <si>
    <t>(66*1,3+333*1,2)*0,44</t>
  </si>
  <si>
    <t>998</t>
  </si>
  <si>
    <t>Přesun hmot</t>
  </si>
  <si>
    <t>103</t>
  </si>
  <si>
    <t>998276101</t>
  </si>
  <si>
    <t>Přesun hmot pro trubní vedení z trub z plastických hmot otevřený výkop</t>
  </si>
  <si>
    <t>430385074</t>
  </si>
  <si>
    <t>Přesun hmot pro trubní vedení hloubené z trub z plastických hmot nebo sklolaminátových pro vodovody nebo kanalizace v otevřeném výkopu dopravní vzdálenost do 15 m</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</si>
  <si>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</si>
  <si>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SO 301 - A -3-1 - Kanalizace stoka A-3-1</t>
  </si>
  <si>
    <t>113105111</t>
  </si>
  <si>
    <t>Rozebrání dlažeb z lomového kamene kladených na sucho</t>
  </si>
  <si>
    <t>-998512844</t>
  </si>
  <si>
    <t>Rozebrání dlažeb z lomového kamene s přemístěním hmot na skládku na vzdálenost do 3 m nebo s naložením na dopravní prostředek, kladených na sucho</t>
  </si>
  <si>
    <t xml:space="preserve">Poznámka k souboru cen:
1. Ceny jsou určeny pro rozebrání dlažby jakékoliv tloušťky v rovině i ve sklonu.
2. V cenách nejsou započteny náklady na popř. nutné očištění, třídění a rovnání lomového kamene získaného rozebráním dlažeb, které se oceňuje cenami části A 03 ceníku 800-1 Zemní práce.
3. Přemístění vybourané dlažby z lomového kamene včetně materiálu z lože a spár na vzdálenost přes 3 m se oceňuje cenami souborů cen 997 22-1 Vodorovná doprava suti a vybouraných hmot.
</t>
  </si>
  <si>
    <t>124*2,4</t>
  </si>
  <si>
    <t>-1655831853</t>
  </si>
  <si>
    <t>5*1,2</t>
  </si>
  <si>
    <t>1006150622</t>
  </si>
  <si>
    <t>129*2,4+5*1,2</t>
  </si>
  <si>
    <t>-245358526</t>
  </si>
  <si>
    <t>470449038</t>
  </si>
  <si>
    <t>-407357942</t>
  </si>
  <si>
    <t>114203201</t>
  </si>
  <si>
    <t>Očištění lomového kamene nebo betonových tvárnic od hlíny nebo písku</t>
  </si>
  <si>
    <t>117551715</t>
  </si>
  <si>
    <t>Očištění lomového kamene nebo betonových tvárnic získaných při rozebrání dlažeb, záhozů, rovnanin a soustřeďovacích staveb od hlíny nebo písku</t>
  </si>
  <si>
    <t xml:space="preserve">Poznámka k souboru cen:
1. V cenách jsou započteny i náklady na:
a) přehození znečištěného i očištěného kamene nebo tvárnic na vzdálenost do 3 m nebo jeho naložení na dopravní prostředek,
b) odklizení a uložení úlomků kamene a uvolněné hlíny či malty na vzdálenost do 10 m.
2. V cenách nejsou započteny náklady na:
a) třídění lomového kamene nebo tvárnic; tyto práce se oceňují cenou 114 20-3301 Třídění lomového kamene nebo betonových tvárnic;
b) srovnání lomového kamene nebo tvárnic do měřitelných figur; tyto práce se oceňují cenami souboru cen 114 20-34 Srovnání lomového kamene nebo betonových tvárnic do měřitelných figur.
3. Množství jednotek se určí v m3 lomového kamene nebo betonových tvárnic před očištěním.
</t>
  </si>
  <si>
    <t>124*2,4*0,25</t>
  </si>
  <si>
    <t>114203301</t>
  </si>
  <si>
    <t>Třídění lomového kamene nebo betonových tvárnic podle druhu, velikosti nebo tvaru</t>
  </si>
  <si>
    <t>374840513</t>
  </si>
  <si>
    <t>Třídění lomového kamene nebo betonových tvárnic získaných při rozebrání dlažeb, záhozů, rovnanin a soustřeďovacích staveb podle druhu, velikosti nebo tvaru</t>
  </si>
  <si>
    <t xml:space="preserve">Poznámka k souboru cen:
1. V ceně jsou započteny i náklady na uložení vytříděného lomového kamene nebo tvárnic na hromady podle druhu, velikosti nebo tvaru ve vzdálenosti do 3 m nebo na naložení vytříděného kamene nebo tvárnic na dopravní prostředek.
2. V ceně nejsou započteny náklady na:
a) očištění lomového kamene nebo tvárnic; tyto práce se oceňují cenami souboru cen 114 20-32 Očištění lomového kamene nebo betonových tvárnic;
b) srovnání lomového kamene nebo tvárnic do měřitelných figur; tyto práce se oceňují cenami souboru cen 114 20-34 Srovnání lomového kamene nebo betonových tvárnic do měřitelných figur.
3. Množství měrných jednotek se určí v m3 tříděného kamene nebo tvárnic.
</t>
  </si>
  <si>
    <t>-437243923</t>
  </si>
  <si>
    <t>-1355424081</t>
  </si>
  <si>
    <t>781831366</t>
  </si>
  <si>
    <t>-1608346979</t>
  </si>
  <si>
    <t>-1011255695</t>
  </si>
  <si>
    <t>-1343837143</t>
  </si>
  <si>
    <t>1394633350</t>
  </si>
  <si>
    <t>-79339109</t>
  </si>
  <si>
    <t>129*1,2*2,1+1,5*0,3*2,1*5</t>
  </si>
  <si>
    <t>329,805*0,3 'Přepočtené koeficientem množství</t>
  </si>
  <si>
    <t>267601089</t>
  </si>
  <si>
    <t>-819710033</t>
  </si>
  <si>
    <t>329,805*0,09 'Přepočtené koeficientem množství</t>
  </si>
  <si>
    <t>-651468376</t>
  </si>
  <si>
    <t>329,805*0,4 'Přepočtené koeficientem množství</t>
  </si>
  <si>
    <t>-1917109961</t>
  </si>
  <si>
    <t>329,805*0,12 'Přepočtené koeficientem množství</t>
  </si>
  <si>
    <t>-695893210</t>
  </si>
  <si>
    <t>329,805*0,2 'Přepočtené koeficientem množství</t>
  </si>
  <si>
    <t>1496199861</t>
  </si>
  <si>
    <t>329,805*0,1 'Přepočtené koeficientem množství</t>
  </si>
  <si>
    <t>-817915281</t>
  </si>
  <si>
    <t>129*2*2,6</t>
  </si>
  <si>
    <t>1789704814</t>
  </si>
  <si>
    <t>618615856</t>
  </si>
  <si>
    <t>329,805*0,385 'Přepočtené koeficientem množství</t>
  </si>
  <si>
    <t>-1077533255</t>
  </si>
  <si>
    <t>329,805*0,165 'Přepočtené koeficientem množství</t>
  </si>
  <si>
    <t>1123660213</t>
  </si>
  <si>
    <t>129*1,2*0,65+0,65*0,65*3,14*2,1*5</t>
  </si>
  <si>
    <t>114,55*0,7 'Přepočtené koeficientem množství</t>
  </si>
  <si>
    <t>681073986</t>
  </si>
  <si>
    <t>114,55*0,3 'Přepočtené koeficientem množství</t>
  </si>
  <si>
    <t>-249422416</t>
  </si>
  <si>
    <t>264752788</t>
  </si>
  <si>
    <t>-212797139</t>
  </si>
  <si>
    <t>-459078599</t>
  </si>
  <si>
    <t>114,55*2 'Přepočtené koeficientem množství</t>
  </si>
  <si>
    <t>1743689347</t>
  </si>
  <si>
    <t>-(129*1,2*0,65+0,65*0,65*3,14*2,1*5)</t>
  </si>
  <si>
    <t>1907589993</t>
  </si>
  <si>
    <t>129*1,2*0,55-0,125*0,125*3,14*128,4</t>
  </si>
  <si>
    <t>1310223822</t>
  </si>
  <si>
    <t>78,84*1,67 'Přepočtené koeficientem množství</t>
  </si>
  <si>
    <t>1706622531</t>
  </si>
  <si>
    <t>124*2,4+124*1,2+5*2,4+5*1,8+5*1,2</t>
  </si>
  <si>
    <t>-780165522</t>
  </si>
  <si>
    <t>-846609616</t>
  </si>
  <si>
    <t>129*1,2*0,1</t>
  </si>
  <si>
    <t>451579777</t>
  </si>
  <si>
    <t>Příplatek ZKD 10 mm tl nad 100 mm u podkladu nebo lože pod dlažbu z kameniva těženého</t>
  </si>
  <si>
    <t>-1871608289</t>
  </si>
  <si>
    <t>Podklad nebo lože pod dlažbu (přídlažbu) Příplatek k cenám za každých dalších i započatých 10 mm tloušťky podkladu nebo lože přes 100 mm z kameniva těženého</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</si>
  <si>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</si>
  <si>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297,6*5 'Přepočtené koeficientem množství</t>
  </si>
  <si>
    <t>125672217</t>
  </si>
  <si>
    <t>-65019235</t>
  </si>
  <si>
    <t>770421358</t>
  </si>
  <si>
    <t>-454045965</t>
  </si>
  <si>
    <t>-1565919588</t>
  </si>
  <si>
    <t>1,5*1,5*0,1*5</t>
  </si>
  <si>
    <t>-1289711418</t>
  </si>
  <si>
    <t>5*1,2+129*1,2</t>
  </si>
  <si>
    <t>59411111R</t>
  </si>
  <si>
    <t>Kladení dlažby z lomového kamene s provedením lože z kameniva těženého</t>
  </si>
  <si>
    <t>464426146</t>
  </si>
  <si>
    <t>Kladení dlažby z lomového kamene lomařsky upraveného v ploše vodorovné nebo ve sklonu tl. do 250 mm, bez vyplnění spár, s provedením lože tl. 50 mm z kameniva těženého</t>
  </si>
  <si>
    <t xml:space="preserve">Poznámka k souboru cen:
1. Ceny jsou určeny:
a) pro jakýkoliv sklon plochy,
b) i pro dlažby (přídlažby) silničních příkopů a kuželů.
2. Ceny nelze použít pro:
a) rigoly dlážděné, které se oceňují cenami souborů cen 597 . 6- . 1 Rigol dlážděný, 597 17- . 1 Rigol krajnicový s kamennou obrubou a 597 17- . 1 Rigol dlážděný z lomového kamene,
b) dlažbu nebo přídlažbu svahů nebo kuželů souvisejících s vodotečí, která se oceňuje cenami části A 01 katalogu 832-1 Hráze a úpravy na tocích-úpravy toků a kanály.
3. Část lože přesahující tl. 50 mm se oceňuje cenami souboru cen 451 31-97 Příplatek za každých dalších 10 mm tloušťky podkladu nebo lože.
4. V ceně -1111 jsou započteny i náklady na prohození zeminy.
5. V cenách nejsou započteny náklady na:
a) provedení podkladu pod lože, které se oceňuje cenami souboru cen 451 . . - . . Podklad nebo lože pod dlažbu,
b) vyplnění spár, které se oceňuje cenami souboru cen 599 . . -2 . Vyplnění spár dlažby,
c) opatření zeminy a její přemístění k místu zabudování, které se oceňují podle ustanovení čl. 3111 Všeobecných podmínek části A 01 tohoto katalogu,
d) odklizení odpadu po prohození zeminy, které se oceňuje cenami části A 01 katalogu 800-1 Zemní práce.
6. Množství měrných jednotek se určuje v m2 rozvinuté dlážděné plochy.
</t>
  </si>
  <si>
    <t>P</t>
  </si>
  <si>
    <t>Poznámka k položce:
bez dodání kamene</t>
  </si>
  <si>
    <t>599432111</t>
  </si>
  <si>
    <t>Vyplnění spár dlažby z lomového kamene drobným kamenivem</t>
  </si>
  <si>
    <t>-1767798113</t>
  </si>
  <si>
    <t>Vyplnění spár dlažby (přídlažby) z lomového kamene v jakémkoliv sklonu plochy a jakékoliv tloušťky kamenivem těženým</t>
  </si>
  <si>
    <t xml:space="preserve">Poznámka k souboru cen:
1. Ceny lze použít i pro vyplnění spár dlažby (přídlažby) silničních příkopů a kuželů.
</t>
  </si>
  <si>
    <t>-9997946</t>
  </si>
  <si>
    <t>1119219594</t>
  </si>
  <si>
    <t>128,4*1,03 'Přepočtené koeficientem množství</t>
  </si>
  <si>
    <t>-467625223</t>
  </si>
  <si>
    <t>567015067</t>
  </si>
  <si>
    <t>-382809920</t>
  </si>
  <si>
    <t>1353984852</t>
  </si>
  <si>
    <t>517692479</t>
  </si>
  <si>
    <t>1629324600</t>
  </si>
  <si>
    <t>-1184105213</t>
  </si>
  <si>
    <t>1480660186</t>
  </si>
  <si>
    <t>-1003551697</t>
  </si>
  <si>
    <t>281047720</t>
  </si>
  <si>
    <t>-431138478</t>
  </si>
  <si>
    <t>-571594975</t>
  </si>
  <si>
    <t>-1075881016</t>
  </si>
  <si>
    <t>-1379950246</t>
  </si>
  <si>
    <t>732952466</t>
  </si>
  <si>
    <t>-118353109</t>
  </si>
  <si>
    <t>1722893588</t>
  </si>
  <si>
    <t>323673839</t>
  </si>
  <si>
    <t>-629071320</t>
  </si>
  <si>
    <t>-1309131892</t>
  </si>
  <si>
    <t>1026550436</t>
  </si>
  <si>
    <t>458488311</t>
  </si>
  <si>
    <t>734726301</t>
  </si>
  <si>
    <t>987701267</t>
  </si>
  <si>
    <t>-2110674759</t>
  </si>
  <si>
    <t>1209750443</t>
  </si>
  <si>
    <t>-2138495969</t>
  </si>
  <si>
    <t>241,422*9 'Přepočtené koeficientem množství</t>
  </si>
  <si>
    <t>-1316395928</t>
  </si>
  <si>
    <t>-1682143993</t>
  </si>
  <si>
    <t>5*1,2*0,098+5*1,2*0,22</t>
  </si>
  <si>
    <t>1140108450</t>
  </si>
  <si>
    <t>124*2,4*0,48</t>
  </si>
  <si>
    <t>5*1,2*0,417</t>
  </si>
  <si>
    <t>(129*2,4+5*1,2)*0,29</t>
  </si>
  <si>
    <t>5*1,2*0,44</t>
  </si>
  <si>
    <t>-1014372482</t>
  </si>
  <si>
    <t>SO 301 - OS -2 - Kanalizace stoka OS-2</t>
  </si>
  <si>
    <t>113107162</t>
  </si>
  <si>
    <t>Odstranění podkladu z kameniva drceného tl 200 mm strojně pl přes 50 do 200 m2</t>
  </si>
  <si>
    <t>1265113097</t>
  </si>
  <si>
    <t>Odstranění podkladů nebo krytů strojně plochy jednotlivě přes 50 m2 do 200 m2 s přemístěním hmot na skládku na vzdálenost do 20 m nebo s naložením na dopravní prostředek z kameniva hrubého drceného, o tl. vrstvy přes 100 do 200 mm</t>
  </si>
  <si>
    <t>65*1,3</t>
  </si>
  <si>
    <t>113107163</t>
  </si>
  <si>
    <t>Odstranění podkladu z kameniva drceného tl 300 mm strojně pl přes 50 do 200 m2</t>
  </si>
  <si>
    <t>46083881</t>
  </si>
  <si>
    <t>Odstranění podkladů nebo krytů strojně plochy jednotlivě přes 50 m2 do 200 m2 s přemístěním hmot na skládku na vzdálenost do 20 m nebo s naložením na dopravní prostředek z kameniva hrubého drceného, o tl. vrstvy přes 200 do 300 mm</t>
  </si>
  <si>
    <t>113107182</t>
  </si>
  <si>
    <t>Odstranění podkladu živičného tl 100 mm strojně pl přes 50 do 200 m2</t>
  </si>
  <si>
    <t>-623441925</t>
  </si>
  <si>
    <t>Odstranění podkladů nebo krytů strojně plochy jednotlivě přes 50 m2 do 200 m2 s přemístěním hmot na skládku na vzdálenost do 20 m nebo s naložením na dopravní prostředek živičných, o tl. vrstvy přes 50 do 100 mm</t>
  </si>
  <si>
    <t>113107184</t>
  </si>
  <si>
    <t>Odstranění podkladu živičného tl 200 mm strojně pl přes 50 do 200 m2</t>
  </si>
  <si>
    <t>2098641100</t>
  </si>
  <si>
    <t>Odstranění podkladů nebo krytů strojně plochy jednotlivě přes 50 m2 do 200 m2 s přemístěním hmot na skládku na vzdálenost do 20 m nebo s naložením na dopravní prostředek živičných, o tl. vrstvy přes 150 do 200 mm</t>
  </si>
  <si>
    <t>-451652519</t>
  </si>
  <si>
    <t>-665597691</t>
  </si>
  <si>
    <t>675226828</t>
  </si>
  <si>
    <t>-361775169</t>
  </si>
  <si>
    <t>1286853016</t>
  </si>
  <si>
    <t>592921862</t>
  </si>
  <si>
    <t>-424508080</t>
  </si>
  <si>
    <t>-1763750216</t>
  </si>
  <si>
    <t>5*1,3*2,45+21,4*1,3*2,7+103,5*1,2*2,7+1,5*0,3*2,7*5</t>
  </si>
  <si>
    <t>432,454*0,3 'Přepočtené koeficientem množství</t>
  </si>
  <si>
    <t>-1964522135</t>
  </si>
  <si>
    <t>65*1,3*1,75+1,5*0,3*1,7*3</t>
  </si>
  <si>
    <t>150,17*0,3 'Přepočtené koeficientem množství</t>
  </si>
  <si>
    <t>-1558575588</t>
  </si>
  <si>
    <t>150,17*0,09 'Přepočtené koeficientem množství</t>
  </si>
  <si>
    <t>725871615</t>
  </si>
  <si>
    <t>150,17*0,4 'Přepočtené koeficientem množství</t>
  </si>
  <si>
    <t>-1296223509</t>
  </si>
  <si>
    <t>150,17*0,12 'Přepočtené koeficientem množství</t>
  </si>
  <si>
    <t>208933054</t>
  </si>
  <si>
    <t>150,17*0,2 'Přepočtené koeficientem množství</t>
  </si>
  <si>
    <t>-1625514701</t>
  </si>
  <si>
    <t>150,17*0,1 'Přepočtené koeficientem množství</t>
  </si>
  <si>
    <t>739819556</t>
  </si>
  <si>
    <t>65*2,5*2</t>
  </si>
  <si>
    <t>288719801</t>
  </si>
  <si>
    <t>-349610034</t>
  </si>
  <si>
    <t>150,17*0,35 'Přepočtené koeficientem množství</t>
  </si>
  <si>
    <t>-1047809313</t>
  </si>
  <si>
    <t>150,17*0,15 'Přepočtené koeficientem množství</t>
  </si>
  <si>
    <t>-2018294561</t>
  </si>
  <si>
    <t>65*1,3*0,95</t>
  </si>
  <si>
    <t>0,65*0,65*3,14*1,7*3</t>
  </si>
  <si>
    <t>1,5*1,5*0,1*3</t>
  </si>
  <si>
    <t>87,716*0,7 'Přepočtené koeficientem množství</t>
  </si>
  <si>
    <t>2122123321</t>
  </si>
  <si>
    <t>87,716*0,3 'Přepočtené koeficientem množství</t>
  </si>
  <si>
    <t>-143779616</t>
  </si>
  <si>
    <t>1946778117</t>
  </si>
  <si>
    <t>-318957301</t>
  </si>
  <si>
    <t>1320936390</t>
  </si>
  <si>
    <t>87,716*2 'Přepočtené koeficientem množství</t>
  </si>
  <si>
    <t>1148419526</t>
  </si>
  <si>
    <t>-65*1,3*0,95</t>
  </si>
  <si>
    <t>-0,65*0,65*3,14*1,7*3</t>
  </si>
  <si>
    <t>-1,5*1,5*0,1*3</t>
  </si>
  <si>
    <t>-1666550835</t>
  </si>
  <si>
    <t>65*1,3*0,8</t>
  </si>
  <si>
    <t>-0,25*0,25*3,14*64,7</t>
  </si>
  <si>
    <t>-153780684</t>
  </si>
  <si>
    <t>54,903*1,67 'Přepočtené koeficientem množství</t>
  </si>
  <si>
    <t>-1904427265</t>
  </si>
  <si>
    <t>65*3,1</t>
  </si>
  <si>
    <t>977350019</t>
  </si>
  <si>
    <t>-1238433193</t>
  </si>
  <si>
    <t>65*1,3*0,15</t>
  </si>
  <si>
    <t>-2105539256</t>
  </si>
  <si>
    <t>-131310890</t>
  </si>
  <si>
    <t>-1463590735</t>
  </si>
  <si>
    <t>1962473728</t>
  </si>
  <si>
    <t>-641901608</t>
  </si>
  <si>
    <t>930214974</t>
  </si>
  <si>
    <t>-1027399264</t>
  </si>
  <si>
    <t>"provizorní zaštěrkování"65*1,3</t>
  </si>
  <si>
    <t>-1384297437</t>
  </si>
  <si>
    <t>596642495</t>
  </si>
  <si>
    <t>64,7*1,03 'Přepočtené koeficientem množství</t>
  </si>
  <si>
    <t>-75087174</t>
  </si>
  <si>
    <t>150690695</t>
  </si>
  <si>
    <t>-1867676980</t>
  </si>
  <si>
    <t>1504416935</t>
  </si>
  <si>
    <t>431504529</t>
  </si>
  <si>
    <t>708792623</t>
  </si>
  <si>
    <t>-1957903776</t>
  </si>
  <si>
    <t>28617240</t>
  </si>
  <si>
    <t>spojka přesuvná kanalizační PP DN 500</t>
  </si>
  <si>
    <t>535350905</t>
  </si>
  <si>
    <t>877440430</t>
  </si>
  <si>
    <t>Montáž spojek na kanalizačním potrubí z PP trub korugovaných  DN 600</t>
  </si>
  <si>
    <t>-1154293760</t>
  </si>
  <si>
    <t>Montáž tvarovek na kanalizačním plastovém potrubí z polypropylenu PP korugovaného spojek, redukcí nebo navrtávacích sedel DN 600</t>
  </si>
  <si>
    <t xml:space="preserve">Poznámka k souboru cen:
1. V cenách montáže tvarovek nejsou započteny náklady na dodání tvarovek. Tyto náklady se oceňují ve specifikaci.
2. V cenách montáže tvarovek jsou započteny náklady na dodání těsnicích kroužků, pokud tyto nejsou součástí dodávky tvarovek.
</t>
  </si>
  <si>
    <t>28617250</t>
  </si>
  <si>
    <t>redukce kanalizační PP DN 600/DN500</t>
  </si>
  <si>
    <t>2024639348</t>
  </si>
  <si>
    <t>877470430</t>
  </si>
  <si>
    <t>Montáž spojek na kanalizačním potrubí z PP trub korugovaných  DN 800</t>
  </si>
  <si>
    <t>-1272202859</t>
  </si>
  <si>
    <t>Montáž tvarovek na kanalizačním plastovém potrubí z polypropylenu PP korugovaného spojek, redukcí nebo navrtávacích sedel DN 800</t>
  </si>
  <si>
    <t>28617251</t>
  </si>
  <si>
    <t>redukce kanalizační PP DN 800/DN600</t>
  </si>
  <si>
    <t>-1084826323</t>
  </si>
  <si>
    <t>-130208611</t>
  </si>
  <si>
    <t>196621986</t>
  </si>
  <si>
    <t>-166279829</t>
  </si>
  <si>
    <t>1127470158</t>
  </si>
  <si>
    <t>-1216490297</t>
  </si>
  <si>
    <t>-773354000</t>
  </si>
  <si>
    <t>728115231</t>
  </si>
  <si>
    <t>1428148988</t>
  </si>
  <si>
    <t>-889882500</t>
  </si>
  <si>
    <t>1491614525</t>
  </si>
  <si>
    <t>1453815526</t>
  </si>
  <si>
    <t>1776495454</t>
  </si>
  <si>
    <t>-60684348</t>
  </si>
  <si>
    <t>-1693973280</t>
  </si>
  <si>
    <t>-234805970</t>
  </si>
  <si>
    <t>837369544</t>
  </si>
  <si>
    <t>-2041011633</t>
  </si>
  <si>
    <t>1888486916</t>
  </si>
  <si>
    <t>-1320848969</t>
  </si>
  <si>
    <t>-291494325</t>
  </si>
  <si>
    <t>2008368682</t>
  </si>
  <si>
    <t>1118111443</t>
  </si>
  <si>
    <t>126,581*9 'Přepočtené koeficientem množství</t>
  </si>
  <si>
    <t>1795331756</t>
  </si>
  <si>
    <t>-40708627</t>
  </si>
  <si>
    <t>65*1,3*0,098+65*1,3*0,45+65*1,3*0,22</t>
  </si>
  <si>
    <t>1800958684</t>
  </si>
  <si>
    <t>65*1,3*0,29</t>
  </si>
  <si>
    <t>65*1,3*0,44</t>
  </si>
  <si>
    <t>1005147273</t>
  </si>
  <si>
    <t>SO 302 - Odlehčovací komora</t>
  </si>
  <si>
    <t xml:space="preserve">    3 - Svislé a kompletní konstrukce</t>
  </si>
  <si>
    <t xml:space="preserve">    6 - Úpravy povrchů, podlahy a osazování výplní</t>
  </si>
  <si>
    <t>PSV - Práce a dodávky PSV</t>
  </si>
  <si>
    <t xml:space="preserve">    711 - Izolace proti vodě, vlhkosti a plynům</t>
  </si>
  <si>
    <t>985080564</t>
  </si>
  <si>
    <t>2,7*2,7</t>
  </si>
  <si>
    <t>1121924751</t>
  </si>
  <si>
    <t>1100219659</t>
  </si>
  <si>
    <t>2146447436</t>
  </si>
  <si>
    <t>2097112285</t>
  </si>
  <si>
    <t>1059934459</t>
  </si>
  <si>
    <t>-409661339</t>
  </si>
  <si>
    <t>2109840711</t>
  </si>
  <si>
    <t>851980432</t>
  </si>
  <si>
    <t>1548025217</t>
  </si>
  <si>
    <t>2,7*2,7*2,2</t>
  </si>
  <si>
    <t>16,038*0,3 'Přepočtené koeficientem množství</t>
  </si>
  <si>
    <t>131201201</t>
  </si>
  <si>
    <t>Hloubení jam zapažených v hornině tř. 3 objemu do 100 m3</t>
  </si>
  <si>
    <t>972919340</t>
  </si>
  <si>
    <t>Hloubení zapažených jam a zářezů s urovnáním dna do předepsaného profilu a spádu v hornině tř. 3 do 100 m3</t>
  </si>
  <si>
    <t xml:space="preserve">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Náklady na svislé přemístění výkopku nad 1 m hloubky se určí dle ustanovení článku č. 3161 všeobecných podmínek katalogu.
4. Výpočet objemu vykopávky v pazených prostorách se stanovuje dle přílohy č. 4 tohoto ceníku.
</t>
  </si>
  <si>
    <t>131201209</t>
  </si>
  <si>
    <t>Příplatek za lepivost u hloubení jam zapažených v hornině tř. 3</t>
  </si>
  <si>
    <t>1993807320</t>
  </si>
  <si>
    <t>Hloubení zapažených jam a zářezů s urovnáním dna do předepsaného profilu a spádu Příplatek k cenám za lepivost horniny tř. 3</t>
  </si>
  <si>
    <t>16,038*0,09 'Přepočtené koeficientem množství</t>
  </si>
  <si>
    <t>131301201</t>
  </si>
  <si>
    <t>Hloubení jam zapažených v hornině tř. 4 objemu do 100 m3</t>
  </si>
  <si>
    <t>-284582658</t>
  </si>
  <si>
    <t>Hloubení zapažených jam a zářezů s urovnáním dna do předepsaného profilu a spádu v hornině tř. 4 do 100 m3</t>
  </si>
  <si>
    <t>16,038*0,4 'Přepočtené koeficientem množství</t>
  </si>
  <si>
    <t>131301209</t>
  </si>
  <si>
    <t>Příplatek za lepivost u hloubení jam zapažených v hornině tř. 4</t>
  </si>
  <si>
    <t>-834769474</t>
  </si>
  <si>
    <t>Hloubení zapažených jam a zářezů s urovnáním dna do předepsaného profilu a spádu Příplatek k cenám za lepivost horniny tř. 4</t>
  </si>
  <si>
    <t>16,038*0,12 'Přepočtené koeficientem množství</t>
  </si>
  <si>
    <t>131401201</t>
  </si>
  <si>
    <t>Hloubení jam zapažených v hornině tř. 5 objemu do 100 m3</t>
  </si>
  <si>
    <t>1138341513</t>
  </si>
  <si>
    <t>Hloubení zapažených jam a zářezů s urovnáním dna do předepsaného profilu a spádu v hornině tř. 5 do 100 m3</t>
  </si>
  <si>
    <t>16,038*0,2 'Přepočtené koeficientem množství</t>
  </si>
  <si>
    <t>131501201</t>
  </si>
  <si>
    <t>Hloubení jam zapažených v hornině tř. 6 objemu do 100 m3</t>
  </si>
  <si>
    <t>-2017117399</t>
  </si>
  <si>
    <t>Hloubení zapažených jam a zářezů s urovnáním dna do předepsaného profilu a spádu v hornině tř. 6 do 100 m3</t>
  </si>
  <si>
    <t>16,038*0,1 'Přepočtené koeficientem množství</t>
  </si>
  <si>
    <t>1860757158</t>
  </si>
  <si>
    <t>2,7*2,7*2</t>
  </si>
  <si>
    <t>-2101389957</t>
  </si>
  <si>
    <t>332990684</t>
  </si>
  <si>
    <t>16,038*0,7 'Přepočtené koeficientem množství</t>
  </si>
  <si>
    <t>161101152</t>
  </si>
  <si>
    <t>Svislé přemístění výkopku z horniny tř. 5 až 7 hl výkopu do 4 m</t>
  </si>
  <si>
    <t>1918220202</t>
  </si>
  <si>
    <t>Svislé přemístění výkopku bez naložení do dopravní nádoby avšak s vyprázdněním dopravní nádoby na hromadu nebo do dopravního prostředku z horniny tř. 5 až 7, při hloubce výkopu přes 2,5 do 4 m</t>
  </si>
  <si>
    <t>-680351882</t>
  </si>
  <si>
    <t>1,235*1,235*3,14*1,85+0,4*0,4*3,14*0,85</t>
  </si>
  <si>
    <t>9,287*0,7 'Přepočtené koeficientem množství</t>
  </si>
  <si>
    <t>96036643</t>
  </si>
  <si>
    <t>9,287*0,3 'Přepočtené koeficientem množství</t>
  </si>
  <si>
    <t>-226183667</t>
  </si>
  <si>
    <t>-1783432116</t>
  </si>
  <si>
    <t>-641135827</t>
  </si>
  <si>
    <t>-1240164421</t>
  </si>
  <si>
    <t>9,287*2 'Přepočtené koeficientem množství</t>
  </si>
  <si>
    <t>1240837280</t>
  </si>
  <si>
    <t>-(1,235*1,235*3,14*1,85+0,4*0,4*3,14*0,85)</t>
  </si>
  <si>
    <t>-997747515</t>
  </si>
  <si>
    <t>2,7*2,7+3,3*3,3+3,9*3,9</t>
  </si>
  <si>
    <t>Svislé a kompletní konstrukce</t>
  </si>
  <si>
    <t>382413115</t>
  </si>
  <si>
    <t>Osazení jímky z PP na obetonování objemu 6000 l pro usazení do terénu</t>
  </si>
  <si>
    <t>-1785505264</t>
  </si>
  <si>
    <t>Osazení plastové jímky z polypropylenu PP na obetonování objemu 6000 l</t>
  </si>
  <si>
    <t xml:space="preserve">Poznámka k souboru cen:
1. V cenách nejsou započteny náklady na:
a) dodávku jímky s víkem, vlezového kusu a vstupních otvorů pro potrubí, toto se oceňuje ve specifikaci,
b) podkladní vrstvu ze štěrkopísku, která se oceňuje souborem cen 564 2.-11 Podklad ze štěrkopísku, části A 01 katalogu 822-1 Komunikace pozemní a letiště,
c) betonovu základovou desku z betonu tř. C 12/15 min. tl. 150 mm, která se oceňuje souborem cen 452 3. Podkladní a zajišťovací konstrukce z betonu, části A 01 tohoto katalogu,
d) napojení potrubních rozvodů,
e) obetonování stěn jímky, toto se oceňuje cenami souboru cen 899 62-31 Obetonování potrubí nebo zdiva stok betonem prostým v otevřeném výkopu, části A 01 tohoto katalogu.
</t>
  </si>
  <si>
    <t>562300R1</t>
  </si>
  <si>
    <t>jímka plastová na obetonování 2x2x1,5m objem 6m3</t>
  </si>
  <si>
    <t>876680731</t>
  </si>
  <si>
    <t>prefabrikovaná odlehčovací komora s bočním přepadem plastová na obetonování včetně dopravy</t>
  </si>
  <si>
    <t>Poznámka k položce:
např. AS-BALOK K/600/PB</t>
  </si>
  <si>
    <t>451541111</t>
  </si>
  <si>
    <t>Lože pod potrubí otevřený výkop ze štěrkodrtě</t>
  </si>
  <si>
    <t>32388989</t>
  </si>
  <si>
    <t>Lože pod potrubí, stoky a drobné objekty v otevřeném výkopu ze štěrkodrtě 0-63 mm</t>
  </si>
  <si>
    <t>2,7*2,7*0,15</t>
  </si>
  <si>
    <t>1397281483</t>
  </si>
  <si>
    <t>1668984326</t>
  </si>
  <si>
    <t>-2133756790</t>
  </si>
  <si>
    <t>"provizorní zaštěrkování"2,7*2,7</t>
  </si>
  <si>
    <t>Úpravy povrchů, podlahy a osazování výplní</t>
  </si>
  <si>
    <t>617633112</t>
  </si>
  <si>
    <t>Stěrka z těsnící malty dvouvrstvá vnitřních ploch šachet válcových a kuželových</t>
  </si>
  <si>
    <t>CS ÚRS 2017 02</t>
  </si>
  <si>
    <t>584751835</t>
  </si>
  <si>
    <t>Vnitřní úprava povrchu betonových šachet stěrkou z těsnící cementové malty dvouvrstvou, šachet válcových a kuželových</t>
  </si>
  <si>
    <t xml:space="preserve">Poznámka k souboru cen:
1. Ceny jsou určeny pro ocenění úprav povrchu stěn i stropních konstrukcí šachet.
2. Potěr dna šachet se ocení cenami souboru cen 632 45-21.. Potěr šachet v této části katalogu.
</t>
  </si>
  <si>
    <t>1,069*1,069*3,14</t>
  </si>
  <si>
    <t>-1619400667</t>
  </si>
  <si>
    <t>-1266870784</t>
  </si>
  <si>
    <t>-1168060858</t>
  </si>
  <si>
    <t>436293954</t>
  </si>
  <si>
    <t>899620151</t>
  </si>
  <si>
    <t>Obetonování plastové šachty z polypropylenu betonem prostým tř. C 25/30 otevřený výkop</t>
  </si>
  <si>
    <t>1332466186</t>
  </si>
  <si>
    <t>Obetonování plastových šachet z polypropylenu betonem prostým v otevřeném výkopu, beton tř. C 25/30</t>
  </si>
  <si>
    <t>1253148156</t>
  </si>
  <si>
    <t>702490211</t>
  </si>
  <si>
    <t>10,68*9 'Přepočtené koeficientem množství</t>
  </si>
  <si>
    <t>-903472804</t>
  </si>
  <si>
    <t>-1078340101</t>
  </si>
  <si>
    <t>2,7*2,7*0,098</t>
  </si>
  <si>
    <t>2,7*2,7*0,22</t>
  </si>
  <si>
    <t>-302569431</t>
  </si>
  <si>
    <t>2,7*2,7*0,417</t>
  </si>
  <si>
    <t>2,7*2,7*0,29</t>
  </si>
  <si>
    <t>2,7*2,7*0,44</t>
  </si>
  <si>
    <t>-1614375030</t>
  </si>
  <si>
    <t>PSV</t>
  </si>
  <si>
    <t>Práce a dodávky PSV</t>
  </si>
  <si>
    <t>711</t>
  </si>
  <si>
    <t>Izolace proti vodě, vlhkosti a plynům</t>
  </si>
  <si>
    <t>711131101</t>
  </si>
  <si>
    <t>Provedení izolace proti zemní vlhkosti pásy na sucho vodorovné AIP nebo tkaninou</t>
  </si>
  <si>
    <t>-727999206</t>
  </si>
  <si>
    <t>Provedení izolace proti zemní vlhkosti pásy na sucho AIP nebo tkaniny na ploše vodorovné V</t>
  </si>
  <si>
    <t xml:space="preserve">Poznámka k souboru cen:
1. Izolace plochy jednotlivě do 10 m2 se oceňují skladebně cenou příslušné izolace a cenou 711 19-9096 Příplatek za plochu do 10 m2.
</t>
  </si>
  <si>
    <t>628311550</t>
  </si>
  <si>
    <t>pás těžký asfaltovaný IPA V 60 S 40</t>
  </si>
  <si>
    <t>-286864033</t>
  </si>
  <si>
    <t>pás těžký asfaltovaný V 60 S 40</t>
  </si>
  <si>
    <t>SO 303 - Kanalizační přípojky</t>
  </si>
  <si>
    <t xml:space="preserve">    9 - Ostatní konstrukce a práce, bourání</t>
  </si>
  <si>
    <t>-1963692961</t>
  </si>
  <si>
    <t>53,1*1,5</t>
  </si>
  <si>
    <t>113106123</t>
  </si>
  <si>
    <t>Rozebrání dlažeb ze zámkových dlaždic komunikací pro pěší ručně</t>
  </si>
  <si>
    <t>449638759</t>
  </si>
  <si>
    <t>Rozebrání dlažeb komunikací pro pěší s přemístěním hmot na skládku na vzdálenost do 3 m nebo s naložením na dopravní prostředek s ložem z kameniva nebo živice a s jakoukoliv výplní spár ručně ze zámkové dlažby</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</si>
  <si>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</si>
  <si>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44*1,5</t>
  </si>
  <si>
    <t>92819828</t>
  </si>
  <si>
    <t>84*1,1</t>
  </si>
  <si>
    <t>-1740025007</t>
  </si>
  <si>
    <t>177,1*1,1+44*1,1</t>
  </si>
  <si>
    <t>-1863608547</t>
  </si>
  <si>
    <t>177,1*1,1+53,1*1,1</t>
  </si>
  <si>
    <t>-854676235</t>
  </si>
  <si>
    <t>177,1*1,1</t>
  </si>
  <si>
    <t>-1617112800</t>
  </si>
  <si>
    <t>113201111</t>
  </si>
  <si>
    <t>Vytrhání obrub chodníkových ležatých</t>
  </si>
  <si>
    <t>1203149655</t>
  </si>
  <si>
    <t>Vytrhání obrub s vybouráním lože, s přemístěním hmot na skládku na vzdálenost do 3 m nebo s naložením na dopravní prostředek chodníkových ležatých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</si>
  <si>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</si>
  <si>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-1071604823</t>
  </si>
  <si>
    <t>53,1*1,5*0,25</t>
  </si>
  <si>
    <t>2088061508</t>
  </si>
  <si>
    <t>831779059</t>
  </si>
  <si>
    <t>-757185217</t>
  </si>
  <si>
    <t>-1909818410</t>
  </si>
  <si>
    <t>175890775</t>
  </si>
  <si>
    <t>-2094485880</t>
  </si>
  <si>
    <t>119002121</t>
  </si>
  <si>
    <t>Přechodová lávka délky do 2 m včetně zábradlí pro zabezpečení výkopu zřízení</t>
  </si>
  <si>
    <t>2062605750</t>
  </si>
  <si>
    <t>Pomocné konstrukce při zabezpečení výkopu vodorovné pochozí přechodová lávka délky do 2 m včetně zábradlí zřízení</t>
  </si>
  <si>
    <t>119002122</t>
  </si>
  <si>
    <t>Přechodová lávka délky do 2 m včetně zábradlí pro zabezpečení výkopu odstranění</t>
  </si>
  <si>
    <t>1449726848</t>
  </si>
  <si>
    <t>Pomocné konstrukce při zabezpečení výkopu vodorovné pochozí přechodová lávka délky do 2 m včetně zábradlí odstranění</t>
  </si>
  <si>
    <t>-922424115</t>
  </si>
  <si>
    <t>726967582</t>
  </si>
  <si>
    <t>121101101</t>
  </si>
  <si>
    <t>Sejmutí ornice s přemístěním na vzdálenost do 50 m</t>
  </si>
  <si>
    <t>-1917232476</t>
  </si>
  <si>
    <t>Sejmutí ornice nebo lesní půdy s vodorovným přemístěním na hromady v místě upotřebení nebo na dočasné či trvalé skládky se složením, na vzdálenost do 50 m</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</si>
  <si>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</si>
  <si>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40*1,1*0,15</t>
  </si>
  <si>
    <t>-1136975251</t>
  </si>
  <si>
    <t>40*1,1*2,4+44*1,1*2,3+53,1*1,1*2,1+177,1*1,1*1,9</t>
  </si>
  <si>
    <t>709,72*0,3 'Přepočtené koeficientem množství</t>
  </si>
  <si>
    <t>-540952635</t>
  </si>
  <si>
    <t>1383870609</t>
  </si>
  <si>
    <t>709,72*0,09 'Přepočtené koeficientem množství</t>
  </si>
  <si>
    <t>1052081467</t>
  </si>
  <si>
    <t>709,72*0,4 'Přepočtené koeficientem množství</t>
  </si>
  <si>
    <t>161144879</t>
  </si>
  <si>
    <t>709,72*0,12 'Přepočtené koeficientem množství</t>
  </si>
  <si>
    <t>279769887</t>
  </si>
  <si>
    <t>709,72*0,2 'Přepočtené koeficientem množství</t>
  </si>
  <si>
    <t>-241880848</t>
  </si>
  <si>
    <t>709,72*0,1 'Přepočtené koeficientem množství</t>
  </si>
  <si>
    <t>151101101</t>
  </si>
  <si>
    <t>Zřízení příložného pažení a rozepření stěn rýh hl do 2 m</t>
  </si>
  <si>
    <t>-425532142</t>
  </si>
  <si>
    <t>Zřízení pažení a rozepření stěn rýh pro podzemní vedení pro všechny šířky rýhy příložné pro jakoukoliv mezerovitost, hloubky do 2 m</t>
  </si>
  <si>
    <t>314*2*2</t>
  </si>
  <si>
    <t>151101111</t>
  </si>
  <si>
    <t>Odstranění příložného pažení a rozepření stěn rýh hl do 2 m</t>
  </si>
  <si>
    <t>-245058021</t>
  </si>
  <si>
    <t>Odstranění pažení a rozepření stěn rýh pro podzemní vedení s uložením materiálu na vzdálenost do 3 m od kraje výkopu příložné, hloubky do 2 m</t>
  </si>
  <si>
    <t>1333569008</t>
  </si>
  <si>
    <t>709,72*0,385 'Přepočtené koeficientem množství</t>
  </si>
  <si>
    <t>-1830745266</t>
  </si>
  <si>
    <t>709,72*0,165 'Přepočtené koeficientem množství</t>
  </si>
  <si>
    <t>-1315464479</t>
  </si>
  <si>
    <t>314,2*1,1*0,55</t>
  </si>
  <si>
    <t>190,091*0,7 'Přepočtené koeficientem množství</t>
  </si>
  <si>
    <t>537916792</t>
  </si>
  <si>
    <t>190,091*0,3 'Přepočtené koeficientem množství</t>
  </si>
  <si>
    <t>-2099110456</t>
  </si>
  <si>
    <t>-1933806025</t>
  </si>
  <si>
    <t>418821281</t>
  </si>
  <si>
    <t>1473310167</t>
  </si>
  <si>
    <t>190,091*2 'Přepočtené koeficientem množství</t>
  </si>
  <si>
    <t>-1441778342</t>
  </si>
  <si>
    <t>-314,2*1,1*0,55</t>
  </si>
  <si>
    <t>-597649612</t>
  </si>
  <si>
    <t>314,2*1,1*0,45</t>
  </si>
  <si>
    <t>-0,075*0,075*3,14*314,2</t>
  </si>
  <si>
    <t>583441002</t>
  </si>
  <si>
    <t>149,979*1,67 'Přepočtené koeficientem množství</t>
  </si>
  <si>
    <t>181301102</t>
  </si>
  <si>
    <t>Rozprostření ornice tl vrstvy do 150 mm pl do 500 m2 v rovině nebo ve svahu do 1:5</t>
  </si>
  <si>
    <t>1580526090</t>
  </si>
  <si>
    <t>Rozprostření a urovnání ornice v rovině nebo ve svahu sklonu do 1:5 při souvislé ploše do 500 m2, tl. vrstvy přes 100 do 150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</si>
  <si>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</si>
  <si>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40*1,1</t>
  </si>
  <si>
    <t>181411131</t>
  </si>
  <si>
    <t>Založení parkového trávníku výsevem plochy do 1000 m2 v rovině a ve svahu do 1:5</t>
  </si>
  <si>
    <t>-159655246</t>
  </si>
  <si>
    <t>Založení trávníku na půdě předem připravené plochy do 1000 m2 výsevem včetně utažení parkového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</si>
  <si>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</si>
  <si>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005724100</t>
  </si>
  <si>
    <t>osivo směs travní parková</t>
  </si>
  <si>
    <t>kg</t>
  </si>
  <si>
    <t>-1302370942</t>
  </si>
  <si>
    <t>40*1,1*0,04</t>
  </si>
  <si>
    <t>181951101</t>
  </si>
  <si>
    <t>Úprava pláně v hornině tř. 1 až 4 bez zhutnění</t>
  </si>
  <si>
    <t>-979238341</t>
  </si>
  <si>
    <t>Úprava pláně vyrovnáním výškových rozdílů v hornině tř. 1 až 4 bez zhutnění</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</si>
  <si>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</si>
  <si>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-1989019551</t>
  </si>
  <si>
    <t>274,2*1,1+274,2*1,4</t>
  </si>
  <si>
    <t>-245580157</t>
  </si>
  <si>
    <t>-41604213</t>
  </si>
  <si>
    <t>314,2*1,1*0,1</t>
  </si>
  <si>
    <t>564861111</t>
  </si>
  <si>
    <t>Podklad ze štěrkodrtě ŠD tl 200 mm</t>
  </si>
  <si>
    <t>-1623263518</t>
  </si>
  <si>
    <t>Podklad ze štěrkodrti ŠD s rozprostřením a zhutněním, po zhutnění tl. 200 mm</t>
  </si>
  <si>
    <t>44*1,1</t>
  </si>
  <si>
    <t>-184410269</t>
  </si>
  <si>
    <t>53,1*1,1+177,1*1,1</t>
  </si>
  <si>
    <t>-1382539611</t>
  </si>
  <si>
    <t>596211210</t>
  </si>
  <si>
    <t>Kladení zámkové dlažby komunikací pro pěší tl 80 mm skupiny A pl do 50 m2</t>
  </si>
  <si>
    <t>-71748723</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</si>
  <si>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do 50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</si>
  <si>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</si>
  <si>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-1131811587</t>
  </si>
  <si>
    <t>-595827407</t>
  </si>
  <si>
    <t>28611100</t>
  </si>
  <si>
    <t>trubka kanalizační PVC hladká hrdlovaná D 160x5000 mm</t>
  </si>
  <si>
    <t>690024682</t>
  </si>
  <si>
    <t>315,2*1,03 'Přepočtené koeficientem množství</t>
  </si>
  <si>
    <t>2028601627</t>
  </si>
  <si>
    <t>741429058</t>
  </si>
  <si>
    <t>1628214382</t>
  </si>
  <si>
    <t>656467637</t>
  </si>
  <si>
    <t>Ostatní konstrukce a práce, bourání</t>
  </si>
  <si>
    <t>916231113</t>
  </si>
  <si>
    <t>Osazení chodníkového obrubníku betonového ležatého s boční opěrou do lože z betonu prostého</t>
  </si>
  <si>
    <t>-608109266</t>
  </si>
  <si>
    <t>Osazení chodníkového obrubníku betonového se zřízením lože, s vyplněním a zatřením spár cementovou maltou ležatého s boční opěrou z betonu prostého, do lože z betonu prostého</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</si>
  <si>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</si>
  <si>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979024442</t>
  </si>
  <si>
    <t>Očištění vybouraných obrubníků a krajníků chodníkových</t>
  </si>
  <si>
    <t>1798226519</t>
  </si>
  <si>
    <t>Očištění vybouraných prvků komunikací od spojovacího materiálu s odklizením a uložením očištěných hmot a spojovacího materiálu na skládku na vzdálenost do 10 m obrubníků a krajníků, vybouraných z jakéhokoliv lože a s jakoukoliv výplní spár chodníkových</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</si>
  <si>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</si>
  <si>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979054451</t>
  </si>
  <si>
    <t>Očištění vybouraných zámkových dlaždic s původním spárováním z kameniva těženého</t>
  </si>
  <si>
    <t>-1124644730</t>
  </si>
  <si>
    <t>Očištění vybouraných prvků komunikací od spojovacího materiálu s odklizením a uložením očištěných hmot a spojovacího materiálu na skládku na vzdálenost do 10 m zámkových dlaždic s vyplněním spár kamenivem</t>
  </si>
  <si>
    <t>2055779082</t>
  </si>
  <si>
    <t>1963774920</t>
  </si>
  <si>
    <t>352,08*9 'Přepočtené koeficientem množství</t>
  </si>
  <si>
    <t>716337725</t>
  </si>
  <si>
    <t>-1585832528</t>
  </si>
  <si>
    <t>177,1*1,1*0,098</t>
  </si>
  <si>
    <t>177,1*1,1*0,22</t>
  </si>
  <si>
    <t>272054330</t>
  </si>
  <si>
    <t>62*0,23</t>
  </si>
  <si>
    <t>53,1*1,5*0,48</t>
  </si>
  <si>
    <t>44*1,5*0,26</t>
  </si>
  <si>
    <t>84*1,1*0,417</t>
  </si>
  <si>
    <t>(177,1*1,1+44*1,1)*0,29</t>
  </si>
  <si>
    <t>(177,1*1,1+53,1*1,1)*0,44</t>
  </si>
  <si>
    <t>-19924242</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</si>
  <si>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</si>
  <si>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</si>
  <si>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</si>
  <si>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</si>
  <si>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</si>
  <si>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VRN1</t>
  </si>
  <si>
    <t>Průzkumné, geodetické a projektové práce</t>
  </si>
  <si>
    <t>011002000</t>
  </si>
  <si>
    <t>Průzkumné práce - vytýčení stávajících sítí</t>
  </si>
  <si>
    <t>Kč</t>
  </si>
  <si>
    <t>1024</t>
  </si>
  <si>
    <t>-1455547916</t>
  </si>
  <si>
    <t>Hlavní tituly průvodních činností a nákladů průzkumné, geodetické a projektové práce průzkumné práce</t>
  </si>
  <si>
    <t>012002000</t>
  </si>
  <si>
    <t>Geodetické práce - zaměření skutečného provedení stavby</t>
  </si>
  <si>
    <t>-815762755</t>
  </si>
  <si>
    <t>Hlavní tituly průvodních činností a nákladů průzkumné, geodetické a projektové práce geodetické práce</t>
  </si>
  <si>
    <t>013254000</t>
  </si>
  <si>
    <t>Dokumentace skutečného provedení stavby</t>
  </si>
  <si>
    <t>-844768749</t>
  </si>
  <si>
    <t>VRN3</t>
  </si>
  <si>
    <t>Zařízení staveniště</t>
  </si>
  <si>
    <t>032002000</t>
  </si>
  <si>
    <t>Vybavení staveniště</t>
  </si>
  <si>
    <t>-1556256006</t>
  </si>
  <si>
    <t>Hlavní tituly průvodních činností a nákladů zařízení staveniště vybavení staveniště</t>
  </si>
  <si>
    <t>VRN4</t>
  </si>
  <si>
    <t>Inženýrská činnost</t>
  </si>
  <si>
    <t>043103000</t>
  </si>
  <si>
    <t>Zkoušky bez rozlišení</t>
  </si>
  <si>
    <t>1539363759</t>
  </si>
  <si>
    <t>Zkoušky bez rozlišení komplexní</t>
  </si>
  <si>
    <t>VRN7</t>
  </si>
  <si>
    <t>Provozní vlivy</t>
  </si>
  <si>
    <t>072002000</t>
  </si>
  <si>
    <t>Silniční provoz - DIO</t>
  </si>
  <si>
    <t>-1855136738</t>
  </si>
  <si>
    <t>Hlavní tituly průvodních činností a nákladů provozní vlivy silniční provoz</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</si>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</sst>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2"/>
      <color rgb="FF800000"/>
      <name val="Arial CE"/>
      <family val="2"/>
    </font>
    <font>
      <sz val="8"/>
      <color rgb="FF960000"/>
      <name val="Arial CE"/>
      <family val="2"/>
    </font>
    <font>
      <sz val="7"/>
      <color rgb="FF969696"/>
      <name val="Arial CE"/>
      <family val="2"/>
    </font>
    <font>
      <sz val="7"/>
      <name val="Arial CE"/>
      <family val="2"/>
    </font>
    <font>
      <i/>
      <sz val="7"/>
      <color rgb="FF969696"/>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23">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0" fillId="0" borderId="0" xfId="0" applyAlignment="1">
      <alignment horizontal="center"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2" fillId="0" borderId="0" xfId="0" applyFont="1" applyAlignment="1" applyProtection="1">
      <alignment horizontal="left" vertical="center"/>
      <protection/>
    </xf>
    <xf numFmtId="0" fontId="13"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15" fillId="0" borderId="0" xfId="0" applyFont="1" applyAlignment="1">
      <alignment horizontal="left" vertical="top" wrapText="1"/>
    </xf>
    <xf numFmtId="0" fontId="3" fillId="0" borderId="0" xfId="0" applyFont="1" applyAlignment="1" applyProtection="1">
      <alignment horizontal="left" vertical="top"/>
      <protection/>
    </xf>
    <xf numFmtId="0" fontId="3" fillId="0" borderId="0" xfId="0" applyFont="1" applyAlignment="1" applyProtection="1">
      <alignment horizontal="left" vertical="top" wrapText="1"/>
      <protection/>
    </xf>
    <xf numFmtId="0" fontId="15" fillId="0" borderId="0" xfId="0" applyFont="1" applyAlignment="1">
      <alignment horizontal="left" vertical="center"/>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6"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6"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right" vertical="center"/>
      <protection/>
    </xf>
    <xf numFmtId="4" fontId="15" fillId="0" borderId="0" xfId="0" applyNumberFormat="1"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4" fillId="3" borderId="7" xfId="0" applyFont="1" applyFill="1" applyBorder="1" applyAlignment="1" applyProtection="1">
      <alignment horizontal="left" vertical="center"/>
      <protection/>
    </xf>
    <xf numFmtId="4" fontId="4"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3" xfId="0" applyFont="1" applyBorder="1" applyAlignment="1">
      <alignment vertical="center"/>
    </xf>
    <xf numFmtId="0" fontId="17"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vertical="center" wrapText="1"/>
      <protection/>
    </xf>
    <xf numFmtId="0" fontId="18" fillId="0" borderId="11" xfId="0" applyFont="1" applyBorder="1" applyAlignment="1">
      <alignment horizontal="center" vertical="center"/>
    </xf>
    <xf numFmtId="0" fontId="18"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 fillId="0" borderId="14"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19" fillId="4" borderId="6" xfId="0" applyFont="1" applyFill="1" applyBorder="1" applyAlignment="1" applyProtection="1">
      <alignment horizontal="center" vertical="center"/>
      <protection/>
    </xf>
    <xf numFmtId="0" fontId="19"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19" fillId="4" borderId="7" xfId="0" applyFont="1" applyFill="1" applyBorder="1" applyAlignment="1" applyProtection="1">
      <alignment horizontal="center" vertical="center"/>
      <protection/>
    </xf>
    <xf numFmtId="0" fontId="19" fillId="4" borderId="7" xfId="0" applyFont="1" applyFill="1" applyBorder="1" applyAlignment="1" applyProtection="1">
      <alignment horizontal="right" vertical="center"/>
      <protection/>
    </xf>
    <xf numFmtId="0" fontId="19" fillId="4" borderId="8" xfId="0" applyFont="1" applyFill="1" applyBorder="1" applyAlignment="1" applyProtection="1">
      <alignment horizontal="center" vertical="center"/>
      <protection/>
    </xf>
    <xf numFmtId="0" fontId="20" fillId="0" borderId="16" xfId="0" applyFont="1" applyBorder="1" applyAlignment="1" applyProtection="1">
      <alignment horizontal="center" vertical="center" wrapText="1"/>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4" fillId="0" borderId="3" xfId="0" applyFont="1" applyBorder="1" applyAlignment="1" applyProtection="1">
      <alignment vertical="center"/>
      <protection/>
    </xf>
    <xf numFmtId="0" fontId="21" fillId="0" borderId="0" xfId="0" applyFont="1" applyAlignment="1" applyProtection="1">
      <alignment horizontal="left" vertical="center"/>
      <protection/>
    </xf>
    <xf numFmtId="0" fontId="21" fillId="0" borderId="0" xfId="0" applyFont="1" applyAlignment="1" applyProtection="1">
      <alignment vertical="center"/>
      <protection/>
    </xf>
    <xf numFmtId="4" fontId="21" fillId="0" borderId="0" xfId="0" applyNumberFormat="1" applyFont="1" applyAlignment="1" applyProtection="1">
      <alignment horizontal="right" vertical="center"/>
      <protection/>
    </xf>
    <xf numFmtId="4" fontId="21"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18" fillId="0" borderId="14" xfId="0" applyNumberFormat="1" applyFont="1" applyBorder="1" applyAlignment="1" applyProtection="1">
      <alignment vertical="center"/>
      <protection/>
    </xf>
    <xf numFmtId="4" fontId="18" fillId="0" borderId="0" xfId="0" applyNumberFormat="1" applyFont="1" applyBorder="1" applyAlignment="1" applyProtection="1">
      <alignment vertical="center"/>
      <protection/>
    </xf>
    <xf numFmtId="166" fontId="18" fillId="0" borderId="0" xfId="0" applyNumberFormat="1" applyFont="1" applyBorder="1" applyAlignment="1" applyProtection="1">
      <alignment vertical="center"/>
      <protection/>
    </xf>
    <xf numFmtId="4" fontId="18" fillId="0" borderId="15" xfId="0" applyNumberFormat="1" applyFont="1" applyBorder="1" applyAlignment="1" applyProtection="1">
      <alignment vertical="center"/>
      <protection/>
    </xf>
    <xf numFmtId="0" fontId="4" fillId="0" borderId="0" xfId="0" applyFont="1" applyAlignment="1">
      <alignment horizontal="left" vertical="center"/>
    </xf>
    <xf numFmtId="0" fontId="22" fillId="0" borderId="0" xfId="0" applyFont="1" applyAlignment="1">
      <alignment horizontal="left" vertical="center"/>
    </xf>
    <xf numFmtId="0" fontId="23" fillId="0" borderId="0" xfId="20" applyFont="1" applyAlignment="1">
      <alignment horizontal="center" vertical="center"/>
    </xf>
    <xf numFmtId="0" fontId="5" fillId="0" borderId="3" xfId="0" applyFont="1" applyBorder="1" applyAlignment="1" applyProtection="1">
      <alignment vertical="center"/>
      <protection/>
    </xf>
    <xf numFmtId="0" fontId="24" fillId="0" borderId="0" xfId="0" applyFont="1" applyAlignment="1" applyProtection="1">
      <alignment vertical="center"/>
      <protection/>
    </xf>
    <xf numFmtId="0" fontId="24" fillId="0" borderId="0" xfId="0" applyFont="1" applyAlignment="1" applyProtection="1">
      <alignment horizontal="left" vertical="center" wrapText="1"/>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6" fillId="0" borderId="14" xfId="0" applyNumberFormat="1" applyFont="1" applyBorder="1" applyAlignment="1" applyProtection="1">
      <alignment vertical="center"/>
      <protection/>
    </xf>
    <xf numFmtId="4" fontId="26" fillId="0" borderId="0" xfId="0" applyNumberFormat="1" applyFont="1" applyBorder="1" applyAlignment="1" applyProtection="1">
      <alignment vertical="center"/>
      <protection/>
    </xf>
    <xf numFmtId="166" fontId="26" fillId="0" borderId="0" xfId="0" applyNumberFormat="1" applyFont="1" applyBorder="1" applyAlignment="1" applyProtection="1">
      <alignment vertical="center"/>
      <protection/>
    </xf>
    <xf numFmtId="4" fontId="26" fillId="0" borderId="15" xfId="0" applyNumberFormat="1" applyFont="1" applyBorder="1" applyAlignment="1" applyProtection="1">
      <alignment vertical="center"/>
      <protection/>
    </xf>
    <xf numFmtId="0" fontId="5" fillId="0" borderId="0" xfId="0" applyFont="1" applyAlignment="1">
      <alignment horizontal="left" vertical="center"/>
    </xf>
    <xf numFmtId="4" fontId="26" fillId="0" borderId="19" xfId="0" applyNumberFormat="1" applyFont="1" applyBorder="1" applyAlignment="1" applyProtection="1">
      <alignment vertical="center"/>
      <protection/>
    </xf>
    <xf numFmtId="4" fontId="26" fillId="0" borderId="20" xfId="0" applyNumberFormat="1" applyFont="1" applyBorder="1" applyAlignment="1" applyProtection="1">
      <alignment vertical="center"/>
      <protection/>
    </xf>
    <xf numFmtId="166" fontId="26" fillId="0" borderId="20" xfId="0" applyNumberFormat="1" applyFont="1" applyBorder="1" applyAlignment="1" applyProtection="1">
      <alignment vertical="center"/>
      <protection/>
    </xf>
    <xf numFmtId="4" fontId="26"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6" fillId="0" borderId="0" xfId="0" applyFont="1" applyAlignment="1">
      <alignment horizontal="left" vertical="center"/>
    </xf>
    <xf numFmtId="4" fontId="21"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19"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19" fillId="4" borderId="0" xfId="0" applyFont="1" applyFill="1" applyAlignment="1" applyProtection="1">
      <alignment horizontal="right" vertical="center"/>
      <protection/>
    </xf>
    <xf numFmtId="0" fontId="27" fillId="0" borderId="0" xfId="0" applyFont="1" applyAlignment="1" applyProtection="1">
      <alignment horizontal="left" vertical="center"/>
      <protection/>
    </xf>
    <xf numFmtId="0" fontId="6" fillId="0" borderId="3" xfId="0" applyFont="1" applyBorder="1" applyAlignment="1" applyProtection="1">
      <alignment vertical="center"/>
      <protection/>
    </xf>
    <xf numFmtId="0" fontId="6" fillId="0" borderId="0" xfId="0" applyFont="1" applyAlignment="1" applyProtection="1">
      <alignment vertical="center"/>
      <protection/>
    </xf>
    <xf numFmtId="0" fontId="6" fillId="0" borderId="20" xfId="0" applyFont="1" applyBorder="1" applyAlignment="1" applyProtection="1">
      <alignment horizontal="left" vertical="center"/>
      <protection/>
    </xf>
    <xf numFmtId="0" fontId="6" fillId="0" borderId="20" xfId="0" applyFont="1" applyBorder="1" applyAlignment="1" applyProtection="1">
      <alignment vertical="center"/>
      <protection/>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protection/>
    </xf>
    <xf numFmtId="0" fontId="6" fillId="0" borderId="3" xfId="0" applyFont="1" applyBorder="1" applyAlignment="1">
      <alignment vertical="center"/>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19" fillId="4" borderId="16" xfId="0" applyFont="1" applyFill="1" applyBorder="1" applyAlignment="1" applyProtection="1">
      <alignment horizontal="center" vertical="center" wrapText="1"/>
      <protection/>
    </xf>
    <xf numFmtId="0" fontId="19" fillId="4" borderId="17" xfId="0" applyFont="1" applyFill="1" applyBorder="1" applyAlignment="1" applyProtection="1">
      <alignment horizontal="center" vertical="center" wrapText="1"/>
      <protection/>
    </xf>
    <xf numFmtId="0" fontId="19" fillId="4" borderId="17" xfId="0" applyFont="1" applyFill="1" applyBorder="1" applyAlignment="1" applyProtection="1">
      <alignment horizontal="center" vertical="center" wrapText="1"/>
      <protection locked="0"/>
    </xf>
    <xf numFmtId="0" fontId="19"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1" fillId="0" borderId="0" xfId="0" applyNumberFormat="1" applyFont="1" applyAlignment="1" applyProtection="1">
      <alignment/>
      <protection/>
    </xf>
    <xf numFmtId="166" fontId="28" fillId="0" borderId="12" xfId="0" applyNumberFormat="1" applyFont="1" applyBorder="1" applyAlignment="1" applyProtection="1">
      <alignment/>
      <protection/>
    </xf>
    <xf numFmtId="166" fontId="28" fillId="0" borderId="13" xfId="0" applyNumberFormat="1" applyFont="1" applyBorder="1" applyAlignment="1" applyProtection="1">
      <alignment/>
      <protection/>
    </xf>
    <xf numFmtId="4" fontId="17"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xf>
    <xf numFmtId="0" fontId="2" fillId="2" borderId="14"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29" fillId="0" borderId="0" xfId="0" applyFont="1" applyAlignment="1" applyProtection="1">
      <alignment horizontal="left" vertical="center"/>
      <protection/>
    </xf>
    <xf numFmtId="0" fontId="30"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31" fillId="0" borderId="0" xfId="0" applyFont="1" applyAlignment="1" applyProtection="1">
      <alignment vertical="center" wrapText="1"/>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32" fillId="0" borderId="22" xfId="0" applyFont="1" applyBorder="1" applyAlignment="1" applyProtection="1">
      <alignment horizontal="center" vertical="center"/>
      <protection/>
    </xf>
    <xf numFmtId="49" fontId="32" fillId="0" borderId="22" xfId="0" applyNumberFormat="1" applyFont="1" applyBorder="1" applyAlignment="1" applyProtection="1">
      <alignment horizontal="left" vertical="center" wrapText="1"/>
      <protection/>
    </xf>
    <xf numFmtId="0" fontId="32" fillId="0" borderId="22" xfId="0" applyFont="1" applyBorder="1" applyAlignment="1" applyProtection="1">
      <alignment horizontal="left" vertical="center" wrapText="1"/>
      <protection/>
    </xf>
    <xf numFmtId="0" fontId="32" fillId="0" borderId="22" xfId="0" applyFont="1" applyBorder="1" applyAlignment="1" applyProtection="1">
      <alignment horizontal="center" vertical="center" wrapText="1"/>
      <protection/>
    </xf>
    <xf numFmtId="167" fontId="32" fillId="0" borderId="22" xfId="0" applyNumberFormat="1" applyFont="1" applyBorder="1" applyAlignment="1" applyProtection="1">
      <alignment vertical="center"/>
      <protection/>
    </xf>
    <xf numFmtId="4" fontId="32" fillId="2" borderId="22" xfId="0" applyNumberFormat="1" applyFont="1" applyFill="1" applyBorder="1" applyAlignment="1" applyProtection="1">
      <alignment vertical="center"/>
      <protection locked="0"/>
    </xf>
    <xf numFmtId="4" fontId="32" fillId="0" borderId="22" xfId="0" applyNumberFormat="1" applyFont="1" applyBorder="1" applyAlignment="1" applyProtection="1">
      <alignment vertical="center"/>
      <protection/>
    </xf>
    <xf numFmtId="0" fontId="32" fillId="0" borderId="3" xfId="0" applyFont="1" applyBorder="1" applyAlignment="1">
      <alignment vertical="center"/>
    </xf>
    <xf numFmtId="0" fontId="32" fillId="2" borderId="14" xfId="0" applyFont="1" applyFill="1" applyBorder="1" applyAlignment="1" applyProtection="1">
      <alignment horizontal="left" vertical="center"/>
      <protection locked="0"/>
    </xf>
    <xf numFmtId="0" fontId="32"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25" xfId="0" applyFont="1" applyBorder="1" applyAlignment="1">
      <alignment vertical="center" wrapText="1"/>
    </xf>
    <xf numFmtId="0" fontId="10" fillId="0" borderId="26" xfId="0" applyFont="1" applyBorder="1" applyAlignment="1">
      <alignment horizontal="center" vertical="center" wrapText="1"/>
    </xf>
    <xf numFmtId="0" fontId="33" fillId="0" borderId="0"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6" xfId="0" applyFont="1" applyBorder="1" applyAlignment="1">
      <alignment vertical="center" wrapText="1"/>
    </xf>
    <xf numFmtId="0" fontId="34" fillId="0" borderId="28" xfId="0" applyFont="1" applyBorder="1" applyAlignment="1">
      <alignment horizontal="left" wrapText="1"/>
    </xf>
    <xf numFmtId="0" fontId="10" fillId="0" borderId="27" xfId="0" applyFont="1" applyBorder="1" applyAlignment="1">
      <alignment vertical="center" wrapText="1"/>
    </xf>
    <xf numFmtId="0" fontId="34" fillId="0" borderId="0" xfId="0" applyFont="1" applyBorder="1" applyAlignment="1">
      <alignment horizontal="left" vertical="center" wrapText="1"/>
    </xf>
    <xf numFmtId="0" fontId="35" fillId="0" borderId="0" xfId="0" applyFont="1" applyBorder="1" applyAlignment="1">
      <alignment horizontal="left" vertical="center" wrapText="1"/>
    </xf>
    <xf numFmtId="0" fontId="35" fillId="0" borderId="26" xfId="0" applyFont="1" applyBorder="1" applyAlignment="1">
      <alignment vertical="center" wrapText="1"/>
    </xf>
    <xf numFmtId="0" fontId="35" fillId="0" borderId="0" xfId="0" applyFont="1" applyBorder="1" applyAlignment="1">
      <alignment vertical="center" wrapText="1"/>
    </xf>
    <xf numFmtId="0" fontId="35" fillId="0" borderId="0" xfId="0" applyFont="1" applyBorder="1" applyAlignment="1">
      <alignment horizontal="left" vertical="center"/>
    </xf>
    <xf numFmtId="0" fontId="35" fillId="0" borderId="0" xfId="0" applyFont="1" applyBorder="1" applyAlignment="1">
      <alignment vertical="center"/>
    </xf>
    <xf numFmtId="49" fontId="35" fillId="0" borderId="0" xfId="0" applyNumberFormat="1" applyFont="1" applyBorder="1" applyAlignment="1">
      <alignment horizontal="left" vertical="center" wrapText="1"/>
    </xf>
    <xf numFmtId="49" fontId="35" fillId="0" borderId="0" xfId="0" applyNumberFormat="1" applyFont="1" applyBorder="1" applyAlignment="1">
      <alignment vertical="center" wrapText="1"/>
    </xf>
    <xf numFmtId="0" fontId="10" fillId="0" borderId="29" xfId="0" applyFont="1" applyBorder="1" applyAlignment="1">
      <alignment vertical="center" wrapText="1"/>
    </xf>
    <xf numFmtId="0" fontId="36" fillId="0" borderId="28" xfId="0" applyFont="1" applyBorder="1" applyAlignment="1">
      <alignment vertical="center" wrapText="1"/>
    </xf>
    <xf numFmtId="0" fontId="10" fillId="0" borderId="30" xfId="0" applyFont="1" applyBorder="1" applyAlignment="1">
      <alignment vertical="center" wrapText="1"/>
    </xf>
    <xf numFmtId="0" fontId="10" fillId="0" borderId="0" xfId="0" applyFont="1" applyBorder="1" applyAlignment="1">
      <alignment vertical="top"/>
    </xf>
    <xf numFmtId="0" fontId="10" fillId="0" borderId="0" xfId="0" applyFont="1" applyAlignment="1">
      <alignment vertical="top"/>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10" fillId="0" borderId="26" xfId="0" applyFont="1" applyBorder="1" applyAlignment="1">
      <alignment horizontal="left" vertical="center"/>
    </xf>
    <xf numFmtId="0" fontId="33" fillId="0" borderId="0" xfId="0" applyFont="1" applyBorder="1" applyAlignment="1">
      <alignment horizontal="center" vertical="center"/>
    </xf>
    <xf numFmtId="0" fontId="10" fillId="0" borderId="27" xfId="0" applyFont="1" applyBorder="1" applyAlignment="1">
      <alignment horizontal="left" vertical="center"/>
    </xf>
    <xf numFmtId="0" fontId="34" fillId="0" borderId="0" xfId="0" applyFont="1" applyBorder="1" applyAlignment="1">
      <alignment horizontal="left" vertical="center"/>
    </xf>
    <xf numFmtId="0" fontId="37" fillId="0" borderId="0" xfId="0" applyFont="1" applyAlignment="1">
      <alignment horizontal="left" vertical="center"/>
    </xf>
    <xf numFmtId="0" fontId="34" fillId="0" borderId="28" xfId="0" applyFont="1" applyBorder="1" applyAlignment="1">
      <alignment horizontal="left" vertical="center"/>
    </xf>
    <xf numFmtId="0" fontId="34" fillId="0" borderId="28" xfId="0" applyFont="1" applyBorder="1" applyAlignment="1">
      <alignment horizontal="center" vertical="center"/>
    </xf>
    <xf numFmtId="0" fontId="37" fillId="0" borderId="28" xfId="0" applyFont="1" applyBorder="1" applyAlignment="1">
      <alignment horizontal="left" vertical="center"/>
    </xf>
    <xf numFmtId="0" fontId="38" fillId="0" borderId="0" xfId="0" applyFont="1" applyBorder="1" applyAlignment="1">
      <alignment horizontal="left" vertical="center"/>
    </xf>
    <xf numFmtId="0" fontId="35" fillId="0" borderId="0" xfId="0" applyFont="1" applyAlignment="1">
      <alignment horizontal="left" vertical="center"/>
    </xf>
    <xf numFmtId="0" fontId="35" fillId="0" borderId="0" xfId="0" applyFont="1" applyBorder="1" applyAlignment="1">
      <alignment horizontal="center" vertical="center"/>
    </xf>
    <xf numFmtId="0" fontId="35" fillId="0" borderId="26" xfId="0" applyFont="1" applyBorder="1" applyAlignment="1">
      <alignment horizontal="left" vertical="center"/>
    </xf>
    <xf numFmtId="0" fontId="35" fillId="0" borderId="0" xfId="0" applyFont="1" applyFill="1" applyBorder="1" applyAlignment="1">
      <alignment horizontal="left" vertical="center"/>
    </xf>
    <xf numFmtId="0" fontId="35" fillId="0" borderId="0" xfId="0" applyFont="1" applyFill="1" applyBorder="1" applyAlignment="1">
      <alignment horizontal="center" vertical="center"/>
    </xf>
    <xf numFmtId="0" fontId="10" fillId="0" borderId="29" xfId="0" applyFont="1" applyBorder="1" applyAlignment="1">
      <alignment horizontal="left" vertical="center"/>
    </xf>
    <xf numFmtId="0" fontId="36" fillId="0" borderId="28" xfId="0" applyFont="1" applyBorder="1" applyAlignment="1">
      <alignment horizontal="left" vertical="center"/>
    </xf>
    <xf numFmtId="0" fontId="10" fillId="0" borderId="30" xfId="0" applyFont="1" applyBorder="1" applyAlignment="1">
      <alignment horizontal="left" vertical="center"/>
    </xf>
    <xf numFmtId="0" fontId="10" fillId="0" borderId="0" xfId="0" applyFont="1" applyBorder="1" applyAlignment="1">
      <alignment horizontal="left" vertical="center"/>
    </xf>
    <xf numFmtId="0" fontId="36" fillId="0" borderId="0" xfId="0" applyFont="1" applyBorder="1" applyAlignment="1">
      <alignment horizontal="left" vertical="center"/>
    </xf>
    <xf numFmtId="0" fontId="37" fillId="0" borderId="0" xfId="0" applyFont="1" applyBorder="1" applyAlignment="1">
      <alignment horizontal="left" vertical="center"/>
    </xf>
    <xf numFmtId="0" fontId="35" fillId="0" borderId="28" xfId="0" applyFont="1" applyBorder="1" applyAlignment="1">
      <alignment horizontal="left" vertical="center"/>
    </xf>
    <xf numFmtId="0" fontId="10" fillId="0" borderId="0" xfId="0" applyFont="1" applyBorder="1" applyAlignment="1">
      <alignment horizontal="left" vertical="center" wrapText="1"/>
    </xf>
    <xf numFmtId="0" fontId="35" fillId="0" borderId="0" xfId="0" applyFont="1" applyBorder="1" applyAlignment="1">
      <alignment horizontal="center"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35" fillId="0" borderId="26" xfId="0" applyFont="1" applyBorder="1" applyAlignment="1">
      <alignment horizontal="left" vertical="center" wrapText="1"/>
    </xf>
    <xf numFmtId="0" fontId="35" fillId="0" borderId="27" xfId="0" applyFont="1" applyBorder="1" applyAlignment="1">
      <alignment horizontal="left" vertical="center" wrapText="1"/>
    </xf>
    <xf numFmtId="0" fontId="35" fillId="0" borderId="27" xfId="0" applyFont="1" applyBorder="1" applyAlignment="1">
      <alignment horizontal="left" vertical="center"/>
    </xf>
    <xf numFmtId="0" fontId="35" fillId="0" borderId="29" xfId="0" applyFont="1" applyBorder="1" applyAlignment="1">
      <alignment horizontal="left" vertical="center" wrapText="1"/>
    </xf>
    <xf numFmtId="0" fontId="35" fillId="0" borderId="28" xfId="0" applyFont="1" applyBorder="1" applyAlignment="1">
      <alignment horizontal="left" vertical="center" wrapText="1"/>
    </xf>
    <xf numFmtId="0" fontId="35" fillId="0" borderId="30" xfId="0" applyFont="1" applyBorder="1" applyAlignment="1">
      <alignment horizontal="left" vertical="center" wrapText="1"/>
    </xf>
    <xf numFmtId="0" fontId="35" fillId="0" borderId="0" xfId="0" applyFont="1" applyBorder="1" applyAlignment="1">
      <alignment horizontal="left" vertical="top"/>
    </xf>
    <xf numFmtId="0" fontId="35" fillId="0" borderId="0" xfId="0" applyFont="1" applyBorder="1" applyAlignment="1">
      <alignment horizontal="center" vertical="top"/>
    </xf>
    <xf numFmtId="0" fontId="35" fillId="0" borderId="29" xfId="0" applyFont="1" applyBorder="1" applyAlignment="1">
      <alignment horizontal="left" vertical="center"/>
    </xf>
    <xf numFmtId="0" fontId="35" fillId="0" borderId="30" xfId="0" applyFont="1" applyBorder="1" applyAlignment="1">
      <alignment horizontal="left" vertical="center"/>
    </xf>
    <xf numFmtId="0" fontId="37" fillId="0" borderId="0" xfId="0" applyFont="1" applyAlignment="1">
      <alignment vertical="center"/>
    </xf>
    <xf numFmtId="0" fontId="34" fillId="0" borderId="0" xfId="0" applyFont="1" applyBorder="1" applyAlignment="1">
      <alignment vertical="center"/>
    </xf>
    <xf numFmtId="0" fontId="37" fillId="0" borderId="28" xfId="0" applyFont="1" applyBorder="1" applyAlignment="1">
      <alignment vertical="center"/>
    </xf>
    <xf numFmtId="0" fontId="34" fillId="0" borderId="28" xfId="0" applyFont="1" applyBorder="1" applyAlignment="1">
      <alignment vertical="center"/>
    </xf>
    <xf numFmtId="0" fontId="0" fillId="0" borderId="0" xfId="0" applyBorder="1" applyAlignment="1">
      <alignment vertical="top"/>
    </xf>
    <xf numFmtId="49" fontId="35" fillId="0" borderId="0" xfId="0" applyNumberFormat="1" applyFont="1" applyBorder="1" applyAlignment="1">
      <alignment horizontal="left" vertical="center"/>
    </xf>
    <xf numFmtId="0" fontId="0" fillId="0" borderId="28" xfId="0" applyBorder="1" applyAlignment="1">
      <alignment vertical="top"/>
    </xf>
    <xf numFmtId="0" fontId="34" fillId="0" borderId="28" xfId="0" applyFont="1" applyBorder="1" applyAlignment="1">
      <alignment horizontal="left"/>
    </xf>
    <xf numFmtId="0" fontId="37" fillId="0" borderId="28" xfId="0" applyFont="1" applyBorder="1" applyAlignment="1">
      <alignment/>
    </xf>
    <xf numFmtId="0" fontId="10" fillId="0" borderId="26" xfId="0" applyFont="1" applyBorder="1" applyAlignment="1">
      <alignment vertical="top"/>
    </xf>
    <xf numFmtId="0" fontId="10" fillId="0" borderId="27" xfId="0" applyFont="1" applyBorder="1" applyAlignment="1">
      <alignment vertical="top"/>
    </xf>
    <xf numFmtId="0" fontId="10" fillId="0" borderId="0" xfId="0" applyFont="1" applyBorder="1" applyAlignment="1">
      <alignment horizontal="center" vertical="center"/>
    </xf>
    <xf numFmtId="0" fontId="10" fillId="0" borderId="0" xfId="0" applyFont="1" applyBorder="1" applyAlignment="1">
      <alignment horizontal="left" vertical="top"/>
    </xf>
    <xf numFmtId="0" fontId="10" fillId="0" borderId="29" xfId="0" applyFont="1" applyBorder="1" applyAlignment="1">
      <alignment vertical="top"/>
    </xf>
    <xf numFmtId="0" fontId="10" fillId="0" borderId="28" xfId="0" applyFont="1" applyBorder="1" applyAlignment="1">
      <alignment vertical="top"/>
    </xf>
    <xf numFmtId="0" fontId="10"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2"/>
  <sheetViews>
    <sheetView showGridLines="0" tabSelected="1" workbookViewId="0" topLeftCell="A1"/>
  </sheetViews>
  <sheetFormatPr defaultColWidth="9.140625" defaultRowHeight="12"/>
  <cols>
    <col min="1" max="1" width="7.140625" style="0" customWidth="1"/>
    <col min="2" max="2" width="1.421875" style="0" customWidth="1"/>
    <col min="3" max="3" width="3.57421875" style="0" customWidth="1"/>
    <col min="4" max="33" width="2.28125" style="0" customWidth="1"/>
    <col min="34" max="34" width="2.8515625" style="0" customWidth="1"/>
    <col min="35" max="35" width="27.140625" style="0" customWidth="1"/>
    <col min="36" max="37" width="2.140625" style="0" customWidth="1"/>
    <col min="38" max="38" width="7.140625" style="0" customWidth="1"/>
    <col min="39" max="39" width="2.8515625" style="0" customWidth="1"/>
    <col min="40" max="40" width="11.421875" style="0" customWidth="1"/>
    <col min="41" max="41" width="6.421875" style="0" customWidth="1"/>
    <col min="42" max="42" width="3.57421875" style="0" customWidth="1"/>
    <col min="43" max="43" width="13.421875" style="0" customWidth="1"/>
    <col min="44" max="44" width="11.7109375" style="0" customWidth="1"/>
    <col min="45" max="47" width="22.140625" style="0" hidden="1" customWidth="1"/>
    <col min="48" max="49" width="18.57421875" style="0" hidden="1" customWidth="1"/>
    <col min="50" max="51" width="21.421875" style="0" hidden="1" customWidth="1"/>
    <col min="52" max="52" width="18.57421875" style="0" hidden="1" customWidth="1"/>
    <col min="53" max="53" width="16.421875" style="0" hidden="1" customWidth="1"/>
    <col min="54" max="54" width="21.421875" style="0" hidden="1" customWidth="1"/>
    <col min="55" max="55" width="18.57421875" style="0" hidden="1" customWidth="1"/>
    <col min="56" max="56" width="16.421875" style="0" hidden="1" customWidth="1"/>
    <col min="57" max="57" width="57.00390625" style="0" customWidth="1"/>
    <col min="71" max="91" width="9.140625" style="0" hidden="1" customWidth="1"/>
  </cols>
  <sheetData>
    <row r="1" spans="1:74" ht="12">
      <c r="A1" s="13" t="s">
        <v>0</v>
      </c>
      <c r="AZ1" s="13" t="s">
        <v>1</v>
      </c>
      <c r="BA1" s="13" t="s">
        <v>2</v>
      </c>
      <c r="BB1" s="13" t="s">
        <v>3</v>
      </c>
      <c r="BT1" s="13" t="s">
        <v>4</v>
      </c>
      <c r="BU1" s="13" t="s">
        <v>4</v>
      </c>
      <c r="BV1" s="13" t="s">
        <v>5</v>
      </c>
    </row>
    <row r="2" spans="44:72" ht="36.95" customHeight="1">
      <c r="BS2" s="14" t="s">
        <v>6</v>
      </c>
      <c r="BT2" s="14" t="s">
        <v>7</v>
      </c>
    </row>
    <row r="3" spans="2:72" ht="6.95" customHeight="1">
      <c r="B3" s="15"/>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7"/>
      <c r="BS3" s="14" t="s">
        <v>6</v>
      </c>
      <c r="BT3" s="14" t="s">
        <v>8</v>
      </c>
    </row>
    <row r="4" spans="2:71" ht="24.95" customHeight="1">
      <c r="B4" s="18"/>
      <c r="C4" s="19"/>
      <c r="D4" s="20" t="s">
        <v>9</v>
      </c>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7"/>
      <c r="AS4" s="21" t="s">
        <v>10</v>
      </c>
      <c r="BE4" s="22" t="s">
        <v>11</v>
      </c>
      <c r="BS4" s="14" t="s">
        <v>12</v>
      </c>
    </row>
    <row r="5" spans="2:71" ht="12" customHeight="1">
      <c r="B5" s="18"/>
      <c r="C5" s="19"/>
      <c r="D5" s="23" t="s">
        <v>13</v>
      </c>
      <c r="E5" s="19"/>
      <c r="F5" s="19"/>
      <c r="G5" s="19"/>
      <c r="H5" s="19"/>
      <c r="I5" s="19"/>
      <c r="J5" s="19"/>
      <c r="K5" s="24" t="s">
        <v>14</v>
      </c>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7"/>
      <c r="BE5" s="25" t="s">
        <v>15</v>
      </c>
      <c r="BS5" s="14" t="s">
        <v>6</v>
      </c>
    </row>
    <row r="6" spans="2:71" ht="36.95" customHeight="1">
      <c r="B6" s="18"/>
      <c r="C6" s="19"/>
      <c r="D6" s="26" t="s">
        <v>16</v>
      </c>
      <c r="E6" s="19"/>
      <c r="F6" s="19"/>
      <c r="G6" s="19"/>
      <c r="H6" s="19"/>
      <c r="I6" s="19"/>
      <c r="J6" s="19"/>
      <c r="K6" s="27" t="s">
        <v>17</v>
      </c>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7"/>
      <c r="BE6" s="28"/>
      <c r="BS6" s="14" t="s">
        <v>6</v>
      </c>
    </row>
    <row r="7" spans="2:71" ht="12" customHeight="1">
      <c r="B7" s="18"/>
      <c r="C7" s="19"/>
      <c r="D7" s="29" t="s">
        <v>18</v>
      </c>
      <c r="E7" s="19"/>
      <c r="F7" s="19"/>
      <c r="G7" s="19"/>
      <c r="H7" s="19"/>
      <c r="I7" s="19"/>
      <c r="J7" s="19"/>
      <c r="K7" s="24" t="s">
        <v>19</v>
      </c>
      <c r="L7" s="19"/>
      <c r="M7" s="19"/>
      <c r="N7" s="19"/>
      <c r="O7" s="19"/>
      <c r="P7" s="19"/>
      <c r="Q7" s="19"/>
      <c r="R7" s="19"/>
      <c r="S7" s="19"/>
      <c r="T7" s="19"/>
      <c r="U7" s="19"/>
      <c r="V7" s="19"/>
      <c r="W7" s="19"/>
      <c r="X7" s="19"/>
      <c r="Y7" s="19"/>
      <c r="Z7" s="19"/>
      <c r="AA7" s="19"/>
      <c r="AB7" s="19"/>
      <c r="AC7" s="19"/>
      <c r="AD7" s="19"/>
      <c r="AE7" s="19"/>
      <c r="AF7" s="19"/>
      <c r="AG7" s="19"/>
      <c r="AH7" s="19"/>
      <c r="AI7" s="19"/>
      <c r="AJ7" s="19"/>
      <c r="AK7" s="29" t="s">
        <v>20</v>
      </c>
      <c r="AL7" s="19"/>
      <c r="AM7" s="19"/>
      <c r="AN7" s="24" t="s">
        <v>19</v>
      </c>
      <c r="AO7" s="19"/>
      <c r="AP7" s="19"/>
      <c r="AQ7" s="19"/>
      <c r="AR7" s="17"/>
      <c r="BE7" s="28"/>
      <c r="BS7" s="14" t="s">
        <v>6</v>
      </c>
    </row>
    <row r="8" spans="2:71" ht="12" customHeight="1">
      <c r="B8" s="18"/>
      <c r="C8" s="19"/>
      <c r="D8" s="29" t="s">
        <v>21</v>
      </c>
      <c r="E8" s="19"/>
      <c r="F8" s="19"/>
      <c r="G8" s="19"/>
      <c r="H8" s="19"/>
      <c r="I8" s="19"/>
      <c r="J8" s="19"/>
      <c r="K8" s="24" t="s">
        <v>22</v>
      </c>
      <c r="L8" s="19"/>
      <c r="M8" s="19"/>
      <c r="N8" s="19"/>
      <c r="O8" s="19"/>
      <c r="P8" s="19"/>
      <c r="Q8" s="19"/>
      <c r="R8" s="19"/>
      <c r="S8" s="19"/>
      <c r="T8" s="19"/>
      <c r="U8" s="19"/>
      <c r="V8" s="19"/>
      <c r="W8" s="19"/>
      <c r="X8" s="19"/>
      <c r="Y8" s="19"/>
      <c r="Z8" s="19"/>
      <c r="AA8" s="19"/>
      <c r="AB8" s="19"/>
      <c r="AC8" s="19"/>
      <c r="AD8" s="19"/>
      <c r="AE8" s="19"/>
      <c r="AF8" s="19"/>
      <c r="AG8" s="19"/>
      <c r="AH8" s="19"/>
      <c r="AI8" s="19"/>
      <c r="AJ8" s="19"/>
      <c r="AK8" s="29" t="s">
        <v>23</v>
      </c>
      <c r="AL8" s="19"/>
      <c r="AM8" s="19"/>
      <c r="AN8" s="30" t="s">
        <v>24</v>
      </c>
      <c r="AO8" s="19"/>
      <c r="AP8" s="19"/>
      <c r="AQ8" s="19"/>
      <c r="AR8" s="17"/>
      <c r="BE8" s="28"/>
      <c r="BS8" s="14" t="s">
        <v>6</v>
      </c>
    </row>
    <row r="9" spans="2:71" ht="14.4" customHeight="1">
      <c r="B9" s="18"/>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7"/>
      <c r="BE9" s="28"/>
      <c r="BS9" s="14" t="s">
        <v>6</v>
      </c>
    </row>
    <row r="10" spans="2:71" ht="12" customHeight="1">
      <c r="B10" s="18"/>
      <c r="C10" s="19"/>
      <c r="D10" s="29" t="s">
        <v>25</v>
      </c>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29" t="s">
        <v>26</v>
      </c>
      <c r="AL10" s="19"/>
      <c r="AM10" s="19"/>
      <c r="AN10" s="24" t="s">
        <v>27</v>
      </c>
      <c r="AO10" s="19"/>
      <c r="AP10" s="19"/>
      <c r="AQ10" s="19"/>
      <c r="AR10" s="17"/>
      <c r="BE10" s="28"/>
      <c r="BS10" s="14" t="s">
        <v>6</v>
      </c>
    </row>
    <row r="11" spans="2:71" ht="18.45" customHeight="1">
      <c r="B11" s="18"/>
      <c r="C11" s="19"/>
      <c r="D11" s="19"/>
      <c r="E11" s="24" t="s">
        <v>28</v>
      </c>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29" t="s">
        <v>29</v>
      </c>
      <c r="AL11" s="19"/>
      <c r="AM11" s="19"/>
      <c r="AN11" s="24" t="s">
        <v>19</v>
      </c>
      <c r="AO11" s="19"/>
      <c r="AP11" s="19"/>
      <c r="AQ11" s="19"/>
      <c r="AR11" s="17"/>
      <c r="BE11" s="28"/>
      <c r="BS11" s="14" t="s">
        <v>6</v>
      </c>
    </row>
    <row r="12" spans="2:71" ht="6.95" customHeight="1">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7"/>
      <c r="BE12" s="28"/>
      <c r="BS12" s="14" t="s">
        <v>6</v>
      </c>
    </row>
    <row r="13" spans="2:71" ht="12" customHeight="1">
      <c r="B13" s="18"/>
      <c r="C13" s="19"/>
      <c r="D13" s="29" t="s">
        <v>30</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29" t="s">
        <v>26</v>
      </c>
      <c r="AL13" s="19"/>
      <c r="AM13" s="19"/>
      <c r="AN13" s="31" t="s">
        <v>31</v>
      </c>
      <c r="AO13" s="19"/>
      <c r="AP13" s="19"/>
      <c r="AQ13" s="19"/>
      <c r="AR13" s="17"/>
      <c r="BE13" s="28"/>
      <c r="BS13" s="14" t="s">
        <v>6</v>
      </c>
    </row>
    <row r="14" spans="2:71" ht="12">
      <c r="B14" s="18"/>
      <c r="C14" s="19"/>
      <c r="D14" s="19"/>
      <c r="E14" s="31" t="s">
        <v>31</v>
      </c>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29" t="s">
        <v>29</v>
      </c>
      <c r="AL14" s="19"/>
      <c r="AM14" s="19"/>
      <c r="AN14" s="31" t="s">
        <v>31</v>
      </c>
      <c r="AO14" s="19"/>
      <c r="AP14" s="19"/>
      <c r="AQ14" s="19"/>
      <c r="AR14" s="17"/>
      <c r="BE14" s="28"/>
      <c r="BS14" s="14" t="s">
        <v>6</v>
      </c>
    </row>
    <row r="15" spans="2:71" ht="6.95" customHeight="1">
      <c r="B15" s="18"/>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7"/>
      <c r="BE15" s="28"/>
      <c r="BS15" s="14" t="s">
        <v>4</v>
      </c>
    </row>
    <row r="16" spans="2:71" ht="12" customHeight="1">
      <c r="B16" s="18"/>
      <c r="C16" s="19"/>
      <c r="D16" s="29" t="s">
        <v>32</v>
      </c>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29" t="s">
        <v>26</v>
      </c>
      <c r="AL16" s="19"/>
      <c r="AM16" s="19"/>
      <c r="AN16" s="24" t="s">
        <v>33</v>
      </c>
      <c r="AO16" s="19"/>
      <c r="AP16" s="19"/>
      <c r="AQ16" s="19"/>
      <c r="AR16" s="17"/>
      <c r="BE16" s="28"/>
      <c r="BS16" s="14" t="s">
        <v>4</v>
      </c>
    </row>
    <row r="17" spans="2:71" ht="18.45" customHeight="1">
      <c r="B17" s="18"/>
      <c r="C17" s="19"/>
      <c r="D17" s="19"/>
      <c r="E17" s="24" t="s">
        <v>34</v>
      </c>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29" t="s">
        <v>29</v>
      </c>
      <c r="AL17" s="19"/>
      <c r="AM17" s="19"/>
      <c r="AN17" s="24" t="s">
        <v>19</v>
      </c>
      <c r="AO17" s="19"/>
      <c r="AP17" s="19"/>
      <c r="AQ17" s="19"/>
      <c r="AR17" s="17"/>
      <c r="BE17" s="28"/>
      <c r="BS17" s="14" t="s">
        <v>35</v>
      </c>
    </row>
    <row r="18" spans="2:71" ht="6.95" customHeight="1">
      <c r="B18" s="18"/>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7"/>
      <c r="BE18" s="28"/>
      <c r="BS18" s="14" t="s">
        <v>6</v>
      </c>
    </row>
    <row r="19" spans="2:71" ht="12" customHeight="1">
      <c r="B19" s="18"/>
      <c r="C19" s="19"/>
      <c r="D19" s="29" t="s">
        <v>36</v>
      </c>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29" t="s">
        <v>26</v>
      </c>
      <c r="AL19" s="19"/>
      <c r="AM19" s="19"/>
      <c r="AN19" s="24" t="s">
        <v>19</v>
      </c>
      <c r="AO19" s="19"/>
      <c r="AP19" s="19"/>
      <c r="AQ19" s="19"/>
      <c r="AR19" s="17"/>
      <c r="BE19" s="28"/>
      <c r="BS19" s="14" t="s">
        <v>6</v>
      </c>
    </row>
    <row r="20" spans="2:71" ht="18.45" customHeight="1">
      <c r="B20" s="18"/>
      <c r="C20" s="19"/>
      <c r="D20" s="19"/>
      <c r="E20" s="24" t="s">
        <v>37</v>
      </c>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29" t="s">
        <v>29</v>
      </c>
      <c r="AL20" s="19"/>
      <c r="AM20" s="19"/>
      <c r="AN20" s="24" t="s">
        <v>19</v>
      </c>
      <c r="AO20" s="19"/>
      <c r="AP20" s="19"/>
      <c r="AQ20" s="19"/>
      <c r="AR20" s="17"/>
      <c r="BE20" s="28"/>
      <c r="BS20" s="14" t="s">
        <v>35</v>
      </c>
    </row>
    <row r="21" spans="2:57" ht="6.95" customHeight="1">
      <c r="B21" s="18"/>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7"/>
      <c r="BE21" s="28"/>
    </row>
    <row r="22" spans="2:57" ht="12" customHeight="1">
      <c r="B22" s="18"/>
      <c r="C22" s="19"/>
      <c r="D22" s="29" t="s">
        <v>38</v>
      </c>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7"/>
      <c r="BE22" s="28"/>
    </row>
    <row r="23" spans="2:57" ht="40.8" customHeight="1">
      <c r="B23" s="18"/>
      <c r="C23" s="19"/>
      <c r="D23" s="19"/>
      <c r="E23" s="33" t="s">
        <v>39</v>
      </c>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19"/>
      <c r="AP23" s="19"/>
      <c r="AQ23" s="19"/>
      <c r="AR23" s="17"/>
      <c r="BE23" s="28"/>
    </row>
    <row r="24" spans="2:57" ht="6.95" customHeight="1">
      <c r="B24" s="18"/>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7"/>
      <c r="BE24" s="28"/>
    </row>
    <row r="25" spans="2:57" ht="6.95" customHeight="1">
      <c r="B25" s="18"/>
      <c r="C25" s="19"/>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19"/>
      <c r="AQ25" s="19"/>
      <c r="AR25" s="17"/>
      <c r="BE25" s="28"/>
    </row>
    <row r="26" spans="2:57" s="1" customFormat="1" ht="25.9" customHeight="1">
      <c r="B26" s="35"/>
      <c r="C26" s="36"/>
      <c r="D26" s="37" t="s">
        <v>40</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9">
        <f>ROUND(AG54,2)</f>
        <v>0</v>
      </c>
      <c r="AL26" s="38"/>
      <c r="AM26" s="38"/>
      <c r="AN26" s="38"/>
      <c r="AO26" s="38"/>
      <c r="AP26" s="36"/>
      <c r="AQ26" s="36"/>
      <c r="AR26" s="40"/>
      <c r="BE26" s="28"/>
    </row>
    <row r="27" spans="2:57" s="1" customFormat="1" ht="6.95" customHeight="1">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40"/>
      <c r="BE27" s="28"/>
    </row>
    <row r="28" spans="2:57" s="1" customFormat="1" ht="12">
      <c r="B28" s="35"/>
      <c r="C28" s="36"/>
      <c r="D28" s="36"/>
      <c r="E28" s="36"/>
      <c r="F28" s="36"/>
      <c r="G28" s="36"/>
      <c r="H28" s="36"/>
      <c r="I28" s="36"/>
      <c r="J28" s="36"/>
      <c r="K28" s="36"/>
      <c r="L28" s="41" t="s">
        <v>41</v>
      </c>
      <c r="M28" s="41"/>
      <c r="N28" s="41"/>
      <c r="O28" s="41"/>
      <c r="P28" s="41"/>
      <c r="Q28" s="36"/>
      <c r="R28" s="36"/>
      <c r="S28" s="36"/>
      <c r="T28" s="36"/>
      <c r="U28" s="36"/>
      <c r="V28" s="36"/>
      <c r="W28" s="41" t="s">
        <v>42</v>
      </c>
      <c r="X28" s="41"/>
      <c r="Y28" s="41"/>
      <c r="Z28" s="41"/>
      <c r="AA28" s="41"/>
      <c r="AB28" s="41"/>
      <c r="AC28" s="41"/>
      <c r="AD28" s="41"/>
      <c r="AE28" s="41"/>
      <c r="AF28" s="36"/>
      <c r="AG28" s="36"/>
      <c r="AH28" s="36"/>
      <c r="AI28" s="36"/>
      <c r="AJ28" s="36"/>
      <c r="AK28" s="41" t="s">
        <v>43</v>
      </c>
      <c r="AL28" s="41"/>
      <c r="AM28" s="41"/>
      <c r="AN28" s="41"/>
      <c r="AO28" s="41"/>
      <c r="AP28" s="36"/>
      <c r="AQ28" s="36"/>
      <c r="AR28" s="40"/>
      <c r="BE28" s="28"/>
    </row>
    <row r="29" spans="2:57" s="2" customFormat="1" ht="14.4" customHeight="1">
      <c r="B29" s="42"/>
      <c r="C29" s="43"/>
      <c r="D29" s="29" t="s">
        <v>44</v>
      </c>
      <c r="E29" s="43"/>
      <c r="F29" s="29" t="s">
        <v>45</v>
      </c>
      <c r="G29" s="43"/>
      <c r="H29" s="43"/>
      <c r="I29" s="43"/>
      <c r="J29" s="43"/>
      <c r="K29" s="43"/>
      <c r="L29" s="44">
        <v>0.21</v>
      </c>
      <c r="M29" s="43"/>
      <c r="N29" s="43"/>
      <c r="O29" s="43"/>
      <c r="P29" s="43"/>
      <c r="Q29" s="43"/>
      <c r="R29" s="43"/>
      <c r="S29" s="43"/>
      <c r="T29" s="43"/>
      <c r="U29" s="43"/>
      <c r="V29" s="43"/>
      <c r="W29" s="45">
        <f>ROUND(AZ54,2)</f>
        <v>0</v>
      </c>
      <c r="X29" s="43"/>
      <c r="Y29" s="43"/>
      <c r="Z29" s="43"/>
      <c r="AA29" s="43"/>
      <c r="AB29" s="43"/>
      <c r="AC29" s="43"/>
      <c r="AD29" s="43"/>
      <c r="AE29" s="43"/>
      <c r="AF29" s="43"/>
      <c r="AG29" s="43"/>
      <c r="AH29" s="43"/>
      <c r="AI29" s="43"/>
      <c r="AJ29" s="43"/>
      <c r="AK29" s="45">
        <f>ROUND(AV54,2)</f>
        <v>0</v>
      </c>
      <c r="AL29" s="43"/>
      <c r="AM29" s="43"/>
      <c r="AN29" s="43"/>
      <c r="AO29" s="43"/>
      <c r="AP29" s="43"/>
      <c r="AQ29" s="43"/>
      <c r="AR29" s="46"/>
      <c r="BE29" s="28"/>
    </row>
    <row r="30" spans="2:57" s="2" customFormat="1" ht="14.4" customHeight="1">
      <c r="B30" s="42"/>
      <c r="C30" s="43"/>
      <c r="D30" s="43"/>
      <c r="E30" s="43"/>
      <c r="F30" s="29" t="s">
        <v>46</v>
      </c>
      <c r="G30" s="43"/>
      <c r="H30" s="43"/>
      <c r="I30" s="43"/>
      <c r="J30" s="43"/>
      <c r="K30" s="43"/>
      <c r="L30" s="44">
        <v>0.15</v>
      </c>
      <c r="M30" s="43"/>
      <c r="N30" s="43"/>
      <c r="O30" s="43"/>
      <c r="P30" s="43"/>
      <c r="Q30" s="43"/>
      <c r="R30" s="43"/>
      <c r="S30" s="43"/>
      <c r="T30" s="43"/>
      <c r="U30" s="43"/>
      <c r="V30" s="43"/>
      <c r="W30" s="45">
        <f>ROUND(BA54,2)</f>
        <v>0</v>
      </c>
      <c r="X30" s="43"/>
      <c r="Y30" s="43"/>
      <c r="Z30" s="43"/>
      <c r="AA30" s="43"/>
      <c r="AB30" s="43"/>
      <c r="AC30" s="43"/>
      <c r="AD30" s="43"/>
      <c r="AE30" s="43"/>
      <c r="AF30" s="43"/>
      <c r="AG30" s="43"/>
      <c r="AH30" s="43"/>
      <c r="AI30" s="43"/>
      <c r="AJ30" s="43"/>
      <c r="AK30" s="45">
        <f>ROUND(AW54,2)</f>
        <v>0</v>
      </c>
      <c r="AL30" s="43"/>
      <c r="AM30" s="43"/>
      <c r="AN30" s="43"/>
      <c r="AO30" s="43"/>
      <c r="AP30" s="43"/>
      <c r="AQ30" s="43"/>
      <c r="AR30" s="46"/>
      <c r="BE30" s="28"/>
    </row>
    <row r="31" spans="2:57" s="2" customFormat="1" ht="14.4" customHeight="1" hidden="1">
      <c r="B31" s="42"/>
      <c r="C31" s="43"/>
      <c r="D31" s="43"/>
      <c r="E31" s="43"/>
      <c r="F31" s="29" t="s">
        <v>47</v>
      </c>
      <c r="G31" s="43"/>
      <c r="H31" s="43"/>
      <c r="I31" s="43"/>
      <c r="J31" s="43"/>
      <c r="K31" s="43"/>
      <c r="L31" s="44">
        <v>0.21</v>
      </c>
      <c r="M31" s="43"/>
      <c r="N31" s="43"/>
      <c r="O31" s="43"/>
      <c r="P31" s="43"/>
      <c r="Q31" s="43"/>
      <c r="R31" s="43"/>
      <c r="S31" s="43"/>
      <c r="T31" s="43"/>
      <c r="U31" s="43"/>
      <c r="V31" s="43"/>
      <c r="W31" s="45">
        <f>ROUND(BB54,2)</f>
        <v>0</v>
      </c>
      <c r="X31" s="43"/>
      <c r="Y31" s="43"/>
      <c r="Z31" s="43"/>
      <c r="AA31" s="43"/>
      <c r="AB31" s="43"/>
      <c r="AC31" s="43"/>
      <c r="AD31" s="43"/>
      <c r="AE31" s="43"/>
      <c r="AF31" s="43"/>
      <c r="AG31" s="43"/>
      <c r="AH31" s="43"/>
      <c r="AI31" s="43"/>
      <c r="AJ31" s="43"/>
      <c r="AK31" s="45">
        <v>0</v>
      </c>
      <c r="AL31" s="43"/>
      <c r="AM31" s="43"/>
      <c r="AN31" s="43"/>
      <c r="AO31" s="43"/>
      <c r="AP31" s="43"/>
      <c r="AQ31" s="43"/>
      <c r="AR31" s="46"/>
      <c r="BE31" s="28"/>
    </row>
    <row r="32" spans="2:57" s="2" customFormat="1" ht="14.4" customHeight="1" hidden="1">
      <c r="B32" s="42"/>
      <c r="C32" s="43"/>
      <c r="D32" s="43"/>
      <c r="E32" s="43"/>
      <c r="F32" s="29" t="s">
        <v>48</v>
      </c>
      <c r="G32" s="43"/>
      <c r="H32" s="43"/>
      <c r="I32" s="43"/>
      <c r="J32" s="43"/>
      <c r="K32" s="43"/>
      <c r="L32" s="44">
        <v>0.15</v>
      </c>
      <c r="M32" s="43"/>
      <c r="N32" s="43"/>
      <c r="O32" s="43"/>
      <c r="P32" s="43"/>
      <c r="Q32" s="43"/>
      <c r="R32" s="43"/>
      <c r="S32" s="43"/>
      <c r="T32" s="43"/>
      <c r="U32" s="43"/>
      <c r="V32" s="43"/>
      <c r="W32" s="45">
        <f>ROUND(BC54,2)</f>
        <v>0</v>
      </c>
      <c r="X32" s="43"/>
      <c r="Y32" s="43"/>
      <c r="Z32" s="43"/>
      <c r="AA32" s="43"/>
      <c r="AB32" s="43"/>
      <c r="AC32" s="43"/>
      <c r="AD32" s="43"/>
      <c r="AE32" s="43"/>
      <c r="AF32" s="43"/>
      <c r="AG32" s="43"/>
      <c r="AH32" s="43"/>
      <c r="AI32" s="43"/>
      <c r="AJ32" s="43"/>
      <c r="AK32" s="45">
        <v>0</v>
      </c>
      <c r="AL32" s="43"/>
      <c r="AM32" s="43"/>
      <c r="AN32" s="43"/>
      <c r="AO32" s="43"/>
      <c r="AP32" s="43"/>
      <c r="AQ32" s="43"/>
      <c r="AR32" s="46"/>
      <c r="BE32" s="28"/>
    </row>
    <row r="33" spans="2:44" s="2" customFormat="1" ht="14.4" customHeight="1" hidden="1">
      <c r="B33" s="42"/>
      <c r="C33" s="43"/>
      <c r="D33" s="43"/>
      <c r="E33" s="43"/>
      <c r="F33" s="29" t="s">
        <v>49</v>
      </c>
      <c r="G33" s="43"/>
      <c r="H33" s="43"/>
      <c r="I33" s="43"/>
      <c r="J33" s="43"/>
      <c r="K33" s="43"/>
      <c r="L33" s="44">
        <v>0</v>
      </c>
      <c r="M33" s="43"/>
      <c r="N33" s="43"/>
      <c r="O33" s="43"/>
      <c r="P33" s="43"/>
      <c r="Q33" s="43"/>
      <c r="R33" s="43"/>
      <c r="S33" s="43"/>
      <c r="T33" s="43"/>
      <c r="U33" s="43"/>
      <c r="V33" s="43"/>
      <c r="W33" s="45">
        <f>ROUND(BD54,2)</f>
        <v>0</v>
      </c>
      <c r="X33" s="43"/>
      <c r="Y33" s="43"/>
      <c r="Z33" s="43"/>
      <c r="AA33" s="43"/>
      <c r="AB33" s="43"/>
      <c r="AC33" s="43"/>
      <c r="AD33" s="43"/>
      <c r="AE33" s="43"/>
      <c r="AF33" s="43"/>
      <c r="AG33" s="43"/>
      <c r="AH33" s="43"/>
      <c r="AI33" s="43"/>
      <c r="AJ33" s="43"/>
      <c r="AK33" s="45">
        <v>0</v>
      </c>
      <c r="AL33" s="43"/>
      <c r="AM33" s="43"/>
      <c r="AN33" s="43"/>
      <c r="AO33" s="43"/>
      <c r="AP33" s="43"/>
      <c r="AQ33" s="43"/>
      <c r="AR33" s="46"/>
    </row>
    <row r="34" spans="2:44" s="1" customFormat="1" ht="6.95" customHeight="1">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40"/>
    </row>
    <row r="35" spans="2:44" s="1" customFormat="1" ht="25.9" customHeight="1">
      <c r="B35" s="35"/>
      <c r="C35" s="47"/>
      <c r="D35" s="48" t="s">
        <v>50</v>
      </c>
      <c r="E35" s="49"/>
      <c r="F35" s="49"/>
      <c r="G35" s="49"/>
      <c r="H35" s="49"/>
      <c r="I35" s="49"/>
      <c r="J35" s="49"/>
      <c r="K35" s="49"/>
      <c r="L35" s="49"/>
      <c r="M35" s="49"/>
      <c r="N35" s="49"/>
      <c r="O35" s="49"/>
      <c r="P35" s="49"/>
      <c r="Q35" s="49"/>
      <c r="R35" s="49"/>
      <c r="S35" s="49"/>
      <c r="T35" s="50" t="s">
        <v>51</v>
      </c>
      <c r="U35" s="49"/>
      <c r="V35" s="49"/>
      <c r="W35" s="49"/>
      <c r="X35" s="51" t="s">
        <v>52</v>
      </c>
      <c r="Y35" s="49"/>
      <c r="Z35" s="49"/>
      <c r="AA35" s="49"/>
      <c r="AB35" s="49"/>
      <c r="AC35" s="49"/>
      <c r="AD35" s="49"/>
      <c r="AE35" s="49"/>
      <c r="AF35" s="49"/>
      <c r="AG35" s="49"/>
      <c r="AH35" s="49"/>
      <c r="AI35" s="49"/>
      <c r="AJ35" s="49"/>
      <c r="AK35" s="52">
        <f>SUM(AK26:AK33)</f>
        <v>0</v>
      </c>
      <c r="AL35" s="49"/>
      <c r="AM35" s="49"/>
      <c r="AN35" s="49"/>
      <c r="AO35" s="53"/>
      <c r="AP35" s="47"/>
      <c r="AQ35" s="47"/>
      <c r="AR35" s="40"/>
    </row>
    <row r="36" spans="2:44" s="1" customFormat="1" ht="6.95" customHeight="1">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40"/>
    </row>
    <row r="37" spans="2:44" s="1" customFormat="1" ht="6.95" customHeight="1">
      <c r="B37" s="54"/>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40"/>
    </row>
    <row r="41" spans="2:44" s="1" customFormat="1" ht="6.95" customHeight="1">
      <c r="B41" s="56"/>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40"/>
    </row>
    <row r="42" spans="2:44" s="1" customFormat="1" ht="24.95" customHeight="1">
      <c r="B42" s="35"/>
      <c r="C42" s="20" t="s">
        <v>53</v>
      </c>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40"/>
    </row>
    <row r="43" spans="2:44" s="1" customFormat="1" ht="6.95" customHeight="1">
      <c r="B43" s="35"/>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40"/>
    </row>
    <row r="44" spans="2:44" s="1" customFormat="1" ht="12" customHeight="1">
      <c r="B44" s="35"/>
      <c r="C44" s="29" t="s">
        <v>13</v>
      </c>
      <c r="D44" s="36"/>
      <c r="E44" s="36"/>
      <c r="F44" s="36"/>
      <c r="G44" s="36"/>
      <c r="H44" s="36"/>
      <c r="I44" s="36"/>
      <c r="J44" s="36"/>
      <c r="K44" s="36"/>
      <c r="L44" s="36" t="str">
        <f>K5</f>
        <v>Z004</v>
      </c>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40"/>
    </row>
    <row r="45" spans="2:44" s="3" customFormat="1" ht="36.95" customHeight="1">
      <c r="B45" s="58"/>
      <c r="C45" s="59" t="s">
        <v>16</v>
      </c>
      <c r="D45" s="60"/>
      <c r="E45" s="60"/>
      <c r="F45" s="60"/>
      <c r="G45" s="60"/>
      <c r="H45" s="60"/>
      <c r="I45" s="60"/>
      <c r="J45" s="60"/>
      <c r="K45" s="60"/>
      <c r="L45" s="61" t="str">
        <f>K6</f>
        <v>Obnova a dostavba kanalizace Plánice - Klatovská, Kostelní</v>
      </c>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2"/>
    </row>
    <row r="46" spans="2:44" s="1" customFormat="1" ht="6.95" customHeight="1">
      <c r="B46" s="35"/>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40"/>
    </row>
    <row r="47" spans="2:44" s="1" customFormat="1" ht="12" customHeight="1">
      <c r="B47" s="35"/>
      <c r="C47" s="29" t="s">
        <v>21</v>
      </c>
      <c r="D47" s="36"/>
      <c r="E47" s="36"/>
      <c r="F47" s="36"/>
      <c r="G47" s="36"/>
      <c r="H47" s="36"/>
      <c r="I47" s="36"/>
      <c r="J47" s="36"/>
      <c r="K47" s="36"/>
      <c r="L47" s="63" t="str">
        <f>IF(K8="","",K8)</f>
        <v>Plánice</v>
      </c>
      <c r="M47" s="36"/>
      <c r="N47" s="36"/>
      <c r="O47" s="36"/>
      <c r="P47" s="36"/>
      <c r="Q47" s="36"/>
      <c r="R47" s="36"/>
      <c r="S47" s="36"/>
      <c r="T47" s="36"/>
      <c r="U47" s="36"/>
      <c r="V47" s="36"/>
      <c r="W47" s="36"/>
      <c r="X47" s="36"/>
      <c r="Y47" s="36"/>
      <c r="Z47" s="36"/>
      <c r="AA47" s="36"/>
      <c r="AB47" s="36"/>
      <c r="AC47" s="36"/>
      <c r="AD47" s="36"/>
      <c r="AE47" s="36"/>
      <c r="AF47" s="36"/>
      <c r="AG47" s="36"/>
      <c r="AH47" s="36"/>
      <c r="AI47" s="29" t="s">
        <v>23</v>
      </c>
      <c r="AJ47" s="36"/>
      <c r="AK47" s="36"/>
      <c r="AL47" s="36"/>
      <c r="AM47" s="64" t="str">
        <f>IF(AN8="","",AN8)</f>
        <v>29. 10. 2018</v>
      </c>
      <c r="AN47" s="64"/>
      <c r="AO47" s="36"/>
      <c r="AP47" s="36"/>
      <c r="AQ47" s="36"/>
      <c r="AR47" s="40"/>
    </row>
    <row r="48" spans="2:44" s="1" customFormat="1" ht="6.95" customHeight="1">
      <c r="B48" s="35"/>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40"/>
    </row>
    <row r="49" spans="2:56" s="1" customFormat="1" ht="22.8" customHeight="1">
      <c r="B49" s="35"/>
      <c r="C49" s="29" t="s">
        <v>25</v>
      </c>
      <c r="D49" s="36"/>
      <c r="E49" s="36"/>
      <c r="F49" s="36"/>
      <c r="G49" s="36"/>
      <c r="H49" s="36"/>
      <c r="I49" s="36"/>
      <c r="J49" s="36"/>
      <c r="K49" s="36"/>
      <c r="L49" s="36" t="str">
        <f>IF(E11="","",E11)</f>
        <v>Město Plánice</v>
      </c>
      <c r="M49" s="36"/>
      <c r="N49" s="36"/>
      <c r="O49" s="36"/>
      <c r="P49" s="36"/>
      <c r="Q49" s="36"/>
      <c r="R49" s="36"/>
      <c r="S49" s="36"/>
      <c r="T49" s="36"/>
      <c r="U49" s="36"/>
      <c r="V49" s="36"/>
      <c r="W49" s="36"/>
      <c r="X49" s="36"/>
      <c r="Y49" s="36"/>
      <c r="Z49" s="36"/>
      <c r="AA49" s="36"/>
      <c r="AB49" s="36"/>
      <c r="AC49" s="36"/>
      <c r="AD49" s="36"/>
      <c r="AE49" s="36"/>
      <c r="AF49" s="36"/>
      <c r="AG49" s="36"/>
      <c r="AH49" s="36"/>
      <c r="AI49" s="29" t="s">
        <v>32</v>
      </c>
      <c r="AJ49" s="36"/>
      <c r="AK49" s="36"/>
      <c r="AL49" s="36"/>
      <c r="AM49" s="65" t="str">
        <f>IF(E17="","",E17)</f>
        <v>INGVAMA inženýrská a projektová spol. s r.o.</v>
      </c>
      <c r="AN49" s="36"/>
      <c r="AO49" s="36"/>
      <c r="AP49" s="36"/>
      <c r="AQ49" s="36"/>
      <c r="AR49" s="40"/>
      <c r="AS49" s="66" t="s">
        <v>54</v>
      </c>
      <c r="AT49" s="67"/>
      <c r="AU49" s="68"/>
      <c r="AV49" s="68"/>
      <c r="AW49" s="68"/>
      <c r="AX49" s="68"/>
      <c r="AY49" s="68"/>
      <c r="AZ49" s="68"/>
      <c r="BA49" s="68"/>
      <c r="BB49" s="68"/>
      <c r="BC49" s="68"/>
      <c r="BD49" s="69"/>
    </row>
    <row r="50" spans="2:56" s="1" customFormat="1" ht="12.6" customHeight="1">
      <c r="B50" s="35"/>
      <c r="C50" s="29" t="s">
        <v>30</v>
      </c>
      <c r="D50" s="36"/>
      <c r="E50" s="36"/>
      <c r="F50" s="36"/>
      <c r="G50" s="36"/>
      <c r="H50" s="36"/>
      <c r="I50" s="36"/>
      <c r="J50" s="36"/>
      <c r="K50" s="36"/>
      <c r="L50" s="36" t="str">
        <f>IF(E14="Vyplň údaj","",E14)</f>
        <v/>
      </c>
      <c r="M50" s="36"/>
      <c r="N50" s="36"/>
      <c r="O50" s="36"/>
      <c r="P50" s="36"/>
      <c r="Q50" s="36"/>
      <c r="R50" s="36"/>
      <c r="S50" s="36"/>
      <c r="T50" s="36"/>
      <c r="U50" s="36"/>
      <c r="V50" s="36"/>
      <c r="W50" s="36"/>
      <c r="X50" s="36"/>
      <c r="Y50" s="36"/>
      <c r="Z50" s="36"/>
      <c r="AA50" s="36"/>
      <c r="AB50" s="36"/>
      <c r="AC50" s="36"/>
      <c r="AD50" s="36"/>
      <c r="AE50" s="36"/>
      <c r="AF50" s="36"/>
      <c r="AG50" s="36"/>
      <c r="AH50" s="36"/>
      <c r="AI50" s="29" t="s">
        <v>36</v>
      </c>
      <c r="AJ50" s="36"/>
      <c r="AK50" s="36"/>
      <c r="AL50" s="36"/>
      <c r="AM50" s="65" t="str">
        <f>IF(E20="","",E20)</f>
        <v xml:space="preserve"> </v>
      </c>
      <c r="AN50" s="36"/>
      <c r="AO50" s="36"/>
      <c r="AP50" s="36"/>
      <c r="AQ50" s="36"/>
      <c r="AR50" s="40"/>
      <c r="AS50" s="70"/>
      <c r="AT50" s="71"/>
      <c r="AU50" s="72"/>
      <c r="AV50" s="72"/>
      <c r="AW50" s="72"/>
      <c r="AX50" s="72"/>
      <c r="AY50" s="72"/>
      <c r="AZ50" s="72"/>
      <c r="BA50" s="72"/>
      <c r="BB50" s="72"/>
      <c r="BC50" s="72"/>
      <c r="BD50" s="73"/>
    </row>
    <row r="51" spans="2:56" s="1" customFormat="1" ht="10.8" customHeight="1">
      <c r="B51" s="35"/>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40"/>
      <c r="AS51" s="74"/>
      <c r="AT51" s="75"/>
      <c r="AU51" s="76"/>
      <c r="AV51" s="76"/>
      <c r="AW51" s="76"/>
      <c r="AX51" s="76"/>
      <c r="AY51" s="76"/>
      <c r="AZ51" s="76"/>
      <c r="BA51" s="76"/>
      <c r="BB51" s="76"/>
      <c r="BC51" s="76"/>
      <c r="BD51" s="77"/>
    </row>
    <row r="52" spans="2:56" s="1" customFormat="1" ht="29.25" customHeight="1">
      <c r="B52" s="35"/>
      <c r="C52" s="78" t="s">
        <v>55</v>
      </c>
      <c r="D52" s="79"/>
      <c r="E52" s="79"/>
      <c r="F52" s="79"/>
      <c r="G52" s="79"/>
      <c r="H52" s="80"/>
      <c r="I52" s="81" t="s">
        <v>56</v>
      </c>
      <c r="J52" s="79"/>
      <c r="K52" s="79"/>
      <c r="L52" s="79"/>
      <c r="M52" s="79"/>
      <c r="N52" s="79"/>
      <c r="O52" s="79"/>
      <c r="P52" s="79"/>
      <c r="Q52" s="79"/>
      <c r="R52" s="79"/>
      <c r="S52" s="79"/>
      <c r="T52" s="79"/>
      <c r="U52" s="79"/>
      <c r="V52" s="79"/>
      <c r="W52" s="79"/>
      <c r="X52" s="79"/>
      <c r="Y52" s="79"/>
      <c r="Z52" s="79"/>
      <c r="AA52" s="79"/>
      <c r="AB52" s="79"/>
      <c r="AC52" s="79"/>
      <c r="AD52" s="79"/>
      <c r="AE52" s="79"/>
      <c r="AF52" s="79"/>
      <c r="AG52" s="82" t="s">
        <v>57</v>
      </c>
      <c r="AH52" s="79"/>
      <c r="AI52" s="79"/>
      <c r="AJ52" s="79"/>
      <c r="AK52" s="79"/>
      <c r="AL52" s="79"/>
      <c r="AM52" s="79"/>
      <c r="AN52" s="81" t="s">
        <v>58</v>
      </c>
      <c r="AO52" s="79"/>
      <c r="AP52" s="79"/>
      <c r="AQ52" s="83" t="s">
        <v>59</v>
      </c>
      <c r="AR52" s="40"/>
      <c r="AS52" s="84" t="s">
        <v>60</v>
      </c>
      <c r="AT52" s="85" t="s">
        <v>61</v>
      </c>
      <c r="AU52" s="85" t="s">
        <v>62</v>
      </c>
      <c r="AV52" s="85" t="s">
        <v>63</v>
      </c>
      <c r="AW52" s="85" t="s">
        <v>64</v>
      </c>
      <c r="AX52" s="85" t="s">
        <v>65</v>
      </c>
      <c r="AY52" s="85" t="s">
        <v>66</v>
      </c>
      <c r="AZ52" s="85" t="s">
        <v>67</v>
      </c>
      <c r="BA52" s="85" t="s">
        <v>68</v>
      </c>
      <c r="BB52" s="85" t="s">
        <v>69</v>
      </c>
      <c r="BC52" s="85" t="s">
        <v>70</v>
      </c>
      <c r="BD52" s="86" t="s">
        <v>71</v>
      </c>
    </row>
    <row r="53" spans="2:56" s="1" customFormat="1" ht="10.8" customHeight="1">
      <c r="B53" s="35"/>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40"/>
      <c r="AS53" s="87"/>
      <c r="AT53" s="88"/>
      <c r="AU53" s="88"/>
      <c r="AV53" s="88"/>
      <c r="AW53" s="88"/>
      <c r="AX53" s="88"/>
      <c r="AY53" s="88"/>
      <c r="AZ53" s="88"/>
      <c r="BA53" s="88"/>
      <c r="BB53" s="88"/>
      <c r="BC53" s="88"/>
      <c r="BD53" s="89"/>
    </row>
    <row r="54" spans="2:90" s="4" customFormat="1" ht="32.4" customHeight="1">
      <c r="B54" s="90"/>
      <c r="C54" s="91" t="s">
        <v>72</v>
      </c>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3">
        <f>ROUND(SUM(AG55:AG60),2)</f>
        <v>0</v>
      </c>
      <c r="AH54" s="93"/>
      <c r="AI54" s="93"/>
      <c r="AJ54" s="93"/>
      <c r="AK54" s="93"/>
      <c r="AL54" s="93"/>
      <c r="AM54" s="93"/>
      <c r="AN54" s="94">
        <f>SUM(AG54,AT54)</f>
        <v>0</v>
      </c>
      <c r="AO54" s="94"/>
      <c r="AP54" s="94"/>
      <c r="AQ54" s="95" t="s">
        <v>19</v>
      </c>
      <c r="AR54" s="96"/>
      <c r="AS54" s="97">
        <f>ROUND(SUM(AS55:AS60),2)</f>
        <v>0</v>
      </c>
      <c r="AT54" s="98">
        <f>ROUND(SUM(AV54:AW54),2)</f>
        <v>0</v>
      </c>
      <c r="AU54" s="99">
        <f>ROUND(SUM(AU55:AU60),5)</f>
        <v>0</v>
      </c>
      <c r="AV54" s="98">
        <f>ROUND(AZ54*L29,2)</f>
        <v>0</v>
      </c>
      <c r="AW54" s="98">
        <f>ROUND(BA54*L30,2)</f>
        <v>0</v>
      </c>
      <c r="AX54" s="98">
        <f>ROUND(BB54*L29,2)</f>
        <v>0</v>
      </c>
      <c r="AY54" s="98">
        <f>ROUND(BC54*L30,2)</f>
        <v>0</v>
      </c>
      <c r="AZ54" s="98">
        <f>ROUND(SUM(AZ55:AZ60),2)</f>
        <v>0</v>
      </c>
      <c r="BA54" s="98">
        <f>ROUND(SUM(BA55:BA60),2)</f>
        <v>0</v>
      </c>
      <c r="BB54" s="98">
        <f>ROUND(SUM(BB55:BB60),2)</f>
        <v>0</v>
      </c>
      <c r="BC54" s="98">
        <f>ROUND(SUM(BC55:BC60),2)</f>
        <v>0</v>
      </c>
      <c r="BD54" s="100">
        <f>ROUND(SUM(BD55:BD60),2)</f>
        <v>0</v>
      </c>
      <c r="BS54" s="101" t="s">
        <v>73</v>
      </c>
      <c r="BT54" s="101" t="s">
        <v>74</v>
      </c>
      <c r="BU54" s="102" t="s">
        <v>75</v>
      </c>
      <c r="BV54" s="101" t="s">
        <v>76</v>
      </c>
      <c r="BW54" s="101" t="s">
        <v>5</v>
      </c>
      <c r="BX54" s="101" t="s">
        <v>77</v>
      </c>
      <c r="CL54" s="101" t="s">
        <v>19</v>
      </c>
    </row>
    <row r="55" spans="1:91" s="5" customFormat="1" ht="39.6" customHeight="1">
      <c r="A55" s="103" t="s">
        <v>78</v>
      </c>
      <c r="B55" s="104"/>
      <c r="C55" s="105"/>
      <c r="D55" s="106" t="s">
        <v>79</v>
      </c>
      <c r="E55" s="106"/>
      <c r="F55" s="106"/>
      <c r="G55" s="106"/>
      <c r="H55" s="106"/>
      <c r="I55" s="107"/>
      <c r="J55" s="106" t="s">
        <v>80</v>
      </c>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8">
        <f>'SO 301 - A -3 - Kanalizac...'!J30</f>
        <v>0</v>
      </c>
      <c r="AH55" s="107"/>
      <c r="AI55" s="107"/>
      <c r="AJ55" s="107"/>
      <c r="AK55" s="107"/>
      <c r="AL55" s="107"/>
      <c r="AM55" s="107"/>
      <c r="AN55" s="108">
        <f>SUM(AG55,AT55)</f>
        <v>0</v>
      </c>
      <c r="AO55" s="107"/>
      <c r="AP55" s="107"/>
      <c r="AQ55" s="109" t="s">
        <v>81</v>
      </c>
      <c r="AR55" s="110"/>
      <c r="AS55" s="111">
        <v>0</v>
      </c>
      <c r="AT55" s="112">
        <f>ROUND(SUM(AV55:AW55),2)</f>
        <v>0</v>
      </c>
      <c r="AU55" s="113">
        <f>'SO 301 - A -3 - Kanalizac...'!P87</f>
        <v>0</v>
      </c>
      <c r="AV55" s="112">
        <f>'SO 301 - A -3 - Kanalizac...'!J33</f>
        <v>0</v>
      </c>
      <c r="AW55" s="112">
        <f>'SO 301 - A -3 - Kanalizac...'!J34</f>
        <v>0</v>
      </c>
      <c r="AX55" s="112">
        <f>'SO 301 - A -3 - Kanalizac...'!J35</f>
        <v>0</v>
      </c>
      <c r="AY55" s="112">
        <f>'SO 301 - A -3 - Kanalizac...'!J36</f>
        <v>0</v>
      </c>
      <c r="AZ55" s="112">
        <f>'SO 301 - A -3 - Kanalizac...'!F33</f>
        <v>0</v>
      </c>
      <c r="BA55" s="112">
        <f>'SO 301 - A -3 - Kanalizac...'!F34</f>
        <v>0</v>
      </c>
      <c r="BB55" s="112">
        <f>'SO 301 - A -3 - Kanalizac...'!F35</f>
        <v>0</v>
      </c>
      <c r="BC55" s="112">
        <f>'SO 301 - A -3 - Kanalizac...'!F36</f>
        <v>0</v>
      </c>
      <c r="BD55" s="114">
        <f>'SO 301 - A -3 - Kanalizac...'!F37</f>
        <v>0</v>
      </c>
      <c r="BT55" s="115" t="s">
        <v>82</v>
      </c>
      <c r="BV55" s="115" t="s">
        <v>76</v>
      </c>
      <c r="BW55" s="115" t="s">
        <v>83</v>
      </c>
      <c r="BX55" s="115" t="s">
        <v>5</v>
      </c>
      <c r="CL55" s="115" t="s">
        <v>19</v>
      </c>
      <c r="CM55" s="115" t="s">
        <v>84</v>
      </c>
    </row>
    <row r="56" spans="1:91" s="5" customFormat="1" ht="39.6" customHeight="1">
      <c r="A56" s="103" t="s">
        <v>78</v>
      </c>
      <c r="B56" s="104"/>
      <c r="C56" s="105"/>
      <c r="D56" s="106" t="s">
        <v>85</v>
      </c>
      <c r="E56" s="106"/>
      <c r="F56" s="106"/>
      <c r="G56" s="106"/>
      <c r="H56" s="106"/>
      <c r="I56" s="107"/>
      <c r="J56" s="106" t="s">
        <v>86</v>
      </c>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8">
        <f>'SO 301 - A -3-1 - Kanaliz...'!J30</f>
        <v>0</v>
      </c>
      <c r="AH56" s="107"/>
      <c r="AI56" s="107"/>
      <c r="AJ56" s="107"/>
      <c r="AK56" s="107"/>
      <c r="AL56" s="107"/>
      <c r="AM56" s="107"/>
      <c r="AN56" s="108">
        <f>SUM(AG56,AT56)</f>
        <v>0</v>
      </c>
      <c r="AO56" s="107"/>
      <c r="AP56" s="107"/>
      <c r="AQ56" s="109" t="s">
        <v>81</v>
      </c>
      <c r="AR56" s="110"/>
      <c r="AS56" s="111">
        <v>0</v>
      </c>
      <c r="AT56" s="112">
        <f>ROUND(SUM(AV56:AW56),2)</f>
        <v>0</v>
      </c>
      <c r="AU56" s="113">
        <f>'SO 301 - A -3-1 - Kanaliz...'!P87</f>
        <v>0</v>
      </c>
      <c r="AV56" s="112">
        <f>'SO 301 - A -3-1 - Kanaliz...'!J33</f>
        <v>0</v>
      </c>
      <c r="AW56" s="112">
        <f>'SO 301 - A -3-1 - Kanaliz...'!J34</f>
        <v>0</v>
      </c>
      <c r="AX56" s="112">
        <f>'SO 301 - A -3-1 - Kanaliz...'!J35</f>
        <v>0</v>
      </c>
      <c r="AY56" s="112">
        <f>'SO 301 - A -3-1 - Kanaliz...'!J36</f>
        <v>0</v>
      </c>
      <c r="AZ56" s="112">
        <f>'SO 301 - A -3-1 - Kanaliz...'!F33</f>
        <v>0</v>
      </c>
      <c r="BA56" s="112">
        <f>'SO 301 - A -3-1 - Kanaliz...'!F34</f>
        <v>0</v>
      </c>
      <c r="BB56" s="112">
        <f>'SO 301 - A -3-1 - Kanaliz...'!F35</f>
        <v>0</v>
      </c>
      <c r="BC56" s="112">
        <f>'SO 301 - A -3-1 - Kanaliz...'!F36</f>
        <v>0</v>
      </c>
      <c r="BD56" s="114">
        <f>'SO 301 - A -3-1 - Kanaliz...'!F37</f>
        <v>0</v>
      </c>
      <c r="BT56" s="115" t="s">
        <v>82</v>
      </c>
      <c r="BV56" s="115" t="s">
        <v>76</v>
      </c>
      <c r="BW56" s="115" t="s">
        <v>87</v>
      </c>
      <c r="BX56" s="115" t="s">
        <v>5</v>
      </c>
      <c r="CL56" s="115" t="s">
        <v>19</v>
      </c>
      <c r="CM56" s="115" t="s">
        <v>84</v>
      </c>
    </row>
    <row r="57" spans="1:91" s="5" customFormat="1" ht="39.6" customHeight="1">
      <c r="A57" s="103" t="s">
        <v>78</v>
      </c>
      <c r="B57" s="104"/>
      <c r="C57" s="105"/>
      <c r="D57" s="106" t="s">
        <v>88</v>
      </c>
      <c r="E57" s="106"/>
      <c r="F57" s="106"/>
      <c r="G57" s="106"/>
      <c r="H57" s="106"/>
      <c r="I57" s="107"/>
      <c r="J57" s="106" t="s">
        <v>89</v>
      </c>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8">
        <f>'SO 301 - OS -2 - Kanaliza...'!J30</f>
        <v>0</v>
      </c>
      <c r="AH57" s="107"/>
      <c r="AI57" s="107"/>
      <c r="AJ57" s="107"/>
      <c r="AK57" s="107"/>
      <c r="AL57" s="107"/>
      <c r="AM57" s="107"/>
      <c r="AN57" s="108">
        <f>SUM(AG57,AT57)</f>
        <v>0</v>
      </c>
      <c r="AO57" s="107"/>
      <c r="AP57" s="107"/>
      <c r="AQ57" s="109" t="s">
        <v>81</v>
      </c>
      <c r="AR57" s="110"/>
      <c r="AS57" s="111">
        <v>0</v>
      </c>
      <c r="AT57" s="112">
        <f>ROUND(SUM(AV57:AW57),2)</f>
        <v>0</v>
      </c>
      <c r="AU57" s="113">
        <f>'SO 301 - OS -2 - Kanaliza...'!P87</f>
        <v>0</v>
      </c>
      <c r="AV57" s="112">
        <f>'SO 301 - OS -2 - Kanaliza...'!J33</f>
        <v>0</v>
      </c>
      <c r="AW57" s="112">
        <f>'SO 301 - OS -2 - Kanaliza...'!J34</f>
        <v>0</v>
      </c>
      <c r="AX57" s="112">
        <f>'SO 301 - OS -2 - Kanaliza...'!J35</f>
        <v>0</v>
      </c>
      <c r="AY57" s="112">
        <f>'SO 301 - OS -2 - Kanaliza...'!J36</f>
        <v>0</v>
      </c>
      <c r="AZ57" s="112">
        <f>'SO 301 - OS -2 - Kanaliza...'!F33</f>
        <v>0</v>
      </c>
      <c r="BA57" s="112">
        <f>'SO 301 - OS -2 - Kanaliza...'!F34</f>
        <v>0</v>
      </c>
      <c r="BB57" s="112">
        <f>'SO 301 - OS -2 - Kanaliza...'!F35</f>
        <v>0</v>
      </c>
      <c r="BC57" s="112">
        <f>'SO 301 - OS -2 - Kanaliza...'!F36</f>
        <v>0</v>
      </c>
      <c r="BD57" s="114">
        <f>'SO 301 - OS -2 - Kanaliza...'!F37</f>
        <v>0</v>
      </c>
      <c r="BT57" s="115" t="s">
        <v>82</v>
      </c>
      <c r="BV57" s="115" t="s">
        <v>76</v>
      </c>
      <c r="BW57" s="115" t="s">
        <v>90</v>
      </c>
      <c r="BX57" s="115" t="s">
        <v>5</v>
      </c>
      <c r="CL57" s="115" t="s">
        <v>19</v>
      </c>
      <c r="CM57" s="115" t="s">
        <v>84</v>
      </c>
    </row>
    <row r="58" spans="1:91" s="5" customFormat="1" ht="26.4" customHeight="1">
      <c r="A58" s="103" t="s">
        <v>78</v>
      </c>
      <c r="B58" s="104"/>
      <c r="C58" s="105"/>
      <c r="D58" s="106" t="s">
        <v>91</v>
      </c>
      <c r="E58" s="106"/>
      <c r="F58" s="106"/>
      <c r="G58" s="106"/>
      <c r="H58" s="106"/>
      <c r="I58" s="107"/>
      <c r="J58" s="106" t="s">
        <v>92</v>
      </c>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8">
        <f>'SO 302 - Odlehčovací komora'!J30</f>
        <v>0</v>
      </c>
      <c r="AH58" s="107"/>
      <c r="AI58" s="107"/>
      <c r="AJ58" s="107"/>
      <c r="AK58" s="107"/>
      <c r="AL58" s="107"/>
      <c r="AM58" s="107"/>
      <c r="AN58" s="108">
        <f>SUM(AG58,AT58)</f>
        <v>0</v>
      </c>
      <c r="AO58" s="107"/>
      <c r="AP58" s="107"/>
      <c r="AQ58" s="109" t="s">
        <v>81</v>
      </c>
      <c r="AR58" s="110"/>
      <c r="AS58" s="111">
        <v>0</v>
      </c>
      <c r="AT58" s="112">
        <f>ROUND(SUM(AV58:AW58),2)</f>
        <v>0</v>
      </c>
      <c r="AU58" s="113">
        <f>'SO 302 - Odlehčovací komora'!P90</f>
        <v>0</v>
      </c>
      <c r="AV58" s="112">
        <f>'SO 302 - Odlehčovací komora'!J33</f>
        <v>0</v>
      </c>
      <c r="AW58" s="112">
        <f>'SO 302 - Odlehčovací komora'!J34</f>
        <v>0</v>
      </c>
      <c r="AX58" s="112">
        <f>'SO 302 - Odlehčovací komora'!J35</f>
        <v>0</v>
      </c>
      <c r="AY58" s="112">
        <f>'SO 302 - Odlehčovací komora'!J36</f>
        <v>0</v>
      </c>
      <c r="AZ58" s="112">
        <f>'SO 302 - Odlehčovací komora'!F33</f>
        <v>0</v>
      </c>
      <c r="BA58" s="112">
        <f>'SO 302 - Odlehčovací komora'!F34</f>
        <v>0</v>
      </c>
      <c r="BB58" s="112">
        <f>'SO 302 - Odlehčovací komora'!F35</f>
        <v>0</v>
      </c>
      <c r="BC58" s="112">
        <f>'SO 302 - Odlehčovací komora'!F36</f>
        <v>0</v>
      </c>
      <c r="BD58" s="114">
        <f>'SO 302 - Odlehčovací komora'!F37</f>
        <v>0</v>
      </c>
      <c r="BT58" s="115" t="s">
        <v>82</v>
      </c>
      <c r="BV58" s="115" t="s">
        <v>76</v>
      </c>
      <c r="BW58" s="115" t="s">
        <v>93</v>
      </c>
      <c r="BX58" s="115" t="s">
        <v>5</v>
      </c>
      <c r="CL58" s="115" t="s">
        <v>19</v>
      </c>
      <c r="CM58" s="115" t="s">
        <v>84</v>
      </c>
    </row>
    <row r="59" spans="1:91" s="5" customFormat="1" ht="26.4" customHeight="1">
      <c r="A59" s="103" t="s">
        <v>78</v>
      </c>
      <c r="B59" s="104"/>
      <c r="C59" s="105"/>
      <c r="D59" s="106" t="s">
        <v>94</v>
      </c>
      <c r="E59" s="106"/>
      <c r="F59" s="106"/>
      <c r="G59" s="106"/>
      <c r="H59" s="106"/>
      <c r="I59" s="107"/>
      <c r="J59" s="106" t="s">
        <v>95</v>
      </c>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8">
        <f>'SO 303 - Kanalizační příp...'!J30</f>
        <v>0</v>
      </c>
      <c r="AH59" s="107"/>
      <c r="AI59" s="107"/>
      <c r="AJ59" s="107"/>
      <c r="AK59" s="107"/>
      <c r="AL59" s="107"/>
      <c r="AM59" s="107"/>
      <c r="AN59" s="108">
        <f>SUM(AG59,AT59)</f>
        <v>0</v>
      </c>
      <c r="AO59" s="107"/>
      <c r="AP59" s="107"/>
      <c r="AQ59" s="109" t="s">
        <v>81</v>
      </c>
      <c r="AR59" s="110"/>
      <c r="AS59" s="111">
        <v>0</v>
      </c>
      <c r="AT59" s="112">
        <f>ROUND(SUM(AV59:AW59),2)</f>
        <v>0</v>
      </c>
      <c r="AU59" s="113">
        <f>'SO 303 - Kanalizační příp...'!P88</f>
        <v>0</v>
      </c>
      <c r="AV59" s="112">
        <f>'SO 303 - Kanalizační příp...'!J33</f>
        <v>0</v>
      </c>
      <c r="AW59" s="112">
        <f>'SO 303 - Kanalizační příp...'!J34</f>
        <v>0</v>
      </c>
      <c r="AX59" s="112">
        <f>'SO 303 - Kanalizační příp...'!J35</f>
        <v>0</v>
      </c>
      <c r="AY59" s="112">
        <f>'SO 303 - Kanalizační příp...'!J36</f>
        <v>0</v>
      </c>
      <c r="AZ59" s="112">
        <f>'SO 303 - Kanalizační příp...'!F33</f>
        <v>0</v>
      </c>
      <c r="BA59" s="112">
        <f>'SO 303 - Kanalizační příp...'!F34</f>
        <v>0</v>
      </c>
      <c r="BB59" s="112">
        <f>'SO 303 - Kanalizační příp...'!F35</f>
        <v>0</v>
      </c>
      <c r="BC59" s="112">
        <f>'SO 303 - Kanalizační příp...'!F36</f>
        <v>0</v>
      </c>
      <c r="BD59" s="114">
        <f>'SO 303 - Kanalizační příp...'!F37</f>
        <v>0</v>
      </c>
      <c r="BT59" s="115" t="s">
        <v>82</v>
      </c>
      <c r="BV59" s="115" t="s">
        <v>76</v>
      </c>
      <c r="BW59" s="115" t="s">
        <v>96</v>
      </c>
      <c r="BX59" s="115" t="s">
        <v>5</v>
      </c>
      <c r="CL59" s="115" t="s">
        <v>19</v>
      </c>
      <c r="CM59" s="115" t="s">
        <v>84</v>
      </c>
    </row>
    <row r="60" spans="1:91" s="5" customFormat="1" ht="14.4" customHeight="1">
      <c r="A60" s="103" t="s">
        <v>78</v>
      </c>
      <c r="B60" s="104"/>
      <c r="C60" s="105"/>
      <c r="D60" s="106" t="s">
        <v>97</v>
      </c>
      <c r="E60" s="106"/>
      <c r="F60" s="106"/>
      <c r="G60" s="106"/>
      <c r="H60" s="106"/>
      <c r="I60" s="107"/>
      <c r="J60" s="106" t="s">
        <v>98</v>
      </c>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8">
        <f>'VRN - Vedlejší rozpočtové...'!J30</f>
        <v>0</v>
      </c>
      <c r="AH60" s="107"/>
      <c r="AI60" s="107"/>
      <c r="AJ60" s="107"/>
      <c r="AK60" s="107"/>
      <c r="AL60" s="107"/>
      <c r="AM60" s="107"/>
      <c r="AN60" s="108">
        <f>SUM(AG60,AT60)</f>
        <v>0</v>
      </c>
      <c r="AO60" s="107"/>
      <c r="AP60" s="107"/>
      <c r="AQ60" s="109" t="s">
        <v>81</v>
      </c>
      <c r="AR60" s="110"/>
      <c r="AS60" s="116">
        <v>0</v>
      </c>
      <c r="AT60" s="117">
        <f>ROUND(SUM(AV60:AW60),2)</f>
        <v>0</v>
      </c>
      <c r="AU60" s="118">
        <f>'VRN - Vedlejší rozpočtové...'!P86</f>
        <v>0</v>
      </c>
      <c r="AV60" s="117">
        <f>'VRN - Vedlejší rozpočtové...'!J33</f>
        <v>0</v>
      </c>
      <c r="AW60" s="117">
        <f>'VRN - Vedlejší rozpočtové...'!J34</f>
        <v>0</v>
      </c>
      <c r="AX60" s="117">
        <f>'VRN - Vedlejší rozpočtové...'!J35</f>
        <v>0</v>
      </c>
      <c r="AY60" s="117">
        <f>'VRN - Vedlejší rozpočtové...'!J36</f>
        <v>0</v>
      </c>
      <c r="AZ60" s="117">
        <f>'VRN - Vedlejší rozpočtové...'!F33</f>
        <v>0</v>
      </c>
      <c r="BA60" s="117">
        <f>'VRN - Vedlejší rozpočtové...'!F34</f>
        <v>0</v>
      </c>
      <c r="BB60" s="117">
        <f>'VRN - Vedlejší rozpočtové...'!F35</f>
        <v>0</v>
      </c>
      <c r="BC60" s="117">
        <f>'VRN - Vedlejší rozpočtové...'!F36</f>
        <v>0</v>
      </c>
      <c r="BD60" s="119">
        <f>'VRN - Vedlejší rozpočtové...'!F37</f>
        <v>0</v>
      </c>
      <c r="BT60" s="115" t="s">
        <v>82</v>
      </c>
      <c r="BV60" s="115" t="s">
        <v>76</v>
      </c>
      <c r="BW60" s="115" t="s">
        <v>99</v>
      </c>
      <c r="BX60" s="115" t="s">
        <v>5</v>
      </c>
      <c r="CL60" s="115" t="s">
        <v>19</v>
      </c>
      <c r="CM60" s="115" t="s">
        <v>84</v>
      </c>
    </row>
    <row r="61" spans="2:44" s="1" customFormat="1" ht="30" customHeight="1">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40"/>
    </row>
    <row r="62" spans="2:44" s="1" customFormat="1" ht="6.95" customHeight="1">
      <c r="B62" s="54"/>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40"/>
    </row>
  </sheetData>
  <sheetProtection password="CC35" sheet="1" objects="1" scenarios="1" formatColumns="0" formatRows="0"/>
  <mergeCells count="62">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52:AP52"/>
    <mergeCell ref="AG52:AM52"/>
    <mergeCell ref="AN55:AP55"/>
    <mergeCell ref="AG55:AM55"/>
    <mergeCell ref="AN56:AP56"/>
    <mergeCell ref="AG56:AM56"/>
    <mergeCell ref="AN57:AP57"/>
    <mergeCell ref="AG57:AM57"/>
    <mergeCell ref="AN58:AP58"/>
    <mergeCell ref="AG58:AM58"/>
    <mergeCell ref="AN59:AP59"/>
    <mergeCell ref="AG59:AM59"/>
    <mergeCell ref="AN60:AP60"/>
    <mergeCell ref="AG60:AM60"/>
    <mergeCell ref="AG54:AM54"/>
    <mergeCell ref="AN54:AP54"/>
    <mergeCell ref="C52:G52"/>
    <mergeCell ref="I52:AF52"/>
    <mergeCell ref="D55:H55"/>
    <mergeCell ref="J55:AF55"/>
    <mergeCell ref="D56:H56"/>
    <mergeCell ref="J56:AF56"/>
    <mergeCell ref="D57:H57"/>
    <mergeCell ref="J57:AF57"/>
    <mergeCell ref="D58:H58"/>
    <mergeCell ref="J58:AF58"/>
    <mergeCell ref="D59:H59"/>
    <mergeCell ref="J59:AF59"/>
    <mergeCell ref="D60:H60"/>
    <mergeCell ref="J60:AF60"/>
  </mergeCells>
  <hyperlinks>
    <hyperlink ref="A55" location="'SO 301 - A -3 - Kanalizac...'!C2" display="/"/>
    <hyperlink ref="A56" location="'SO 301 - A -3-1 - Kanaliz...'!C2" display="/"/>
    <hyperlink ref="A57" location="'SO 301 - OS -2 - Kanaliza...'!C2" display="/"/>
    <hyperlink ref="A58" location="'SO 302 - Odlehčovací komora'!C2" display="/"/>
    <hyperlink ref="A59" location="'SO 303 - Kanalizační příp...'!C2" display="/"/>
    <hyperlink ref="A60" location="'VRN - Vedlejší rozpočtové...'!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429"/>
  <sheetViews>
    <sheetView showGridLines="0" workbookViewId="0" topLeftCell="A1"/>
  </sheetViews>
  <sheetFormatPr defaultColWidth="9.140625" defaultRowHeight="12"/>
  <cols>
    <col min="1" max="1" width="7.140625" style="0" customWidth="1"/>
    <col min="2" max="2" width="1.421875" style="0" customWidth="1"/>
    <col min="3" max="3" width="3.57421875" style="0" customWidth="1"/>
    <col min="4" max="4" width="3.7109375" style="0" customWidth="1"/>
    <col min="5" max="5" width="14.7109375" style="0" customWidth="1"/>
    <col min="6" max="6" width="86.421875" style="0" customWidth="1"/>
    <col min="7" max="7" width="7.421875" style="0" customWidth="1"/>
    <col min="8" max="8" width="9.57421875" style="0" customWidth="1"/>
    <col min="9" max="9" width="12.140625" style="120" customWidth="1"/>
    <col min="10" max="10" width="20.140625" style="0" customWidth="1"/>
    <col min="11" max="11" width="13.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57421875" style="0" customWidth="1"/>
    <col min="23" max="23" width="14.00390625" style="0" customWidth="1"/>
    <col min="24" max="24" width="10.57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5" customHeight="1">
      <c r="AT2" s="14" t="s">
        <v>83</v>
      </c>
    </row>
    <row r="3" spans="2:46" ht="6.95" customHeight="1">
      <c r="B3" s="121"/>
      <c r="C3" s="122"/>
      <c r="D3" s="122"/>
      <c r="E3" s="122"/>
      <c r="F3" s="122"/>
      <c r="G3" s="122"/>
      <c r="H3" s="122"/>
      <c r="I3" s="123"/>
      <c r="J3" s="122"/>
      <c r="K3" s="122"/>
      <c r="L3" s="17"/>
      <c r="AT3" s="14" t="s">
        <v>84</v>
      </c>
    </row>
    <row r="4" spans="2:46" ht="24.95" customHeight="1">
      <c r="B4" s="17"/>
      <c r="D4" s="124" t="s">
        <v>100</v>
      </c>
      <c r="L4" s="17"/>
      <c r="M4" s="21" t="s">
        <v>10</v>
      </c>
      <c r="AT4" s="14" t="s">
        <v>4</v>
      </c>
    </row>
    <row r="5" spans="2:12" ht="6.95" customHeight="1">
      <c r="B5" s="17"/>
      <c r="L5" s="17"/>
    </row>
    <row r="6" spans="2:12" ht="12" customHeight="1">
      <c r="B6" s="17"/>
      <c r="D6" s="125" t="s">
        <v>16</v>
      </c>
      <c r="L6" s="17"/>
    </row>
    <row r="7" spans="2:12" ht="14.4" customHeight="1">
      <c r="B7" s="17"/>
      <c r="E7" s="126" t="str">
        <f>'Rekapitulace stavby'!K6</f>
        <v>Obnova a dostavba kanalizace Plánice - Klatovská, Kostelní</v>
      </c>
      <c r="F7" s="125"/>
      <c r="G7" s="125"/>
      <c r="H7" s="125"/>
      <c r="L7" s="17"/>
    </row>
    <row r="8" spans="2:12" s="1" customFormat="1" ht="12" customHeight="1">
      <c r="B8" s="40"/>
      <c r="D8" s="125" t="s">
        <v>101</v>
      </c>
      <c r="I8" s="127"/>
      <c r="L8" s="40"/>
    </row>
    <row r="9" spans="2:12" s="1" customFormat="1" ht="36.95" customHeight="1">
      <c r="B9" s="40"/>
      <c r="E9" s="128" t="s">
        <v>102</v>
      </c>
      <c r="F9" s="1"/>
      <c r="G9" s="1"/>
      <c r="H9" s="1"/>
      <c r="I9" s="127"/>
      <c r="L9" s="40"/>
    </row>
    <row r="10" spans="2:12" s="1" customFormat="1" ht="12">
      <c r="B10" s="40"/>
      <c r="I10" s="127"/>
      <c r="L10" s="40"/>
    </row>
    <row r="11" spans="2:12" s="1" customFormat="1" ht="12" customHeight="1">
      <c r="B11" s="40"/>
      <c r="D11" s="125" t="s">
        <v>18</v>
      </c>
      <c r="F11" s="14" t="s">
        <v>19</v>
      </c>
      <c r="I11" s="129" t="s">
        <v>20</v>
      </c>
      <c r="J11" s="14" t="s">
        <v>19</v>
      </c>
      <c r="L11" s="40"/>
    </row>
    <row r="12" spans="2:12" s="1" customFormat="1" ht="12" customHeight="1">
      <c r="B12" s="40"/>
      <c r="D12" s="125" t="s">
        <v>21</v>
      </c>
      <c r="F12" s="14" t="s">
        <v>22</v>
      </c>
      <c r="I12" s="129" t="s">
        <v>23</v>
      </c>
      <c r="J12" s="130" t="str">
        <f>'Rekapitulace stavby'!AN8</f>
        <v>29. 10. 2018</v>
      </c>
      <c r="L12" s="40"/>
    </row>
    <row r="13" spans="2:12" s="1" customFormat="1" ht="10.8" customHeight="1">
      <c r="B13" s="40"/>
      <c r="I13" s="127"/>
      <c r="L13" s="40"/>
    </row>
    <row r="14" spans="2:12" s="1" customFormat="1" ht="12" customHeight="1">
      <c r="B14" s="40"/>
      <c r="D14" s="125" t="s">
        <v>25</v>
      </c>
      <c r="I14" s="129" t="s">
        <v>26</v>
      </c>
      <c r="J14" s="14" t="s">
        <v>27</v>
      </c>
      <c r="L14" s="40"/>
    </row>
    <row r="15" spans="2:12" s="1" customFormat="1" ht="18" customHeight="1">
      <c r="B15" s="40"/>
      <c r="E15" s="14" t="s">
        <v>28</v>
      </c>
      <c r="I15" s="129" t="s">
        <v>29</v>
      </c>
      <c r="J15" s="14" t="s">
        <v>19</v>
      </c>
      <c r="L15" s="40"/>
    </row>
    <row r="16" spans="2:12" s="1" customFormat="1" ht="6.95" customHeight="1">
      <c r="B16" s="40"/>
      <c r="I16" s="127"/>
      <c r="L16" s="40"/>
    </row>
    <row r="17" spans="2:12" s="1" customFormat="1" ht="12" customHeight="1">
      <c r="B17" s="40"/>
      <c r="D17" s="125" t="s">
        <v>30</v>
      </c>
      <c r="I17" s="129" t="s">
        <v>26</v>
      </c>
      <c r="J17" s="30" t="str">
        <f>'Rekapitulace stavby'!AN13</f>
        <v>Vyplň údaj</v>
      </c>
      <c r="L17" s="40"/>
    </row>
    <row r="18" spans="2:12" s="1" customFormat="1" ht="18" customHeight="1">
      <c r="B18" s="40"/>
      <c r="E18" s="30" t="str">
        <f>'Rekapitulace stavby'!E14</f>
        <v>Vyplň údaj</v>
      </c>
      <c r="F18" s="14"/>
      <c r="G18" s="14"/>
      <c r="H18" s="14"/>
      <c r="I18" s="129" t="s">
        <v>29</v>
      </c>
      <c r="J18" s="30" t="str">
        <f>'Rekapitulace stavby'!AN14</f>
        <v>Vyplň údaj</v>
      </c>
      <c r="L18" s="40"/>
    </row>
    <row r="19" spans="2:12" s="1" customFormat="1" ht="6.95" customHeight="1">
      <c r="B19" s="40"/>
      <c r="I19" s="127"/>
      <c r="L19" s="40"/>
    </row>
    <row r="20" spans="2:12" s="1" customFormat="1" ht="12" customHeight="1">
      <c r="B20" s="40"/>
      <c r="D20" s="125" t="s">
        <v>32</v>
      </c>
      <c r="I20" s="129" t="s">
        <v>26</v>
      </c>
      <c r="J20" s="14" t="s">
        <v>33</v>
      </c>
      <c r="L20" s="40"/>
    </row>
    <row r="21" spans="2:12" s="1" customFormat="1" ht="18" customHeight="1">
      <c r="B21" s="40"/>
      <c r="E21" s="14" t="s">
        <v>34</v>
      </c>
      <c r="I21" s="129" t="s">
        <v>29</v>
      </c>
      <c r="J21" s="14" t="s">
        <v>19</v>
      </c>
      <c r="L21" s="40"/>
    </row>
    <row r="22" spans="2:12" s="1" customFormat="1" ht="6.95" customHeight="1">
      <c r="B22" s="40"/>
      <c r="I22" s="127"/>
      <c r="L22" s="40"/>
    </row>
    <row r="23" spans="2:12" s="1" customFormat="1" ht="12" customHeight="1">
      <c r="B23" s="40"/>
      <c r="D23" s="125" t="s">
        <v>36</v>
      </c>
      <c r="I23" s="129" t="s">
        <v>26</v>
      </c>
      <c r="J23" s="14" t="str">
        <f>IF('Rekapitulace stavby'!AN19="","",'Rekapitulace stavby'!AN19)</f>
        <v/>
      </c>
      <c r="L23" s="40"/>
    </row>
    <row r="24" spans="2:12" s="1" customFormat="1" ht="18" customHeight="1">
      <c r="B24" s="40"/>
      <c r="E24" s="14" t="str">
        <f>IF('Rekapitulace stavby'!E20="","",'Rekapitulace stavby'!E20)</f>
        <v xml:space="preserve"> </v>
      </c>
      <c r="I24" s="129" t="s">
        <v>29</v>
      </c>
      <c r="J24" s="14" t="str">
        <f>IF('Rekapitulace stavby'!AN20="","",'Rekapitulace stavby'!AN20)</f>
        <v/>
      </c>
      <c r="L24" s="40"/>
    </row>
    <row r="25" spans="2:12" s="1" customFormat="1" ht="6.95" customHeight="1">
      <c r="B25" s="40"/>
      <c r="I25" s="127"/>
      <c r="L25" s="40"/>
    </row>
    <row r="26" spans="2:12" s="1" customFormat="1" ht="12" customHeight="1">
      <c r="B26" s="40"/>
      <c r="D26" s="125" t="s">
        <v>38</v>
      </c>
      <c r="I26" s="127"/>
      <c r="L26" s="40"/>
    </row>
    <row r="27" spans="2:12" s="6" customFormat="1" ht="14.4" customHeight="1">
      <c r="B27" s="131"/>
      <c r="E27" s="132" t="s">
        <v>19</v>
      </c>
      <c r="F27" s="132"/>
      <c r="G27" s="132"/>
      <c r="H27" s="132"/>
      <c r="I27" s="133"/>
      <c r="L27" s="131"/>
    </row>
    <row r="28" spans="2:12" s="1" customFormat="1" ht="6.95" customHeight="1">
      <c r="B28" s="40"/>
      <c r="I28" s="127"/>
      <c r="L28" s="40"/>
    </row>
    <row r="29" spans="2:12" s="1" customFormat="1" ht="6.95" customHeight="1">
      <c r="B29" s="40"/>
      <c r="D29" s="68"/>
      <c r="E29" s="68"/>
      <c r="F29" s="68"/>
      <c r="G29" s="68"/>
      <c r="H29" s="68"/>
      <c r="I29" s="134"/>
      <c r="J29" s="68"/>
      <c r="K29" s="68"/>
      <c r="L29" s="40"/>
    </row>
    <row r="30" spans="2:12" s="1" customFormat="1" ht="25.4" customHeight="1">
      <c r="B30" s="40"/>
      <c r="D30" s="135" t="s">
        <v>40</v>
      </c>
      <c r="I30" s="127"/>
      <c r="J30" s="136">
        <f>ROUND(J87,2)</f>
        <v>0</v>
      </c>
      <c r="L30" s="40"/>
    </row>
    <row r="31" spans="2:12" s="1" customFormat="1" ht="6.95" customHeight="1">
      <c r="B31" s="40"/>
      <c r="D31" s="68"/>
      <c r="E31" s="68"/>
      <c r="F31" s="68"/>
      <c r="G31" s="68"/>
      <c r="H31" s="68"/>
      <c r="I31" s="134"/>
      <c r="J31" s="68"/>
      <c r="K31" s="68"/>
      <c r="L31" s="40"/>
    </row>
    <row r="32" spans="2:12" s="1" customFormat="1" ht="14.4" customHeight="1">
      <c r="B32" s="40"/>
      <c r="F32" s="137" t="s">
        <v>42</v>
      </c>
      <c r="I32" s="138" t="s">
        <v>41</v>
      </c>
      <c r="J32" s="137" t="s">
        <v>43</v>
      </c>
      <c r="L32" s="40"/>
    </row>
    <row r="33" spans="2:12" s="1" customFormat="1" ht="14.4" customHeight="1">
      <c r="B33" s="40"/>
      <c r="D33" s="125" t="s">
        <v>44</v>
      </c>
      <c r="E33" s="125" t="s">
        <v>45</v>
      </c>
      <c r="F33" s="139">
        <f>ROUND((SUM(BE87:BE428)),2)</f>
        <v>0</v>
      </c>
      <c r="I33" s="140">
        <v>0.21</v>
      </c>
      <c r="J33" s="139">
        <f>ROUND(((SUM(BE87:BE428))*I33),2)</f>
        <v>0</v>
      </c>
      <c r="L33" s="40"/>
    </row>
    <row r="34" spans="2:12" s="1" customFormat="1" ht="14.4" customHeight="1">
      <c r="B34" s="40"/>
      <c r="E34" s="125" t="s">
        <v>46</v>
      </c>
      <c r="F34" s="139">
        <f>ROUND((SUM(BF87:BF428)),2)</f>
        <v>0</v>
      </c>
      <c r="I34" s="140">
        <v>0.15</v>
      </c>
      <c r="J34" s="139">
        <f>ROUND(((SUM(BF87:BF428))*I34),2)</f>
        <v>0</v>
      </c>
      <c r="L34" s="40"/>
    </row>
    <row r="35" spans="2:12" s="1" customFormat="1" ht="14.4" customHeight="1" hidden="1">
      <c r="B35" s="40"/>
      <c r="E35" s="125" t="s">
        <v>47</v>
      </c>
      <c r="F35" s="139">
        <f>ROUND((SUM(BG87:BG428)),2)</f>
        <v>0</v>
      </c>
      <c r="I35" s="140">
        <v>0.21</v>
      </c>
      <c r="J35" s="139">
        <f>0</f>
        <v>0</v>
      </c>
      <c r="L35" s="40"/>
    </row>
    <row r="36" spans="2:12" s="1" customFormat="1" ht="14.4" customHeight="1" hidden="1">
      <c r="B36" s="40"/>
      <c r="E36" s="125" t="s">
        <v>48</v>
      </c>
      <c r="F36" s="139">
        <f>ROUND((SUM(BH87:BH428)),2)</f>
        <v>0</v>
      </c>
      <c r="I36" s="140">
        <v>0.15</v>
      </c>
      <c r="J36" s="139">
        <f>0</f>
        <v>0</v>
      </c>
      <c r="L36" s="40"/>
    </row>
    <row r="37" spans="2:12" s="1" customFormat="1" ht="14.4" customHeight="1" hidden="1">
      <c r="B37" s="40"/>
      <c r="E37" s="125" t="s">
        <v>49</v>
      </c>
      <c r="F37" s="139">
        <f>ROUND((SUM(BI87:BI428)),2)</f>
        <v>0</v>
      </c>
      <c r="I37" s="140">
        <v>0</v>
      </c>
      <c r="J37" s="139">
        <f>0</f>
        <v>0</v>
      </c>
      <c r="L37" s="40"/>
    </row>
    <row r="38" spans="2:12" s="1" customFormat="1" ht="6.95" customHeight="1">
      <c r="B38" s="40"/>
      <c r="I38" s="127"/>
      <c r="L38" s="40"/>
    </row>
    <row r="39" spans="2:12" s="1" customFormat="1" ht="25.4" customHeight="1">
      <c r="B39" s="40"/>
      <c r="C39" s="141"/>
      <c r="D39" s="142" t="s">
        <v>50</v>
      </c>
      <c r="E39" s="143"/>
      <c r="F39" s="143"/>
      <c r="G39" s="144" t="s">
        <v>51</v>
      </c>
      <c r="H39" s="145" t="s">
        <v>52</v>
      </c>
      <c r="I39" s="146"/>
      <c r="J39" s="147">
        <f>SUM(J30:J37)</f>
        <v>0</v>
      </c>
      <c r="K39" s="148"/>
      <c r="L39" s="40"/>
    </row>
    <row r="40" spans="2:12" s="1" customFormat="1" ht="14.4" customHeight="1">
      <c r="B40" s="149"/>
      <c r="C40" s="150"/>
      <c r="D40" s="150"/>
      <c r="E40" s="150"/>
      <c r="F40" s="150"/>
      <c r="G40" s="150"/>
      <c r="H40" s="150"/>
      <c r="I40" s="151"/>
      <c r="J40" s="150"/>
      <c r="K40" s="150"/>
      <c r="L40" s="40"/>
    </row>
    <row r="44" spans="2:12" s="1" customFormat="1" ht="6.95" customHeight="1">
      <c r="B44" s="152"/>
      <c r="C44" s="153"/>
      <c r="D44" s="153"/>
      <c r="E44" s="153"/>
      <c r="F44" s="153"/>
      <c r="G44" s="153"/>
      <c r="H44" s="153"/>
      <c r="I44" s="154"/>
      <c r="J44" s="153"/>
      <c r="K44" s="153"/>
      <c r="L44" s="40"/>
    </row>
    <row r="45" spans="2:12" s="1" customFormat="1" ht="24.95" customHeight="1">
      <c r="B45" s="35"/>
      <c r="C45" s="20" t="s">
        <v>103</v>
      </c>
      <c r="D45" s="36"/>
      <c r="E45" s="36"/>
      <c r="F45" s="36"/>
      <c r="G45" s="36"/>
      <c r="H45" s="36"/>
      <c r="I45" s="127"/>
      <c r="J45" s="36"/>
      <c r="K45" s="36"/>
      <c r="L45" s="40"/>
    </row>
    <row r="46" spans="2:12" s="1" customFormat="1" ht="6.95" customHeight="1">
      <c r="B46" s="35"/>
      <c r="C46" s="36"/>
      <c r="D46" s="36"/>
      <c r="E46" s="36"/>
      <c r="F46" s="36"/>
      <c r="G46" s="36"/>
      <c r="H46" s="36"/>
      <c r="I46" s="127"/>
      <c r="J46" s="36"/>
      <c r="K46" s="36"/>
      <c r="L46" s="40"/>
    </row>
    <row r="47" spans="2:12" s="1" customFormat="1" ht="12" customHeight="1">
      <c r="B47" s="35"/>
      <c r="C47" s="29" t="s">
        <v>16</v>
      </c>
      <c r="D47" s="36"/>
      <c r="E47" s="36"/>
      <c r="F47" s="36"/>
      <c r="G47" s="36"/>
      <c r="H47" s="36"/>
      <c r="I47" s="127"/>
      <c r="J47" s="36"/>
      <c r="K47" s="36"/>
      <c r="L47" s="40"/>
    </row>
    <row r="48" spans="2:12" s="1" customFormat="1" ht="14.4" customHeight="1">
      <c r="B48" s="35"/>
      <c r="C48" s="36"/>
      <c r="D48" s="36"/>
      <c r="E48" s="155" t="str">
        <f>E7</f>
        <v>Obnova a dostavba kanalizace Plánice - Klatovská, Kostelní</v>
      </c>
      <c r="F48" s="29"/>
      <c r="G48" s="29"/>
      <c r="H48" s="29"/>
      <c r="I48" s="127"/>
      <c r="J48" s="36"/>
      <c r="K48" s="36"/>
      <c r="L48" s="40"/>
    </row>
    <row r="49" spans="2:12" s="1" customFormat="1" ht="12" customHeight="1">
      <c r="B49" s="35"/>
      <c r="C49" s="29" t="s">
        <v>101</v>
      </c>
      <c r="D49" s="36"/>
      <c r="E49" s="36"/>
      <c r="F49" s="36"/>
      <c r="G49" s="36"/>
      <c r="H49" s="36"/>
      <c r="I49" s="127"/>
      <c r="J49" s="36"/>
      <c r="K49" s="36"/>
      <c r="L49" s="40"/>
    </row>
    <row r="50" spans="2:12" s="1" customFormat="1" ht="14.4" customHeight="1">
      <c r="B50" s="35"/>
      <c r="C50" s="36"/>
      <c r="D50" s="36"/>
      <c r="E50" s="61" t="str">
        <f>E9</f>
        <v>SO 301 - A -3 - Kanalizace stoka A-3</v>
      </c>
      <c r="F50" s="36"/>
      <c r="G50" s="36"/>
      <c r="H50" s="36"/>
      <c r="I50" s="127"/>
      <c r="J50" s="36"/>
      <c r="K50" s="36"/>
      <c r="L50" s="40"/>
    </row>
    <row r="51" spans="2:12" s="1" customFormat="1" ht="6.95" customHeight="1">
      <c r="B51" s="35"/>
      <c r="C51" s="36"/>
      <c r="D51" s="36"/>
      <c r="E51" s="36"/>
      <c r="F51" s="36"/>
      <c r="G51" s="36"/>
      <c r="H51" s="36"/>
      <c r="I51" s="127"/>
      <c r="J51" s="36"/>
      <c r="K51" s="36"/>
      <c r="L51" s="40"/>
    </row>
    <row r="52" spans="2:12" s="1" customFormat="1" ht="12" customHeight="1">
      <c r="B52" s="35"/>
      <c r="C52" s="29" t="s">
        <v>21</v>
      </c>
      <c r="D52" s="36"/>
      <c r="E52" s="36"/>
      <c r="F52" s="24" t="str">
        <f>F12</f>
        <v>Plánice</v>
      </c>
      <c r="G52" s="36"/>
      <c r="H52" s="36"/>
      <c r="I52" s="129" t="s">
        <v>23</v>
      </c>
      <c r="J52" s="64" t="str">
        <f>IF(J12="","",J12)</f>
        <v>29. 10. 2018</v>
      </c>
      <c r="K52" s="36"/>
      <c r="L52" s="40"/>
    </row>
    <row r="53" spans="2:12" s="1" customFormat="1" ht="6.95" customHeight="1">
      <c r="B53" s="35"/>
      <c r="C53" s="36"/>
      <c r="D53" s="36"/>
      <c r="E53" s="36"/>
      <c r="F53" s="36"/>
      <c r="G53" s="36"/>
      <c r="H53" s="36"/>
      <c r="I53" s="127"/>
      <c r="J53" s="36"/>
      <c r="K53" s="36"/>
      <c r="L53" s="40"/>
    </row>
    <row r="54" spans="2:12" s="1" customFormat="1" ht="22.8" customHeight="1">
      <c r="B54" s="35"/>
      <c r="C54" s="29" t="s">
        <v>25</v>
      </c>
      <c r="D54" s="36"/>
      <c r="E54" s="36"/>
      <c r="F54" s="24" t="str">
        <f>E15</f>
        <v>Město Plánice</v>
      </c>
      <c r="G54" s="36"/>
      <c r="H54" s="36"/>
      <c r="I54" s="129" t="s">
        <v>32</v>
      </c>
      <c r="J54" s="33" t="str">
        <f>E21</f>
        <v>INGVAMA inženýrská a projektová spol. s r.o.</v>
      </c>
      <c r="K54" s="36"/>
      <c r="L54" s="40"/>
    </row>
    <row r="55" spans="2:12" s="1" customFormat="1" ht="12.6" customHeight="1">
      <c r="B55" s="35"/>
      <c r="C55" s="29" t="s">
        <v>30</v>
      </c>
      <c r="D55" s="36"/>
      <c r="E55" s="36"/>
      <c r="F55" s="24" t="str">
        <f>IF(E18="","",E18)</f>
        <v>Vyplň údaj</v>
      </c>
      <c r="G55" s="36"/>
      <c r="H55" s="36"/>
      <c r="I55" s="129" t="s">
        <v>36</v>
      </c>
      <c r="J55" s="33" t="str">
        <f>E24</f>
        <v xml:space="preserve"> </v>
      </c>
      <c r="K55" s="36"/>
      <c r="L55" s="40"/>
    </row>
    <row r="56" spans="2:12" s="1" customFormat="1" ht="10.3" customHeight="1">
      <c r="B56" s="35"/>
      <c r="C56" s="36"/>
      <c r="D56" s="36"/>
      <c r="E56" s="36"/>
      <c r="F56" s="36"/>
      <c r="G56" s="36"/>
      <c r="H56" s="36"/>
      <c r="I56" s="127"/>
      <c r="J56" s="36"/>
      <c r="K56" s="36"/>
      <c r="L56" s="40"/>
    </row>
    <row r="57" spans="2:12" s="1" customFormat="1" ht="29.25" customHeight="1">
      <c r="B57" s="35"/>
      <c r="C57" s="156" t="s">
        <v>104</v>
      </c>
      <c r="D57" s="157"/>
      <c r="E57" s="157"/>
      <c r="F57" s="157"/>
      <c r="G57" s="157"/>
      <c r="H57" s="157"/>
      <c r="I57" s="158"/>
      <c r="J57" s="159" t="s">
        <v>105</v>
      </c>
      <c r="K57" s="157"/>
      <c r="L57" s="40"/>
    </row>
    <row r="58" spans="2:12" s="1" customFormat="1" ht="10.3" customHeight="1">
      <c r="B58" s="35"/>
      <c r="C58" s="36"/>
      <c r="D58" s="36"/>
      <c r="E58" s="36"/>
      <c r="F58" s="36"/>
      <c r="G58" s="36"/>
      <c r="H58" s="36"/>
      <c r="I58" s="127"/>
      <c r="J58" s="36"/>
      <c r="K58" s="36"/>
      <c r="L58" s="40"/>
    </row>
    <row r="59" spans="2:47" s="1" customFormat="1" ht="22.8" customHeight="1">
      <c r="B59" s="35"/>
      <c r="C59" s="160" t="s">
        <v>72</v>
      </c>
      <c r="D59" s="36"/>
      <c r="E59" s="36"/>
      <c r="F59" s="36"/>
      <c r="G59" s="36"/>
      <c r="H59" s="36"/>
      <c r="I59" s="127"/>
      <c r="J59" s="94">
        <f>J87</f>
        <v>0</v>
      </c>
      <c r="K59" s="36"/>
      <c r="L59" s="40"/>
      <c r="AU59" s="14" t="s">
        <v>106</v>
      </c>
    </row>
    <row r="60" spans="2:12" s="7" customFormat="1" ht="24.95" customHeight="1">
      <c r="B60" s="161"/>
      <c r="C60" s="162"/>
      <c r="D60" s="163" t="s">
        <v>107</v>
      </c>
      <c r="E60" s="164"/>
      <c r="F60" s="164"/>
      <c r="G60" s="164"/>
      <c r="H60" s="164"/>
      <c r="I60" s="165"/>
      <c r="J60" s="166">
        <f>J88</f>
        <v>0</v>
      </c>
      <c r="K60" s="162"/>
      <c r="L60" s="167"/>
    </row>
    <row r="61" spans="2:12" s="8" customFormat="1" ht="19.9" customHeight="1">
      <c r="B61" s="168"/>
      <c r="C61" s="169"/>
      <c r="D61" s="170" t="s">
        <v>108</v>
      </c>
      <c r="E61" s="171"/>
      <c r="F61" s="171"/>
      <c r="G61" s="171"/>
      <c r="H61" s="171"/>
      <c r="I61" s="172"/>
      <c r="J61" s="173">
        <f>J89</f>
        <v>0</v>
      </c>
      <c r="K61" s="169"/>
      <c r="L61" s="174"/>
    </row>
    <row r="62" spans="2:12" s="8" customFormat="1" ht="19.9" customHeight="1">
      <c r="B62" s="168"/>
      <c r="C62" s="169"/>
      <c r="D62" s="170" t="s">
        <v>109</v>
      </c>
      <c r="E62" s="171"/>
      <c r="F62" s="171"/>
      <c r="G62" s="171"/>
      <c r="H62" s="171"/>
      <c r="I62" s="172"/>
      <c r="J62" s="173">
        <f>J237</f>
        <v>0</v>
      </c>
      <c r="K62" s="169"/>
      <c r="L62" s="174"/>
    </row>
    <row r="63" spans="2:12" s="8" customFormat="1" ht="19.9" customHeight="1">
      <c r="B63" s="168"/>
      <c r="C63" s="169"/>
      <c r="D63" s="170" t="s">
        <v>110</v>
      </c>
      <c r="E63" s="171"/>
      <c r="F63" s="171"/>
      <c r="G63" s="171"/>
      <c r="H63" s="171"/>
      <c r="I63" s="172"/>
      <c r="J63" s="173">
        <f>J241</f>
        <v>0</v>
      </c>
      <c r="K63" s="169"/>
      <c r="L63" s="174"/>
    </row>
    <row r="64" spans="2:12" s="8" customFormat="1" ht="19.9" customHeight="1">
      <c r="B64" s="168"/>
      <c r="C64" s="169"/>
      <c r="D64" s="170" t="s">
        <v>111</v>
      </c>
      <c r="E64" s="171"/>
      <c r="F64" s="171"/>
      <c r="G64" s="171"/>
      <c r="H64" s="171"/>
      <c r="I64" s="172"/>
      <c r="J64" s="173">
        <f>J263</f>
        <v>0</v>
      </c>
      <c r="K64" s="169"/>
      <c r="L64" s="174"/>
    </row>
    <row r="65" spans="2:12" s="8" customFormat="1" ht="19.9" customHeight="1">
      <c r="B65" s="168"/>
      <c r="C65" s="169"/>
      <c r="D65" s="170" t="s">
        <v>112</v>
      </c>
      <c r="E65" s="171"/>
      <c r="F65" s="171"/>
      <c r="G65" s="171"/>
      <c r="H65" s="171"/>
      <c r="I65" s="172"/>
      <c r="J65" s="173">
        <f>J267</f>
        <v>0</v>
      </c>
      <c r="K65" s="169"/>
      <c r="L65" s="174"/>
    </row>
    <row r="66" spans="2:12" s="8" customFormat="1" ht="19.9" customHeight="1">
      <c r="B66" s="168"/>
      <c r="C66" s="169"/>
      <c r="D66" s="170" t="s">
        <v>113</v>
      </c>
      <c r="E66" s="171"/>
      <c r="F66" s="171"/>
      <c r="G66" s="171"/>
      <c r="H66" s="171"/>
      <c r="I66" s="172"/>
      <c r="J66" s="173">
        <f>J403</f>
        <v>0</v>
      </c>
      <c r="K66" s="169"/>
      <c r="L66" s="174"/>
    </row>
    <row r="67" spans="2:12" s="8" customFormat="1" ht="19.9" customHeight="1">
      <c r="B67" s="168"/>
      <c r="C67" s="169"/>
      <c r="D67" s="170" t="s">
        <v>114</v>
      </c>
      <c r="E67" s="171"/>
      <c r="F67" s="171"/>
      <c r="G67" s="171"/>
      <c r="H67" s="171"/>
      <c r="I67" s="172"/>
      <c r="J67" s="173">
        <f>J425</f>
        <v>0</v>
      </c>
      <c r="K67" s="169"/>
      <c r="L67" s="174"/>
    </row>
    <row r="68" spans="2:12" s="1" customFormat="1" ht="21.8" customHeight="1">
      <c r="B68" s="35"/>
      <c r="C68" s="36"/>
      <c r="D68" s="36"/>
      <c r="E68" s="36"/>
      <c r="F68" s="36"/>
      <c r="G68" s="36"/>
      <c r="H68" s="36"/>
      <c r="I68" s="127"/>
      <c r="J68" s="36"/>
      <c r="K68" s="36"/>
      <c r="L68" s="40"/>
    </row>
    <row r="69" spans="2:12" s="1" customFormat="1" ht="6.95" customHeight="1">
      <c r="B69" s="54"/>
      <c r="C69" s="55"/>
      <c r="D69" s="55"/>
      <c r="E69" s="55"/>
      <c r="F69" s="55"/>
      <c r="G69" s="55"/>
      <c r="H69" s="55"/>
      <c r="I69" s="151"/>
      <c r="J69" s="55"/>
      <c r="K69" s="55"/>
      <c r="L69" s="40"/>
    </row>
    <row r="73" spans="2:12" s="1" customFormat="1" ht="6.95" customHeight="1">
      <c r="B73" s="56"/>
      <c r="C73" s="57"/>
      <c r="D73" s="57"/>
      <c r="E73" s="57"/>
      <c r="F73" s="57"/>
      <c r="G73" s="57"/>
      <c r="H73" s="57"/>
      <c r="I73" s="154"/>
      <c r="J73" s="57"/>
      <c r="K73" s="57"/>
      <c r="L73" s="40"/>
    </row>
    <row r="74" spans="2:12" s="1" customFormat="1" ht="24.95" customHeight="1">
      <c r="B74" s="35"/>
      <c r="C74" s="20" t="s">
        <v>115</v>
      </c>
      <c r="D74" s="36"/>
      <c r="E74" s="36"/>
      <c r="F74" s="36"/>
      <c r="G74" s="36"/>
      <c r="H74" s="36"/>
      <c r="I74" s="127"/>
      <c r="J74" s="36"/>
      <c r="K74" s="36"/>
      <c r="L74" s="40"/>
    </row>
    <row r="75" spans="2:12" s="1" customFormat="1" ht="6.95" customHeight="1">
      <c r="B75" s="35"/>
      <c r="C75" s="36"/>
      <c r="D75" s="36"/>
      <c r="E75" s="36"/>
      <c r="F75" s="36"/>
      <c r="G75" s="36"/>
      <c r="H75" s="36"/>
      <c r="I75" s="127"/>
      <c r="J75" s="36"/>
      <c r="K75" s="36"/>
      <c r="L75" s="40"/>
    </row>
    <row r="76" spans="2:12" s="1" customFormat="1" ht="12" customHeight="1">
      <c r="B76" s="35"/>
      <c r="C76" s="29" t="s">
        <v>16</v>
      </c>
      <c r="D76" s="36"/>
      <c r="E76" s="36"/>
      <c r="F76" s="36"/>
      <c r="G76" s="36"/>
      <c r="H76" s="36"/>
      <c r="I76" s="127"/>
      <c r="J76" s="36"/>
      <c r="K76" s="36"/>
      <c r="L76" s="40"/>
    </row>
    <row r="77" spans="2:12" s="1" customFormat="1" ht="14.4" customHeight="1">
      <c r="B77" s="35"/>
      <c r="C77" s="36"/>
      <c r="D77" s="36"/>
      <c r="E77" s="155" t="str">
        <f>E7</f>
        <v>Obnova a dostavba kanalizace Plánice - Klatovská, Kostelní</v>
      </c>
      <c r="F77" s="29"/>
      <c r="G77" s="29"/>
      <c r="H77" s="29"/>
      <c r="I77" s="127"/>
      <c r="J77" s="36"/>
      <c r="K77" s="36"/>
      <c r="L77" s="40"/>
    </row>
    <row r="78" spans="2:12" s="1" customFormat="1" ht="12" customHeight="1">
      <c r="B78" s="35"/>
      <c r="C78" s="29" t="s">
        <v>101</v>
      </c>
      <c r="D78" s="36"/>
      <c r="E78" s="36"/>
      <c r="F78" s="36"/>
      <c r="G78" s="36"/>
      <c r="H78" s="36"/>
      <c r="I78" s="127"/>
      <c r="J78" s="36"/>
      <c r="K78" s="36"/>
      <c r="L78" s="40"/>
    </row>
    <row r="79" spans="2:12" s="1" customFormat="1" ht="14.4" customHeight="1">
      <c r="B79" s="35"/>
      <c r="C79" s="36"/>
      <c r="D79" s="36"/>
      <c r="E79" s="61" t="str">
        <f>E9</f>
        <v>SO 301 - A -3 - Kanalizace stoka A-3</v>
      </c>
      <c r="F79" s="36"/>
      <c r="G79" s="36"/>
      <c r="H79" s="36"/>
      <c r="I79" s="127"/>
      <c r="J79" s="36"/>
      <c r="K79" s="36"/>
      <c r="L79" s="40"/>
    </row>
    <row r="80" spans="2:12" s="1" customFormat="1" ht="6.95" customHeight="1">
      <c r="B80" s="35"/>
      <c r="C80" s="36"/>
      <c r="D80" s="36"/>
      <c r="E80" s="36"/>
      <c r="F80" s="36"/>
      <c r="G80" s="36"/>
      <c r="H80" s="36"/>
      <c r="I80" s="127"/>
      <c r="J80" s="36"/>
      <c r="K80" s="36"/>
      <c r="L80" s="40"/>
    </row>
    <row r="81" spans="2:12" s="1" customFormat="1" ht="12" customHeight="1">
      <c r="B81" s="35"/>
      <c r="C81" s="29" t="s">
        <v>21</v>
      </c>
      <c r="D81" s="36"/>
      <c r="E81" s="36"/>
      <c r="F81" s="24" t="str">
        <f>F12</f>
        <v>Plánice</v>
      </c>
      <c r="G81" s="36"/>
      <c r="H81" s="36"/>
      <c r="I81" s="129" t="s">
        <v>23</v>
      </c>
      <c r="J81" s="64" t="str">
        <f>IF(J12="","",J12)</f>
        <v>29. 10. 2018</v>
      </c>
      <c r="K81" s="36"/>
      <c r="L81" s="40"/>
    </row>
    <row r="82" spans="2:12" s="1" customFormat="1" ht="6.95" customHeight="1">
      <c r="B82" s="35"/>
      <c r="C82" s="36"/>
      <c r="D82" s="36"/>
      <c r="E82" s="36"/>
      <c r="F82" s="36"/>
      <c r="G82" s="36"/>
      <c r="H82" s="36"/>
      <c r="I82" s="127"/>
      <c r="J82" s="36"/>
      <c r="K82" s="36"/>
      <c r="L82" s="40"/>
    </row>
    <row r="83" spans="2:12" s="1" customFormat="1" ht="22.8" customHeight="1">
      <c r="B83" s="35"/>
      <c r="C83" s="29" t="s">
        <v>25</v>
      </c>
      <c r="D83" s="36"/>
      <c r="E83" s="36"/>
      <c r="F83" s="24" t="str">
        <f>E15</f>
        <v>Město Plánice</v>
      </c>
      <c r="G83" s="36"/>
      <c r="H83" s="36"/>
      <c r="I83" s="129" t="s">
        <v>32</v>
      </c>
      <c r="J83" s="33" t="str">
        <f>E21</f>
        <v>INGVAMA inženýrská a projektová spol. s r.o.</v>
      </c>
      <c r="K83" s="36"/>
      <c r="L83" s="40"/>
    </row>
    <row r="84" spans="2:12" s="1" customFormat="1" ht="12.6" customHeight="1">
      <c r="B84" s="35"/>
      <c r="C84" s="29" t="s">
        <v>30</v>
      </c>
      <c r="D84" s="36"/>
      <c r="E84" s="36"/>
      <c r="F84" s="24" t="str">
        <f>IF(E18="","",E18)</f>
        <v>Vyplň údaj</v>
      </c>
      <c r="G84" s="36"/>
      <c r="H84" s="36"/>
      <c r="I84" s="129" t="s">
        <v>36</v>
      </c>
      <c r="J84" s="33" t="str">
        <f>E24</f>
        <v xml:space="preserve"> </v>
      </c>
      <c r="K84" s="36"/>
      <c r="L84" s="40"/>
    </row>
    <row r="85" spans="2:12" s="1" customFormat="1" ht="10.3" customHeight="1">
      <c r="B85" s="35"/>
      <c r="C85" s="36"/>
      <c r="D85" s="36"/>
      <c r="E85" s="36"/>
      <c r="F85" s="36"/>
      <c r="G85" s="36"/>
      <c r="H85" s="36"/>
      <c r="I85" s="127"/>
      <c r="J85" s="36"/>
      <c r="K85" s="36"/>
      <c r="L85" s="40"/>
    </row>
    <row r="86" spans="2:20" s="9" customFormat="1" ht="29.25" customHeight="1">
      <c r="B86" s="175"/>
      <c r="C86" s="176" t="s">
        <v>116</v>
      </c>
      <c r="D86" s="177" t="s">
        <v>59</v>
      </c>
      <c r="E86" s="177" t="s">
        <v>55</v>
      </c>
      <c r="F86" s="177" t="s">
        <v>56</v>
      </c>
      <c r="G86" s="177" t="s">
        <v>117</v>
      </c>
      <c r="H86" s="177" t="s">
        <v>118</v>
      </c>
      <c r="I86" s="178" t="s">
        <v>119</v>
      </c>
      <c r="J86" s="177" t="s">
        <v>105</v>
      </c>
      <c r="K86" s="179" t="s">
        <v>120</v>
      </c>
      <c r="L86" s="180"/>
      <c r="M86" s="84" t="s">
        <v>19</v>
      </c>
      <c r="N86" s="85" t="s">
        <v>44</v>
      </c>
      <c r="O86" s="85" t="s">
        <v>121</v>
      </c>
      <c r="P86" s="85" t="s">
        <v>122</v>
      </c>
      <c r="Q86" s="85" t="s">
        <v>123</v>
      </c>
      <c r="R86" s="85" t="s">
        <v>124</v>
      </c>
      <c r="S86" s="85" t="s">
        <v>125</v>
      </c>
      <c r="T86" s="86" t="s">
        <v>126</v>
      </c>
    </row>
    <row r="87" spans="2:63" s="1" customFormat="1" ht="22.8" customHeight="1">
      <c r="B87" s="35"/>
      <c r="C87" s="91" t="s">
        <v>127</v>
      </c>
      <c r="D87" s="36"/>
      <c r="E87" s="36"/>
      <c r="F87" s="36"/>
      <c r="G87" s="36"/>
      <c r="H87" s="36"/>
      <c r="I87" s="127"/>
      <c r="J87" s="181">
        <f>BK87</f>
        <v>0</v>
      </c>
      <c r="K87" s="36"/>
      <c r="L87" s="40"/>
      <c r="M87" s="87"/>
      <c r="N87" s="88"/>
      <c r="O87" s="88"/>
      <c r="P87" s="182">
        <f>P88</f>
        <v>0</v>
      </c>
      <c r="Q87" s="88"/>
      <c r="R87" s="182">
        <f>R88</f>
        <v>161.87140467</v>
      </c>
      <c r="S87" s="88"/>
      <c r="T87" s="183">
        <f>T88</f>
        <v>711.111</v>
      </c>
      <c r="AT87" s="14" t="s">
        <v>73</v>
      </c>
      <c r="AU87" s="14" t="s">
        <v>106</v>
      </c>
      <c r="BK87" s="184">
        <f>BK88</f>
        <v>0</v>
      </c>
    </row>
    <row r="88" spans="2:63" s="10" customFormat="1" ht="25.9" customHeight="1">
      <c r="B88" s="185"/>
      <c r="C88" s="186"/>
      <c r="D88" s="187" t="s">
        <v>73</v>
      </c>
      <c r="E88" s="188" t="s">
        <v>128</v>
      </c>
      <c r="F88" s="188" t="s">
        <v>129</v>
      </c>
      <c r="G88" s="186"/>
      <c r="H88" s="186"/>
      <c r="I88" s="189"/>
      <c r="J88" s="190">
        <f>BK88</f>
        <v>0</v>
      </c>
      <c r="K88" s="186"/>
      <c r="L88" s="191"/>
      <c r="M88" s="192"/>
      <c r="N88" s="193"/>
      <c r="O88" s="193"/>
      <c r="P88" s="194">
        <f>P89+P237+P241+P263+P267+P403+P425</f>
        <v>0</v>
      </c>
      <c r="Q88" s="193"/>
      <c r="R88" s="194">
        <f>R89+R237+R241+R263+R267+R403+R425</f>
        <v>161.87140467</v>
      </c>
      <c r="S88" s="193"/>
      <c r="T88" s="195">
        <f>T89+T237+T241+T263+T267+T403+T425</f>
        <v>711.111</v>
      </c>
      <c r="AR88" s="196" t="s">
        <v>82</v>
      </c>
      <c r="AT88" s="197" t="s">
        <v>73</v>
      </c>
      <c r="AU88" s="197" t="s">
        <v>74</v>
      </c>
      <c r="AY88" s="196" t="s">
        <v>130</v>
      </c>
      <c r="BK88" s="198">
        <f>BK89+BK237+BK241+BK263+BK267+BK403+BK425</f>
        <v>0</v>
      </c>
    </row>
    <row r="89" spans="2:63" s="10" customFormat="1" ht="22.8" customHeight="1">
      <c r="B89" s="185"/>
      <c r="C89" s="186"/>
      <c r="D89" s="187" t="s">
        <v>73</v>
      </c>
      <c r="E89" s="199" t="s">
        <v>82</v>
      </c>
      <c r="F89" s="199" t="s">
        <v>131</v>
      </c>
      <c r="G89" s="186"/>
      <c r="H89" s="186"/>
      <c r="I89" s="189"/>
      <c r="J89" s="200">
        <f>BK89</f>
        <v>0</v>
      </c>
      <c r="K89" s="186"/>
      <c r="L89" s="191"/>
      <c r="M89" s="192"/>
      <c r="N89" s="193"/>
      <c r="O89" s="193"/>
      <c r="P89" s="194">
        <f>SUM(P90:P236)</f>
        <v>0</v>
      </c>
      <c r="Q89" s="193"/>
      <c r="R89" s="194">
        <f>SUM(R90:R236)</f>
        <v>6.17220829</v>
      </c>
      <c r="S89" s="193"/>
      <c r="T89" s="195">
        <f>SUM(T90:T236)</f>
        <v>711.111</v>
      </c>
      <c r="AR89" s="196" t="s">
        <v>82</v>
      </c>
      <c r="AT89" s="197" t="s">
        <v>73</v>
      </c>
      <c r="AU89" s="197" t="s">
        <v>82</v>
      </c>
      <c r="AY89" s="196" t="s">
        <v>130</v>
      </c>
      <c r="BK89" s="198">
        <f>SUM(BK90:BK236)</f>
        <v>0</v>
      </c>
    </row>
    <row r="90" spans="2:65" s="1" customFormat="1" ht="20.4" customHeight="1">
      <c r="B90" s="35"/>
      <c r="C90" s="201" t="s">
        <v>82</v>
      </c>
      <c r="D90" s="201" t="s">
        <v>132</v>
      </c>
      <c r="E90" s="202" t="s">
        <v>133</v>
      </c>
      <c r="F90" s="203" t="s">
        <v>134</v>
      </c>
      <c r="G90" s="204" t="s">
        <v>135</v>
      </c>
      <c r="H90" s="205">
        <v>485.4</v>
      </c>
      <c r="I90" s="206"/>
      <c r="J90" s="207">
        <f>ROUND(I90*H90,2)</f>
        <v>0</v>
      </c>
      <c r="K90" s="203" t="s">
        <v>136</v>
      </c>
      <c r="L90" s="40"/>
      <c r="M90" s="208" t="s">
        <v>19</v>
      </c>
      <c r="N90" s="209" t="s">
        <v>45</v>
      </c>
      <c r="O90" s="76"/>
      <c r="P90" s="210">
        <f>O90*H90</f>
        <v>0</v>
      </c>
      <c r="Q90" s="210">
        <v>0</v>
      </c>
      <c r="R90" s="210">
        <f>Q90*H90</f>
        <v>0</v>
      </c>
      <c r="S90" s="210">
        <v>0.417</v>
      </c>
      <c r="T90" s="211">
        <f>S90*H90</f>
        <v>202.41179999999997</v>
      </c>
      <c r="AR90" s="14" t="s">
        <v>137</v>
      </c>
      <c r="AT90" s="14" t="s">
        <v>132</v>
      </c>
      <c r="AU90" s="14" t="s">
        <v>84</v>
      </c>
      <c r="AY90" s="14" t="s">
        <v>130</v>
      </c>
      <c r="BE90" s="212">
        <f>IF(N90="základní",J90,0)</f>
        <v>0</v>
      </c>
      <c r="BF90" s="212">
        <f>IF(N90="snížená",J90,0)</f>
        <v>0</v>
      </c>
      <c r="BG90" s="212">
        <f>IF(N90="zákl. přenesená",J90,0)</f>
        <v>0</v>
      </c>
      <c r="BH90" s="212">
        <f>IF(N90="sníž. přenesená",J90,0)</f>
        <v>0</v>
      </c>
      <c r="BI90" s="212">
        <f>IF(N90="nulová",J90,0)</f>
        <v>0</v>
      </c>
      <c r="BJ90" s="14" t="s">
        <v>82</v>
      </c>
      <c r="BK90" s="212">
        <f>ROUND(I90*H90,2)</f>
        <v>0</v>
      </c>
      <c r="BL90" s="14" t="s">
        <v>137</v>
      </c>
      <c r="BM90" s="14" t="s">
        <v>138</v>
      </c>
    </row>
    <row r="91" spans="2:47" s="1" customFormat="1" ht="12">
      <c r="B91" s="35"/>
      <c r="C91" s="36"/>
      <c r="D91" s="213" t="s">
        <v>139</v>
      </c>
      <c r="E91" s="36"/>
      <c r="F91" s="214" t="s">
        <v>140</v>
      </c>
      <c r="G91" s="36"/>
      <c r="H91" s="36"/>
      <c r="I91" s="127"/>
      <c r="J91" s="36"/>
      <c r="K91" s="36"/>
      <c r="L91" s="40"/>
      <c r="M91" s="215"/>
      <c r="N91" s="76"/>
      <c r="O91" s="76"/>
      <c r="P91" s="76"/>
      <c r="Q91" s="76"/>
      <c r="R91" s="76"/>
      <c r="S91" s="76"/>
      <c r="T91" s="77"/>
      <c r="AT91" s="14" t="s">
        <v>139</v>
      </c>
      <c r="AU91" s="14" t="s">
        <v>84</v>
      </c>
    </row>
    <row r="92" spans="2:47" s="1" customFormat="1" ht="12">
      <c r="B92" s="35"/>
      <c r="C92" s="36"/>
      <c r="D92" s="213" t="s">
        <v>141</v>
      </c>
      <c r="E92" s="36"/>
      <c r="F92" s="216" t="s">
        <v>142</v>
      </c>
      <c r="G92" s="36"/>
      <c r="H92" s="36"/>
      <c r="I92" s="127"/>
      <c r="J92" s="36"/>
      <c r="K92" s="36"/>
      <c r="L92" s="40"/>
      <c r="M92" s="215"/>
      <c r="N92" s="76"/>
      <c r="O92" s="76"/>
      <c r="P92" s="76"/>
      <c r="Q92" s="76"/>
      <c r="R92" s="76"/>
      <c r="S92" s="76"/>
      <c r="T92" s="77"/>
      <c r="AT92" s="14" t="s">
        <v>141</v>
      </c>
      <c r="AU92" s="14" t="s">
        <v>84</v>
      </c>
    </row>
    <row r="93" spans="2:51" s="11" customFormat="1" ht="12">
      <c r="B93" s="217"/>
      <c r="C93" s="218"/>
      <c r="D93" s="213" t="s">
        <v>143</v>
      </c>
      <c r="E93" s="219" t="s">
        <v>19</v>
      </c>
      <c r="F93" s="220" t="s">
        <v>144</v>
      </c>
      <c r="G93" s="218"/>
      <c r="H93" s="221">
        <v>485.4</v>
      </c>
      <c r="I93" s="222"/>
      <c r="J93" s="218"/>
      <c r="K93" s="218"/>
      <c r="L93" s="223"/>
      <c r="M93" s="224"/>
      <c r="N93" s="225"/>
      <c r="O93" s="225"/>
      <c r="P93" s="225"/>
      <c r="Q93" s="225"/>
      <c r="R93" s="225"/>
      <c r="S93" s="225"/>
      <c r="T93" s="226"/>
      <c r="AT93" s="227" t="s">
        <v>143</v>
      </c>
      <c r="AU93" s="227" t="s">
        <v>84</v>
      </c>
      <c r="AV93" s="11" t="s">
        <v>84</v>
      </c>
      <c r="AW93" s="11" t="s">
        <v>35</v>
      </c>
      <c r="AX93" s="11" t="s">
        <v>82</v>
      </c>
      <c r="AY93" s="227" t="s">
        <v>130</v>
      </c>
    </row>
    <row r="94" spans="2:65" s="1" customFormat="1" ht="20.4" customHeight="1">
      <c r="B94" s="35"/>
      <c r="C94" s="201" t="s">
        <v>84</v>
      </c>
      <c r="D94" s="201" t="s">
        <v>132</v>
      </c>
      <c r="E94" s="202" t="s">
        <v>145</v>
      </c>
      <c r="F94" s="203" t="s">
        <v>146</v>
      </c>
      <c r="G94" s="204" t="s">
        <v>135</v>
      </c>
      <c r="H94" s="205">
        <v>485.4</v>
      </c>
      <c r="I94" s="206"/>
      <c r="J94" s="207">
        <f>ROUND(I94*H94,2)</f>
        <v>0</v>
      </c>
      <c r="K94" s="203" t="s">
        <v>136</v>
      </c>
      <c r="L94" s="40"/>
      <c r="M94" s="208" t="s">
        <v>19</v>
      </c>
      <c r="N94" s="209" t="s">
        <v>45</v>
      </c>
      <c r="O94" s="76"/>
      <c r="P94" s="210">
        <f>O94*H94</f>
        <v>0</v>
      </c>
      <c r="Q94" s="210">
        <v>0</v>
      </c>
      <c r="R94" s="210">
        <f>Q94*H94</f>
        <v>0</v>
      </c>
      <c r="S94" s="210">
        <v>0.29</v>
      </c>
      <c r="T94" s="211">
        <f>S94*H94</f>
        <v>140.766</v>
      </c>
      <c r="AR94" s="14" t="s">
        <v>137</v>
      </c>
      <c r="AT94" s="14" t="s">
        <v>132</v>
      </c>
      <c r="AU94" s="14" t="s">
        <v>84</v>
      </c>
      <c r="AY94" s="14" t="s">
        <v>130</v>
      </c>
      <c r="BE94" s="212">
        <f>IF(N94="základní",J94,0)</f>
        <v>0</v>
      </c>
      <c r="BF94" s="212">
        <f>IF(N94="snížená",J94,0)</f>
        <v>0</v>
      </c>
      <c r="BG94" s="212">
        <f>IF(N94="zákl. přenesená",J94,0)</f>
        <v>0</v>
      </c>
      <c r="BH94" s="212">
        <f>IF(N94="sníž. přenesená",J94,0)</f>
        <v>0</v>
      </c>
      <c r="BI94" s="212">
        <f>IF(N94="nulová",J94,0)</f>
        <v>0</v>
      </c>
      <c r="BJ94" s="14" t="s">
        <v>82</v>
      </c>
      <c r="BK94" s="212">
        <f>ROUND(I94*H94,2)</f>
        <v>0</v>
      </c>
      <c r="BL94" s="14" t="s">
        <v>137</v>
      </c>
      <c r="BM94" s="14" t="s">
        <v>147</v>
      </c>
    </row>
    <row r="95" spans="2:47" s="1" customFormat="1" ht="12">
      <c r="B95" s="35"/>
      <c r="C95" s="36"/>
      <c r="D95" s="213" t="s">
        <v>139</v>
      </c>
      <c r="E95" s="36"/>
      <c r="F95" s="214" t="s">
        <v>148</v>
      </c>
      <c r="G95" s="36"/>
      <c r="H95" s="36"/>
      <c r="I95" s="127"/>
      <c r="J95" s="36"/>
      <c r="K95" s="36"/>
      <c r="L95" s="40"/>
      <c r="M95" s="215"/>
      <c r="N95" s="76"/>
      <c r="O95" s="76"/>
      <c r="P95" s="76"/>
      <c r="Q95" s="76"/>
      <c r="R95" s="76"/>
      <c r="S95" s="76"/>
      <c r="T95" s="77"/>
      <c r="AT95" s="14" t="s">
        <v>139</v>
      </c>
      <c r="AU95" s="14" t="s">
        <v>84</v>
      </c>
    </row>
    <row r="96" spans="2:47" s="1" customFormat="1" ht="12">
      <c r="B96" s="35"/>
      <c r="C96" s="36"/>
      <c r="D96" s="213" t="s">
        <v>141</v>
      </c>
      <c r="E96" s="36"/>
      <c r="F96" s="216" t="s">
        <v>149</v>
      </c>
      <c r="G96" s="36"/>
      <c r="H96" s="36"/>
      <c r="I96" s="127"/>
      <c r="J96" s="36"/>
      <c r="K96" s="36"/>
      <c r="L96" s="40"/>
      <c r="M96" s="215"/>
      <c r="N96" s="76"/>
      <c r="O96" s="76"/>
      <c r="P96" s="76"/>
      <c r="Q96" s="76"/>
      <c r="R96" s="76"/>
      <c r="S96" s="76"/>
      <c r="T96" s="77"/>
      <c r="AT96" s="14" t="s">
        <v>141</v>
      </c>
      <c r="AU96" s="14" t="s">
        <v>84</v>
      </c>
    </row>
    <row r="97" spans="2:51" s="11" customFormat="1" ht="12">
      <c r="B97" s="217"/>
      <c r="C97" s="218"/>
      <c r="D97" s="213" t="s">
        <v>143</v>
      </c>
      <c r="E97" s="219" t="s">
        <v>19</v>
      </c>
      <c r="F97" s="220" t="s">
        <v>144</v>
      </c>
      <c r="G97" s="218"/>
      <c r="H97" s="221">
        <v>485.4</v>
      </c>
      <c r="I97" s="222"/>
      <c r="J97" s="218"/>
      <c r="K97" s="218"/>
      <c r="L97" s="223"/>
      <c r="M97" s="224"/>
      <c r="N97" s="225"/>
      <c r="O97" s="225"/>
      <c r="P97" s="225"/>
      <c r="Q97" s="225"/>
      <c r="R97" s="225"/>
      <c r="S97" s="225"/>
      <c r="T97" s="226"/>
      <c r="AT97" s="227" t="s">
        <v>143</v>
      </c>
      <c r="AU97" s="227" t="s">
        <v>84</v>
      </c>
      <c r="AV97" s="11" t="s">
        <v>84</v>
      </c>
      <c r="AW97" s="11" t="s">
        <v>35</v>
      </c>
      <c r="AX97" s="11" t="s">
        <v>82</v>
      </c>
      <c r="AY97" s="227" t="s">
        <v>130</v>
      </c>
    </row>
    <row r="98" spans="2:65" s="1" customFormat="1" ht="20.4" customHeight="1">
      <c r="B98" s="35"/>
      <c r="C98" s="201" t="s">
        <v>150</v>
      </c>
      <c r="D98" s="201" t="s">
        <v>132</v>
      </c>
      <c r="E98" s="202" t="s">
        <v>151</v>
      </c>
      <c r="F98" s="203" t="s">
        <v>152</v>
      </c>
      <c r="G98" s="204" t="s">
        <v>135</v>
      </c>
      <c r="H98" s="205">
        <v>485.4</v>
      </c>
      <c r="I98" s="206"/>
      <c r="J98" s="207">
        <f>ROUND(I98*H98,2)</f>
        <v>0</v>
      </c>
      <c r="K98" s="203" t="s">
        <v>136</v>
      </c>
      <c r="L98" s="40"/>
      <c r="M98" s="208" t="s">
        <v>19</v>
      </c>
      <c r="N98" s="209" t="s">
        <v>45</v>
      </c>
      <c r="O98" s="76"/>
      <c r="P98" s="210">
        <f>O98*H98</f>
        <v>0</v>
      </c>
      <c r="Q98" s="210">
        <v>0</v>
      </c>
      <c r="R98" s="210">
        <f>Q98*H98</f>
        <v>0</v>
      </c>
      <c r="S98" s="210">
        <v>0.44</v>
      </c>
      <c r="T98" s="211">
        <f>S98*H98</f>
        <v>213.576</v>
      </c>
      <c r="AR98" s="14" t="s">
        <v>137</v>
      </c>
      <c r="AT98" s="14" t="s">
        <v>132</v>
      </c>
      <c r="AU98" s="14" t="s">
        <v>84</v>
      </c>
      <c r="AY98" s="14" t="s">
        <v>130</v>
      </c>
      <c r="BE98" s="212">
        <f>IF(N98="základní",J98,0)</f>
        <v>0</v>
      </c>
      <c r="BF98" s="212">
        <f>IF(N98="snížená",J98,0)</f>
        <v>0</v>
      </c>
      <c r="BG98" s="212">
        <f>IF(N98="zákl. přenesená",J98,0)</f>
        <v>0</v>
      </c>
      <c r="BH98" s="212">
        <f>IF(N98="sníž. přenesená",J98,0)</f>
        <v>0</v>
      </c>
      <c r="BI98" s="212">
        <f>IF(N98="nulová",J98,0)</f>
        <v>0</v>
      </c>
      <c r="BJ98" s="14" t="s">
        <v>82</v>
      </c>
      <c r="BK98" s="212">
        <f>ROUND(I98*H98,2)</f>
        <v>0</v>
      </c>
      <c r="BL98" s="14" t="s">
        <v>137</v>
      </c>
      <c r="BM98" s="14" t="s">
        <v>153</v>
      </c>
    </row>
    <row r="99" spans="2:47" s="1" customFormat="1" ht="12">
      <c r="B99" s="35"/>
      <c r="C99" s="36"/>
      <c r="D99" s="213" t="s">
        <v>139</v>
      </c>
      <c r="E99" s="36"/>
      <c r="F99" s="214" t="s">
        <v>154</v>
      </c>
      <c r="G99" s="36"/>
      <c r="H99" s="36"/>
      <c r="I99" s="127"/>
      <c r="J99" s="36"/>
      <c r="K99" s="36"/>
      <c r="L99" s="40"/>
      <c r="M99" s="215"/>
      <c r="N99" s="76"/>
      <c r="O99" s="76"/>
      <c r="P99" s="76"/>
      <c r="Q99" s="76"/>
      <c r="R99" s="76"/>
      <c r="S99" s="76"/>
      <c r="T99" s="77"/>
      <c r="AT99" s="14" t="s">
        <v>139</v>
      </c>
      <c r="AU99" s="14" t="s">
        <v>84</v>
      </c>
    </row>
    <row r="100" spans="2:47" s="1" customFormat="1" ht="12">
      <c r="B100" s="35"/>
      <c r="C100" s="36"/>
      <c r="D100" s="213" t="s">
        <v>141</v>
      </c>
      <c r="E100" s="36"/>
      <c r="F100" s="216" t="s">
        <v>149</v>
      </c>
      <c r="G100" s="36"/>
      <c r="H100" s="36"/>
      <c r="I100" s="127"/>
      <c r="J100" s="36"/>
      <c r="K100" s="36"/>
      <c r="L100" s="40"/>
      <c r="M100" s="215"/>
      <c r="N100" s="76"/>
      <c r="O100" s="76"/>
      <c r="P100" s="76"/>
      <c r="Q100" s="76"/>
      <c r="R100" s="76"/>
      <c r="S100" s="76"/>
      <c r="T100" s="77"/>
      <c r="AT100" s="14" t="s">
        <v>141</v>
      </c>
      <c r="AU100" s="14" t="s">
        <v>84</v>
      </c>
    </row>
    <row r="101" spans="2:51" s="11" customFormat="1" ht="12">
      <c r="B101" s="217"/>
      <c r="C101" s="218"/>
      <c r="D101" s="213" t="s">
        <v>143</v>
      </c>
      <c r="E101" s="219" t="s">
        <v>19</v>
      </c>
      <c r="F101" s="220" t="s">
        <v>144</v>
      </c>
      <c r="G101" s="218"/>
      <c r="H101" s="221">
        <v>485.4</v>
      </c>
      <c r="I101" s="222"/>
      <c r="J101" s="218"/>
      <c r="K101" s="218"/>
      <c r="L101" s="223"/>
      <c r="M101" s="224"/>
      <c r="N101" s="225"/>
      <c r="O101" s="225"/>
      <c r="P101" s="225"/>
      <c r="Q101" s="225"/>
      <c r="R101" s="225"/>
      <c r="S101" s="225"/>
      <c r="T101" s="226"/>
      <c r="AT101" s="227" t="s">
        <v>143</v>
      </c>
      <c r="AU101" s="227" t="s">
        <v>84</v>
      </c>
      <c r="AV101" s="11" t="s">
        <v>84</v>
      </c>
      <c r="AW101" s="11" t="s">
        <v>35</v>
      </c>
      <c r="AX101" s="11" t="s">
        <v>82</v>
      </c>
      <c r="AY101" s="227" t="s">
        <v>130</v>
      </c>
    </row>
    <row r="102" spans="2:65" s="1" customFormat="1" ht="20.4" customHeight="1">
      <c r="B102" s="35"/>
      <c r="C102" s="201" t="s">
        <v>137</v>
      </c>
      <c r="D102" s="201" t="s">
        <v>132</v>
      </c>
      <c r="E102" s="202" t="s">
        <v>155</v>
      </c>
      <c r="F102" s="203" t="s">
        <v>156</v>
      </c>
      <c r="G102" s="204" t="s">
        <v>135</v>
      </c>
      <c r="H102" s="205">
        <v>485.4</v>
      </c>
      <c r="I102" s="206"/>
      <c r="J102" s="207">
        <f>ROUND(I102*H102,2)</f>
        <v>0</v>
      </c>
      <c r="K102" s="203" t="s">
        <v>136</v>
      </c>
      <c r="L102" s="40"/>
      <c r="M102" s="208" t="s">
        <v>19</v>
      </c>
      <c r="N102" s="209" t="s">
        <v>45</v>
      </c>
      <c r="O102" s="76"/>
      <c r="P102" s="210">
        <f>O102*H102</f>
        <v>0</v>
      </c>
      <c r="Q102" s="210">
        <v>0</v>
      </c>
      <c r="R102" s="210">
        <f>Q102*H102</f>
        <v>0</v>
      </c>
      <c r="S102" s="210">
        <v>0.098</v>
      </c>
      <c r="T102" s="211">
        <f>S102*H102</f>
        <v>47.5692</v>
      </c>
      <c r="AR102" s="14" t="s">
        <v>137</v>
      </c>
      <c r="AT102" s="14" t="s">
        <v>132</v>
      </c>
      <c r="AU102" s="14" t="s">
        <v>84</v>
      </c>
      <c r="AY102" s="14" t="s">
        <v>130</v>
      </c>
      <c r="BE102" s="212">
        <f>IF(N102="základní",J102,0)</f>
        <v>0</v>
      </c>
      <c r="BF102" s="212">
        <f>IF(N102="snížená",J102,0)</f>
        <v>0</v>
      </c>
      <c r="BG102" s="212">
        <f>IF(N102="zákl. přenesená",J102,0)</f>
        <v>0</v>
      </c>
      <c r="BH102" s="212">
        <f>IF(N102="sníž. přenesená",J102,0)</f>
        <v>0</v>
      </c>
      <c r="BI102" s="212">
        <f>IF(N102="nulová",J102,0)</f>
        <v>0</v>
      </c>
      <c r="BJ102" s="14" t="s">
        <v>82</v>
      </c>
      <c r="BK102" s="212">
        <f>ROUND(I102*H102,2)</f>
        <v>0</v>
      </c>
      <c r="BL102" s="14" t="s">
        <v>137</v>
      </c>
      <c r="BM102" s="14" t="s">
        <v>157</v>
      </c>
    </row>
    <row r="103" spans="2:47" s="1" customFormat="1" ht="12">
      <c r="B103" s="35"/>
      <c r="C103" s="36"/>
      <c r="D103" s="213" t="s">
        <v>139</v>
      </c>
      <c r="E103" s="36"/>
      <c r="F103" s="214" t="s">
        <v>158</v>
      </c>
      <c r="G103" s="36"/>
      <c r="H103" s="36"/>
      <c r="I103" s="127"/>
      <c r="J103" s="36"/>
      <c r="K103" s="36"/>
      <c r="L103" s="40"/>
      <c r="M103" s="215"/>
      <c r="N103" s="76"/>
      <c r="O103" s="76"/>
      <c r="P103" s="76"/>
      <c r="Q103" s="76"/>
      <c r="R103" s="76"/>
      <c r="S103" s="76"/>
      <c r="T103" s="77"/>
      <c r="AT103" s="14" t="s">
        <v>139</v>
      </c>
      <c r="AU103" s="14" t="s">
        <v>84</v>
      </c>
    </row>
    <row r="104" spans="2:47" s="1" customFormat="1" ht="12">
      <c r="B104" s="35"/>
      <c r="C104" s="36"/>
      <c r="D104" s="213" t="s">
        <v>141</v>
      </c>
      <c r="E104" s="36"/>
      <c r="F104" s="216" t="s">
        <v>149</v>
      </c>
      <c r="G104" s="36"/>
      <c r="H104" s="36"/>
      <c r="I104" s="127"/>
      <c r="J104" s="36"/>
      <c r="K104" s="36"/>
      <c r="L104" s="40"/>
      <c r="M104" s="215"/>
      <c r="N104" s="76"/>
      <c r="O104" s="76"/>
      <c r="P104" s="76"/>
      <c r="Q104" s="76"/>
      <c r="R104" s="76"/>
      <c r="S104" s="76"/>
      <c r="T104" s="77"/>
      <c r="AT104" s="14" t="s">
        <v>141</v>
      </c>
      <c r="AU104" s="14" t="s">
        <v>84</v>
      </c>
    </row>
    <row r="105" spans="2:51" s="11" customFormat="1" ht="12">
      <c r="B105" s="217"/>
      <c r="C105" s="218"/>
      <c r="D105" s="213" t="s">
        <v>143</v>
      </c>
      <c r="E105" s="219" t="s">
        <v>19</v>
      </c>
      <c r="F105" s="220" t="s">
        <v>144</v>
      </c>
      <c r="G105" s="218"/>
      <c r="H105" s="221">
        <v>485.4</v>
      </c>
      <c r="I105" s="222"/>
      <c r="J105" s="218"/>
      <c r="K105" s="218"/>
      <c r="L105" s="223"/>
      <c r="M105" s="224"/>
      <c r="N105" s="225"/>
      <c r="O105" s="225"/>
      <c r="P105" s="225"/>
      <c r="Q105" s="225"/>
      <c r="R105" s="225"/>
      <c r="S105" s="225"/>
      <c r="T105" s="226"/>
      <c r="AT105" s="227" t="s">
        <v>143</v>
      </c>
      <c r="AU105" s="227" t="s">
        <v>84</v>
      </c>
      <c r="AV105" s="11" t="s">
        <v>84</v>
      </c>
      <c r="AW105" s="11" t="s">
        <v>35</v>
      </c>
      <c r="AX105" s="11" t="s">
        <v>82</v>
      </c>
      <c r="AY105" s="227" t="s">
        <v>130</v>
      </c>
    </row>
    <row r="106" spans="2:65" s="1" customFormat="1" ht="20.4" customHeight="1">
      <c r="B106" s="35"/>
      <c r="C106" s="201" t="s">
        <v>159</v>
      </c>
      <c r="D106" s="201" t="s">
        <v>132</v>
      </c>
      <c r="E106" s="202" t="s">
        <v>160</v>
      </c>
      <c r="F106" s="203" t="s">
        <v>161</v>
      </c>
      <c r="G106" s="204" t="s">
        <v>135</v>
      </c>
      <c r="H106" s="205">
        <v>485.4</v>
      </c>
      <c r="I106" s="206"/>
      <c r="J106" s="207">
        <f>ROUND(I106*H106,2)</f>
        <v>0</v>
      </c>
      <c r="K106" s="203" t="s">
        <v>136</v>
      </c>
      <c r="L106" s="40"/>
      <c r="M106" s="208" t="s">
        <v>19</v>
      </c>
      <c r="N106" s="209" t="s">
        <v>45</v>
      </c>
      <c r="O106" s="76"/>
      <c r="P106" s="210">
        <f>O106*H106</f>
        <v>0</v>
      </c>
      <c r="Q106" s="210">
        <v>0</v>
      </c>
      <c r="R106" s="210">
        <f>Q106*H106</f>
        <v>0</v>
      </c>
      <c r="S106" s="210">
        <v>0.22</v>
      </c>
      <c r="T106" s="211">
        <f>S106*H106</f>
        <v>106.788</v>
      </c>
      <c r="AR106" s="14" t="s">
        <v>137</v>
      </c>
      <c r="AT106" s="14" t="s">
        <v>132</v>
      </c>
      <c r="AU106" s="14" t="s">
        <v>84</v>
      </c>
      <c r="AY106" s="14" t="s">
        <v>130</v>
      </c>
      <c r="BE106" s="212">
        <f>IF(N106="základní",J106,0)</f>
        <v>0</v>
      </c>
      <c r="BF106" s="212">
        <f>IF(N106="snížená",J106,0)</f>
        <v>0</v>
      </c>
      <c r="BG106" s="212">
        <f>IF(N106="zákl. přenesená",J106,0)</f>
        <v>0</v>
      </c>
      <c r="BH106" s="212">
        <f>IF(N106="sníž. přenesená",J106,0)</f>
        <v>0</v>
      </c>
      <c r="BI106" s="212">
        <f>IF(N106="nulová",J106,0)</f>
        <v>0</v>
      </c>
      <c r="BJ106" s="14" t="s">
        <v>82</v>
      </c>
      <c r="BK106" s="212">
        <f>ROUND(I106*H106,2)</f>
        <v>0</v>
      </c>
      <c r="BL106" s="14" t="s">
        <v>137</v>
      </c>
      <c r="BM106" s="14" t="s">
        <v>162</v>
      </c>
    </row>
    <row r="107" spans="2:47" s="1" customFormat="1" ht="12">
      <c r="B107" s="35"/>
      <c r="C107" s="36"/>
      <c r="D107" s="213" t="s">
        <v>139</v>
      </c>
      <c r="E107" s="36"/>
      <c r="F107" s="214" t="s">
        <v>163</v>
      </c>
      <c r="G107" s="36"/>
      <c r="H107" s="36"/>
      <c r="I107" s="127"/>
      <c r="J107" s="36"/>
      <c r="K107" s="36"/>
      <c r="L107" s="40"/>
      <c r="M107" s="215"/>
      <c r="N107" s="76"/>
      <c r="O107" s="76"/>
      <c r="P107" s="76"/>
      <c r="Q107" s="76"/>
      <c r="R107" s="76"/>
      <c r="S107" s="76"/>
      <c r="T107" s="77"/>
      <c r="AT107" s="14" t="s">
        <v>139</v>
      </c>
      <c r="AU107" s="14" t="s">
        <v>84</v>
      </c>
    </row>
    <row r="108" spans="2:47" s="1" customFormat="1" ht="12">
      <c r="B108" s="35"/>
      <c r="C108" s="36"/>
      <c r="D108" s="213" t="s">
        <v>141</v>
      </c>
      <c r="E108" s="36"/>
      <c r="F108" s="216" t="s">
        <v>149</v>
      </c>
      <c r="G108" s="36"/>
      <c r="H108" s="36"/>
      <c r="I108" s="127"/>
      <c r="J108" s="36"/>
      <c r="K108" s="36"/>
      <c r="L108" s="40"/>
      <c r="M108" s="215"/>
      <c r="N108" s="76"/>
      <c r="O108" s="76"/>
      <c r="P108" s="76"/>
      <c r="Q108" s="76"/>
      <c r="R108" s="76"/>
      <c r="S108" s="76"/>
      <c r="T108" s="77"/>
      <c r="AT108" s="14" t="s">
        <v>141</v>
      </c>
      <c r="AU108" s="14" t="s">
        <v>84</v>
      </c>
    </row>
    <row r="109" spans="2:51" s="11" customFormat="1" ht="12">
      <c r="B109" s="217"/>
      <c r="C109" s="218"/>
      <c r="D109" s="213" t="s">
        <v>143</v>
      </c>
      <c r="E109" s="219" t="s">
        <v>19</v>
      </c>
      <c r="F109" s="220" t="s">
        <v>144</v>
      </c>
      <c r="G109" s="218"/>
      <c r="H109" s="221">
        <v>485.4</v>
      </c>
      <c r="I109" s="222"/>
      <c r="J109" s="218"/>
      <c r="K109" s="218"/>
      <c r="L109" s="223"/>
      <c r="M109" s="224"/>
      <c r="N109" s="225"/>
      <c r="O109" s="225"/>
      <c r="P109" s="225"/>
      <c r="Q109" s="225"/>
      <c r="R109" s="225"/>
      <c r="S109" s="225"/>
      <c r="T109" s="226"/>
      <c r="AT109" s="227" t="s">
        <v>143</v>
      </c>
      <c r="AU109" s="227" t="s">
        <v>84</v>
      </c>
      <c r="AV109" s="11" t="s">
        <v>84</v>
      </c>
      <c r="AW109" s="11" t="s">
        <v>35</v>
      </c>
      <c r="AX109" s="11" t="s">
        <v>82</v>
      </c>
      <c r="AY109" s="227" t="s">
        <v>130</v>
      </c>
    </row>
    <row r="110" spans="2:65" s="1" customFormat="1" ht="20.4" customHeight="1">
      <c r="B110" s="35"/>
      <c r="C110" s="201" t="s">
        <v>164</v>
      </c>
      <c r="D110" s="201" t="s">
        <v>132</v>
      </c>
      <c r="E110" s="202" t="s">
        <v>165</v>
      </c>
      <c r="F110" s="203" t="s">
        <v>166</v>
      </c>
      <c r="G110" s="204" t="s">
        <v>167</v>
      </c>
      <c r="H110" s="205">
        <v>160</v>
      </c>
      <c r="I110" s="206"/>
      <c r="J110" s="207">
        <f>ROUND(I110*H110,2)</f>
        <v>0</v>
      </c>
      <c r="K110" s="203" t="s">
        <v>136</v>
      </c>
      <c r="L110" s="40"/>
      <c r="M110" s="208" t="s">
        <v>19</v>
      </c>
      <c r="N110" s="209" t="s">
        <v>45</v>
      </c>
      <c r="O110" s="76"/>
      <c r="P110" s="210">
        <f>O110*H110</f>
        <v>0</v>
      </c>
      <c r="Q110" s="210">
        <v>0</v>
      </c>
      <c r="R110" s="210">
        <f>Q110*H110</f>
        <v>0</v>
      </c>
      <c r="S110" s="210">
        <v>0</v>
      </c>
      <c r="T110" s="211">
        <f>S110*H110</f>
        <v>0</v>
      </c>
      <c r="AR110" s="14" t="s">
        <v>137</v>
      </c>
      <c r="AT110" s="14" t="s">
        <v>132</v>
      </c>
      <c r="AU110" s="14" t="s">
        <v>84</v>
      </c>
      <c r="AY110" s="14" t="s">
        <v>130</v>
      </c>
      <c r="BE110" s="212">
        <f>IF(N110="základní",J110,0)</f>
        <v>0</v>
      </c>
      <c r="BF110" s="212">
        <f>IF(N110="snížená",J110,0)</f>
        <v>0</v>
      </c>
      <c r="BG110" s="212">
        <f>IF(N110="zákl. přenesená",J110,0)</f>
        <v>0</v>
      </c>
      <c r="BH110" s="212">
        <f>IF(N110="sníž. přenesená",J110,0)</f>
        <v>0</v>
      </c>
      <c r="BI110" s="212">
        <f>IF(N110="nulová",J110,0)</f>
        <v>0</v>
      </c>
      <c r="BJ110" s="14" t="s">
        <v>82</v>
      </c>
      <c r="BK110" s="212">
        <f>ROUND(I110*H110,2)</f>
        <v>0</v>
      </c>
      <c r="BL110" s="14" t="s">
        <v>137</v>
      </c>
      <c r="BM110" s="14" t="s">
        <v>168</v>
      </c>
    </row>
    <row r="111" spans="2:47" s="1" customFormat="1" ht="12">
      <c r="B111" s="35"/>
      <c r="C111" s="36"/>
      <c r="D111" s="213" t="s">
        <v>139</v>
      </c>
      <c r="E111" s="36"/>
      <c r="F111" s="214" t="s">
        <v>169</v>
      </c>
      <c r="G111" s="36"/>
      <c r="H111" s="36"/>
      <c r="I111" s="127"/>
      <c r="J111" s="36"/>
      <c r="K111" s="36"/>
      <c r="L111" s="40"/>
      <c r="M111" s="215"/>
      <c r="N111" s="76"/>
      <c r="O111" s="76"/>
      <c r="P111" s="76"/>
      <c r="Q111" s="76"/>
      <c r="R111" s="76"/>
      <c r="S111" s="76"/>
      <c r="T111" s="77"/>
      <c r="AT111" s="14" t="s">
        <v>139</v>
      </c>
      <c r="AU111" s="14" t="s">
        <v>84</v>
      </c>
    </row>
    <row r="112" spans="2:47" s="1" customFormat="1" ht="12">
      <c r="B112" s="35"/>
      <c r="C112" s="36"/>
      <c r="D112" s="213" t="s">
        <v>141</v>
      </c>
      <c r="E112" s="36"/>
      <c r="F112" s="216" t="s">
        <v>170</v>
      </c>
      <c r="G112" s="36"/>
      <c r="H112" s="36"/>
      <c r="I112" s="127"/>
      <c r="J112" s="36"/>
      <c r="K112" s="36"/>
      <c r="L112" s="40"/>
      <c r="M112" s="215"/>
      <c r="N112" s="76"/>
      <c r="O112" s="76"/>
      <c r="P112" s="76"/>
      <c r="Q112" s="76"/>
      <c r="R112" s="76"/>
      <c r="S112" s="76"/>
      <c r="T112" s="77"/>
      <c r="AT112" s="14" t="s">
        <v>141</v>
      </c>
      <c r="AU112" s="14" t="s">
        <v>84</v>
      </c>
    </row>
    <row r="113" spans="2:65" s="1" customFormat="1" ht="20.4" customHeight="1">
      <c r="B113" s="35"/>
      <c r="C113" s="201" t="s">
        <v>171</v>
      </c>
      <c r="D113" s="201" t="s">
        <v>132</v>
      </c>
      <c r="E113" s="202" t="s">
        <v>172</v>
      </c>
      <c r="F113" s="203" t="s">
        <v>173</v>
      </c>
      <c r="G113" s="204" t="s">
        <v>174</v>
      </c>
      <c r="H113" s="205">
        <v>20</v>
      </c>
      <c r="I113" s="206"/>
      <c r="J113" s="207">
        <f>ROUND(I113*H113,2)</f>
        <v>0</v>
      </c>
      <c r="K113" s="203" t="s">
        <v>136</v>
      </c>
      <c r="L113" s="40"/>
      <c r="M113" s="208" t="s">
        <v>19</v>
      </c>
      <c r="N113" s="209" t="s">
        <v>45</v>
      </c>
      <c r="O113" s="76"/>
      <c r="P113" s="210">
        <f>O113*H113</f>
        <v>0</v>
      </c>
      <c r="Q113" s="210">
        <v>0</v>
      </c>
      <c r="R113" s="210">
        <f>Q113*H113</f>
        <v>0</v>
      </c>
      <c r="S113" s="210">
        <v>0</v>
      </c>
      <c r="T113" s="211">
        <f>S113*H113</f>
        <v>0</v>
      </c>
      <c r="AR113" s="14" t="s">
        <v>137</v>
      </c>
      <c r="AT113" s="14" t="s">
        <v>132</v>
      </c>
      <c r="AU113" s="14" t="s">
        <v>84</v>
      </c>
      <c r="AY113" s="14" t="s">
        <v>130</v>
      </c>
      <c r="BE113" s="212">
        <f>IF(N113="základní",J113,0)</f>
        <v>0</v>
      </c>
      <c r="BF113" s="212">
        <f>IF(N113="snížená",J113,0)</f>
        <v>0</v>
      </c>
      <c r="BG113" s="212">
        <f>IF(N113="zákl. přenesená",J113,0)</f>
        <v>0</v>
      </c>
      <c r="BH113" s="212">
        <f>IF(N113="sníž. přenesená",J113,0)</f>
        <v>0</v>
      </c>
      <c r="BI113" s="212">
        <f>IF(N113="nulová",J113,0)</f>
        <v>0</v>
      </c>
      <c r="BJ113" s="14" t="s">
        <v>82</v>
      </c>
      <c r="BK113" s="212">
        <f>ROUND(I113*H113,2)</f>
        <v>0</v>
      </c>
      <c r="BL113" s="14" t="s">
        <v>137</v>
      </c>
      <c r="BM113" s="14" t="s">
        <v>175</v>
      </c>
    </row>
    <row r="114" spans="2:47" s="1" customFormat="1" ht="12">
      <c r="B114" s="35"/>
      <c r="C114" s="36"/>
      <c r="D114" s="213" t="s">
        <v>139</v>
      </c>
      <c r="E114" s="36"/>
      <c r="F114" s="214" t="s">
        <v>176</v>
      </c>
      <c r="G114" s="36"/>
      <c r="H114" s="36"/>
      <c r="I114" s="127"/>
      <c r="J114" s="36"/>
      <c r="K114" s="36"/>
      <c r="L114" s="40"/>
      <c r="M114" s="215"/>
      <c r="N114" s="76"/>
      <c r="O114" s="76"/>
      <c r="P114" s="76"/>
      <c r="Q114" s="76"/>
      <c r="R114" s="76"/>
      <c r="S114" s="76"/>
      <c r="T114" s="77"/>
      <c r="AT114" s="14" t="s">
        <v>139</v>
      </c>
      <c r="AU114" s="14" t="s">
        <v>84</v>
      </c>
    </row>
    <row r="115" spans="2:47" s="1" customFormat="1" ht="12">
      <c r="B115" s="35"/>
      <c r="C115" s="36"/>
      <c r="D115" s="213" t="s">
        <v>141</v>
      </c>
      <c r="E115" s="36"/>
      <c r="F115" s="216" t="s">
        <v>177</v>
      </c>
      <c r="G115" s="36"/>
      <c r="H115" s="36"/>
      <c r="I115" s="127"/>
      <c r="J115" s="36"/>
      <c r="K115" s="36"/>
      <c r="L115" s="40"/>
      <c r="M115" s="215"/>
      <c r="N115" s="76"/>
      <c r="O115" s="76"/>
      <c r="P115" s="76"/>
      <c r="Q115" s="76"/>
      <c r="R115" s="76"/>
      <c r="S115" s="76"/>
      <c r="T115" s="77"/>
      <c r="AT115" s="14" t="s">
        <v>141</v>
      </c>
      <c r="AU115" s="14" t="s">
        <v>84</v>
      </c>
    </row>
    <row r="116" spans="2:65" s="1" customFormat="1" ht="20.4" customHeight="1">
      <c r="B116" s="35"/>
      <c r="C116" s="201" t="s">
        <v>178</v>
      </c>
      <c r="D116" s="201" t="s">
        <v>132</v>
      </c>
      <c r="E116" s="202" t="s">
        <v>179</v>
      </c>
      <c r="F116" s="203" t="s">
        <v>180</v>
      </c>
      <c r="G116" s="204" t="s">
        <v>181</v>
      </c>
      <c r="H116" s="205">
        <v>22</v>
      </c>
      <c r="I116" s="206"/>
      <c r="J116" s="207">
        <f>ROUND(I116*H116,2)</f>
        <v>0</v>
      </c>
      <c r="K116" s="203" t="s">
        <v>136</v>
      </c>
      <c r="L116" s="40"/>
      <c r="M116" s="208" t="s">
        <v>19</v>
      </c>
      <c r="N116" s="209" t="s">
        <v>45</v>
      </c>
      <c r="O116" s="76"/>
      <c r="P116" s="210">
        <f>O116*H116</f>
        <v>0</v>
      </c>
      <c r="Q116" s="210">
        <v>0.00868</v>
      </c>
      <c r="R116" s="210">
        <f>Q116*H116</f>
        <v>0.19096000000000002</v>
      </c>
      <c r="S116" s="210">
        <v>0</v>
      </c>
      <c r="T116" s="211">
        <f>S116*H116</f>
        <v>0</v>
      </c>
      <c r="AR116" s="14" t="s">
        <v>137</v>
      </c>
      <c r="AT116" s="14" t="s">
        <v>132</v>
      </c>
      <c r="AU116" s="14" t="s">
        <v>84</v>
      </c>
      <c r="AY116" s="14" t="s">
        <v>130</v>
      </c>
      <c r="BE116" s="212">
        <f>IF(N116="základní",J116,0)</f>
        <v>0</v>
      </c>
      <c r="BF116" s="212">
        <f>IF(N116="snížená",J116,0)</f>
        <v>0</v>
      </c>
      <c r="BG116" s="212">
        <f>IF(N116="zákl. přenesená",J116,0)</f>
        <v>0</v>
      </c>
      <c r="BH116" s="212">
        <f>IF(N116="sníž. přenesená",J116,0)</f>
        <v>0</v>
      </c>
      <c r="BI116" s="212">
        <f>IF(N116="nulová",J116,0)</f>
        <v>0</v>
      </c>
      <c r="BJ116" s="14" t="s">
        <v>82</v>
      </c>
      <c r="BK116" s="212">
        <f>ROUND(I116*H116,2)</f>
        <v>0</v>
      </c>
      <c r="BL116" s="14" t="s">
        <v>137</v>
      </c>
      <c r="BM116" s="14" t="s">
        <v>182</v>
      </c>
    </row>
    <row r="117" spans="2:47" s="1" customFormat="1" ht="12">
      <c r="B117" s="35"/>
      <c r="C117" s="36"/>
      <c r="D117" s="213" t="s">
        <v>139</v>
      </c>
      <c r="E117" s="36"/>
      <c r="F117" s="214" t="s">
        <v>183</v>
      </c>
      <c r="G117" s="36"/>
      <c r="H117" s="36"/>
      <c r="I117" s="127"/>
      <c r="J117" s="36"/>
      <c r="K117" s="36"/>
      <c r="L117" s="40"/>
      <c r="M117" s="215"/>
      <c r="N117" s="76"/>
      <c r="O117" s="76"/>
      <c r="P117" s="76"/>
      <c r="Q117" s="76"/>
      <c r="R117" s="76"/>
      <c r="S117" s="76"/>
      <c r="T117" s="77"/>
      <c r="AT117" s="14" t="s">
        <v>139</v>
      </c>
      <c r="AU117" s="14" t="s">
        <v>84</v>
      </c>
    </row>
    <row r="118" spans="2:47" s="1" customFormat="1" ht="12">
      <c r="B118" s="35"/>
      <c r="C118" s="36"/>
      <c r="D118" s="213" t="s">
        <v>141</v>
      </c>
      <c r="E118" s="36"/>
      <c r="F118" s="216" t="s">
        <v>184</v>
      </c>
      <c r="G118" s="36"/>
      <c r="H118" s="36"/>
      <c r="I118" s="127"/>
      <c r="J118" s="36"/>
      <c r="K118" s="36"/>
      <c r="L118" s="40"/>
      <c r="M118" s="215"/>
      <c r="N118" s="76"/>
      <c r="O118" s="76"/>
      <c r="P118" s="76"/>
      <c r="Q118" s="76"/>
      <c r="R118" s="76"/>
      <c r="S118" s="76"/>
      <c r="T118" s="77"/>
      <c r="AT118" s="14" t="s">
        <v>141</v>
      </c>
      <c r="AU118" s="14" t="s">
        <v>84</v>
      </c>
    </row>
    <row r="119" spans="2:65" s="1" customFormat="1" ht="20.4" customHeight="1">
      <c r="B119" s="35"/>
      <c r="C119" s="201" t="s">
        <v>185</v>
      </c>
      <c r="D119" s="201" t="s">
        <v>132</v>
      </c>
      <c r="E119" s="202" t="s">
        <v>186</v>
      </c>
      <c r="F119" s="203" t="s">
        <v>187</v>
      </c>
      <c r="G119" s="204" t="s">
        <v>181</v>
      </c>
      <c r="H119" s="205">
        <v>6</v>
      </c>
      <c r="I119" s="206"/>
      <c r="J119" s="207">
        <f>ROUND(I119*H119,2)</f>
        <v>0</v>
      </c>
      <c r="K119" s="203" t="s">
        <v>136</v>
      </c>
      <c r="L119" s="40"/>
      <c r="M119" s="208" t="s">
        <v>19</v>
      </c>
      <c r="N119" s="209" t="s">
        <v>45</v>
      </c>
      <c r="O119" s="76"/>
      <c r="P119" s="210">
        <f>O119*H119</f>
        <v>0</v>
      </c>
      <c r="Q119" s="210">
        <v>0.01068</v>
      </c>
      <c r="R119" s="210">
        <f>Q119*H119</f>
        <v>0.06408</v>
      </c>
      <c r="S119" s="210">
        <v>0</v>
      </c>
      <c r="T119" s="211">
        <f>S119*H119</f>
        <v>0</v>
      </c>
      <c r="AR119" s="14" t="s">
        <v>137</v>
      </c>
      <c r="AT119" s="14" t="s">
        <v>132</v>
      </c>
      <c r="AU119" s="14" t="s">
        <v>84</v>
      </c>
      <c r="AY119" s="14" t="s">
        <v>130</v>
      </c>
      <c r="BE119" s="212">
        <f>IF(N119="základní",J119,0)</f>
        <v>0</v>
      </c>
      <c r="BF119" s="212">
        <f>IF(N119="snížená",J119,0)</f>
        <v>0</v>
      </c>
      <c r="BG119" s="212">
        <f>IF(N119="zákl. přenesená",J119,0)</f>
        <v>0</v>
      </c>
      <c r="BH119" s="212">
        <f>IF(N119="sníž. přenesená",J119,0)</f>
        <v>0</v>
      </c>
      <c r="BI119" s="212">
        <f>IF(N119="nulová",J119,0)</f>
        <v>0</v>
      </c>
      <c r="BJ119" s="14" t="s">
        <v>82</v>
      </c>
      <c r="BK119" s="212">
        <f>ROUND(I119*H119,2)</f>
        <v>0</v>
      </c>
      <c r="BL119" s="14" t="s">
        <v>137</v>
      </c>
      <c r="BM119" s="14" t="s">
        <v>188</v>
      </c>
    </row>
    <row r="120" spans="2:47" s="1" customFormat="1" ht="12">
      <c r="B120" s="35"/>
      <c r="C120" s="36"/>
      <c r="D120" s="213" t="s">
        <v>139</v>
      </c>
      <c r="E120" s="36"/>
      <c r="F120" s="214" t="s">
        <v>189</v>
      </c>
      <c r="G120" s="36"/>
      <c r="H120" s="36"/>
      <c r="I120" s="127"/>
      <c r="J120" s="36"/>
      <c r="K120" s="36"/>
      <c r="L120" s="40"/>
      <c r="M120" s="215"/>
      <c r="N120" s="76"/>
      <c r="O120" s="76"/>
      <c r="P120" s="76"/>
      <c r="Q120" s="76"/>
      <c r="R120" s="76"/>
      <c r="S120" s="76"/>
      <c r="T120" s="77"/>
      <c r="AT120" s="14" t="s">
        <v>139</v>
      </c>
      <c r="AU120" s="14" t="s">
        <v>84</v>
      </c>
    </row>
    <row r="121" spans="2:47" s="1" customFormat="1" ht="12">
      <c r="B121" s="35"/>
      <c r="C121" s="36"/>
      <c r="D121" s="213" t="s">
        <v>141</v>
      </c>
      <c r="E121" s="36"/>
      <c r="F121" s="216" t="s">
        <v>184</v>
      </c>
      <c r="G121" s="36"/>
      <c r="H121" s="36"/>
      <c r="I121" s="127"/>
      <c r="J121" s="36"/>
      <c r="K121" s="36"/>
      <c r="L121" s="40"/>
      <c r="M121" s="215"/>
      <c r="N121" s="76"/>
      <c r="O121" s="76"/>
      <c r="P121" s="76"/>
      <c r="Q121" s="76"/>
      <c r="R121" s="76"/>
      <c r="S121" s="76"/>
      <c r="T121" s="77"/>
      <c r="AT121" s="14" t="s">
        <v>141</v>
      </c>
      <c r="AU121" s="14" t="s">
        <v>84</v>
      </c>
    </row>
    <row r="122" spans="2:65" s="1" customFormat="1" ht="20.4" customHeight="1">
      <c r="B122" s="35"/>
      <c r="C122" s="201" t="s">
        <v>190</v>
      </c>
      <c r="D122" s="201" t="s">
        <v>132</v>
      </c>
      <c r="E122" s="202" t="s">
        <v>191</v>
      </c>
      <c r="F122" s="203" t="s">
        <v>192</v>
      </c>
      <c r="G122" s="204" t="s">
        <v>181</v>
      </c>
      <c r="H122" s="205">
        <v>5</v>
      </c>
      <c r="I122" s="206"/>
      <c r="J122" s="207">
        <f>ROUND(I122*H122,2)</f>
        <v>0</v>
      </c>
      <c r="K122" s="203" t="s">
        <v>136</v>
      </c>
      <c r="L122" s="40"/>
      <c r="M122" s="208" t="s">
        <v>19</v>
      </c>
      <c r="N122" s="209" t="s">
        <v>45</v>
      </c>
      <c r="O122" s="76"/>
      <c r="P122" s="210">
        <f>O122*H122</f>
        <v>0</v>
      </c>
      <c r="Q122" s="210">
        <v>0.0369</v>
      </c>
      <c r="R122" s="210">
        <f>Q122*H122</f>
        <v>0.1845</v>
      </c>
      <c r="S122" s="210">
        <v>0</v>
      </c>
      <c r="T122" s="211">
        <f>S122*H122</f>
        <v>0</v>
      </c>
      <c r="AR122" s="14" t="s">
        <v>137</v>
      </c>
      <c r="AT122" s="14" t="s">
        <v>132</v>
      </c>
      <c r="AU122" s="14" t="s">
        <v>84</v>
      </c>
      <c r="AY122" s="14" t="s">
        <v>130</v>
      </c>
      <c r="BE122" s="212">
        <f>IF(N122="základní",J122,0)</f>
        <v>0</v>
      </c>
      <c r="BF122" s="212">
        <f>IF(N122="snížená",J122,0)</f>
        <v>0</v>
      </c>
      <c r="BG122" s="212">
        <f>IF(N122="zákl. přenesená",J122,0)</f>
        <v>0</v>
      </c>
      <c r="BH122" s="212">
        <f>IF(N122="sníž. přenesená",J122,0)</f>
        <v>0</v>
      </c>
      <c r="BI122" s="212">
        <f>IF(N122="nulová",J122,0)</f>
        <v>0</v>
      </c>
      <c r="BJ122" s="14" t="s">
        <v>82</v>
      </c>
      <c r="BK122" s="212">
        <f>ROUND(I122*H122,2)</f>
        <v>0</v>
      </c>
      <c r="BL122" s="14" t="s">
        <v>137</v>
      </c>
      <c r="BM122" s="14" t="s">
        <v>193</v>
      </c>
    </row>
    <row r="123" spans="2:47" s="1" customFormat="1" ht="12">
      <c r="B123" s="35"/>
      <c r="C123" s="36"/>
      <c r="D123" s="213" t="s">
        <v>139</v>
      </c>
      <c r="E123" s="36"/>
      <c r="F123" s="214" t="s">
        <v>194</v>
      </c>
      <c r="G123" s="36"/>
      <c r="H123" s="36"/>
      <c r="I123" s="127"/>
      <c r="J123" s="36"/>
      <c r="K123" s="36"/>
      <c r="L123" s="40"/>
      <c r="M123" s="215"/>
      <c r="N123" s="76"/>
      <c r="O123" s="76"/>
      <c r="P123" s="76"/>
      <c r="Q123" s="76"/>
      <c r="R123" s="76"/>
      <c r="S123" s="76"/>
      <c r="T123" s="77"/>
      <c r="AT123" s="14" t="s">
        <v>139</v>
      </c>
      <c r="AU123" s="14" t="s">
        <v>84</v>
      </c>
    </row>
    <row r="124" spans="2:47" s="1" customFormat="1" ht="12">
      <c r="B124" s="35"/>
      <c r="C124" s="36"/>
      <c r="D124" s="213" t="s">
        <v>141</v>
      </c>
      <c r="E124" s="36"/>
      <c r="F124" s="216" t="s">
        <v>184</v>
      </c>
      <c r="G124" s="36"/>
      <c r="H124" s="36"/>
      <c r="I124" s="127"/>
      <c r="J124" s="36"/>
      <c r="K124" s="36"/>
      <c r="L124" s="40"/>
      <c r="M124" s="215"/>
      <c r="N124" s="76"/>
      <c r="O124" s="76"/>
      <c r="P124" s="76"/>
      <c r="Q124" s="76"/>
      <c r="R124" s="76"/>
      <c r="S124" s="76"/>
      <c r="T124" s="77"/>
      <c r="AT124" s="14" t="s">
        <v>141</v>
      </c>
      <c r="AU124" s="14" t="s">
        <v>84</v>
      </c>
    </row>
    <row r="125" spans="2:65" s="1" customFormat="1" ht="20.4" customHeight="1">
      <c r="B125" s="35"/>
      <c r="C125" s="201" t="s">
        <v>195</v>
      </c>
      <c r="D125" s="201" t="s">
        <v>132</v>
      </c>
      <c r="E125" s="202" t="s">
        <v>196</v>
      </c>
      <c r="F125" s="203" t="s">
        <v>197</v>
      </c>
      <c r="G125" s="204" t="s">
        <v>181</v>
      </c>
      <c r="H125" s="205">
        <v>800</v>
      </c>
      <c r="I125" s="206"/>
      <c r="J125" s="207">
        <f>ROUND(I125*H125,2)</f>
        <v>0</v>
      </c>
      <c r="K125" s="203" t="s">
        <v>136</v>
      </c>
      <c r="L125" s="40"/>
      <c r="M125" s="208" t="s">
        <v>19</v>
      </c>
      <c r="N125" s="209" t="s">
        <v>45</v>
      </c>
      <c r="O125" s="76"/>
      <c r="P125" s="210">
        <f>O125*H125</f>
        <v>0</v>
      </c>
      <c r="Q125" s="210">
        <v>0.00014</v>
      </c>
      <c r="R125" s="210">
        <f>Q125*H125</f>
        <v>0.11199999999999999</v>
      </c>
      <c r="S125" s="210">
        <v>0</v>
      </c>
      <c r="T125" s="211">
        <f>S125*H125</f>
        <v>0</v>
      </c>
      <c r="AR125" s="14" t="s">
        <v>137</v>
      </c>
      <c r="AT125" s="14" t="s">
        <v>132</v>
      </c>
      <c r="AU125" s="14" t="s">
        <v>84</v>
      </c>
      <c r="AY125" s="14" t="s">
        <v>130</v>
      </c>
      <c r="BE125" s="212">
        <f>IF(N125="základní",J125,0)</f>
        <v>0</v>
      </c>
      <c r="BF125" s="212">
        <f>IF(N125="snížená",J125,0)</f>
        <v>0</v>
      </c>
      <c r="BG125" s="212">
        <f>IF(N125="zákl. přenesená",J125,0)</f>
        <v>0</v>
      </c>
      <c r="BH125" s="212">
        <f>IF(N125="sníž. přenesená",J125,0)</f>
        <v>0</v>
      </c>
      <c r="BI125" s="212">
        <f>IF(N125="nulová",J125,0)</f>
        <v>0</v>
      </c>
      <c r="BJ125" s="14" t="s">
        <v>82</v>
      </c>
      <c r="BK125" s="212">
        <f>ROUND(I125*H125,2)</f>
        <v>0</v>
      </c>
      <c r="BL125" s="14" t="s">
        <v>137</v>
      </c>
      <c r="BM125" s="14" t="s">
        <v>198</v>
      </c>
    </row>
    <row r="126" spans="2:47" s="1" customFormat="1" ht="12">
      <c r="B126" s="35"/>
      <c r="C126" s="36"/>
      <c r="D126" s="213" t="s">
        <v>139</v>
      </c>
      <c r="E126" s="36"/>
      <c r="F126" s="214" t="s">
        <v>199</v>
      </c>
      <c r="G126" s="36"/>
      <c r="H126" s="36"/>
      <c r="I126" s="127"/>
      <c r="J126" s="36"/>
      <c r="K126" s="36"/>
      <c r="L126" s="40"/>
      <c r="M126" s="215"/>
      <c r="N126" s="76"/>
      <c r="O126" s="76"/>
      <c r="P126" s="76"/>
      <c r="Q126" s="76"/>
      <c r="R126" s="76"/>
      <c r="S126" s="76"/>
      <c r="T126" s="77"/>
      <c r="AT126" s="14" t="s">
        <v>139</v>
      </c>
      <c r="AU126" s="14" t="s">
        <v>84</v>
      </c>
    </row>
    <row r="127" spans="2:47" s="1" customFormat="1" ht="12">
      <c r="B127" s="35"/>
      <c r="C127" s="36"/>
      <c r="D127" s="213" t="s">
        <v>141</v>
      </c>
      <c r="E127" s="36"/>
      <c r="F127" s="216" t="s">
        <v>200</v>
      </c>
      <c r="G127" s="36"/>
      <c r="H127" s="36"/>
      <c r="I127" s="127"/>
      <c r="J127" s="36"/>
      <c r="K127" s="36"/>
      <c r="L127" s="40"/>
      <c r="M127" s="215"/>
      <c r="N127" s="76"/>
      <c r="O127" s="76"/>
      <c r="P127" s="76"/>
      <c r="Q127" s="76"/>
      <c r="R127" s="76"/>
      <c r="S127" s="76"/>
      <c r="T127" s="77"/>
      <c r="AT127" s="14" t="s">
        <v>141</v>
      </c>
      <c r="AU127" s="14" t="s">
        <v>84</v>
      </c>
    </row>
    <row r="128" spans="2:65" s="1" customFormat="1" ht="20.4" customHeight="1">
      <c r="B128" s="35"/>
      <c r="C128" s="201" t="s">
        <v>201</v>
      </c>
      <c r="D128" s="201" t="s">
        <v>132</v>
      </c>
      <c r="E128" s="202" t="s">
        <v>202</v>
      </c>
      <c r="F128" s="203" t="s">
        <v>203</v>
      </c>
      <c r="G128" s="204" t="s">
        <v>181</v>
      </c>
      <c r="H128" s="205">
        <v>800</v>
      </c>
      <c r="I128" s="206"/>
      <c r="J128" s="207">
        <f>ROUND(I128*H128,2)</f>
        <v>0</v>
      </c>
      <c r="K128" s="203" t="s">
        <v>136</v>
      </c>
      <c r="L128" s="40"/>
      <c r="M128" s="208" t="s">
        <v>19</v>
      </c>
      <c r="N128" s="209" t="s">
        <v>45</v>
      </c>
      <c r="O128" s="76"/>
      <c r="P128" s="210">
        <f>O128*H128</f>
        <v>0</v>
      </c>
      <c r="Q128" s="210">
        <v>0</v>
      </c>
      <c r="R128" s="210">
        <f>Q128*H128</f>
        <v>0</v>
      </c>
      <c r="S128" s="210">
        <v>0</v>
      </c>
      <c r="T128" s="211">
        <f>S128*H128</f>
        <v>0</v>
      </c>
      <c r="AR128" s="14" t="s">
        <v>137</v>
      </c>
      <c r="AT128" s="14" t="s">
        <v>132</v>
      </c>
      <c r="AU128" s="14" t="s">
        <v>84</v>
      </c>
      <c r="AY128" s="14" t="s">
        <v>130</v>
      </c>
      <c r="BE128" s="212">
        <f>IF(N128="základní",J128,0)</f>
        <v>0</v>
      </c>
      <c r="BF128" s="212">
        <f>IF(N128="snížená",J128,0)</f>
        <v>0</v>
      </c>
      <c r="BG128" s="212">
        <f>IF(N128="zákl. přenesená",J128,0)</f>
        <v>0</v>
      </c>
      <c r="BH128" s="212">
        <f>IF(N128="sníž. přenesená",J128,0)</f>
        <v>0</v>
      </c>
      <c r="BI128" s="212">
        <f>IF(N128="nulová",J128,0)</f>
        <v>0</v>
      </c>
      <c r="BJ128" s="14" t="s">
        <v>82</v>
      </c>
      <c r="BK128" s="212">
        <f>ROUND(I128*H128,2)</f>
        <v>0</v>
      </c>
      <c r="BL128" s="14" t="s">
        <v>137</v>
      </c>
      <c r="BM128" s="14" t="s">
        <v>204</v>
      </c>
    </row>
    <row r="129" spans="2:47" s="1" customFormat="1" ht="12">
      <c r="B129" s="35"/>
      <c r="C129" s="36"/>
      <c r="D129" s="213" t="s">
        <v>139</v>
      </c>
      <c r="E129" s="36"/>
      <c r="F129" s="214" t="s">
        <v>205</v>
      </c>
      <c r="G129" s="36"/>
      <c r="H129" s="36"/>
      <c r="I129" s="127"/>
      <c r="J129" s="36"/>
      <c r="K129" s="36"/>
      <c r="L129" s="40"/>
      <c r="M129" s="215"/>
      <c r="N129" s="76"/>
      <c r="O129" s="76"/>
      <c r="P129" s="76"/>
      <c r="Q129" s="76"/>
      <c r="R129" s="76"/>
      <c r="S129" s="76"/>
      <c r="T129" s="77"/>
      <c r="AT129" s="14" t="s">
        <v>139</v>
      </c>
      <c r="AU129" s="14" t="s">
        <v>84</v>
      </c>
    </row>
    <row r="130" spans="2:47" s="1" customFormat="1" ht="12">
      <c r="B130" s="35"/>
      <c r="C130" s="36"/>
      <c r="D130" s="213" t="s">
        <v>141</v>
      </c>
      <c r="E130" s="36"/>
      <c r="F130" s="216" t="s">
        <v>200</v>
      </c>
      <c r="G130" s="36"/>
      <c r="H130" s="36"/>
      <c r="I130" s="127"/>
      <c r="J130" s="36"/>
      <c r="K130" s="36"/>
      <c r="L130" s="40"/>
      <c r="M130" s="215"/>
      <c r="N130" s="76"/>
      <c r="O130" s="76"/>
      <c r="P130" s="76"/>
      <c r="Q130" s="76"/>
      <c r="R130" s="76"/>
      <c r="S130" s="76"/>
      <c r="T130" s="77"/>
      <c r="AT130" s="14" t="s">
        <v>141</v>
      </c>
      <c r="AU130" s="14" t="s">
        <v>84</v>
      </c>
    </row>
    <row r="131" spans="2:65" s="1" customFormat="1" ht="20.4" customHeight="1">
      <c r="B131" s="35"/>
      <c r="C131" s="201" t="s">
        <v>206</v>
      </c>
      <c r="D131" s="201" t="s">
        <v>132</v>
      </c>
      <c r="E131" s="202" t="s">
        <v>207</v>
      </c>
      <c r="F131" s="203" t="s">
        <v>208</v>
      </c>
      <c r="G131" s="204" t="s">
        <v>209</v>
      </c>
      <c r="H131" s="205">
        <v>309.771</v>
      </c>
      <c r="I131" s="206"/>
      <c r="J131" s="207">
        <f>ROUND(I131*H131,2)</f>
        <v>0</v>
      </c>
      <c r="K131" s="203" t="s">
        <v>136</v>
      </c>
      <c r="L131" s="40"/>
      <c r="M131" s="208" t="s">
        <v>19</v>
      </c>
      <c r="N131" s="209" t="s">
        <v>45</v>
      </c>
      <c r="O131" s="76"/>
      <c r="P131" s="210">
        <f>O131*H131</f>
        <v>0</v>
      </c>
      <c r="Q131" s="210">
        <v>0</v>
      </c>
      <c r="R131" s="210">
        <f>Q131*H131</f>
        <v>0</v>
      </c>
      <c r="S131" s="210">
        <v>0</v>
      </c>
      <c r="T131" s="211">
        <f>S131*H131</f>
        <v>0</v>
      </c>
      <c r="AR131" s="14" t="s">
        <v>137</v>
      </c>
      <c r="AT131" s="14" t="s">
        <v>132</v>
      </c>
      <c r="AU131" s="14" t="s">
        <v>84</v>
      </c>
      <c r="AY131" s="14" t="s">
        <v>130</v>
      </c>
      <c r="BE131" s="212">
        <f>IF(N131="základní",J131,0)</f>
        <v>0</v>
      </c>
      <c r="BF131" s="212">
        <f>IF(N131="snížená",J131,0)</f>
        <v>0</v>
      </c>
      <c r="BG131" s="212">
        <f>IF(N131="zákl. přenesená",J131,0)</f>
        <v>0</v>
      </c>
      <c r="BH131" s="212">
        <f>IF(N131="sníž. přenesená",J131,0)</f>
        <v>0</v>
      </c>
      <c r="BI131" s="212">
        <f>IF(N131="nulová",J131,0)</f>
        <v>0</v>
      </c>
      <c r="BJ131" s="14" t="s">
        <v>82</v>
      </c>
      <c r="BK131" s="212">
        <f>ROUND(I131*H131,2)</f>
        <v>0</v>
      </c>
      <c r="BL131" s="14" t="s">
        <v>137</v>
      </c>
      <c r="BM131" s="14" t="s">
        <v>210</v>
      </c>
    </row>
    <row r="132" spans="2:47" s="1" customFormat="1" ht="12">
      <c r="B132" s="35"/>
      <c r="C132" s="36"/>
      <c r="D132" s="213" t="s">
        <v>139</v>
      </c>
      <c r="E132" s="36"/>
      <c r="F132" s="214" t="s">
        <v>211</v>
      </c>
      <c r="G132" s="36"/>
      <c r="H132" s="36"/>
      <c r="I132" s="127"/>
      <c r="J132" s="36"/>
      <c r="K132" s="36"/>
      <c r="L132" s="40"/>
      <c r="M132" s="215"/>
      <c r="N132" s="76"/>
      <c r="O132" s="76"/>
      <c r="P132" s="76"/>
      <c r="Q132" s="76"/>
      <c r="R132" s="76"/>
      <c r="S132" s="76"/>
      <c r="T132" s="77"/>
      <c r="AT132" s="14" t="s">
        <v>139</v>
      </c>
      <c r="AU132" s="14" t="s">
        <v>84</v>
      </c>
    </row>
    <row r="133" spans="2:47" s="1" customFormat="1" ht="12">
      <c r="B133" s="35"/>
      <c r="C133" s="36"/>
      <c r="D133" s="213" t="s">
        <v>141</v>
      </c>
      <c r="E133" s="36"/>
      <c r="F133" s="216" t="s">
        <v>212</v>
      </c>
      <c r="G133" s="36"/>
      <c r="H133" s="36"/>
      <c r="I133" s="127"/>
      <c r="J133" s="36"/>
      <c r="K133" s="36"/>
      <c r="L133" s="40"/>
      <c r="M133" s="215"/>
      <c r="N133" s="76"/>
      <c r="O133" s="76"/>
      <c r="P133" s="76"/>
      <c r="Q133" s="76"/>
      <c r="R133" s="76"/>
      <c r="S133" s="76"/>
      <c r="T133" s="77"/>
      <c r="AT133" s="14" t="s">
        <v>141</v>
      </c>
      <c r="AU133" s="14" t="s">
        <v>84</v>
      </c>
    </row>
    <row r="134" spans="2:51" s="11" customFormat="1" ht="12">
      <c r="B134" s="217"/>
      <c r="C134" s="218"/>
      <c r="D134" s="213" t="s">
        <v>143</v>
      </c>
      <c r="E134" s="219" t="s">
        <v>19</v>
      </c>
      <c r="F134" s="220" t="s">
        <v>213</v>
      </c>
      <c r="G134" s="218"/>
      <c r="H134" s="221">
        <v>1032.57</v>
      </c>
      <c r="I134" s="222"/>
      <c r="J134" s="218"/>
      <c r="K134" s="218"/>
      <c r="L134" s="223"/>
      <c r="M134" s="224"/>
      <c r="N134" s="225"/>
      <c r="O134" s="225"/>
      <c r="P134" s="225"/>
      <c r="Q134" s="225"/>
      <c r="R134" s="225"/>
      <c r="S134" s="225"/>
      <c r="T134" s="226"/>
      <c r="AT134" s="227" t="s">
        <v>143</v>
      </c>
      <c r="AU134" s="227" t="s">
        <v>84</v>
      </c>
      <c r="AV134" s="11" t="s">
        <v>84</v>
      </c>
      <c r="AW134" s="11" t="s">
        <v>35</v>
      </c>
      <c r="AX134" s="11" t="s">
        <v>82</v>
      </c>
      <c r="AY134" s="227" t="s">
        <v>130</v>
      </c>
    </row>
    <row r="135" spans="2:51" s="11" customFormat="1" ht="12">
      <c r="B135" s="217"/>
      <c r="C135" s="218"/>
      <c r="D135" s="213" t="s">
        <v>143</v>
      </c>
      <c r="E135" s="218"/>
      <c r="F135" s="220" t="s">
        <v>214</v>
      </c>
      <c r="G135" s="218"/>
      <c r="H135" s="221">
        <v>309.771</v>
      </c>
      <c r="I135" s="222"/>
      <c r="J135" s="218"/>
      <c r="K135" s="218"/>
      <c r="L135" s="223"/>
      <c r="M135" s="224"/>
      <c r="N135" s="225"/>
      <c r="O135" s="225"/>
      <c r="P135" s="225"/>
      <c r="Q135" s="225"/>
      <c r="R135" s="225"/>
      <c r="S135" s="225"/>
      <c r="T135" s="226"/>
      <c r="AT135" s="227" t="s">
        <v>143</v>
      </c>
      <c r="AU135" s="227" t="s">
        <v>84</v>
      </c>
      <c r="AV135" s="11" t="s">
        <v>84</v>
      </c>
      <c r="AW135" s="11" t="s">
        <v>4</v>
      </c>
      <c r="AX135" s="11" t="s">
        <v>82</v>
      </c>
      <c r="AY135" s="227" t="s">
        <v>130</v>
      </c>
    </row>
    <row r="136" spans="2:65" s="1" customFormat="1" ht="20.4" customHeight="1">
      <c r="B136" s="35"/>
      <c r="C136" s="201" t="s">
        <v>215</v>
      </c>
      <c r="D136" s="201" t="s">
        <v>132</v>
      </c>
      <c r="E136" s="202" t="s">
        <v>216</v>
      </c>
      <c r="F136" s="203" t="s">
        <v>217</v>
      </c>
      <c r="G136" s="204" t="s">
        <v>209</v>
      </c>
      <c r="H136" s="205">
        <v>309.771</v>
      </c>
      <c r="I136" s="206"/>
      <c r="J136" s="207">
        <f>ROUND(I136*H136,2)</f>
        <v>0</v>
      </c>
      <c r="K136" s="203" t="s">
        <v>136</v>
      </c>
      <c r="L136" s="40"/>
      <c r="M136" s="208" t="s">
        <v>19</v>
      </c>
      <c r="N136" s="209" t="s">
        <v>45</v>
      </c>
      <c r="O136" s="76"/>
      <c r="P136" s="210">
        <f>O136*H136</f>
        <v>0</v>
      </c>
      <c r="Q136" s="210">
        <v>0</v>
      </c>
      <c r="R136" s="210">
        <f>Q136*H136</f>
        <v>0</v>
      </c>
      <c r="S136" s="210">
        <v>0</v>
      </c>
      <c r="T136" s="211">
        <f>S136*H136</f>
        <v>0</v>
      </c>
      <c r="AR136" s="14" t="s">
        <v>137</v>
      </c>
      <c r="AT136" s="14" t="s">
        <v>132</v>
      </c>
      <c r="AU136" s="14" t="s">
        <v>84</v>
      </c>
      <c r="AY136" s="14" t="s">
        <v>130</v>
      </c>
      <c r="BE136" s="212">
        <f>IF(N136="základní",J136,0)</f>
        <v>0</v>
      </c>
      <c r="BF136" s="212">
        <f>IF(N136="snížená",J136,0)</f>
        <v>0</v>
      </c>
      <c r="BG136" s="212">
        <f>IF(N136="zákl. přenesená",J136,0)</f>
        <v>0</v>
      </c>
      <c r="BH136" s="212">
        <f>IF(N136="sníž. přenesená",J136,0)</f>
        <v>0</v>
      </c>
      <c r="BI136" s="212">
        <f>IF(N136="nulová",J136,0)</f>
        <v>0</v>
      </c>
      <c r="BJ136" s="14" t="s">
        <v>82</v>
      </c>
      <c r="BK136" s="212">
        <f>ROUND(I136*H136,2)</f>
        <v>0</v>
      </c>
      <c r="BL136" s="14" t="s">
        <v>137</v>
      </c>
      <c r="BM136" s="14" t="s">
        <v>218</v>
      </c>
    </row>
    <row r="137" spans="2:47" s="1" customFormat="1" ht="12">
      <c r="B137" s="35"/>
      <c r="C137" s="36"/>
      <c r="D137" s="213" t="s">
        <v>139</v>
      </c>
      <c r="E137" s="36"/>
      <c r="F137" s="214" t="s">
        <v>219</v>
      </c>
      <c r="G137" s="36"/>
      <c r="H137" s="36"/>
      <c r="I137" s="127"/>
      <c r="J137" s="36"/>
      <c r="K137" s="36"/>
      <c r="L137" s="40"/>
      <c r="M137" s="215"/>
      <c r="N137" s="76"/>
      <c r="O137" s="76"/>
      <c r="P137" s="76"/>
      <c r="Q137" s="76"/>
      <c r="R137" s="76"/>
      <c r="S137" s="76"/>
      <c r="T137" s="77"/>
      <c r="AT137" s="14" t="s">
        <v>139</v>
      </c>
      <c r="AU137" s="14" t="s">
        <v>84</v>
      </c>
    </row>
    <row r="138" spans="2:47" s="1" customFormat="1" ht="12">
      <c r="B138" s="35"/>
      <c r="C138" s="36"/>
      <c r="D138" s="213" t="s">
        <v>141</v>
      </c>
      <c r="E138" s="36"/>
      <c r="F138" s="216" t="s">
        <v>220</v>
      </c>
      <c r="G138" s="36"/>
      <c r="H138" s="36"/>
      <c r="I138" s="127"/>
      <c r="J138" s="36"/>
      <c r="K138" s="36"/>
      <c r="L138" s="40"/>
      <c r="M138" s="215"/>
      <c r="N138" s="76"/>
      <c r="O138" s="76"/>
      <c r="P138" s="76"/>
      <c r="Q138" s="76"/>
      <c r="R138" s="76"/>
      <c r="S138" s="76"/>
      <c r="T138" s="77"/>
      <c r="AT138" s="14" t="s">
        <v>141</v>
      </c>
      <c r="AU138" s="14" t="s">
        <v>84</v>
      </c>
    </row>
    <row r="139" spans="2:51" s="11" customFormat="1" ht="12">
      <c r="B139" s="217"/>
      <c r="C139" s="218"/>
      <c r="D139" s="213" t="s">
        <v>143</v>
      </c>
      <c r="E139" s="219" t="s">
        <v>19</v>
      </c>
      <c r="F139" s="220" t="s">
        <v>213</v>
      </c>
      <c r="G139" s="218"/>
      <c r="H139" s="221">
        <v>1032.57</v>
      </c>
      <c r="I139" s="222"/>
      <c r="J139" s="218"/>
      <c r="K139" s="218"/>
      <c r="L139" s="223"/>
      <c r="M139" s="224"/>
      <c r="N139" s="225"/>
      <c r="O139" s="225"/>
      <c r="P139" s="225"/>
      <c r="Q139" s="225"/>
      <c r="R139" s="225"/>
      <c r="S139" s="225"/>
      <c r="T139" s="226"/>
      <c r="AT139" s="227" t="s">
        <v>143</v>
      </c>
      <c r="AU139" s="227" t="s">
        <v>84</v>
      </c>
      <c r="AV139" s="11" t="s">
        <v>84</v>
      </c>
      <c r="AW139" s="11" t="s">
        <v>35</v>
      </c>
      <c r="AX139" s="11" t="s">
        <v>82</v>
      </c>
      <c r="AY139" s="227" t="s">
        <v>130</v>
      </c>
    </row>
    <row r="140" spans="2:51" s="11" customFormat="1" ht="12">
      <c r="B140" s="217"/>
      <c r="C140" s="218"/>
      <c r="D140" s="213" t="s">
        <v>143</v>
      </c>
      <c r="E140" s="218"/>
      <c r="F140" s="220" t="s">
        <v>214</v>
      </c>
      <c r="G140" s="218"/>
      <c r="H140" s="221">
        <v>309.771</v>
      </c>
      <c r="I140" s="222"/>
      <c r="J140" s="218"/>
      <c r="K140" s="218"/>
      <c r="L140" s="223"/>
      <c r="M140" s="224"/>
      <c r="N140" s="225"/>
      <c r="O140" s="225"/>
      <c r="P140" s="225"/>
      <c r="Q140" s="225"/>
      <c r="R140" s="225"/>
      <c r="S140" s="225"/>
      <c r="T140" s="226"/>
      <c r="AT140" s="227" t="s">
        <v>143</v>
      </c>
      <c r="AU140" s="227" t="s">
        <v>84</v>
      </c>
      <c r="AV140" s="11" t="s">
        <v>84</v>
      </c>
      <c r="AW140" s="11" t="s">
        <v>4</v>
      </c>
      <c r="AX140" s="11" t="s">
        <v>82</v>
      </c>
      <c r="AY140" s="227" t="s">
        <v>130</v>
      </c>
    </row>
    <row r="141" spans="2:65" s="1" customFormat="1" ht="20.4" customHeight="1">
      <c r="B141" s="35"/>
      <c r="C141" s="201" t="s">
        <v>8</v>
      </c>
      <c r="D141" s="201" t="s">
        <v>132</v>
      </c>
      <c r="E141" s="202" t="s">
        <v>221</v>
      </c>
      <c r="F141" s="203" t="s">
        <v>222</v>
      </c>
      <c r="G141" s="204" t="s">
        <v>209</v>
      </c>
      <c r="H141" s="205">
        <v>92.931</v>
      </c>
      <c r="I141" s="206"/>
      <c r="J141" s="207">
        <f>ROUND(I141*H141,2)</f>
        <v>0</v>
      </c>
      <c r="K141" s="203" t="s">
        <v>136</v>
      </c>
      <c r="L141" s="40"/>
      <c r="M141" s="208" t="s">
        <v>19</v>
      </c>
      <c r="N141" s="209" t="s">
        <v>45</v>
      </c>
      <c r="O141" s="76"/>
      <c r="P141" s="210">
        <f>O141*H141</f>
        <v>0</v>
      </c>
      <c r="Q141" s="210">
        <v>0</v>
      </c>
      <c r="R141" s="210">
        <f>Q141*H141</f>
        <v>0</v>
      </c>
      <c r="S141" s="210">
        <v>0</v>
      </c>
      <c r="T141" s="211">
        <f>S141*H141</f>
        <v>0</v>
      </c>
      <c r="AR141" s="14" t="s">
        <v>137</v>
      </c>
      <c r="AT141" s="14" t="s">
        <v>132</v>
      </c>
      <c r="AU141" s="14" t="s">
        <v>84</v>
      </c>
      <c r="AY141" s="14" t="s">
        <v>130</v>
      </c>
      <c r="BE141" s="212">
        <f>IF(N141="základní",J141,0)</f>
        <v>0</v>
      </c>
      <c r="BF141" s="212">
        <f>IF(N141="snížená",J141,0)</f>
        <v>0</v>
      </c>
      <c r="BG141" s="212">
        <f>IF(N141="zákl. přenesená",J141,0)</f>
        <v>0</v>
      </c>
      <c r="BH141" s="212">
        <f>IF(N141="sníž. přenesená",J141,0)</f>
        <v>0</v>
      </c>
      <c r="BI141" s="212">
        <f>IF(N141="nulová",J141,0)</f>
        <v>0</v>
      </c>
      <c r="BJ141" s="14" t="s">
        <v>82</v>
      </c>
      <c r="BK141" s="212">
        <f>ROUND(I141*H141,2)</f>
        <v>0</v>
      </c>
      <c r="BL141" s="14" t="s">
        <v>137</v>
      </c>
      <c r="BM141" s="14" t="s">
        <v>223</v>
      </c>
    </row>
    <row r="142" spans="2:47" s="1" customFormat="1" ht="12">
      <c r="B142" s="35"/>
      <c r="C142" s="36"/>
      <c r="D142" s="213" t="s">
        <v>139</v>
      </c>
      <c r="E142" s="36"/>
      <c r="F142" s="214" t="s">
        <v>224</v>
      </c>
      <c r="G142" s="36"/>
      <c r="H142" s="36"/>
      <c r="I142" s="127"/>
      <c r="J142" s="36"/>
      <c r="K142" s="36"/>
      <c r="L142" s="40"/>
      <c r="M142" s="215"/>
      <c r="N142" s="76"/>
      <c r="O142" s="76"/>
      <c r="P142" s="76"/>
      <c r="Q142" s="76"/>
      <c r="R142" s="76"/>
      <c r="S142" s="76"/>
      <c r="T142" s="77"/>
      <c r="AT142" s="14" t="s">
        <v>139</v>
      </c>
      <c r="AU142" s="14" t="s">
        <v>84</v>
      </c>
    </row>
    <row r="143" spans="2:47" s="1" customFormat="1" ht="12">
      <c r="B143" s="35"/>
      <c r="C143" s="36"/>
      <c r="D143" s="213" t="s">
        <v>141</v>
      </c>
      <c r="E143" s="36"/>
      <c r="F143" s="216" t="s">
        <v>220</v>
      </c>
      <c r="G143" s="36"/>
      <c r="H143" s="36"/>
      <c r="I143" s="127"/>
      <c r="J143" s="36"/>
      <c r="K143" s="36"/>
      <c r="L143" s="40"/>
      <c r="M143" s="215"/>
      <c r="N143" s="76"/>
      <c r="O143" s="76"/>
      <c r="P143" s="76"/>
      <c r="Q143" s="76"/>
      <c r="R143" s="76"/>
      <c r="S143" s="76"/>
      <c r="T143" s="77"/>
      <c r="AT143" s="14" t="s">
        <v>141</v>
      </c>
      <c r="AU143" s="14" t="s">
        <v>84</v>
      </c>
    </row>
    <row r="144" spans="2:51" s="11" customFormat="1" ht="12">
      <c r="B144" s="217"/>
      <c r="C144" s="218"/>
      <c r="D144" s="213" t="s">
        <v>143</v>
      </c>
      <c r="E144" s="219" t="s">
        <v>19</v>
      </c>
      <c r="F144" s="220" t="s">
        <v>213</v>
      </c>
      <c r="G144" s="218"/>
      <c r="H144" s="221">
        <v>1032.57</v>
      </c>
      <c r="I144" s="222"/>
      <c r="J144" s="218"/>
      <c r="K144" s="218"/>
      <c r="L144" s="223"/>
      <c r="M144" s="224"/>
      <c r="N144" s="225"/>
      <c r="O144" s="225"/>
      <c r="P144" s="225"/>
      <c r="Q144" s="225"/>
      <c r="R144" s="225"/>
      <c r="S144" s="225"/>
      <c r="T144" s="226"/>
      <c r="AT144" s="227" t="s">
        <v>143</v>
      </c>
      <c r="AU144" s="227" t="s">
        <v>84</v>
      </c>
      <c r="AV144" s="11" t="s">
        <v>84</v>
      </c>
      <c r="AW144" s="11" t="s">
        <v>35</v>
      </c>
      <c r="AX144" s="11" t="s">
        <v>82</v>
      </c>
      <c r="AY144" s="227" t="s">
        <v>130</v>
      </c>
    </row>
    <row r="145" spans="2:51" s="11" customFormat="1" ht="12">
      <c r="B145" s="217"/>
      <c r="C145" s="218"/>
      <c r="D145" s="213" t="s">
        <v>143</v>
      </c>
      <c r="E145" s="218"/>
      <c r="F145" s="220" t="s">
        <v>225</v>
      </c>
      <c r="G145" s="218"/>
      <c r="H145" s="221">
        <v>92.931</v>
      </c>
      <c r="I145" s="222"/>
      <c r="J145" s="218"/>
      <c r="K145" s="218"/>
      <c r="L145" s="223"/>
      <c r="M145" s="224"/>
      <c r="N145" s="225"/>
      <c r="O145" s="225"/>
      <c r="P145" s="225"/>
      <c r="Q145" s="225"/>
      <c r="R145" s="225"/>
      <c r="S145" s="225"/>
      <c r="T145" s="226"/>
      <c r="AT145" s="227" t="s">
        <v>143</v>
      </c>
      <c r="AU145" s="227" t="s">
        <v>84</v>
      </c>
      <c r="AV145" s="11" t="s">
        <v>84</v>
      </c>
      <c r="AW145" s="11" t="s">
        <v>4</v>
      </c>
      <c r="AX145" s="11" t="s">
        <v>82</v>
      </c>
      <c r="AY145" s="227" t="s">
        <v>130</v>
      </c>
    </row>
    <row r="146" spans="2:65" s="1" customFormat="1" ht="20.4" customHeight="1">
      <c r="B146" s="35"/>
      <c r="C146" s="201" t="s">
        <v>226</v>
      </c>
      <c r="D146" s="201" t="s">
        <v>132</v>
      </c>
      <c r="E146" s="202" t="s">
        <v>227</v>
      </c>
      <c r="F146" s="203" t="s">
        <v>228</v>
      </c>
      <c r="G146" s="204" t="s">
        <v>209</v>
      </c>
      <c r="H146" s="205">
        <v>413.028</v>
      </c>
      <c r="I146" s="206"/>
      <c r="J146" s="207">
        <f>ROUND(I146*H146,2)</f>
        <v>0</v>
      </c>
      <c r="K146" s="203" t="s">
        <v>136</v>
      </c>
      <c r="L146" s="40"/>
      <c r="M146" s="208" t="s">
        <v>19</v>
      </c>
      <c r="N146" s="209" t="s">
        <v>45</v>
      </c>
      <c r="O146" s="76"/>
      <c r="P146" s="210">
        <f>O146*H146</f>
        <v>0</v>
      </c>
      <c r="Q146" s="210">
        <v>0</v>
      </c>
      <c r="R146" s="210">
        <f>Q146*H146</f>
        <v>0</v>
      </c>
      <c r="S146" s="210">
        <v>0</v>
      </c>
      <c r="T146" s="211">
        <f>S146*H146</f>
        <v>0</v>
      </c>
      <c r="AR146" s="14" t="s">
        <v>137</v>
      </c>
      <c r="AT146" s="14" t="s">
        <v>132</v>
      </c>
      <c r="AU146" s="14" t="s">
        <v>84</v>
      </c>
      <c r="AY146" s="14" t="s">
        <v>130</v>
      </c>
      <c r="BE146" s="212">
        <f>IF(N146="základní",J146,0)</f>
        <v>0</v>
      </c>
      <c r="BF146" s="212">
        <f>IF(N146="snížená",J146,0)</f>
        <v>0</v>
      </c>
      <c r="BG146" s="212">
        <f>IF(N146="zákl. přenesená",J146,0)</f>
        <v>0</v>
      </c>
      <c r="BH146" s="212">
        <f>IF(N146="sníž. přenesená",J146,0)</f>
        <v>0</v>
      </c>
      <c r="BI146" s="212">
        <f>IF(N146="nulová",J146,0)</f>
        <v>0</v>
      </c>
      <c r="BJ146" s="14" t="s">
        <v>82</v>
      </c>
      <c r="BK146" s="212">
        <f>ROUND(I146*H146,2)</f>
        <v>0</v>
      </c>
      <c r="BL146" s="14" t="s">
        <v>137</v>
      </c>
      <c r="BM146" s="14" t="s">
        <v>229</v>
      </c>
    </row>
    <row r="147" spans="2:47" s="1" customFormat="1" ht="12">
      <c r="B147" s="35"/>
      <c r="C147" s="36"/>
      <c r="D147" s="213" t="s">
        <v>139</v>
      </c>
      <c r="E147" s="36"/>
      <c r="F147" s="214" t="s">
        <v>230</v>
      </c>
      <c r="G147" s="36"/>
      <c r="H147" s="36"/>
      <c r="I147" s="127"/>
      <c r="J147" s="36"/>
      <c r="K147" s="36"/>
      <c r="L147" s="40"/>
      <c r="M147" s="215"/>
      <c r="N147" s="76"/>
      <c r="O147" s="76"/>
      <c r="P147" s="76"/>
      <c r="Q147" s="76"/>
      <c r="R147" s="76"/>
      <c r="S147" s="76"/>
      <c r="T147" s="77"/>
      <c r="AT147" s="14" t="s">
        <v>139</v>
      </c>
      <c r="AU147" s="14" t="s">
        <v>84</v>
      </c>
    </row>
    <row r="148" spans="2:47" s="1" customFormat="1" ht="12">
      <c r="B148" s="35"/>
      <c r="C148" s="36"/>
      <c r="D148" s="213" t="s">
        <v>141</v>
      </c>
      <c r="E148" s="36"/>
      <c r="F148" s="216" t="s">
        <v>220</v>
      </c>
      <c r="G148" s="36"/>
      <c r="H148" s="36"/>
      <c r="I148" s="127"/>
      <c r="J148" s="36"/>
      <c r="K148" s="36"/>
      <c r="L148" s="40"/>
      <c r="M148" s="215"/>
      <c r="N148" s="76"/>
      <c r="O148" s="76"/>
      <c r="P148" s="76"/>
      <c r="Q148" s="76"/>
      <c r="R148" s="76"/>
      <c r="S148" s="76"/>
      <c r="T148" s="77"/>
      <c r="AT148" s="14" t="s">
        <v>141</v>
      </c>
      <c r="AU148" s="14" t="s">
        <v>84</v>
      </c>
    </row>
    <row r="149" spans="2:51" s="11" customFormat="1" ht="12">
      <c r="B149" s="217"/>
      <c r="C149" s="218"/>
      <c r="D149" s="213" t="s">
        <v>143</v>
      </c>
      <c r="E149" s="219" t="s">
        <v>19</v>
      </c>
      <c r="F149" s="220" t="s">
        <v>213</v>
      </c>
      <c r="G149" s="218"/>
      <c r="H149" s="221">
        <v>1032.57</v>
      </c>
      <c r="I149" s="222"/>
      <c r="J149" s="218"/>
      <c r="K149" s="218"/>
      <c r="L149" s="223"/>
      <c r="M149" s="224"/>
      <c r="N149" s="225"/>
      <c r="O149" s="225"/>
      <c r="P149" s="225"/>
      <c r="Q149" s="225"/>
      <c r="R149" s="225"/>
      <c r="S149" s="225"/>
      <c r="T149" s="226"/>
      <c r="AT149" s="227" t="s">
        <v>143</v>
      </c>
      <c r="AU149" s="227" t="s">
        <v>84</v>
      </c>
      <c r="AV149" s="11" t="s">
        <v>84</v>
      </c>
      <c r="AW149" s="11" t="s">
        <v>35</v>
      </c>
      <c r="AX149" s="11" t="s">
        <v>82</v>
      </c>
      <c r="AY149" s="227" t="s">
        <v>130</v>
      </c>
    </row>
    <row r="150" spans="2:51" s="11" customFormat="1" ht="12">
      <c r="B150" s="217"/>
      <c r="C150" s="218"/>
      <c r="D150" s="213" t="s">
        <v>143</v>
      </c>
      <c r="E150" s="218"/>
      <c r="F150" s="220" t="s">
        <v>231</v>
      </c>
      <c r="G150" s="218"/>
      <c r="H150" s="221">
        <v>413.028</v>
      </c>
      <c r="I150" s="222"/>
      <c r="J150" s="218"/>
      <c r="K150" s="218"/>
      <c r="L150" s="223"/>
      <c r="M150" s="224"/>
      <c r="N150" s="225"/>
      <c r="O150" s="225"/>
      <c r="P150" s="225"/>
      <c r="Q150" s="225"/>
      <c r="R150" s="225"/>
      <c r="S150" s="225"/>
      <c r="T150" s="226"/>
      <c r="AT150" s="227" t="s">
        <v>143</v>
      </c>
      <c r="AU150" s="227" t="s">
        <v>84</v>
      </c>
      <c r="AV150" s="11" t="s">
        <v>84</v>
      </c>
      <c r="AW150" s="11" t="s">
        <v>4</v>
      </c>
      <c r="AX150" s="11" t="s">
        <v>82</v>
      </c>
      <c r="AY150" s="227" t="s">
        <v>130</v>
      </c>
    </row>
    <row r="151" spans="2:65" s="1" customFormat="1" ht="20.4" customHeight="1">
      <c r="B151" s="35"/>
      <c r="C151" s="201" t="s">
        <v>232</v>
      </c>
      <c r="D151" s="201" t="s">
        <v>132</v>
      </c>
      <c r="E151" s="202" t="s">
        <v>233</v>
      </c>
      <c r="F151" s="203" t="s">
        <v>234</v>
      </c>
      <c r="G151" s="204" t="s">
        <v>209</v>
      </c>
      <c r="H151" s="205">
        <v>123.908</v>
      </c>
      <c r="I151" s="206"/>
      <c r="J151" s="207">
        <f>ROUND(I151*H151,2)</f>
        <v>0</v>
      </c>
      <c r="K151" s="203" t="s">
        <v>136</v>
      </c>
      <c r="L151" s="40"/>
      <c r="M151" s="208" t="s">
        <v>19</v>
      </c>
      <c r="N151" s="209" t="s">
        <v>45</v>
      </c>
      <c r="O151" s="76"/>
      <c r="P151" s="210">
        <f>O151*H151</f>
        <v>0</v>
      </c>
      <c r="Q151" s="210">
        <v>0</v>
      </c>
      <c r="R151" s="210">
        <f>Q151*H151</f>
        <v>0</v>
      </c>
      <c r="S151" s="210">
        <v>0</v>
      </c>
      <c r="T151" s="211">
        <f>S151*H151</f>
        <v>0</v>
      </c>
      <c r="AR151" s="14" t="s">
        <v>137</v>
      </c>
      <c r="AT151" s="14" t="s">
        <v>132</v>
      </c>
      <c r="AU151" s="14" t="s">
        <v>84</v>
      </c>
      <c r="AY151" s="14" t="s">
        <v>130</v>
      </c>
      <c r="BE151" s="212">
        <f>IF(N151="základní",J151,0)</f>
        <v>0</v>
      </c>
      <c r="BF151" s="212">
        <f>IF(N151="snížená",J151,0)</f>
        <v>0</v>
      </c>
      <c r="BG151" s="212">
        <f>IF(N151="zákl. přenesená",J151,0)</f>
        <v>0</v>
      </c>
      <c r="BH151" s="212">
        <f>IF(N151="sníž. přenesená",J151,0)</f>
        <v>0</v>
      </c>
      <c r="BI151" s="212">
        <f>IF(N151="nulová",J151,0)</f>
        <v>0</v>
      </c>
      <c r="BJ151" s="14" t="s">
        <v>82</v>
      </c>
      <c r="BK151" s="212">
        <f>ROUND(I151*H151,2)</f>
        <v>0</v>
      </c>
      <c r="BL151" s="14" t="s">
        <v>137</v>
      </c>
      <c r="BM151" s="14" t="s">
        <v>235</v>
      </c>
    </row>
    <row r="152" spans="2:47" s="1" customFormat="1" ht="12">
      <c r="B152" s="35"/>
      <c r="C152" s="36"/>
      <c r="D152" s="213" t="s">
        <v>139</v>
      </c>
      <c r="E152" s="36"/>
      <c r="F152" s="214" t="s">
        <v>236</v>
      </c>
      <c r="G152" s="36"/>
      <c r="H152" s="36"/>
      <c r="I152" s="127"/>
      <c r="J152" s="36"/>
      <c r="K152" s="36"/>
      <c r="L152" s="40"/>
      <c r="M152" s="215"/>
      <c r="N152" s="76"/>
      <c r="O152" s="76"/>
      <c r="P152" s="76"/>
      <c r="Q152" s="76"/>
      <c r="R152" s="76"/>
      <c r="S152" s="76"/>
      <c r="T152" s="77"/>
      <c r="AT152" s="14" t="s">
        <v>139</v>
      </c>
      <c r="AU152" s="14" t="s">
        <v>84</v>
      </c>
    </row>
    <row r="153" spans="2:47" s="1" customFormat="1" ht="12">
      <c r="B153" s="35"/>
      <c r="C153" s="36"/>
      <c r="D153" s="213" t="s">
        <v>141</v>
      </c>
      <c r="E153" s="36"/>
      <c r="F153" s="216" t="s">
        <v>220</v>
      </c>
      <c r="G153" s="36"/>
      <c r="H153" s="36"/>
      <c r="I153" s="127"/>
      <c r="J153" s="36"/>
      <c r="K153" s="36"/>
      <c r="L153" s="40"/>
      <c r="M153" s="215"/>
      <c r="N153" s="76"/>
      <c r="O153" s="76"/>
      <c r="P153" s="76"/>
      <c r="Q153" s="76"/>
      <c r="R153" s="76"/>
      <c r="S153" s="76"/>
      <c r="T153" s="77"/>
      <c r="AT153" s="14" t="s">
        <v>141</v>
      </c>
      <c r="AU153" s="14" t="s">
        <v>84</v>
      </c>
    </row>
    <row r="154" spans="2:51" s="11" customFormat="1" ht="12">
      <c r="B154" s="217"/>
      <c r="C154" s="218"/>
      <c r="D154" s="213" t="s">
        <v>143</v>
      </c>
      <c r="E154" s="219" t="s">
        <v>19</v>
      </c>
      <c r="F154" s="220" t="s">
        <v>213</v>
      </c>
      <c r="G154" s="218"/>
      <c r="H154" s="221">
        <v>1032.57</v>
      </c>
      <c r="I154" s="222"/>
      <c r="J154" s="218"/>
      <c r="K154" s="218"/>
      <c r="L154" s="223"/>
      <c r="M154" s="224"/>
      <c r="N154" s="225"/>
      <c r="O154" s="225"/>
      <c r="P154" s="225"/>
      <c r="Q154" s="225"/>
      <c r="R154" s="225"/>
      <c r="S154" s="225"/>
      <c r="T154" s="226"/>
      <c r="AT154" s="227" t="s">
        <v>143</v>
      </c>
      <c r="AU154" s="227" t="s">
        <v>84</v>
      </c>
      <c r="AV154" s="11" t="s">
        <v>84</v>
      </c>
      <c r="AW154" s="11" t="s">
        <v>35</v>
      </c>
      <c r="AX154" s="11" t="s">
        <v>82</v>
      </c>
      <c r="AY154" s="227" t="s">
        <v>130</v>
      </c>
    </row>
    <row r="155" spans="2:51" s="11" customFormat="1" ht="12">
      <c r="B155" s="217"/>
      <c r="C155" s="218"/>
      <c r="D155" s="213" t="s">
        <v>143</v>
      </c>
      <c r="E155" s="218"/>
      <c r="F155" s="220" t="s">
        <v>237</v>
      </c>
      <c r="G155" s="218"/>
      <c r="H155" s="221">
        <v>123.908</v>
      </c>
      <c r="I155" s="222"/>
      <c r="J155" s="218"/>
      <c r="K155" s="218"/>
      <c r="L155" s="223"/>
      <c r="M155" s="224"/>
      <c r="N155" s="225"/>
      <c r="O155" s="225"/>
      <c r="P155" s="225"/>
      <c r="Q155" s="225"/>
      <c r="R155" s="225"/>
      <c r="S155" s="225"/>
      <c r="T155" s="226"/>
      <c r="AT155" s="227" t="s">
        <v>143</v>
      </c>
      <c r="AU155" s="227" t="s">
        <v>84</v>
      </c>
      <c r="AV155" s="11" t="s">
        <v>84</v>
      </c>
      <c r="AW155" s="11" t="s">
        <v>4</v>
      </c>
      <c r="AX155" s="11" t="s">
        <v>82</v>
      </c>
      <c r="AY155" s="227" t="s">
        <v>130</v>
      </c>
    </row>
    <row r="156" spans="2:65" s="1" customFormat="1" ht="20.4" customHeight="1">
      <c r="B156" s="35"/>
      <c r="C156" s="201" t="s">
        <v>238</v>
      </c>
      <c r="D156" s="201" t="s">
        <v>132</v>
      </c>
      <c r="E156" s="202" t="s">
        <v>239</v>
      </c>
      <c r="F156" s="203" t="s">
        <v>240</v>
      </c>
      <c r="G156" s="204" t="s">
        <v>209</v>
      </c>
      <c r="H156" s="205">
        <v>206.514</v>
      </c>
      <c r="I156" s="206"/>
      <c r="J156" s="207">
        <f>ROUND(I156*H156,2)</f>
        <v>0</v>
      </c>
      <c r="K156" s="203" t="s">
        <v>136</v>
      </c>
      <c r="L156" s="40"/>
      <c r="M156" s="208" t="s">
        <v>19</v>
      </c>
      <c r="N156" s="209" t="s">
        <v>45</v>
      </c>
      <c r="O156" s="76"/>
      <c r="P156" s="210">
        <f>O156*H156</f>
        <v>0</v>
      </c>
      <c r="Q156" s="210">
        <v>0.01046</v>
      </c>
      <c r="R156" s="210">
        <f>Q156*H156</f>
        <v>2.16013644</v>
      </c>
      <c r="S156" s="210">
        <v>0</v>
      </c>
      <c r="T156" s="211">
        <f>S156*H156</f>
        <v>0</v>
      </c>
      <c r="AR156" s="14" t="s">
        <v>137</v>
      </c>
      <c r="AT156" s="14" t="s">
        <v>132</v>
      </c>
      <c r="AU156" s="14" t="s">
        <v>84</v>
      </c>
      <c r="AY156" s="14" t="s">
        <v>130</v>
      </c>
      <c r="BE156" s="212">
        <f>IF(N156="základní",J156,0)</f>
        <v>0</v>
      </c>
      <c r="BF156" s="212">
        <f>IF(N156="snížená",J156,0)</f>
        <v>0</v>
      </c>
      <c r="BG156" s="212">
        <f>IF(N156="zákl. přenesená",J156,0)</f>
        <v>0</v>
      </c>
      <c r="BH156" s="212">
        <f>IF(N156="sníž. přenesená",J156,0)</f>
        <v>0</v>
      </c>
      <c r="BI156" s="212">
        <f>IF(N156="nulová",J156,0)</f>
        <v>0</v>
      </c>
      <c r="BJ156" s="14" t="s">
        <v>82</v>
      </c>
      <c r="BK156" s="212">
        <f>ROUND(I156*H156,2)</f>
        <v>0</v>
      </c>
      <c r="BL156" s="14" t="s">
        <v>137</v>
      </c>
      <c r="BM156" s="14" t="s">
        <v>241</v>
      </c>
    </row>
    <row r="157" spans="2:47" s="1" customFormat="1" ht="12">
      <c r="B157" s="35"/>
      <c r="C157" s="36"/>
      <c r="D157" s="213" t="s">
        <v>139</v>
      </c>
      <c r="E157" s="36"/>
      <c r="F157" s="214" t="s">
        <v>242</v>
      </c>
      <c r="G157" s="36"/>
      <c r="H157" s="36"/>
      <c r="I157" s="127"/>
      <c r="J157" s="36"/>
      <c r="K157" s="36"/>
      <c r="L157" s="40"/>
      <c r="M157" s="215"/>
      <c r="N157" s="76"/>
      <c r="O157" s="76"/>
      <c r="P157" s="76"/>
      <c r="Q157" s="76"/>
      <c r="R157" s="76"/>
      <c r="S157" s="76"/>
      <c r="T157" s="77"/>
      <c r="AT157" s="14" t="s">
        <v>139</v>
      </c>
      <c r="AU157" s="14" t="s">
        <v>84</v>
      </c>
    </row>
    <row r="158" spans="2:47" s="1" customFormat="1" ht="12">
      <c r="B158" s="35"/>
      <c r="C158" s="36"/>
      <c r="D158" s="213" t="s">
        <v>141</v>
      </c>
      <c r="E158" s="36"/>
      <c r="F158" s="216" t="s">
        <v>220</v>
      </c>
      <c r="G158" s="36"/>
      <c r="H158" s="36"/>
      <c r="I158" s="127"/>
      <c r="J158" s="36"/>
      <c r="K158" s="36"/>
      <c r="L158" s="40"/>
      <c r="M158" s="215"/>
      <c r="N158" s="76"/>
      <c r="O158" s="76"/>
      <c r="P158" s="76"/>
      <c r="Q158" s="76"/>
      <c r="R158" s="76"/>
      <c r="S158" s="76"/>
      <c r="T158" s="77"/>
      <c r="AT158" s="14" t="s">
        <v>141</v>
      </c>
      <c r="AU158" s="14" t="s">
        <v>84</v>
      </c>
    </row>
    <row r="159" spans="2:51" s="11" customFormat="1" ht="12">
      <c r="B159" s="217"/>
      <c r="C159" s="218"/>
      <c r="D159" s="213" t="s">
        <v>143</v>
      </c>
      <c r="E159" s="219" t="s">
        <v>19</v>
      </c>
      <c r="F159" s="220" t="s">
        <v>213</v>
      </c>
      <c r="G159" s="218"/>
      <c r="H159" s="221">
        <v>1032.57</v>
      </c>
      <c r="I159" s="222"/>
      <c r="J159" s="218"/>
      <c r="K159" s="218"/>
      <c r="L159" s="223"/>
      <c r="M159" s="224"/>
      <c r="N159" s="225"/>
      <c r="O159" s="225"/>
      <c r="P159" s="225"/>
      <c r="Q159" s="225"/>
      <c r="R159" s="225"/>
      <c r="S159" s="225"/>
      <c r="T159" s="226"/>
      <c r="AT159" s="227" t="s">
        <v>143</v>
      </c>
      <c r="AU159" s="227" t="s">
        <v>84</v>
      </c>
      <c r="AV159" s="11" t="s">
        <v>84</v>
      </c>
      <c r="AW159" s="11" t="s">
        <v>35</v>
      </c>
      <c r="AX159" s="11" t="s">
        <v>82</v>
      </c>
      <c r="AY159" s="227" t="s">
        <v>130</v>
      </c>
    </row>
    <row r="160" spans="2:51" s="11" customFormat="1" ht="12">
      <c r="B160" s="217"/>
      <c r="C160" s="218"/>
      <c r="D160" s="213" t="s">
        <v>143</v>
      </c>
      <c r="E160" s="218"/>
      <c r="F160" s="220" t="s">
        <v>243</v>
      </c>
      <c r="G160" s="218"/>
      <c r="H160" s="221">
        <v>206.514</v>
      </c>
      <c r="I160" s="222"/>
      <c r="J160" s="218"/>
      <c r="K160" s="218"/>
      <c r="L160" s="223"/>
      <c r="M160" s="224"/>
      <c r="N160" s="225"/>
      <c r="O160" s="225"/>
      <c r="P160" s="225"/>
      <c r="Q160" s="225"/>
      <c r="R160" s="225"/>
      <c r="S160" s="225"/>
      <c r="T160" s="226"/>
      <c r="AT160" s="227" t="s">
        <v>143</v>
      </c>
      <c r="AU160" s="227" t="s">
        <v>84</v>
      </c>
      <c r="AV160" s="11" t="s">
        <v>84</v>
      </c>
      <c r="AW160" s="11" t="s">
        <v>4</v>
      </c>
      <c r="AX160" s="11" t="s">
        <v>82</v>
      </c>
      <c r="AY160" s="227" t="s">
        <v>130</v>
      </c>
    </row>
    <row r="161" spans="2:65" s="1" customFormat="1" ht="20.4" customHeight="1">
      <c r="B161" s="35"/>
      <c r="C161" s="201" t="s">
        <v>244</v>
      </c>
      <c r="D161" s="201" t="s">
        <v>132</v>
      </c>
      <c r="E161" s="202" t="s">
        <v>245</v>
      </c>
      <c r="F161" s="203" t="s">
        <v>246</v>
      </c>
      <c r="G161" s="204" t="s">
        <v>209</v>
      </c>
      <c r="H161" s="205">
        <v>103.257</v>
      </c>
      <c r="I161" s="206"/>
      <c r="J161" s="207">
        <f>ROUND(I161*H161,2)</f>
        <v>0</v>
      </c>
      <c r="K161" s="203" t="s">
        <v>136</v>
      </c>
      <c r="L161" s="40"/>
      <c r="M161" s="208" t="s">
        <v>19</v>
      </c>
      <c r="N161" s="209" t="s">
        <v>45</v>
      </c>
      <c r="O161" s="76"/>
      <c r="P161" s="210">
        <f>O161*H161</f>
        <v>0</v>
      </c>
      <c r="Q161" s="210">
        <v>0.01705</v>
      </c>
      <c r="R161" s="210">
        <f>Q161*H161</f>
        <v>1.76053185</v>
      </c>
      <c r="S161" s="210">
        <v>0</v>
      </c>
      <c r="T161" s="211">
        <f>S161*H161</f>
        <v>0</v>
      </c>
      <c r="AR161" s="14" t="s">
        <v>137</v>
      </c>
      <c r="AT161" s="14" t="s">
        <v>132</v>
      </c>
      <c r="AU161" s="14" t="s">
        <v>84</v>
      </c>
      <c r="AY161" s="14" t="s">
        <v>130</v>
      </c>
      <c r="BE161" s="212">
        <f>IF(N161="základní",J161,0)</f>
        <v>0</v>
      </c>
      <c r="BF161" s="212">
        <f>IF(N161="snížená",J161,0)</f>
        <v>0</v>
      </c>
      <c r="BG161" s="212">
        <f>IF(N161="zákl. přenesená",J161,0)</f>
        <v>0</v>
      </c>
      <c r="BH161" s="212">
        <f>IF(N161="sníž. přenesená",J161,0)</f>
        <v>0</v>
      </c>
      <c r="BI161" s="212">
        <f>IF(N161="nulová",J161,0)</f>
        <v>0</v>
      </c>
      <c r="BJ161" s="14" t="s">
        <v>82</v>
      </c>
      <c r="BK161" s="212">
        <f>ROUND(I161*H161,2)</f>
        <v>0</v>
      </c>
      <c r="BL161" s="14" t="s">
        <v>137</v>
      </c>
      <c r="BM161" s="14" t="s">
        <v>247</v>
      </c>
    </row>
    <row r="162" spans="2:47" s="1" customFormat="1" ht="12">
      <c r="B162" s="35"/>
      <c r="C162" s="36"/>
      <c r="D162" s="213" t="s">
        <v>139</v>
      </c>
      <c r="E162" s="36"/>
      <c r="F162" s="214" t="s">
        <v>248</v>
      </c>
      <c r="G162" s="36"/>
      <c r="H162" s="36"/>
      <c r="I162" s="127"/>
      <c r="J162" s="36"/>
      <c r="K162" s="36"/>
      <c r="L162" s="40"/>
      <c r="M162" s="215"/>
      <c r="N162" s="76"/>
      <c r="O162" s="76"/>
      <c r="P162" s="76"/>
      <c r="Q162" s="76"/>
      <c r="R162" s="76"/>
      <c r="S162" s="76"/>
      <c r="T162" s="77"/>
      <c r="AT162" s="14" t="s">
        <v>139</v>
      </c>
      <c r="AU162" s="14" t="s">
        <v>84</v>
      </c>
    </row>
    <row r="163" spans="2:47" s="1" customFormat="1" ht="12">
      <c r="B163" s="35"/>
      <c r="C163" s="36"/>
      <c r="D163" s="213" t="s">
        <v>141</v>
      </c>
      <c r="E163" s="36"/>
      <c r="F163" s="216" t="s">
        <v>220</v>
      </c>
      <c r="G163" s="36"/>
      <c r="H163" s="36"/>
      <c r="I163" s="127"/>
      <c r="J163" s="36"/>
      <c r="K163" s="36"/>
      <c r="L163" s="40"/>
      <c r="M163" s="215"/>
      <c r="N163" s="76"/>
      <c r="O163" s="76"/>
      <c r="P163" s="76"/>
      <c r="Q163" s="76"/>
      <c r="R163" s="76"/>
      <c r="S163" s="76"/>
      <c r="T163" s="77"/>
      <c r="AT163" s="14" t="s">
        <v>141</v>
      </c>
      <c r="AU163" s="14" t="s">
        <v>84</v>
      </c>
    </row>
    <row r="164" spans="2:51" s="11" customFormat="1" ht="12">
      <c r="B164" s="217"/>
      <c r="C164" s="218"/>
      <c r="D164" s="213" t="s">
        <v>143</v>
      </c>
      <c r="E164" s="219" t="s">
        <v>19</v>
      </c>
      <c r="F164" s="220" t="s">
        <v>213</v>
      </c>
      <c r="G164" s="218"/>
      <c r="H164" s="221">
        <v>1032.57</v>
      </c>
      <c r="I164" s="222"/>
      <c r="J164" s="218"/>
      <c r="K164" s="218"/>
      <c r="L164" s="223"/>
      <c r="M164" s="224"/>
      <c r="N164" s="225"/>
      <c r="O164" s="225"/>
      <c r="P164" s="225"/>
      <c r="Q164" s="225"/>
      <c r="R164" s="225"/>
      <c r="S164" s="225"/>
      <c r="T164" s="226"/>
      <c r="AT164" s="227" t="s">
        <v>143</v>
      </c>
      <c r="AU164" s="227" t="s">
        <v>84</v>
      </c>
      <c r="AV164" s="11" t="s">
        <v>84</v>
      </c>
      <c r="AW164" s="11" t="s">
        <v>35</v>
      </c>
      <c r="AX164" s="11" t="s">
        <v>82</v>
      </c>
      <c r="AY164" s="227" t="s">
        <v>130</v>
      </c>
    </row>
    <row r="165" spans="2:51" s="11" customFormat="1" ht="12">
      <c r="B165" s="217"/>
      <c r="C165" s="218"/>
      <c r="D165" s="213" t="s">
        <v>143</v>
      </c>
      <c r="E165" s="218"/>
      <c r="F165" s="220" t="s">
        <v>249</v>
      </c>
      <c r="G165" s="218"/>
      <c r="H165" s="221">
        <v>103.257</v>
      </c>
      <c r="I165" s="222"/>
      <c r="J165" s="218"/>
      <c r="K165" s="218"/>
      <c r="L165" s="223"/>
      <c r="M165" s="224"/>
      <c r="N165" s="225"/>
      <c r="O165" s="225"/>
      <c r="P165" s="225"/>
      <c r="Q165" s="225"/>
      <c r="R165" s="225"/>
      <c r="S165" s="225"/>
      <c r="T165" s="226"/>
      <c r="AT165" s="227" t="s">
        <v>143</v>
      </c>
      <c r="AU165" s="227" t="s">
        <v>84</v>
      </c>
      <c r="AV165" s="11" t="s">
        <v>84</v>
      </c>
      <c r="AW165" s="11" t="s">
        <v>4</v>
      </c>
      <c r="AX165" s="11" t="s">
        <v>82</v>
      </c>
      <c r="AY165" s="227" t="s">
        <v>130</v>
      </c>
    </row>
    <row r="166" spans="2:65" s="1" customFormat="1" ht="20.4" customHeight="1">
      <c r="B166" s="35"/>
      <c r="C166" s="201" t="s">
        <v>250</v>
      </c>
      <c r="D166" s="201" t="s">
        <v>132</v>
      </c>
      <c r="E166" s="202" t="s">
        <v>251</v>
      </c>
      <c r="F166" s="203" t="s">
        <v>252</v>
      </c>
      <c r="G166" s="204" t="s">
        <v>135</v>
      </c>
      <c r="H166" s="205">
        <v>2000</v>
      </c>
      <c r="I166" s="206"/>
      <c r="J166" s="207">
        <f>ROUND(I166*H166,2)</f>
        <v>0</v>
      </c>
      <c r="K166" s="203" t="s">
        <v>136</v>
      </c>
      <c r="L166" s="40"/>
      <c r="M166" s="208" t="s">
        <v>19</v>
      </c>
      <c r="N166" s="209" t="s">
        <v>45</v>
      </c>
      <c r="O166" s="76"/>
      <c r="P166" s="210">
        <f>O166*H166</f>
        <v>0</v>
      </c>
      <c r="Q166" s="210">
        <v>0.00085</v>
      </c>
      <c r="R166" s="210">
        <f>Q166*H166</f>
        <v>1.7</v>
      </c>
      <c r="S166" s="210">
        <v>0</v>
      </c>
      <c r="T166" s="211">
        <f>S166*H166</f>
        <v>0</v>
      </c>
      <c r="AR166" s="14" t="s">
        <v>137</v>
      </c>
      <c r="AT166" s="14" t="s">
        <v>132</v>
      </c>
      <c r="AU166" s="14" t="s">
        <v>84</v>
      </c>
      <c r="AY166" s="14" t="s">
        <v>130</v>
      </c>
      <c r="BE166" s="212">
        <f>IF(N166="základní",J166,0)</f>
        <v>0</v>
      </c>
      <c r="BF166" s="212">
        <f>IF(N166="snížená",J166,0)</f>
        <v>0</v>
      </c>
      <c r="BG166" s="212">
        <f>IF(N166="zákl. přenesená",J166,0)</f>
        <v>0</v>
      </c>
      <c r="BH166" s="212">
        <f>IF(N166="sníž. přenesená",J166,0)</f>
        <v>0</v>
      </c>
      <c r="BI166" s="212">
        <f>IF(N166="nulová",J166,0)</f>
        <v>0</v>
      </c>
      <c r="BJ166" s="14" t="s">
        <v>82</v>
      </c>
      <c r="BK166" s="212">
        <f>ROUND(I166*H166,2)</f>
        <v>0</v>
      </c>
      <c r="BL166" s="14" t="s">
        <v>137</v>
      </c>
      <c r="BM166" s="14" t="s">
        <v>253</v>
      </c>
    </row>
    <row r="167" spans="2:47" s="1" customFormat="1" ht="12">
      <c r="B167" s="35"/>
      <c r="C167" s="36"/>
      <c r="D167" s="213" t="s">
        <v>139</v>
      </c>
      <c r="E167" s="36"/>
      <c r="F167" s="214" t="s">
        <v>254</v>
      </c>
      <c r="G167" s="36"/>
      <c r="H167" s="36"/>
      <c r="I167" s="127"/>
      <c r="J167" s="36"/>
      <c r="K167" s="36"/>
      <c r="L167" s="40"/>
      <c r="M167" s="215"/>
      <c r="N167" s="76"/>
      <c r="O167" s="76"/>
      <c r="P167" s="76"/>
      <c r="Q167" s="76"/>
      <c r="R167" s="76"/>
      <c r="S167" s="76"/>
      <c r="T167" s="77"/>
      <c r="AT167" s="14" t="s">
        <v>139</v>
      </c>
      <c r="AU167" s="14" t="s">
        <v>84</v>
      </c>
    </row>
    <row r="168" spans="2:47" s="1" customFormat="1" ht="12">
      <c r="B168" s="35"/>
      <c r="C168" s="36"/>
      <c r="D168" s="213" t="s">
        <v>141</v>
      </c>
      <c r="E168" s="36"/>
      <c r="F168" s="216" t="s">
        <v>255</v>
      </c>
      <c r="G168" s="36"/>
      <c r="H168" s="36"/>
      <c r="I168" s="127"/>
      <c r="J168" s="36"/>
      <c r="K168" s="36"/>
      <c r="L168" s="40"/>
      <c r="M168" s="215"/>
      <c r="N168" s="76"/>
      <c r="O168" s="76"/>
      <c r="P168" s="76"/>
      <c r="Q168" s="76"/>
      <c r="R168" s="76"/>
      <c r="S168" s="76"/>
      <c r="T168" s="77"/>
      <c r="AT168" s="14" t="s">
        <v>141</v>
      </c>
      <c r="AU168" s="14" t="s">
        <v>84</v>
      </c>
    </row>
    <row r="169" spans="2:51" s="11" customFormat="1" ht="12">
      <c r="B169" s="217"/>
      <c r="C169" s="218"/>
      <c r="D169" s="213" t="s">
        <v>143</v>
      </c>
      <c r="E169" s="219" t="s">
        <v>19</v>
      </c>
      <c r="F169" s="220" t="s">
        <v>256</v>
      </c>
      <c r="G169" s="218"/>
      <c r="H169" s="221">
        <v>2000</v>
      </c>
      <c r="I169" s="222"/>
      <c r="J169" s="218"/>
      <c r="K169" s="218"/>
      <c r="L169" s="223"/>
      <c r="M169" s="224"/>
      <c r="N169" s="225"/>
      <c r="O169" s="225"/>
      <c r="P169" s="225"/>
      <c r="Q169" s="225"/>
      <c r="R169" s="225"/>
      <c r="S169" s="225"/>
      <c r="T169" s="226"/>
      <c r="AT169" s="227" t="s">
        <v>143</v>
      </c>
      <c r="AU169" s="227" t="s">
        <v>84</v>
      </c>
      <c r="AV169" s="11" t="s">
        <v>84</v>
      </c>
      <c r="AW169" s="11" t="s">
        <v>35</v>
      </c>
      <c r="AX169" s="11" t="s">
        <v>82</v>
      </c>
      <c r="AY169" s="227" t="s">
        <v>130</v>
      </c>
    </row>
    <row r="170" spans="2:65" s="1" customFormat="1" ht="20.4" customHeight="1">
      <c r="B170" s="35"/>
      <c r="C170" s="201" t="s">
        <v>7</v>
      </c>
      <c r="D170" s="201" t="s">
        <v>132</v>
      </c>
      <c r="E170" s="202" t="s">
        <v>257</v>
      </c>
      <c r="F170" s="203" t="s">
        <v>258</v>
      </c>
      <c r="G170" s="204" t="s">
        <v>135</v>
      </c>
      <c r="H170" s="205">
        <v>2000</v>
      </c>
      <c r="I170" s="206"/>
      <c r="J170" s="207">
        <f>ROUND(I170*H170,2)</f>
        <v>0</v>
      </c>
      <c r="K170" s="203" t="s">
        <v>136</v>
      </c>
      <c r="L170" s="40"/>
      <c r="M170" s="208" t="s">
        <v>19</v>
      </c>
      <c r="N170" s="209" t="s">
        <v>45</v>
      </c>
      <c r="O170" s="76"/>
      <c r="P170" s="210">
        <f>O170*H170</f>
        <v>0</v>
      </c>
      <c r="Q170" s="210">
        <v>0</v>
      </c>
      <c r="R170" s="210">
        <f>Q170*H170</f>
        <v>0</v>
      </c>
      <c r="S170" s="210">
        <v>0</v>
      </c>
      <c r="T170" s="211">
        <f>S170*H170</f>
        <v>0</v>
      </c>
      <c r="AR170" s="14" t="s">
        <v>137</v>
      </c>
      <c r="AT170" s="14" t="s">
        <v>132</v>
      </c>
      <c r="AU170" s="14" t="s">
        <v>84</v>
      </c>
      <c r="AY170" s="14" t="s">
        <v>130</v>
      </c>
      <c r="BE170" s="212">
        <f>IF(N170="základní",J170,0)</f>
        <v>0</v>
      </c>
      <c r="BF170" s="212">
        <f>IF(N170="snížená",J170,0)</f>
        <v>0</v>
      </c>
      <c r="BG170" s="212">
        <f>IF(N170="zákl. přenesená",J170,0)</f>
        <v>0</v>
      </c>
      <c r="BH170" s="212">
        <f>IF(N170="sníž. přenesená",J170,0)</f>
        <v>0</v>
      </c>
      <c r="BI170" s="212">
        <f>IF(N170="nulová",J170,0)</f>
        <v>0</v>
      </c>
      <c r="BJ170" s="14" t="s">
        <v>82</v>
      </c>
      <c r="BK170" s="212">
        <f>ROUND(I170*H170,2)</f>
        <v>0</v>
      </c>
      <c r="BL170" s="14" t="s">
        <v>137</v>
      </c>
      <c r="BM170" s="14" t="s">
        <v>259</v>
      </c>
    </row>
    <row r="171" spans="2:47" s="1" customFormat="1" ht="12">
      <c r="B171" s="35"/>
      <c r="C171" s="36"/>
      <c r="D171" s="213" t="s">
        <v>139</v>
      </c>
      <c r="E171" s="36"/>
      <c r="F171" s="214" t="s">
        <v>260</v>
      </c>
      <c r="G171" s="36"/>
      <c r="H171" s="36"/>
      <c r="I171" s="127"/>
      <c r="J171" s="36"/>
      <c r="K171" s="36"/>
      <c r="L171" s="40"/>
      <c r="M171" s="215"/>
      <c r="N171" s="76"/>
      <c r="O171" s="76"/>
      <c r="P171" s="76"/>
      <c r="Q171" s="76"/>
      <c r="R171" s="76"/>
      <c r="S171" s="76"/>
      <c r="T171" s="77"/>
      <c r="AT171" s="14" t="s">
        <v>139</v>
      </c>
      <c r="AU171" s="14" t="s">
        <v>84</v>
      </c>
    </row>
    <row r="172" spans="2:65" s="1" customFormat="1" ht="20.4" customHeight="1">
      <c r="B172" s="35"/>
      <c r="C172" s="201" t="s">
        <v>261</v>
      </c>
      <c r="D172" s="201" t="s">
        <v>132</v>
      </c>
      <c r="E172" s="202" t="s">
        <v>262</v>
      </c>
      <c r="F172" s="203" t="s">
        <v>263</v>
      </c>
      <c r="G172" s="204" t="s">
        <v>209</v>
      </c>
      <c r="H172" s="205">
        <v>397.539</v>
      </c>
      <c r="I172" s="206"/>
      <c r="J172" s="207">
        <f>ROUND(I172*H172,2)</f>
        <v>0</v>
      </c>
      <c r="K172" s="203" t="s">
        <v>136</v>
      </c>
      <c r="L172" s="40"/>
      <c r="M172" s="208" t="s">
        <v>19</v>
      </c>
      <c r="N172" s="209" t="s">
        <v>45</v>
      </c>
      <c r="O172" s="76"/>
      <c r="P172" s="210">
        <f>O172*H172</f>
        <v>0</v>
      </c>
      <c r="Q172" s="210">
        <v>0</v>
      </c>
      <c r="R172" s="210">
        <f>Q172*H172</f>
        <v>0</v>
      </c>
      <c r="S172" s="210">
        <v>0</v>
      </c>
      <c r="T172" s="211">
        <f>S172*H172</f>
        <v>0</v>
      </c>
      <c r="AR172" s="14" t="s">
        <v>137</v>
      </c>
      <c r="AT172" s="14" t="s">
        <v>132</v>
      </c>
      <c r="AU172" s="14" t="s">
        <v>84</v>
      </c>
      <c r="AY172" s="14" t="s">
        <v>130</v>
      </c>
      <c r="BE172" s="212">
        <f>IF(N172="základní",J172,0)</f>
        <v>0</v>
      </c>
      <c r="BF172" s="212">
        <f>IF(N172="snížená",J172,0)</f>
        <v>0</v>
      </c>
      <c r="BG172" s="212">
        <f>IF(N172="zákl. přenesená",J172,0)</f>
        <v>0</v>
      </c>
      <c r="BH172" s="212">
        <f>IF(N172="sníž. přenesená",J172,0)</f>
        <v>0</v>
      </c>
      <c r="BI172" s="212">
        <f>IF(N172="nulová",J172,0)</f>
        <v>0</v>
      </c>
      <c r="BJ172" s="14" t="s">
        <v>82</v>
      </c>
      <c r="BK172" s="212">
        <f>ROUND(I172*H172,2)</f>
        <v>0</v>
      </c>
      <c r="BL172" s="14" t="s">
        <v>137</v>
      </c>
      <c r="BM172" s="14" t="s">
        <v>264</v>
      </c>
    </row>
    <row r="173" spans="2:47" s="1" customFormat="1" ht="12">
      <c r="B173" s="35"/>
      <c r="C173" s="36"/>
      <c r="D173" s="213" t="s">
        <v>139</v>
      </c>
      <c r="E173" s="36"/>
      <c r="F173" s="214" t="s">
        <v>265</v>
      </c>
      <c r="G173" s="36"/>
      <c r="H173" s="36"/>
      <c r="I173" s="127"/>
      <c r="J173" s="36"/>
      <c r="K173" s="36"/>
      <c r="L173" s="40"/>
      <c r="M173" s="215"/>
      <c r="N173" s="76"/>
      <c r="O173" s="76"/>
      <c r="P173" s="76"/>
      <c r="Q173" s="76"/>
      <c r="R173" s="76"/>
      <c r="S173" s="76"/>
      <c r="T173" s="77"/>
      <c r="AT173" s="14" t="s">
        <v>139</v>
      </c>
      <c r="AU173" s="14" t="s">
        <v>84</v>
      </c>
    </row>
    <row r="174" spans="2:47" s="1" customFormat="1" ht="12">
      <c r="B174" s="35"/>
      <c r="C174" s="36"/>
      <c r="D174" s="213" t="s">
        <v>141</v>
      </c>
      <c r="E174" s="36"/>
      <c r="F174" s="216" t="s">
        <v>266</v>
      </c>
      <c r="G174" s="36"/>
      <c r="H174" s="36"/>
      <c r="I174" s="127"/>
      <c r="J174" s="36"/>
      <c r="K174" s="36"/>
      <c r="L174" s="40"/>
      <c r="M174" s="215"/>
      <c r="N174" s="76"/>
      <c r="O174" s="76"/>
      <c r="P174" s="76"/>
      <c r="Q174" s="76"/>
      <c r="R174" s="76"/>
      <c r="S174" s="76"/>
      <c r="T174" s="77"/>
      <c r="AT174" s="14" t="s">
        <v>141</v>
      </c>
      <c r="AU174" s="14" t="s">
        <v>84</v>
      </c>
    </row>
    <row r="175" spans="2:51" s="11" customFormat="1" ht="12">
      <c r="B175" s="217"/>
      <c r="C175" s="218"/>
      <c r="D175" s="213" t="s">
        <v>143</v>
      </c>
      <c r="E175" s="219" t="s">
        <v>19</v>
      </c>
      <c r="F175" s="220" t="s">
        <v>213</v>
      </c>
      <c r="G175" s="218"/>
      <c r="H175" s="221">
        <v>1032.57</v>
      </c>
      <c r="I175" s="222"/>
      <c r="J175" s="218"/>
      <c r="K175" s="218"/>
      <c r="L175" s="223"/>
      <c r="M175" s="224"/>
      <c r="N175" s="225"/>
      <c r="O175" s="225"/>
      <c r="P175" s="225"/>
      <c r="Q175" s="225"/>
      <c r="R175" s="225"/>
      <c r="S175" s="225"/>
      <c r="T175" s="226"/>
      <c r="AT175" s="227" t="s">
        <v>143</v>
      </c>
      <c r="AU175" s="227" t="s">
        <v>84</v>
      </c>
      <c r="AV175" s="11" t="s">
        <v>84</v>
      </c>
      <c r="AW175" s="11" t="s">
        <v>35</v>
      </c>
      <c r="AX175" s="11" t="s">
        <v>82</v>
      </c>
      <c r="AY175" s="227" t="s">
        <v>130</v>
      </c>
    </row>
    <row r="176" spans="2:51" s="11" customFormat="1" ht="12">
      <c r="B176" s="217"/>
      <c r="C176" s="218"/>
      <c r="D176" s="213" t="s">
        <v>143</v>
      </c>
      <c r="E176" s="218"/>
      <c r="F176" s="220" t="s">
        <v>267</v>
      </c>
      <c r="G176" s="218"/>
      <c r="H176" s="221">
        <v>397.539</v>
      </c>
      <c r="I176" s="222"/>
      <c r="J176" s="218"/>
      <c r="K176" s="218"/>
      <c r="L176" s="223"/>
      <c r="M176" s="224"/>
      <c r="N176" s="225"/>
      <c r="O176" s="225"/>
      <c r="P176" s="225"/>
      <c r="Q176" s="225"/>
      <c r="R176" s="225"/>
      <c r="S176" s="225"/>
      <c r="T176" s="226"/>
      <c r="AT176" s="227" t="s">
        <v>143</v>
      </c>
      <c r="AU176" s="227" t="s">
        <v>84</v>
      </c>
      <c r="AV176" s="11" t="s">
        <v>84</v>
      </c>
      <c r="AW176" s="11" t="s">
        <v>4</v>
      </c>
      <c r="AX176" s="11" t="s">
        <v>82</v>
      </c>
      <c r="AY176" s="227" t="s">
        <v>130</v>
      </c>
    </row>
    <row r="177" spans="2:65" s="1" customFormat="1" ht="20.4" customHeight="1">
      <c r="B177" s="35"/>
      <c r="C177" s="201" t="s">
        <v>268</v>
      </c>
      <c r="D177" s="201" t="s">
        <v>132</v>
      </c>
      <c r="E177" s="202" t="s">
        <v>269</v>
      </c>
      <c r="F177" s="203" t="s">
        <v>270</v>
      </c>
      <c r="G177" s="204" t="s">
        <v>209</v>
      </c>
      <c r="H177" s="205">
        <v>170.374</v>
      </c>
      <c r="I177" s="206"/>
      <c r="J177" s="207">
        <f>ROUND(I177*H177,2)</f>
        <v>0</v>
      </c>
      <c r="K177" s="203" t="s">
        <v>136</v>
      </c>
      <c r="L177" s="40"/>
      <c r="M177" s="208" t="s">
        <v>19</v>
      </c>
      <c r="N177" s="209" t="s">
        <v>45</v>
      </c>
      <c r="O177" s="76"/>
      <c r="P177" s="210">
        <f>O177*H177</f>
        <v>0</v>
      </c>
      <c r="Q177" s="210">
        <v>0</v>
      </c>
      <c r="R177" s="210">
        <f>Q177*H177</f>
        <v>0</v>
      </c>
      <c r="S177" s="210">
        <v>0</v>
      </c>
      <c r="T177" s="211">
        <f>S177*H177</f>
        <v>0</v>
      </c>
      <c r="AR177" s="14" t="s">
        <v>137</v>
      </c>
      <c r="AT177" s="14" t="s">
        <v>132</v>
      </c>
      <c r="AU177" s="14" t="s">
        <v>84</v>
      </c>
      <c r="AY177" s="14" t="s">
        <v>130</v>
      </c>
      <c r="BE177" s="212">
        <f>IF(N177="základní",J177,0)</f>
        <v>0</v>
      </c>
      <c r="BF177" s="212">
        <f>IF(N177="snížená",J177,0)</f>
        <v>0</v>
      </c>
      <c r="BG177" s="212">
        <f>IF(N177="zákl. přenesená",J177,0)</f>
        <v>0</v>
      </c>
      <c r="BH177" s="212">
        <f>IF(N177="sníž. přenesená",J177,0)</f>
        <v>0</v>
      </c>
      <c r="BI177" s="212">
        <f>IF(N177="nulová",J177,0)</f>
        <v>0</v>
      </c>
      <c r="BJ177" s="14" t="s">
        <v>82</v>
      </c>
      <c r="BK177" s="212">
        <f>ROUND(I177*H177,2)</f>
        <v>0</v>
      </c>
      <c r="BL177" s="14" t="s">
        <v>137</v>
      </c>
      <c r="BM177" s="14" t="s">
        <v>271</v>
      </c>
    </row>
    <row r="178" spans="2:47" s="1" customFormat="1" ht="12">
      <c r="B178" s="35"/>
      <c r="C178" s="36"/>
      <c r="D178" s="213" t="s">
        <v>139</v>
      </c>
      <c r="E178" s="36"/>
      <c r="F178" s="214" t="s">
        <v>272</v>
      </c>
      <c r="G178" s="36"/>
      <c r="H178" s="36"/>
      <c r="I178" s="127"/>
      <c r="J178" s="36"/>
      <c r="K178" s="36"/>
      <c r="L178" s="40"/>
      <c r="M178" s="215"/>
      <c r="N178" s="76"/>
      <c r="O178" s="76"/>
      <c r="P178" s="76"/>
      <c r="Q178" s="76"/>
      <c r="R178" s="76"/>
      <c r="S178" s="76"/>
      <c r="T178" s="77"/>
      <c r="AT178" s="14" t="s">
        <v>139</v>
      </c>
      <c r="AU178" s="14" t="s">
        <v>84</v>
      </c>
    </row>
    <row r="179" spans="2:47" s="1" customFormat="1" ht="12">
      <c r="B179" s="35"/>
      <c r="C179" s="36"/>
      <c r="D179" s="213" t="s">
        <v>141</v>
      </c>
      <c r="E179" s="36"/>
      <c r="F179" s="216" t="s">
        <v>266</v>
      </c>
      <c r="G179" s="36"/>
      <c r="H179" s="36"/>
      <c r="I179" s="127"/>
      <c r="J179" s="36"/>
      <c r="K179" s="36"/>
      <c r="L179" s="40"/>
      <c r="M179" s="215"/>
      <c r="N179" s="76"/>
      <c r="O179" s="76"/>
      <c r="P179" s="76"/>
      <c r="Q179" s="76"/>
      <c r="R179" s="76"/>
      <c r="S179" s="76"/>
      <c r="T179" s="77"/>
      <c r="AT179" s="14" t="s">
        <v>141</v>
      </c>
      <c r="AU179" s="14" t="s">
        <v>84</v>
      </c>
    </row>
    <row r="180" spans="2:51" s="11" customFormat="1" ht="12">
      <c r="B180" s="217"/>
      <c r="C180" s="218"/>
      <c r="D180" s="213" t="s">
        <v>143</v>
      </c>
      <c r="E180" s="219" t="s">
        <v>19</v>
      </c>
      <c r="F180" s="220" t="s">
        <v>213</v>
      </c>
      <c r="G180" s="218"/>
      <c r="H180" s="221">
        <v>1032.57</v>
      </c>
      <c r="I180" s="222"/>
      <c r="J180" s="218"/>
      <c r="K180" s="218"/>
      <c r="L180" s="223"/>
      <c r="M180" s="224"/>
      <c r="N180" s="225"/>
      <c r="O180" s="225"/>
      <c r="P180" s="225"/>
      <c r="Q180" s="225"/>
      <c r="R180" s="225"/>
      <c r="S180" s="225"/>
      <c r="T180" s="226"/>
      <c r="AT180" s="227" t="s">
        <v>143</v>
      </c>
      <c r="AU180" s="227" t="s">
        <v>84</v>
      </c>
      <c r="AV180" s="11" t="s">
        <v>84</v>
      </c>
      <c r="AW180" s="11" t="s">
        <v>35</v>
      </c>
      <c r="AX180" s="11" t="s">
        <v>82</v>
      </c>
      <c r="AY180" s="227" t="s">
        <v>130</v>
      </c>
    </row>
    <row r="181" spans="2:51" s="11" customFormat="1" ht="12">
      <c r="B181" s="217"/>
      <c r="C181" s="218"/>
      <c r="D181" s="213" t="s">
        <v>143</v>
      </c>
      <c r="E181" s="218"/>
      <c r="F181" s="220" t="s">
        <v>273</v>
      </c>
      <c r="G181" s="218"/>
      <c r="H181" s="221">
        <v>170.374</v>
      </c>
      <c r="I181" s="222"/>
      <c r="J181" s="218"/>
      <c r="K181" s="218"/>
      <c r="L181" s="223"/>
      <c r="M181" s="224"/>
      <c r="N181" s="225"/>
      <c r="O181" s="225"/>
      <c r="P181" s="225"/>
      <c r="Q181" s="225"/>
      <c r="R181" s="225"/>
      <c r="S181" s="225"/>
      <c r="T181" s="226"/>
      <c r="AT181" s="227" t="s">
        <v>143</v>
      </c>
      <c r="AU181" s="227" t="s">
        <v>84</v>
      </c>
      <c r="AV181" s="11" t="s">
        <v>84</v>
      </c>
      <c r="AW181" s="11" t="s">
        <v>4</v>
      </c>
      <c r="AX181" s="11" t="s">
        <v>82</v>
      </c>
      <c r="AY181" s="227" t="s">
        <v>130</v>
      </c>
    </row>
    <row r="182" spans="2:65" s="1" customFormat="1" ht="20.4" customHeight="1">
      <c r="B182" s="35"/>
      <c r="C182" s="201" t="s">
        <v>274</v>
      </c>
      <c r="D182" s="201" t="s">
        <v>132</v>
      </c>
      <c r="E182" s="202" t="s">
        <v>275</v>
      </c>
      <c r="F182" s="203" t="s">
        <v>276</v>
      </c>
      <c r="G182" s="204" t="s">
        <v>209</v>
      </c>
      <c r="H182" s="205">
        <v>275.657</v>
      </c>
      <c r="I182" s="206"/>
      <c r="J182" s="207">
        <f>ROUND(I182*H182,2)</f>
        <v>0</v>
      </c>
      <c r="K182" s="203" t="s">
        <v>136</v>
      </c>
      <c r="L182" s="40"/>
      <c r="M182" s="208" t="s">
        <v>19</v>
      </c>
      <c r="N182" s="209" t="s">
        <v>45</v>
      </c>
      <c r="O182" s="76"/>
      <c r="P182" s="210">
        <f>O182*H182</f>
        <v>0</v>
      </c>
      <c r="Q182" s="210">
        <v>0</v>
      </c>
      <c r="R182" s="210">
        <f>Q182*H182</f>
        <v>0</v>
      </c>
      <c r="S182" s="210">
        <v>0</v>
      </c>
      <c r="T182" s="211">
        <f>S182*H182</f>
        <v>0</v>
      </c>
      <c r="AR182" s="14" t="s">
        <v>137</v>
      </c>
      <c r="AT182" s="14" t="s">
        <v>132</v>
      </c>
      <c r="AU182" s="14" t="s">
        <v>84</v>
      </c>
      <c r="AY182" s="14" t="s">
        <v>130</v>
      </c>
      <c r="BE182" s="212">
        <f>IF(N182="základní",J182,0)</f>
        <v>0</v>
      </c>
      <c r="BF182" s="212">
        <f>IF(N182="snížená",J182,0)</f>
        <v>0</v>
      </c>
      <c r="BG182" s="212">
        <f>IF(N182="zákl. přenesená",J182,0)</f>
        <v>0</v>
      </c>
      <c r="BH182" s="212">
        <f>IF(N182="sníž. přenesená",J182,0)</f>
        <v>0</v>
      </c>
      <c r="BI182" s="212">
        <f>IF(N182="nulová",J182,0)</f>
        <v>0</v>
      </c>
      <c r="BJ182" s="14" t="s">
        <v>82</v>
      </c>
      <c r="BK182" s="212">
        <f>ROUND(I182*H182,2)</f>
        <v>0</v>
      </c>
      <c r="BL182" s="14" t="s">
        <v>137</v>
      </c>
      <c r="BM182" s="14" t="s">
        <v>277</v>
      </c>
    </row>
    <row r="183" spans="2:47" s="1" customFormat="1" ht="12">
      <c r="B183" s="35"/>
      <c r="C183" s="36"/>
      <c r="D183" s="213" t="s">
        <v>139</v>
      </c>
      <c r="E183" s="36"/>
      <c r="F183" s="214" t="s">
        <v>278</v>
      </c>
      <c r="G183" s="36"/>
      <c r="H183" s="36"/>
      <c r="I183" s="127"/>
      <c r="J183" s="36"/>
      <c r="K183" s="36"/>
      <c r="L183" s="40"/>
      <c r="M183" s="215"/>
      <c r="N183" s="76"/>
      <c r="O183" s="76"/>
      <c r="P183" s="76"/>
      <c r="Q183" s="76"/>
      <c r="R183" s="76"/>
      <c r="S183" s="76"/>
      <c r="T183" s="77"/>
      <c r="AT183" s="14" t="s">
        <v>139</v>
      </c>
      <c r="AU183" s="14" t="s">
        <v>84</v>
      </c>
    </row>
    <row r="184" spans="2:47" s="1" customFormat="1" ht="12">
      <c r="B184" s="35"/>
      <c r="C184" s="36"/>
      <c r="D184" s="213" t="s">
        <v>141</v>
      </c>
      <c r="E184" s="36"/>
      <c r="F184" s="216" t="s">
        <v>279</v>
      </c>
      <c r="G184" s="36"/>
      <c r="H184" s="36"/>
      <c r="I184" s="127"/>
      <c r="J184" s="36"/>
      <c r="K184" s="36"/>
      <c r="L184" s="40"/>
      <c r="M184" s="215"/>
      <c r="N184" s="76"/>
      <c r="O184" s="76"/>
      <c r="P184" s="76"/>
      <c r="Q184" s="76"/>
      <c r="R184" s="76"/>
      <c r="S184" s="76"/>
      <c r="T184" s="77"/>
      <c r="AT184" s="14" t="s">
        <v>141</v>
      </c>
      <c r="AU184" s="14" t="s">
        <v>84</v>
      </c>
    </row>
    <row r="185" spans="2:51" s="11" customFormat="1" ht="12">
      <c r="B185" s="217"/>
      <c r="C185" s="218"/>
      <c r="D185" s="213" t="s">
        <v>143</v>
      </c>
      <c r="E185" s="219" t="s">
        <v>19</v>
      </c>
      <c r="F185" s="220" t="s">
        <v>280</v>
      </c>
      <c r="G185" s="218"/>
      <c r="H185" s="221">
        <v>354.791</v>
      </c>
      <c r="I185" s="222"/>
      <c r="J185" s="218"/>
      <c r="K185" s="218"/>
      <c r="L185" s="223"/>
      <c r="M185" s="224"/>
      <c r="N185" s="225"/>
      <c r="O185" s="225"/>
      <c r="P185" s="225"/>
      <c r="Q185" s="225"/>
      <c r="R185" s="225"/>
      <c r="S185" s="225"/>
      <c r="T185" s="226"/>
      <c r="AT185" s="227" t="s">
        <v>143</v>
      </c>
      <c r="AU185" s="227" t="s">
        <v>84</v>
      </c>
      <c r="AV185" s="11" t="s">
        <v>84</v>
      </c>
      <c r="AW185" s="11" t="s">
        <v>35</v>
      </c>
      <c r="AX185" s="11" t="s">
        <v>74</v>
      </c>
      <c r="AY185" s="227" t="s">
        <v>130</v>
      </c>
    </row>
    <row r="186" spans="2:51" s="11" customFormat="1" ht="12">
      <c r="B186" s="217"/>
      <c r="C186" s="218"/>
      <c r="D186" s="213" t="s">
        <v>143</v>
      </c>
      <c r="E186" s="219" t="s">
        <v>19</v>
      </c>
      <c r="F186" s="220" t="s">
        <v>281</v>
      </c>
      <c r="G186" s="218"/>
      <c r="H186" s="221">
        <v>39.004</v>
      </c>
      <c r="I186" s="222"/>
      <c r="J186" s="218"/>
      <c r="K186" s="218"/>
      <c r="L186" s="223"/>
      <c r="M186" s="224"/>
      <c r="N186" s="225"/>
      <c r="O186" s="225"/>
      <c r="P186" s="225"/>
      <c r="Q186" s="225"/>
      <c r="R186" s="225"/>
      <c r="S186" s="225"/>
      <c r="T186" s="226"/>
      <c r="AT186" s="227" t="s">
        <v>143</v>
      </c>
      <c r="AU186" s="227" t="s">
        <v>84</v>
      </c>
      <c r="AV186" s="11" t="s">
        <v>84</v>
      </c>
      <c r="AW186" s="11" t="s">
        <v>35</v>
      </c>
      <c r="AX186" s="11" t="s">
        <v>74</v>
      </c>
      <c r="AY186" s="227" t="s">
        <v>130</v>
      </c>
    </row>
    <row r="187" spans="2:51" s="11" customFormat="1" ht="12">
      <c r="B187" s="217"/>
      <c r="C187" s="218"/>
      <c r="D187" s="213" t="s">
        <v>143</v>
      </c>
      <c r="E187" s="218"/>
      <c r="F187" s="220" t="s">
        <v>282</v>
      </c>
      <c r="G187" s="218"/>
      <c r="H187" s="221">
        <v>275.657</v>
      </c>
      <c r="I187" s="222"/>
      <c r="J187" s="218"/>
      <c r="K187" s="218"/>
      <c r="L187" s="223"/>
      <c r="M187" s="224"/>
      <c r="N187" s="225"/>
      <c r="O187" s="225"/>
      <c r="P187" s="225"/>
      <c r="Q187" s="225"/>
      <c r="R187" s="225"/>
      <c r="S187" s="225"/>
      <c r="T187" s="226"/>
      <c r="AT187" s="227" t="s">
        <v>143</v>
      </c>
      <c r="AU187" s="227" t="s">
        <v>84</v>
      </c>
      <c r="AV187" s="11" t="s">
        <v>84</v>
      </c>
      <c r="AW187" s="11" t="s">
        <v>4</v>
      </c>
      <c r="AX187" s="11" t="s">
        <v>82</v>
      </c>
      <c r="AY187" s="227" t="s">
        <v>130</v>
      </c>
    </row>
    <row r="188" spans="2:65" s="1" customFormat="1" ht="20.4" customHeight="1">
      <c r="B188" s="35"/>
      <c r="C188" s="201" t="s">
        <v>283</v>
      </c>
      <c r="D188" s="201" t="s">
        <v>132</v>
      </c>
      <c r="E188" s="202" t="s">
        <v>284</v>
      </c>
      <c r="F188" s="203" t="s">
        <v>285</v>
      </c>
      <c r="G188" s="204" t="s">
        <v>209</v>
      </c>
      <c r="H188" s="205">
        <v>118.139</v>
      </c>
      <c r="I188" s="206"/>
      <c r="J188" s="207">
        <f>ROUND(I188*H188,2)</f>
        <v>0</v>
      </c>
      <c r="K188" s="203" t="s">
        <v>136</v>
      </c>
      <c r="L188" s="40"/>
      <c r="M188" s="208" t="s">
        <v>19</v>
      </c>
      <c r="N188" s="209" t="s">
        <v>45</v>
      </c>
      <c r="O188" s="76"/>
      <c r="P188" s="210">
        <f>O188*H188</f>
        <v>0</v>
      </c>
      <c r="Q188" s="210">
        <v>0</v>
      </c>
      <c r="R188" s="210">
        <f>Q188*H188</f>
        <v>0</v>
      </c>
      <c r="S188" s="210">
        <v>0</v>
      </c>
      <c r="T188" s="211">
        <f>S188*H188</f>
        <v>0</v>
      </c>
      <c r="AR188" s="14" t="s">
        <v>137</v>
      </c>
      <c r="AT188" s="14" t="s">
        <v>132</v>
      </c>
      <c r="AU188" s="14" t="s">
        <v>84</v>
      </c>
      <c r="AY188" s="14" t="s">
        <v>130</v>
      </c>
      <c r="BE188" s="212">
        <f>IF(N188="základní",J188,0)</f>
        <v>0</v>
      </c>
      <c r="BF188" s="212">
        <f>IF(N188="snížená",J188,0)</f>
        <v>0</v>
      </c>
      <c r="BG188" s="212">
        <f>IF(N188="zákl. přenesená",J188,0)</f>
        <v>0</v>
      </c>
      <c r="BH188" s="212">
        <f>IF(N188="sníž. přenesená",J188,0)</f>
        <v>0</v>
      </c>
      <c r="BI188" s="212">
        <f>IF(N188="nulová",J188,0)</f>
        <v>0</v>
      </c>
      <c r="BJ188" s="14" t="s">
        <v>82</v>
      </c>
      <c r="BK188" s="212">
        <f>ROUND(I188*H188,2)</f>
        <v>0</v>
      </c>
      <c r="BL188" s="14" t="s">
        <v>137</v>
      </c>
      <c r="BM188" s="14" t="s">
        <v>286</v>
      </c>
    </row>
    <row r="189" spans="2:47" s="1" customFormat="1" ht="12">
      <c r="B189" s="35"/>
      <c r="C189" s="36"/>
      <c r="D189" s="213" t="s">
        <v>139</v>
      </c>
      <c r="E189" s="36"/>
      <c r="F189" s="214" t="s">
        <v>287</v>
      </c>
      <c r="G189" s="36"/>
      <c r="H189" s="36"/>
      <c r="I189" s="127"/>
      <c r="J189" s="36"/>
      <c r="K189" s="36"/>
      <c r="L189" s="40"/>
      <c r="M189" s="215"/>
      <c r="N189" s="76"/>
      <c r="O189" s="76"/>
      <c r="P189" s="76"/>
      <c r="Q189" s="76"/>
      <c r="R189" s="76"/>
      <c r="S189" s="76"/>
      <c r="T189" s="77"/>
      <c r="AT189" s="14" t="s">
        <v>139</v>
      </c>
      <c r="AU189" s="14" t="s">
        <v>84</v>
      </c>
    </row>
    <row r="190" spans="2:47" s="1" customFormat="1" ht="12">
      <c r="B190" s="35"/>
      <c r="C190" s="36"/>
      <c r="D190" s="213" t="s">
        <v>141</v>
      </c>
      <c r="E190" s="36"/>
      <c r="F190" s="216" t="s">
        <v>279</v>
      </c>
      <c r="G190" s="36"/>
      <c r="H190" s="36"/>
      <c r="I190" s="127"/>
      <c r="J190" s="36"/>
      <c r="K190" s="36"/>
      <c r="L190" s="40"/>
      <c r="M190" s="215"/>
      <c r="N190" s="76"/>
      <c r="O190" s="76"/>
      <c r="P190" s="76"/>
      <c r="Q190" s="76"/>
      <c r="R190" s="76"/>
      <c r="S190" s="76"/>
      <c r="T190" s="77"/>
      <c r="AT190" s="14" t="s">
        <v>141</v>
      </c>
      <c r="AU190" s="14" t="s">
        <v>84</v>
      </c>
    </row>
    <row r="191" spans="2:51" s="11" customFormat="1" ht="12">
      <c r="B191" s="217"/>
      <c r="C191" s="218"/>
      <c r="D191" s="213" t="s">
        <v>143</v>
      </c>
      <c r="E191" s="219" t="s">
        <v>19</v>
      </c>
      <c r="F191" s="220" t="s">
        <v>280</v>
      </c>
      <c r="G191" s="218"/>
      <c r="H191" s="221">
        <v>354.791</v>
      </c>
      <c r="I191" s="222"/>
      <c r="J191" s="218"/>
      <c r="K191" s="218"/>
      <c r="L191" s="223"/>
      <c r="M191" s="224"/>
      <c r="N191" s="225"/>
      <c r="O191" s="225"/>
      <c r="P191" s="225"/>
      <c r="Q191" s="225"/>
      <c r="R191" s="225"/>
      <c r="S191" s="225"/>
      <c r="T191" s="226"/>
      <c r="AT191" s="227" t="s">
        <v>143</v>
      </c>
      <c r="AU191" s="227" t="s">
        <v>84</v>
      </c>
      <c r="AV191" s="11" t="s">
        <v>84</v>
      </c>
      <c r="AW191" s="11" t="s">
        <v>35</v>
      </c>
      <c r="AX191" s="11" t="s">
        <v>74</v>
      </c>
      <c r="AY191" s="227" t="s">
        <v>130</v>
      </c>
    </row>
    <row r="192" spans="2:51" s="11" customFormat="1" ht="12">
      <c r="B192" s="217"/>
      <c r="C192" s="218"/>
      <c r="D192" s="213" t="s">
        <v>143</v>
      </c>
      <c r="E192" s="219" t="s">
        <v>19</v>
      </c>
      <c r="F192" s="220" t="s">
        <v>281</v>
      </c>
      <c r="G192" s="218"/>
      <c r="H192" s="221">
        <v>39.004</v>
      </c>
      <c r="I192" s="222"/>
      <c r="J192" s="218"/>
      <c r="K192" s="218"/>
      <c r="L192" s="223"/>
      <c r="M192" s="224"/>
      <c r="N192" s="225"/>
      <c r="O192" s="225"/>
      <c r="P192" s="225"/>
      <c r="Q192" s="225"/>
      <c r="R192" s="225"/>
      <c r="S192" s="225"/>
      <c r="T192" s="226"/>
      <c r="AT192" s="227" t="s">
        <v>143</v>
      </c>
      <c r="AU192" s="227" t="s">
        <v>84</v>
      </c>
      <c r="AV192" s="11" t="s">
        <v>84</v>
      </c>
      <c r="AW192" s="11" t="s">
        <v>35</v>
      </c>
      <c r="AX192" s="11" t="s">
        <v>74</v>
      </c>
      <c r="AY192" s="227" t="s">
        <v>130</v>
      </c>
    </row>
    <row r="193" spans="2:51" s="11" customFormat="1" ht="12">
      <c r="B193" s="217"/>
      <c r="C193" s="218"/>
      <c r="D193" s="213" t="s">
        <v>143</v>
      </c>
      <c r="E193" s="218"/>
      <c r="F193" s="220" t="s">
        <v>288</v>
      </c>
      <c r="G193" s="218"/>
      <c r="H193" s="221">
        <v>118.139</v>
      </c>
      <c r="I193" s="222"/>
      <c r="J193" s="218"/>
      <c r="K193" s="218"/>
      <c r="L193" s="223"/>
      <c r="M193" s="224"/>
      <c r="N193" s="225"/>
      <c r="O193" s="225"/>
      <c r="P193" s="225"/>
      <c r="Q193" s="225"/>
      <c r="R193" s="225"/>
      <c r="S193" s="225"/>
      <c r="T193" s="226"/>
      <c r="AT193" s="227" t="s">
        <v>143</v>
      </c>
      <c r="AU193" s="227" t="s">
        <v>84</v>
      </c>
      <c r="AV193" s="11" t="s">
        <v>84</v>
      </c>
      <c r="AW193" s="11" t="s">
        <v>4</v>
      </c>
      <c r="AX193" s="11" t="s">
        <v>82</v>
      </c>
      <c r="AY193" s="227" t="s">
        <v>130</v>
      </c>
    </row>
    <row r="194" spans="2:65" s="1" customFormat="1" ht="20.4" customHeight="1">
      <c r="B194" s="35"/>
      <c r="C194" s="201" t="s">
        <v>289</v>
      </c>
      <c r="D194" s="201" t="s">
        <v>132</v>
      </c>
      <c r="E194" s="202" t="s">
        <v>290</v>
      </c>
      <c r="F194" s="203" t="s">
        <v>291</v>
      </c>
      <c r="G194" s="204" t="s">
        <v>209</v>
      </c>
      <c r="H194" s="205">
        <v>275.657</v>
      </c>
      <c r="I194" s="206"/>
      <c r="J194" s="207">
        <f>ROUND(I194*H194,2)</f>
        <v>0</v>
      </c>
      <c r="K194" s="203" t="s">
        <v>136</v>
      </c>
      <c r="L194" s="40"/>
      <c r="M194" s="208" t="s">
        <v>19</v>
      </c>
      <c r="N194" s="209" t="s">
        <v>45</v>
      </c>
      <c r="O194" s="76"/>
      <c r="P194" s="210">
        <f>O194*H194</f>
        <v>0</v>
      </c>
      <c r="Q194" s="210">
        <v>0</v>
      </c>
      <c r="R194" s="210">
        <f>Q194*H194</f>
        <v>0</v>
      </c>
      <c r="S194" s="210">
        <v>0</v>
      </c>
      <c r="T194" s="211">
        <f>S194*H194</f>
        <v>0</v>
      </c>
      <c r="AR194" s="14" t="s">
        <v>137</v>
      </c>
      <c r="AT194" s="14" t="s">
        <v>132</v>
      </c>
      <c r="AU194" s="14" t="s">
        <v>84</v>
      </c>
      <c r="AY194" s="14" t="s">
        <v>130</v>
      </c>
      <c r="BE194" s="212">
        <f>IF(N194="základní",J194,0)</f>
        <v>0</v>
      </c>
      <c r="BF194" s="212">
        <f>IF(N194="snížená",J194,0)</f>
        <v>0</v>
      </c>
      <c r="BG194" s="212">
        <f>IF(N194="zákl. přenesená",J194,0)</f>
        <v>0</v>
      </c>
      <c r="BH194" s="212">
        <f>IF(N194="sníž. přenesená",J194,0)</f>
        <v>0</v>
      </c>
      <c r="BI194" s="212">
        <f>IF(N194="nulová",J194,0)</f>
        <v>0</v>
      </c>
      <c r="BJ194" s="14" t="s">
        <v>82</v>
      </c>
      <c r="BK194" s="212">
        <f>ROUND(I194*H194,2)</f>
        <v>0</v>
      </c>
      <c r="BL194" s="14" t="s">
        <v>137</v>
      </c>
      <c r="BM194" s="14" t="s">
        <v>292</v>
      </c>
    </row>
    <row r="195" spans="2:47" s="1" customFormat="1" ht="12">
      <c r="B195" s="35"/>
      <c r="C195" s="36"/>
      <c r="D195" s="213" t="s">
        <v>139</v>
      </c>
      <c r="E195" s="36"/>
      <c r="F195" s="214" t="s">
        <v>293</v>
      </c>
      <c r="G195" s="36"/>
      <c r="H195" s="36"/>
      <c r="I195" s="127"/>
      <c r="J195" s="36"/>
      <c r="K195" s="36"/>
      <c r="L195" s="40"/>
      <c r="M195" s="215"/>
      <c r="N195" s="76"/>
      <c r="O195" s="76"/>
      <c r="P195" s="76"/>
      <c r="Q195" s="76"/>
      <c r="R195" s="76"/>
      <c r="S195" s="76"/>
      <c r="T195" s="77"/>
      <c r="AT195" s="14" t="s">
        <v>139</v>
      </c>
      <c r="AU195" s="14" t="s">
        <v>84</v>
      </c>
    </row>
    <row r="196" spans="2:47" s="1" customFormat="1" ht="12">
      <c r="B196" s="35"/>
      <c r="C196" s="36"/>
      <c r="D196" s="213" t="s">
        <v>141</v>
      </c>
      <c r="E196" s="36"/>
      <c r="F196" s="216" t="s">
        <v>294</v>
      </c>
      <c r="G196" s="36"/>
      <c r="H196" s="36"/>
      <c r="I196" s="127"/>
      <c r="J196" s="36"/>
      <c r="K196" s="36"/>
      <c r="L196" s="40"/>
      <c r="M196" s="215"/>
      <c r="N196" s="76"/>
      <c r="O196" s="76"/>
      <c r="P196" s="76"/>
      <c r="Q196" s="76"/>
      <c r="R196" s="76"/>
      <c r="S196" s="76"/>
      <c r="T196" s="77"/>
      <c r="AT196" s="14" t="s">
        <v>141</v>
      </c>
      <c r="AU196" s="14" t="s">
        <v>84</v>
      </c>
    </row>
    <row r="197" spans="2:51" s="11" customFormat="1" ht="12">
      <c r="B197" s="217"/>
      <c r="C197" s="218"/>
      <c r="D197" s="213" t="s">
        <v>143</v>
      </c>
      <c r="E197" s="219" t="s">
        <v>19</v>
      </c>
      <c r="F197" s="220" t="s">
        <v>280</v>
      </c>
      <c r="G197" s="218"/>
      <c r="H197" s="221">
        <v>354.791</v>
      </c>
      <c r="I197" s="222"/>
      <c r="J197" s="218"/>
      <c r="K197" s="218"/>
      <c r="L197" s="223"/>
      <c r="M197" s="224"/>
      <c r="N197" s="225"/>
      <c r="O197" s="225"/>
      <c r="P197" s="225"/>
      <c r="Q197" s="225"/>
      <c r="R197" s="225"/>
      <c r="S197" s="225"/>
      <c r="T197" s="226"/>
      <c r="AT197" s="227" t="s">
        <v>143</v>
      </c>
      <c r="AU197" s="227" t="s">
        <v>84</v>
      </c>
      <c r="AV197" s="11" t="s">
        <v>84</v>
      </c>
      <c r="AW197" s="11" t="s">
        <v>35</v>
      </c>
      <c r="AX197" s="11" t="s">
        <v>74</v>
      </c>
      <c r="AY197" s="227" t="s">
        <v>130</v>
      </c>
    </row>
    <row r="198" spans="2:51" s="11" customFormat="1" ht="12">
      <c r="B198" s="217"/>
      <c r="C198" s="218"/>
      <c r="D198" s="213" t="s">
        <v>143</v>
      </c>
      <c r="E198" s="219" t="s">
        <v>19</v>
      </c>
      <c r="F198" s="220" t="s">
        <v>281</v>
      </c>
      <c r="G198" s="218"/>
      <c r="H198" s="221">
        <v>39.004</v>
      </c>
      <c r="I198" s="222"/>
      <c r="J198" s="218"/>
      <c r="K198" s="218"/>
      <c r="L198" s="223"/>
      <c r="M198" s="224"/>
      <c r="N198" s="225"/>
      <c r="O198" s="225"/>
      <c r="P198" s="225"/>
      <c r="Q198" s="225"/>
      <c r="R198" s="225"/>
      <c r="S198" s="225"/>
      <c r="T198" s="226"/>
      <c r="AT198" s="227" t="s">
        <v>143</v>
      </c>
      <c r="AU198" s="227" t="s">
        <v>84</v>
      </c>
      <c r="AV198" s="11" t="s">
        <v>84</v>
      </c>
      <c r="AW198" s="11" t="s">
        <v>35</v>
      </c>
      <c r="AX198" s="11" t="s">
        <v>74</v>
      </c>
      <c r="AY198" s="227" t="s">
        <v>130</v>
      </c>
    </row>
    <row r="199" spans="2:51" s="11" customFormat="1" ht="12">
      <c r="B199" s="217"/>
      <c r="C199" s="218"/>
      <c r="D199" s="213" t="s">
        <v>143</v>
      </c>
      <c r="E199" s="218"/>
      <c r="F199" s="220" t="s">
        <v>282</v>
      </c>
      <c r="G199" s="218"/>
      <c r="H199" s="221">
        <v>275.657</v>
      </c>
      <c r="I199" s="222"/>
      <c r="J199" s="218"/>
      <c r="K199" s="218"/>
      <c r="L199" s="223"/>
      <c r="M199" s="224"/>
      <c r="N199" s="225"/>
      <c r="O199" s="225"/>
      <c r="P199" s="225"/>
      <c r="Q199" s="225"/>
      <c r="R199" s="225"/>
      <c r="S199" s="225"/>
      <c r="T199" s="226"/>
      <c r="AT199" s="227" t="s">
        <v>143</v>
      </c>
      <c r="AU199" s="227" t="s">
        <v>84</v>
      </c>
      <c r="AV199" s="11" t="s">
        <v>84</v>
      </c>
      <c r="AW199" s="11" t="s">
        <v>4</v>
      </c>
      <c r="AX199" s="11" t="s">
        <v>82</v>
      </c>
      <c r="AY199" s="227" t="s">
        <v>130</v>
      </c>
    </row>
    <row r="200" spans="2:65" s="1" customFormat="1" ht="20.4" customHeight="1">
      <c r="B200" s="35"/>
      <c r="C200" s="201" t="s">
        <v>295</v>
      </c>
      <c r="D200" s="201" t="s">
        <v>132</v>
      </c>
      <c r="E200" s="202" t="s">
        <v>296</v>
      </c>
      <c r="F200" s="203" t="s">
        <v>297</v>
      </c>
      <c r="G200" s="204" t="s">
        <v>209</v>
      </c>
      <c r="H200" s="205">
        <v>118.139</v>
      </c>
      <c r="I200" s="206"/>
      <c r="J200" s="207">
        <f>ROUND(I200*H200,2)</f>
        <v>0</v>
      </c>
      <c r="K200" s="203" t="s">
        <v>136</v>
      </c>
      <c r="L200" s="40"/>
      <c r="M200" s="208" t="s">
        <v>19</v>
      </c>
      <c r="N200" s="209" t="s">
        <v>45</v>
      </c>
      <c r="O200" s="76"/>
      <c r="P200" s="210">
        <f>O200*H200</f>
        <v>0</v>
      </c>
      <c r="Q200" s="210">
        <v>0</v>
      </c>
      <c r="R200" s="210">
        <f>Q200*H200</f>
        <v>0</v>
      </c>
      <c r="S200" s="210">
        <v>0</v>
      </c>
      <c r="T200" s="211">
        <f>S200*H200</f>
        <v>0</v>
      </c>
      <c r="AR200" s="14" t="s">
        <v>137</v>
      </c>
      <c r="AT200" s="14" t="s">
        <v>132</v>
      </c>
      <c r="AU200" s="14" t="s">
        <v>84</v>
      </c>
      <c r="AY200" s="14" t="s">
        <v>130</v>
      </c>
      <c r="BE200" s="212">
        <f>IF(N200="základní",J200,0)</f>
        <v>0</v>
      </c>
      <c r="BF200" s="212">
        <f>IF(N200="snížená",J200,0)</f>
        <v>0</v>
      </c>
      <c r="BG200" s="212">
        <f>IF(N200="zákl. přenesená",J200,0)</f>
        <v>0</v>
      </c>
      <c r="BH200" s="212">
        <f>IF(N200="sníž. přenesená",J200,0)</f>
        <v>0</v>
      </c>
      <c r="BI200" s="212">
        <f>IF(N200="nulová",J200,0)</f>
        <v>0</v>
      </c>
      <c r="BJ200" s="14" t="s">
        <v>82</v>
      </c>
      <c r="BK200" s="212">
        <f>ROUND(I200*H200,2)</f>
        <v>0</v>
      </c>
      <c r="BL200" s="14" t="s">
        <v>137</v>
      </c>
      <c r="BM200" s="14" t="s">
        <v>298</v>
      </c>
    </row>
    <row r="201" spans="2:47" s="1" customFormat="1" ht="12">
      <c r="B201" s="35"/>
      <c r="C201" s="36"/>
      <c r="D201" s="213" t="s">
        <v>139</v>
      </c>
      <c r="E201" s="36"/>
      <c r="F201" s="214" t="s">
        <v>299</v>
      </c>
      <c r="G201" s="36"/>
      <c r="H201" s="36"/>
      <c r="I201" s="127"/>
      <c r="J201" s="36"/>
      <c r="K201" s="36"/>
      <c r="L201" s="40"/>
      <c r="M201" s="215"/>
      <c r="N201" s="76"/>
      <c r="O201" s="76"/>
      <c r="P201" s="76"/>
      <c r="Q201" s="76"/>
      <c r="R201" s="76"/>
      <c r="S201" s="76"/>
      <c r="T201" s="77"/>
      <c r="AT201" s="14" t="s">
        <v>139</v>
      </c>
      <c r="AU201" s="14" t="s">
        <v>84</v>
      </c>
    </row>
    <row r="202" spans="2:47" s="1" customFormat="1" ht="12">
      <c r="B202" s="35"/>
      <c r="C202" s="36"/>
      <c r="D202" s="213" t="s">
        <v>141</v>
      </c>
      <c r="E202" s="36"/>
      <c r="F202" s="216" t="s">
        <v>294</v>
      </c>
      <c r="G202" s="36"/>
      <c r="H202" s="36"/>
      <c r="I202" s="127"/>
      <c r="J202" s="36"/>
      <c r="K202" s="36"/>
      <c r="L202" s="40"/>
      <c r="M202" s="215"/>
      <c r="N202" s="76"/>
      <c r="O202" s="76"/>
      <c r="P202" s="76"/>
      <c r="Q202" s="76"/>
      <c r="R202" s="76"/>
      <c r="S202" s="76"/>
      <c r="T202" s="77"/>
      <c r="AT202" s="14" t="s">
        <v>141</v>
      </c>
      <c r="AU202" s="14" t="s">
        <v>84</v>
      </c>
    </row>
    <row r="203" spans="2:51" s="11" customFormat="1" ht="12">
      <c r="B203" s="217"/>
      <c r="C203" s="218"/>
      <c r="D203" s="213" t="s">
        <v>143</v>
      </c>
      <c r="E203" s="219" t="s">
        <v>19</v>
      </c>
      <c r="F203" s="220" t="s">
        <v>280</v>
      </c>
      <c r="G203" s="218"/>
      <c r="H203" s="221">
        <v>354.791</v>
      </c>
      <c r="I203" s="222"/>
      <c r="J203" s="218"/>
      <c r="K203" s="218"/>
      <c r="L203" s="223"/>
      <c r="M203" s="224"/>
      <c r="N203" s="225"/>
      <c r="O203" s="225"/>
      <c r="P203" s="225"/>
      <c r="Q203" s="225"/>
      <c r="R203" s="225"/>
      <c r="S203" s="225"/>
      <c r="T203" s="226"/>
      <c r="AT203" s="227" t="s">
        <v>143</v>
      </c>
      <c r="AU203" s="227" t="s">
        <v>84</v>
      </c>
      <c r="AV203" s="11" t="s">
        <v>84</v>
      </c>
      <c r="AW203" s="11" t="s">
        <v>35</v>
      </c>
      <c r="AX203" s="11" t="s">
        <v>74</v>
      </c>
      <c r="AY203" s="227" t="s">
        <v>130</v>
      </c>
    </row>
    <row r="204" spans="2:51" s="11" customFormat="1" ht="12">
      <c r="B204" s="217"/>
      <c r="C204" s="218"/>
      <c r="D204" s="213" t="s">
        <v>143</v>
      </c>
      <c r="E204" s="219" t="s">
        <v>19</v>
      </c>
      <c r="F204" s="220" t="s">
        <v>281</v>
      </c>
      <c r="G204" s="218"/>
      <c r="H204" s="221">
        <v>39.004</v>
      </c>
      <c r="I204" s="222"/>
      <c r="J204" s="218"/>
      <c r="K204" s="218"/>
      <c r="L204" s="223"/>
      <c r="M204" s="224"/>
      <c r="N204" s="225"/>
      <c r="O204" s="225"/>
      <c r="P204" s="225"/>
      <c r="Q204" s="225"/>
      <c r="R204" s="225"/>
      <c r="S204" s="225"/>
      <c r="T204" s="226"/>
      <c r="AT204" s="227" t="s">
        <v>143</v>
      </c>
      <c r="AU204" s="227" t="s">
        <v>84</v>
      </c>
      <c r="AV204" s="11" t="s">
        <v>84</v>
      </c>
      <c r="AW204" s="11" t="s">
        <v>35</v>
      </c>
      <c r="AX204" s="11" t="s">
        <v>74</v>
      </c>
      <c r="AY204" s="227" t="s">
        <v>130</v>
      </c>
    </row>
    <row r="205" spans="2:51" s="11" customFormat="1" ht="12">
      <c r="B205" s="217"/>
      <c r="C205" s="218"/>
      <c r="D205" s="213" t="s">
        <v>143</v>
      </c>
      <c r="E205" s="218"/>
      <c r="F205" s="220" t="s">
        <v>288</v>
      </c>
      <c r="G205" s="218"/>
      <c r="H205" s="221">
        <v>118.139</v>
      </c>
      <c r="I205" s="222"/>
      <c r="J205" s="218"/>
      <c r="K205" s="218"/>
      <c r="L205" s="223"/>
      <c r="M205" s="224"/>
      <c r="N205" s="225"/>
      <c r="O205" s="225"/>
      <c r="P205" s="225"/>
      <c r="Q205" s="225"/>
      <c r="R205" s="225"/>
      <c r="S205" s="225"/>
      <c r="T205" s="226"/>
      <c r="AT205" s="227" t="s">
        <v>143</v>
      </c>
      <c r="AU205" s="227" t="s">
        <v>84</v>
      </c>
      <c r="AV205" s="11" t="s">
        <v>84</v>
      </c>
      <c r="AW205" s="11" t="s">
        <v>4</v>
      </c>
      <c r="AX205" s="11" t="s">
        <v>82</v>
      </c>
      <c r="AY205" s="227" t="s">
        <v>130</v>
      </c>
    </row>
    <row r="206" spans="2:65" s="1" customFormat="1" ht="20.4" customHeight="1">
      <c r="B206" s="35"/>
      <c r="C206" s="201" t="s">
        <v>300</v>
      </c>
      <c r="D206" s="201" t="s">
        <v>132</v>
      </c>
      <c r="E206" s="202" t="s">
        <v>301</v>
      </c>
      <c r="F206" s="203" t="s">
        <v>302</v>
      </c>
      <c r="G206" s="204" t="s">
        <v>209</v>
      </c>
      <c r="H206" s="205">
        <v>393.795</v>
      </c>
      <c r="I206" s="206"/>
      <c r="J206" s="207">
        <f>ROUND(I206*H206,2)</f>
        <v>0</v>
      </c>
      <c r="K206" s="203" t="s">
        <v>136</v>
      </c>
      <c r="L206" s="40"/>
      <c r="M206" s="208" t="s">
        <v>19</v>
      </c>
      <c r="N206" s="209" t="s">
        <v>45</v>
      </c>
      <c r="O206" s="76"/>
      <c r="P206" s="210">
        <f>O206*H206</f>
        <v>0</v>
      </c>
      <c r="Q206" s="210">
        <v>0</v>
      </c>
      <c r="R206" s="210">
        <f>Q206*H206</f>
        <v>0</v>
      </c>
      <c r="S206" s="210">
        <v>0</v>
      </c>
      <c r="T206" s="211">
        <f>S206*H206</f>
        <v>0</v>
      </c>
      <c r="AR206" s="14" t="s">
        <v>137</v>
      </c>
      <c r="AT206" s="14" t="s">
        <v>132</v>
      </c>
      <c r="AU206" s="14" t="s">
        <v>84</v>
      </c>
      <c r="AY206" s="14" t="s">
        <v>130</v>
      </c>
      <c r="BE206" s="212">
        <f>IF(N206="základní",J206,0)</f>
        <v>0</v>
      </c>
      <c r="BF206" s="212">
        <f>IF(N206="snížená",J206,0)</f>
        <v>0</v>
      </c>
      <c r="BG206" s="212">
        <f>IF(N206="zákl. přenesená",J206,0)</f>
        <v>0</v>
      </c>
      <c r="BH206" s="212">
        <f>IF(N206="sníž. přenesená",J206,0)</f>
        <v>0</v>
      </c>
      <c r="BI206" s="212">
        <f>IF(N206="nulová",J206,0)</f>
        <v>0</v>
      </c>
      <c r="BJ206" s="14" t="s">
        <v>82</v>
      </c>
      <c r="BK206" s="212">
        <f>ROUND(I206*H206,2)</f>
        <v>0</v>
      </c>
      <c r="BL206" s="14" t="s">
        <v>137</v>
      </c>
      <c r="BM206" s="14" t="s">
        <v>303</v>
      </c>
    </row>
    <row r="207" spans="2:47" s="1" customFormat="1" ht="12">
      <c r="B207" s="35"/>
      <c r="C207" s="36"/>
      <c r="D207" s="213" t="s">
        <v>139</v>
      </c>
      <c r="E207" s="36"/>
      <c r="F207" s="214" t="s">
        <v>302</v>
      </c>
      <c r="G207" s="36"/>
      <c r="H207" s="36"/>
      <c r="I207" s="127"/>
      <c r="J207" s="36"/>
      <c r="K207" s="36"/>
      <c r="L207" s="40"/>
      <c r="M207" s="215"/>
      <c r="N207" s="76"/>
      <c r="O207" s="76"/>
      <c r="P207" s="76"/>
      <c r="Q207" s="76"/>
      <c r="R207" s="76"/>
      <c r="S207" s="76"/>
      <c r="T207" s="77"/>
      <c r="AT207" s="14" t="s">
        <v>139</v>
      </c>
      <c r="AU207" s="14" t="s">
        <v>84</v>
      </c>
    </row>
    <row r="208" spans="2:47" s="1" customFormat="1" ht="12">
      <c r="B208" s="35"/>
      <c r="C208" s="36"/>
      <c r="D208" s="213" t="s">
        <v>141</v>
      </c>
      <c r="E208" s="36"/>
      <c r="F208" s="216" t="s">
        <v>304</v>
      </c>
      <c r="G208" s="36"/>
      <c r="H208" s="36"/>
      <c r="I208" s="127"/>
      <c r="J208" s="36"/>
      <c r="K208" s="36"/>
      <c r="L208" s="40"/>
      <c r="M208" s="215"/>
      <c r="N208" s="76"/>
      <c r="O208" s="76"/>
      <c r="P208" s="76"/>
      <c r="Q208" s="76"/>
      <c r="R208" s="76"/>
      <c r="S208" s="76"/>
      <c r="T208" s="77"/>
      <c r="AT208" s="14" t="s">
        <v>141</v>
      </c>
      <c r="AU208" s="14" t="s">
        <v>84</v>
      </c>
    </row>
    <row r="209" spans="2:51" s="11" customFormat="1" ht="12">
      <c r="B209" s="217"/>
      <c r="C209" s="218"/>
      <c r="D209" s="213" t="s">
        <v>143</v>
      </c>
      <c r="E209" s="219" t="s">
        <v>19</v>
      </c>
      <c r="F209" s="220" t="s">
        <v>280</v>
      </c>
      <c r="G209" s="218"/>
      <c r="H209" s="221">
        <v>354.791</v>
      </c>
      <c r="I209" s="222"/>
      <c r="J209" s="218"/>
      <c r="K209" s="218"/>
      <c r="L209" s="223"/>
      <c r="M209" s="224"/>
      <c r="N209" s="225"/>
      <c r="O209" s="225"/>
      <c r="P209" s="225"/>
      <c r="Q209" s="225"/>
      <c r="R209" s="225"/>
      <c r="S209" s="225"/>
      <c r="T209" s="226"/>
      <c r="AT209" s="227" t="s">
        <v>143</v>
      </c>
      <c r="AU209" s="227" t="s">
        <v>84</v>
      </c>
      <c r="AV209" s="11" t="s">
        <v>84</v>
      </c>
      <c r="AW209" s="11" t="s">
        <v>35</v>
      </c>
      <c r="AX209" s="11" t="s">
        <v>74</v>
      </c>
      <c r="AY209" s="227" t="s">
        <v>130</v>
      </c>
    </row>
    <row r="210" spans="2:51" s="11" customFormat="1" ht="12">
      <c r="B210" s="217"/>
      <c r="C210" s="218"/>
      <c r="D210" s="213" t="s">
        <v>143</v>
      </c>
      <c r="E210" s="219" t="s">
        <v>19</v>
      </c>
      <c r="F210" s="220" t="s">
        <v>281</v>
      </c>
      <c r="G210" s="218"/>
      <c r="H210" s="221">
        <v>39.004</v>
      </c>
      <c r="I210" s="222"/>
      <c r="J210" s="218"/>
      <c r="K210" s="218"/>
      <c r="L210" s="223"/>
      <c r="M210" s="224"/>
      <c r="N210" s="225"/>
      <c r="O210" s="225"/>
      <c r="P210" s="225"/>
      <c r="Q210" s="225"/>
      <c r="R210" s="225"/>
      <c r="S210" s="225"/>
      <c r="T210" s="226"/>
      <c r="AT210" s="227" t="s">
        <v>143</v>
      </c>
      <c r="AU210" s="227" t="s">
        <v>84</v>
      </c>
      <c r="AV210" s="11" t="s">
        <v>84</v>
      </c>
      <c r="AW210" s="11" t="s">
        <v>35</v>
      </c>
      <c r="AX210" s="11" t="s">
        <v>74</v>
      </c>
      <c r="AY210" s="227" t="s">
        <v>130</v>
      </c>
    </row>
    <row r="211" spans="2:65" s="1" customFormat="1" ht="20.4" customHeight="1">
      <c r="B211" s="35"/>
      <c r="C211" s="201" t="s">
        <v>305</v>
      </c>
      <c r="D211" s="201" t="s">
        <v>132</v>
      </c>
      <c r="E211" s="202" t="s">
        <v>306</v>
      </c>
      <c r="F211" s="203" t="s">
        <v>307</v>
      </c>
      <c r="G211" s="204" t="s">
        <v>308</v>
      </c>
      <c r="H211" s="205">
        <v>787.59</v>
      </c>
      <c r="I211" s="206"/>
      <c r="J211" s="207">
        <f>ROUND(I211*H211,2)</f>
        <v>0</v>
      </c>
      <c r="K211" s="203" t="s">
        <v>136</v>
      </c>
      <c r="L211" s="40"/>
      <c r="M211" s="208" t="s">
        <v>19</v>
      </c>
      <c r="N211" s="209" t="s">
        <v>45</v>
      </c>
      <c r="O211" s="76"/>
      <c r="P211" s="210">
        <f>O211*H211</f>
        <v>0</v>
      </c>
      <c r="Q211" s="210">
        <v>0</v>
      </c>
      <c r="R211" s="210">
        <f>Q211*H211</f>
        <v>0</v>
      </c>
      <c r="S211" s="210">
        <v>0</v>
      </c>
      <c r="T211" s="211">
        <f>S211*H211</f>
        <v>0</v>
      </c>
      <c r="AR211" s="14" t="s">
        <v>137</v>
      </c>
      <c r="AT211" s="14" t="s">
        <v>132</v>
      </c>
      <c r="AU211" s="14" t="s">
        <v>84</v>
      </c>
      <c r="AY211" s="14" t="s">
        <v>130</v>
      </c>
      <c r="BE211" s="212">
        <f>IF(N211="základní",J211,0)</f>
        <v>0</v>
      </c>
      <c r="BF211" s="212">
        <f>IF(N211="snížená",J211,0)</f>
        <v>0</v>
      </c>
      <c r="BG211" s="212">
        <f>IF(N211="zákl. přenesená",J211,0)</f>
        <v>0</v>
      </c>
      <c r="BH211" s="212">
        <f>IF(N211="sníž. přenesená",J211,0)</f>
        <v>0</v>
      </c>
      <c r="BI211" s="212">
        <f>IF(N211="nulová",J211,0)</f>
        <v>0</v>
      </c>
      <c r="BJ211" s="14" t="s">
        <v>82</v>
      </c>
      <c r="BK211" s="212">
        <f>ROUND(I211*H211,2)</f>
        <v>0</v>
      </c>
      <c r="BL211" s="14" t="s">
        <v>137</v>
      </c>
      <c r="BM211" s="14" t="s">
        <v>309</v>
      </c>
    </row>
    <row r="212" spans="2:47" s="1" customFormat="1" ht="12">
      <c r="B212" s="35"/>
      <c r="C212" s="36"/>
      <c r="D212" s="213" t="s">
        <v>139</v>
      </c>
      <c r="E212" s="36"/>
      <c r="F212" s="214" t="s">
        <v>310</v>
      </c>
      <c r="G212" s="36"/>
      <c r="H212" s="36"/>
      <c r="I212" s="127"/>
      <c r="J212" s="36"/>
      <c r="K212" s="36"/>
      <c r="L212" s="40"/>
      <c r="M212" s="215"/>
      <c r="N212" s="76"/>
      <c r="O212" s="76"/>
      <c r="P212" s="76"/>
      <c r="Q212" s="76"/>
      <c r="R212" s="76"/>
      <c r="S212" s="76"/>
      <c r="T212" s="77"/>
      <c r="AT212" s="14" t="s">
        <v>139</v>
      </c>
      <c r="AU212" s="14" t="s">
        <v>84</v>
      </c>
    </row>
    <row r="213" spans="2:47" s="1" customFormat="1" ht="12">
      <c r="B213" s="35"/>
      <c r="C213" s="36"/>
      <c r="D213" s="213" t="s">
        <v>141</v>
      </c>
      <c r="E213" s="36"/>
      <c r="F213" s="216" t="s">
        <v>311</v>
      </c>
      <c r="G213" s="36"/>
      <c r="H213" s="36"/>
      <c r="I213" s="127"/>
      <c r="J213" s="36"/>
      <c r="K213" s="36"/>
      <c r="L213" s="40"/>
      <c r="M213" s="215"/>
      <c r="N213" s="76"/>
      <c r="O213" s="76"/>
      <c r="P213" s="76"/>
      <c r="Q213" s="76"/>
      <c r="R213" s="76"/>
      <c r="S213" s="76"/>
      <c r="T213" s="77"/>
      <c r="AT213" s="14" t="s">
        <v>141</v>
      </c>
      <c r="AU213" s="14" t="s">
        <v>84</v>
      </c>
    </row>
    <row r="214" spans="2:51" s="11" customFormat="1" ht="12">
      <c r="B214" s="217"/>
      <c r="C214" s="218"/>
      <c r="D214" s="213" t="s">
        <v>143</v>
      </c>
      <c r="E214" s="219" t="s">
        <v>19</v>
      </c>
      <c r="F214" s="220" t="s">
        <v>280</v>
      </c>
      <c r="G214" s="218"/>
      <c r="H214" s="221">
        <v>354.791</v>
      </c>
      <c r="I214" s="222"/>
      <c r="J214" s="218"/>
      <c r="K214" s="218"/>
      <c r="L214" s="223"/>
      <c r="M214" s="224"/>
      <c r="N214" s="225"/>
      <c r="O214" s="225"/>
      <c r="P214" s="225"/>
      <c r="Q214" s="225"/>
      <c r="R214" s="225"/>
      <c r="S214" s="225"/>
      <c r="T214" s="226"/>
      <c r="AT214" s="227" t="s">
        <v>143</v>
      </c>
      <c r="AU214" s="227" t="s">
        <v>84</v>
      </c>
      <c r="AV214" s="11" t="s">
        <v>84</v>
      </c>
      <c r="AW214" s="11" t="s">
        <v>35</v>
      </c>
      <c r="AX214" s="11" t="s">
        <v>74</v>
      </c>
      <c r="AY214" s="227" t="s">
        <v>130</v>
      </c>
    </row>
    <row r="215" spans="2:51" s="11" customFormat="1" ht="12">
      <c r="B215" s="217"/>
      <c r="C215" s="218"/>
      <c r="D215" s="213" t="s">
        <v>143</v>
      </c>
      <c r="E215" s="219" t="s">
        <v>19</v>
      </c>
      <c r="F215" s="220" t="s">
        <v>281</v>
      </c>
      <c r="G215" s="218"/>
      <c r="H215" s="221">
        <v>39.004</v>
      </c>
      <c r="I215" s="222"/>
      <c r="J215" s="218"/>
      <c r="K215" s="218"/>
      <c r="L215" s="223"/>
      <c r="M215" s="224"/>
      <c r="N215" s="225"/>
      <c r="O215" s="225"/>
      <c r="P215" s="225"/>
      <c r="Q215" s="225"/>
      <c r="R215" s="225"/>
      <c r="S215" s="225"/>
      <c r="T215" s="226"/>
      <c r="AT215" s="227" t="s">
        <v>143</v>
      </c>
      <c r="AU215" s="227" t="s">
        <v>84</v>
      </c>
      <c r="AV215" s="11" t="s">
        <v>84</v>
      </c>
      <c r="AW215" s="11" t="s">
        <v>35</v>
      </c>
      <c r="AX215" s="11" t="s">
        <v>74</v>
      </c>
      <c r="AY215" s="227" t="s">
        <v>130</v>
      </c>
    </row>
    <row r="216" spans="2:51" s="11" customFormat="1" ht="12">
      <c r="B216" s="217"/>
      <c r="C216" s="218"/>
      <c r="D216" s="213" t="s">
        <v>143</v>
      </c>
      <c r="E216" s="218"/>
      <c r="F216" s="220" t="s">
        <v>312</v>
      </c>
      <c r="G216" s="218"/>
      <c r="H216" s="221">
        <v>787.59</v>
      </c>
      <c r="I216" s="222"/>
      <c r="J216" s="218"/>
      <c r="K216" s="218"/>
      <c r="L216" s="223"/>
      <c r="M216" s="224"/>
      <c r="N216" s="225"/>
      <c r="O216" s="225"/>
      <c r="P216" s="225"/>
      <c r="Q216" s="225"/>
      <c r="R216" s="225"/>
      <c r="S216" s="225"/>
      <c r="T216" s="226"/>
      <c r="AT216" s="227" t="s">
        <v>143</v>
      </c>
      <c r="AU216" s="227" t="s">
        <v>84</v>
      </c>
      <c r="AV216" s="11" t="s">
        <v>84</v>
      </c>
      <c r="AW216" s="11" t="s">
        <v>4</v>
      </c>
      <c r="AX216" s="11" t="s">
        <v>82</v>
      </c>
      <c r="AY216" s="227" t="s">
        <v>130</v>
      </c>
    </row>
    <row r="217" spans="2:65" s="1" customFormat="1" ht="20.4" customHeight="1">
      <c r="B217" s="35"/>
      <c r="C217" s="201" t="s">
        <v>313</v>
      </c>
      <c r="D217" s="201" t="s">
        <v>132</v>
      </c>
      <c r="E217" s="202" t="s">
        <v>314</v>
      </c>
      <c r="F217" s="203" t="s">
        <v>315</v>
      </c>
      <c r="G217" s="204" t="s">
        <v>209</v>
      </c>
      <c r="H217" s="205">
        <v>638.775</v>
      </c>
      <c r="I217" s="206"/>
      <c r="J217" s="207">
        <f>ROUND(I217*H217,2)</f>
        <v>0</v>
      </c>
      <c r="K217" s="203" t="s">
        <v>136</v>
      </c>
      <c r="L217" s="40"/>
      <c r="M217" s="208" t="s">
        <v>19</v>
      </c>
      <c r="N217" s="209" t="s">
        <v>45</v>
      </c>
      <c r="O217" s="76"/>
      <c r="P217" s="210">
        <f>O217*H217</f>
        <v>0</v>
      </c>
      <c r="Q217" s="210">
        <v>0</v>
      </c>
      <c r="R217" s="210">
        <f>Q217*H217</f>
        <v>0</v>
      </c>
      <c r="S217" s="210">
        <v>0</v>
      </c>
      <c r="T217" s="211">
        <f>S217*H217</f>
        <v>0</v>
      </c>
      <c r="AR217" s="14" t="s">
        <v>137</v>
      </c>
      <c r="AT217" s="14" t="s">
        <v>132</v>
      </c>
      <c r="AU217" s="14" t="s">
        <v>84</v>
      </c>
      <c r="AY217" s="14" t="s">
        <v>130</v>
      </c>
      <c r="BE217" s="212">
        <f>IF(N217="základní",J217,0)</f>
        <v>0</v>
      </c>
      <c r="BF217" s="212">
        <f>IF(N217="snížená",J217,0)</f>
        <v>0</v>
      </c>
      <c r="BG217" s="212">
        <f>IF(N217="zákl. přenesená",J217,0)</f>
        <v>0</v>
      </c>
      <c r="BH217" s="212">
        <f>IF(N217="sníž. přenesená",J217,0)</f>
        <v>0</v>
      </c>
      <c r="BI217" s="212">
        <f>IF(N217="nulová",J217,0)</f>
        <v>0</v>
      </c>
      <c r="BJ217" s="14" t="s">
        <v>82</v>
      </c>
      <c r="BK217" s="212">
        <f>ROUND(I217*H217,2)</f>
        <v>0</v>
      </c>
      <c r="BL217" s="14" t="s">
        <v>137</v>
      </c>
      <c r="BM217" s="14" t="s">
        <v>316</v>
      </c>
    </row>
    <row r="218" spans="2:47" s="1" customFormat="1" ht="12">
      <c r="B218" s="35"/>
      <c r="C218" s="36"/>
      <c r="D218" s="213" t="s">
        <v>139</v>
      </c>
      <c r="E218" s="36"/>
      <c r="F218" s="214" t="s">
        <v>317</v>
      </c>
      <c r="G218" s="36"/>
      <c r="H218" s="36"/>
      <c r="I218" s="127"/>
      <c r="J218" s="36"/>
      <c r="K218" s="36"/>
      <c r="L218" s="40"/>
      <c r="M218" s="215"/>
      <c r="N218" s="76"/>
      <c r="O218" s="76"/>
      <c r="P218" s="76"/>
      <c r="Q218" s="76"/>
      <c r="R218" s="76"/>
      <c r="S218" s="76"/>
      <c r="T218" s="77"/>
      <c r="AT218" s="14" t="s">
        <v>139</v>
      </c>
      <c r="AU218" s="14" t="s">
        <v>84</v>
      </c>
    </row>
    <row r="219" spans="2:47" s="1" customFormat="1" ht="12">
      <c r="B219" s="35"/>
      <c r="C219" s="36"/>
      <c r="D219" s="213" t="s">
        <v>141</v>
      </c>
      <c r="E219" s="36"/>
      <c r="F219" s="216" t="s">
        <v>318</v>
      </c>
      <c r="G219" s="36"/>
      <c r="H219" s="36"/>
      <c r="I219" s="127"/>
      <c r="J219" s="36"/>
      <c r="K219" s="36"/>
      <c r="L219" s="40"/>
      <c r="M219" s="215"/>
      <c r="N219" s="76"/>
      <c r="O219" s="76"/>
      <c r="P219" s="76"/>
      <c r="Q219" s="76"/>
      <c r="R219" s="76"/>
      <c r="S219" s="76"/>
      <c r="T219" s="77"/>
      <c r="AT219" s="14" t="s">
        <v>141</v>
      </c>
      <c r="AU219" s="14" t="s">
        <v>84</v>
      </c>
    </row>
    <row r="220" spans="2:51" s="11" customFormat="1" ht="12">
      <c r="B220" s="217"/>
      <c r="C220" s="218"/>
      <c r="D220" s="213" t="s">
        <v>143</v>
      </c>
      <c r="E220" s="219" t="s">
        <v>19</v>
      </c>
      <c r="F220" s="220" t="s">
        <v>213</v>
      </c>
      <c r="G220" s="218"/>
      <c r="H220" s="221">
        <v>1032.57</v>
      </c>
      <c r="I220" s="222"/>
      <c r="J220" s="218"/>
      <c r="K220" s="218"/>
      <c r="L220" s="223"/>
      <c r="M220" s="224"/>
      <c r="N220" s="225"/>
      <c r="O220" s="225"/>
      <c r="P220" s="225"/>
      <c r="Q220" s="225"/>
      <c r="R220" s="225"/>
      <c r="S220" s="225"/>
      <c r="T220" s="226"/>
      <c r="AT220" s="227" t="s">
        <v>143</v>
      </c>
      <c r="AU220" s="227" t="s">
        <v>84</v>
      </c>
      <c r="AV220" s="11" t="s">
        <v>84</v>
      </c>
      <c r="AW220" s="11" t="s">
        <v>35</v>
      </c>
      <c r="AX220" s="11" t="s">
        <v>74</v>
      </c>
      <c r="AY220" s="227" t="s">
        <v>130</v>
      </c>
    </row>
    <row r="221" spans="2:51" s="11" customFormat="1" ht="12">
      <c r="B221" s="217"/>
      <c r="C221" s="218"/>
      <c r="D221" s="213" t="s">
        <v>143</v>
      </c>
      <c r="E221" s="219" t="s">
        <v>19</v>
      </c>
      <c r="F221" s="220" t="s">
        <v>319</v>
      </c>
      <c r="G221" s="218"/>
      <c r="H221" s="221">
        <v>-354.791</v>
      </c>
      <c r="I221" s="222"/>
      <c r="J221" s="218"/>
      <c r="K221" s="218"/>
      <c r="L221" s="223"/>
      <c r="M221" s="224"/>
      <c r="N221" s="225"/>
      <c r="O221" s="225"/>
      <c r="P221" s="225"/>
      <c r="Q221" s="225"/>
      <c r="R221" s="225"/>
      <c r="S221" s="225"/>
      <c r="T221" s="226"/>
      <c r="AT221" s="227" t="s">
        <v>143</v>
      </c>
      <c r="AU221" s="227" t="s">
        <v>84</v>
      </c>
      <c r="AV221" s="11" t="s">
        <v>84</v>
      </c>
      <c r="AW221" s="11" t="s">
        <v>35</v>
      </c>
      <c r="AX221" s="11" t="s">
        <v>74</v>
      </c>
      <c r="AY221" s="227" t="s">
        <v>130</v>
      </c>
    </row>
    <row r="222" spans="2:51" s="11" customFormat="1" ht="12">
      <c r="B222" s="217"/>
      <c r="C222" s="218"/>
      <c r="D222" s="213" t="s">
        <v>143</v>
      </c>
      <c r="E222" s="219" t="s">
        <v>19</v>
      </c>
      <c r="F222" s="220" t="s">
        <v>320</v>
      </c>
      <c r="G222" s="218"/>
      <c r="H222" s="221">
        <v>-39.004</v>
      </c>
      <c r="I222" s="222"/>
      <c r="J222" s="218"/>
      <c r="K222" s="218"/>
      <c r="L222" s="223"/>
      <c r="M222" s="224"/>
      <c r="N222" s="225"/>
      <c r="O222" s="225"/>
      <c r="P222" s="225"/>
      <c r="Q222" s="225"/>
      <c r="R222" s="225"/>
      <c r="S222" s="225"/>
      <c r="T222" s="226"/>
      <c r="AT222" s="227" t="s">
        <v>143</v>
      </c>
      <c r="AU222" s="227" t="s">
        <v>84</v>
      </c>
      <c r="AV222" s="11" t="s">
        <v>84</v>
      </c>
      <c r="AW222" s="11" t="s">
        <v>35</v>
      </c>
      <c r="AX222" s="11" t="s">
        <v>74</v>
      </c>
      <c r="AY222" s="227" t="s">
        <v>130</v>
      </c>
    </row>
    <row r="223" spans="2:65" s="1" customFormat="1" ht="20.4" customHeight="1">
      <c r="B223" s="35"/>
      <c r="C223" s="201" t="s">
        <v>321</v>
      </c>
      <c r="D223" s="201" t="s">
        <v>132</v>
      </c>
      <c r="E223" s="202" t="s">
        <v>322</v>
      </c>
      <c r="F223" s="203" t="s">
        <v>323</v>
      </c>
      <c r="G223" s="204" t="s">
        <v>209</v>
      </c>
      <c r="H223" s="205">
        <v>266.358</v>
      </c>
      <c r="I223" s="206"/>
      <c r="J223" s="207">
        <f>ROUND(I223*H223,2)</f>
        <v>0</v>
      </c>
      <c r="K223" s="203" t="s">
        <v>136</v>
      </c>
      <c r="L223" s="40"/>
      <c r="M223" s="208" t="s">
        <v>19</v>
      </c>
      <c r="N223" s="209" t="s">
        <v>45</v>
      </c>
      <c r="O223" s="76"/>
      <c r="P223" s="210">
        <f>O223*H223</f>
        <v>0</v>
      </c>
      <c r="Q223" s="210">
        <v>0</v>
      </c>
      <c r="R223" s="210">
        <f>Q223*H223</f>
        <v>0</v>
      </c>
      <c r="S223" s="210">
        <v>0</v>
      </c>
      <c r="T223" s="211">
        <f>S223*H223</f>
        <v>0</v>
      </c>
      <c r="AR223" s="14" t="s">
        <v>137</v>
      </c>
      <c r="AT223" s="14" t="s">
        <v>132</v>
      </c>
      <c r="AU223" s="14" t="s">
        <v>84</v>
      </c>
      <c r="AY223" s="14" t="s">
        <v>130</v>
      </c>
      <c r="BE223" s="212">
        <f>IF(N223="základní",J223,0)</f>
        <v>0</v>
      </c>
      <c r="BF223" s="212">
        <f>IF(N223="snížená",J223,0)</f>
        <v>0</v>
      </c>
      <c r="BG223" s="212">
        <f>IF(N223="zákl. přenesená",J223,0)</f>
        <v>0</v>
      </c>
      <c r="BH223" s="212">
        <f>IF(N223="sníž. přenesená",J223,0)</f>
        <v>0</v>
      </c>
      <c r="BI223" s="212">
        <f>IF(N223="nulová",J223,0)</f>
        <v>0</v>
      </c>
      <c r="BJ223" s="14" t="s">
        <v>82</v>
      </c>
      <c r="BK223" s="212">
        <f>ROUND(I223*H223,2)</f>
        <v>0</v>
      </c>
      <c r="BL223" s="14" t="s">
        <v>137</v>
      </c>
      <c r="BM223" s="14" t="s">
        <v>324</v>
      </c>
    </row>
    <row r="224" spans="2:47" s="1" customFormat="1" ht="12">
      <c r="B224" s="35"/>
      <c r="C224" s="36"/>
      <c r="D224" s="213" t="s">
        <v>139</v>
      </c>
      <c r="E224" s="36"/>
      <c r="F224" s="214" t="s">
        <v>325</v>
      </c>
      <c r="G224" s="36"/>
      <c r="H224" s="36"/>
      <c r="I224" s="127"/>
      <c r="J224" s="36"/>
      <c r="K224" s="36"/>
      <c r="L224" s="40"/>
      <c r="M224" s="215"/>
      <c r="N224" s="76"/>
      <c r="O224" s="76"/>
      <c r="P224" s="76"/>
      <c r="Q224" s="76"/>
      <c r="R224" s="76"/>
      <c r="S224" s="76"/>
      <c r="T224" s="77"/>
      <c r="AT224" s="14" t="s">
        <v>139</v>
      </c>
      <c r="AU224" s="14" t="s">
        <v>84</v>
      </c>
    </row>
    <row r="225" spans="2:47" s="1" customFormat="1" ht="12">
      <c r="B225" s="35"/>
      <c r="C225" s="36"/>
      <c r="D225" s="213" t="s">
        <v>141</v>
      </c>
      <c r="E225" s="36"/>
      <c r="F225" s="216" t="s">
        <v>326</v>
      </c>
      <c r="G225" s="36"/>
      <c r="H225" s="36"/>
      <c r="I225" s="127"/>
      <c r="J225" s="36"/>
      <c r="K225" s="36"/>
      <c r="L225" s="40"/>
      <c r="M225" s="215"/>
      <c r="N225" s="76"/>
      <c r="O225" s="76"/>
      <c r="P225" s="76"/>
      <c r="Q225" s="76"/>
      <c r="R225" s="76"/>
      <c r="S225" s="76"/>
      <c r="T225" s="77"/>
      <c r="AT225" s="14" t="s">
        <v>141</v>
      </c>
      <c r="AU225" s="14" t="s">
        <v>84</v>
      </c>
    </row>
    <row r="226" spans="2:51" s="11" customFormat="1" ht="12">
      <c r="B226" s="217"/>
      <c r="C226" s="218"/>
      <c r="D226" s="213" t="s">
        <v>143</v>
      </c>
      <c r="E226" s="219" t="s">
        <v>19</v>
      </c>
      <c r="F226" s="220" t="s">
        <v>327</v>
      </c>
      <c r="G226" s="218"/>
      <c r="H226" s="221">
        <v>302.137</v>
      </c>
      <c r="I226" s="222"/>
      <c r="J226" s="218"/>
      <c r="K226" s="218"/>
      <c r="L226" s="223"/>
      <c r="M226" s="224"/>
      <c r="N226" s="225"/>
      <c r="O226" s="225"/>
      <c r="P226" s="225"/>
      <c r="Q226" s="225"/>
      <c r="R226" s="225"/>
      <c r="S226" s="225"/>
      <c r="T226" s="226"/>
      <c r="AT226" s="227" t="s">
        <v>143</v>
      </c>
      <c r="AU226" s="227" t="s">
        <v>84</v>
      </c>
      <c r="AV226" s="11" t="s">
        <v>84</v>
      </c>
      <c r="AW226" s="11" t="s">
        <v>35</v>
      </c>
      <c r="AX226" s="11" t="s">
        <v>74</v>
      </c>
      <c r="AY226" s="227" t="s">
        <v>130</v>
      </c>
    </row>
    <row r="227" spans="2:51" s="11" customFormat="1" ht="12">
      <c r="B227" s="217"/>
      <c r="C227" s="218"/>
      <c r="D227" s="213" t="s">
        <v>143</v>
      </c>
      <c r="E227" s="219" t="s">
        <v>19</v>
      </c>
      <c r="F227" s="220" t="s">
        <v>328</v>
      </c>
      <c r="G227" s="218"/>
      <c r="H227" s="221">
        <v>-35.779</v>
      </c>
      <c r="I227" s="222"/>
      <c r="J227" s="218"/>
      <c r="K227" s="218"/>
      <c r="L227" s="223"/>
      <c r="M227" s="224"/>
      <c r="N227" s="225"/>
      <c r="O227" s="225"/>
      <c r="P227" s="225"/>
      <c r="Q227" s="225"/>
      <c r="R227" s="225"/>
      <c r="S227" s="225"/>
      <c r="T227" s="226"/>
      <c r="AT227" s="227" t="s">
        <v>143</v>
      </c>
      <c r="AU227" s="227" t="s">
        <v>84</v>
      </c>
      <c r="AV227" s="11" t="s">
        <v>84</v>
      </c>
      <c r="AW227" s="11" t="s">
        <v>35</v>
      </c>
      <c r="AX227" s="11" t="s">
        <v>74</v>
      </c>
      <c r="AY227" s="227" t="s">
        <v>130</v>
      </c>
    </row>
    <row r="228" spans="2:65" s="1" customFormat="1" ht="20.4" customHeight="1">
      <c r="B228" s="35"/>
      <c r="C228" s="228" t="s">
        <v>329</v>
      </c>
      <c r="D228" s="228" t="s">
        <v>330</v>
      </c>
      <c r="E228" s="229" t="s">
        <v>331</v>
      </c>
      <c r="F228" s="230" t="s">
        <v>332</v>
      </c>
      <c r="G228" s="231" t="s">
        <v>308</v>
      </c>
      <c r="H228" s="232">
        <v>444.818</v>
      </c>
      <c r="I228" s="233"/>
      <c r="J228" s="234">
        <f>ROUND(I228*H228,2)</f>
        <v>0</v>
      </c>
      <c r="K228" s="230" t="s">
        <v>136</v>
      </c>
      <c r="L228" s="235"/>
      <c r="M228" s="236" t="s">
        <v>19</v>
      </c>
      <c r="N228" s="237" t="s">
        <v>45</v>
      </c>
      <c r="O228" s="76"/>
      <c r="P228" s="210">
        <f>O228*H228</f>
        <v>0</v>
      </c>
      <c r="Q228" s="210">
        <v>0</v>
      </c>
      <c r="R228" s="210">
        <f>Q228*H228</f>
        <v>0</v>
      </c>
      <c r="S228" s="210">
        <v>0</v>
      </c>
      <c r="T228" s="211">
        <f>S228*H228</f>
        <v>0</v>
      </c>
      <c r="AR228" s="14" t="s">
        <v>178</v>
      </c>
      <c r="AT228" s="14" t="s">
        <v>330</v>
      </c>
      <c r="AU228" s="14" t="s">
        <v>84</v>
      </c>
      <c r="AY228" s="14" t="s">
        <v>130</v>
      </c>
      <c r="BE228" s="212">
        <f>IF(N228="základní",J228,0)</f>
        <v>0</v>
      </c>
      <c r="BF228" s="212">
        <f>IF(N228="snížená",J228,0)</f>
        <v>0</v>
      </c>
      <c r="BG228" s="212">
        <f>IF(N228="zákl. přenesená",J228,0)</f>
        <v>0</v>
      </c>
      <c r="BH228" s="212">
        <f>IF(N228="sníž. přenesená",J228,0)</f>
        <v>0</v>
      </c>
      <c r="BI228" s="212">
        <f>IF(N228="nulová",J228,0)</f>
        <v>0</v>
      </c>
      <c r="BJ228" s="14" t="s">
        <v>82</v>
      </c>
      <c r="BK228" s="212">
        <f>ROUND(I228*H228,2)</f>
        <v>0</v>
      </c>
      <c r="BL228" s="14" t="s">
        <v>137</v>
      </c>
      <c r="BM228" s="14" t="s">
        <v>333</v>
      </c>
    </row>
    <row r="229" spans="2:47" s="1" customFormat="1" ht="12">
      <c r="B229" s="35"/>
      <c r="C229" s="36"/>
      <c r="D229" s="213" t="s">
        <v>139</v>
      </c>
      <c r="E229" s="36"/>
      <c r="F229" s="214" t="s">
        <v>332</v>
      </c>
      <c r="G229" s="36"/>
      <c r="H229" s="36"/>
      <c r="I229" s="127"/>
      <c r="J229" s="36"/>
      <c r="K229" s="36"/>
      <c r="L229" s="40"/>
      <c r="M229" s="215"/>
      <c r="N229" s="76"/>
      <c r="O229" s="76"/>
      <c r="P229" s="76"/>
      <c r="Q229" s="76"/>
      <c r="R229" s="76"/>
      <c r="S229" s="76"/>
      <c r="T229" s="77"/>
      <c r="AT229" s="14" t="s">
        <v>139</v>
      </c>
      <c r="AU229" s="14" t="s">
        <v>84</v>
      </c>
    </row>
    <row r="230" spans="2:51" s="11" customFormat="1" ht="12">
      <c r="B230" s="217"/>
      <c r="C230" s="218"/>
      <c r="D230" s="213" t="s">
        <v>143</v>
      </c>
      <c r="E230" s="219" t="s">
        <v>19</v>
      </c>
      <c r="F230" s="220" t="s">
        <v>327</v>
      </c>
      <c r="G230" s="218"/>
      <c r="H230" s="221">
        <v>302.137</v>
      </c>
      <c r="I230" s="222"/>
      <c r="J230" s="218"/>
      <c r="K230" s="218"/>
      <c r="L230" s="223"/>
      <c r="M230" s="224"/>
      <c r="N230" s="225"/>
      <c r="O230" s="225"/>
      <c r="P230" s="225"/>
      <c r="Q230" s="225"/>
      <c r="R230" s="225"/>
      <c r="S230" s="225"/>
      <c r="T230" s="226"/>
      <c r="AT230" s="227" t="s">
        <v>143</v>
      </c>
      <c r="AU230" s="227" t="s">
        <v>84</v>
      </c>
      <c r="AV230" s="11" t="s">
        <v>84</v>
      </c>
      <c r="AW230" s="11" t="s">
        <v>35</v>
      </c>
      <c r="AX230" s="11" t="s">
        <v>74</v>
      </c>
      <c r="AY230" s="227" t="s">
        <v>130</v>
      </c>
    </row>
    <row r="231" spans="2:51" s="11" customFormat="1" ht="12">
      <c r="B231" s="217"/>
      <c r="C231" s="218"/>
      <c r="D231" s="213" t="s">
        <v>143</v>
      </c>
      <c r="E231" s="219" t="s">
        <v>19</v>
      </c>
      <c r="F231" s="220" t="s">
        <v>328</v>
      </c>
      <c r="G231" s="218"/>
      <c r="H231" s="221">
        <v>-35.779</v>
      </c>
      <c r="I231" s="222"/>
      <c r="J231" s="218"/>
      <c r="K231" s="218"/>
      <c r="L231" s="223"/>
      <c r="M231" s="224"/>
      <c r="N231" s="225"/>
      <c r="O231" s="225"/>
      <c r="P231" s="225"/>
      <c r="Q231" s="225"/>
      <c r="R231" s="225"/>
      <c r="S231" s="225"/>
      <c r="T231" s="226"/>
      <c r="AT231" s="227" t="s">
        <v>143</v>
      </c>
      <c r="AU231" s="227" t="s">
        <v>84</v>
      </c>
      <c r="AV231" s="11" t="s">
        <v>84</v>
      </c>
      <c r="AW231" s="11" t="s">
        <v>35</v>
      </c>
      <c r="AX231" s="11" t="s">
        <v>74</v>
      </c>
      <c r="AY231" s="227" t="s">
        <v>130</v>
      </c>
    </row>
    <row r="232" spans="2:51" s="11" customFormat="1" ht="12">
      <c r="B232" s="217"/>
      <c r="C232" s="218"/>
      <c r="D232" s="213" t="s">
        <v>143</v>
      </c>
      <c r="E232" s="218"/>
      <c r="F232" s="220" t="s">
        <v>334</v>
      </c>
      <c r="G232" s="218"/>
      <c r="H232" s="221">
        <v>444.818</v>
      </c>
      <c r="I232" s="222"/>
      <c r="J232" s="218"/>
      <c r="K232" s="218"/>
      <c r="L232" s="223"/>
      <c r="M232" s="224"/>
      <c r="N232" s="225"/>
      <c r="O232" s="225"/>
      <c r="P232" s="225"/>
      <c r="Q232" s="225"/>
      <c r="R232" s="225"/>
      <c r="S232" s="225"/>
      <c r="T232" s="226"/>
      <c r="AT232" s="227" t="s">
        <v>143</v>
      </c>
      <c r="AU232" s="227" t="s">
        <v>84</v>
      </c>
      <c r="AV232" s="11" t="s">
        <v>84</v>
      </c>
      <c r="AW232" s="11" t="s">
        <v>4</v>
      </c>
      <c r="AX232" s="11" t="s">
        <v>82</v>
      </c>
      <c r="AY232" s="227" t="s">
        <v>130</v>
      </c>
    </row>
    <row r="233" spans="2:65" s="1" customFormat="1" ht="20.4" customHeight="1">
      <c r="B233" s="35"/>
      <c r="C233" s="201" t="s">
        <v>335</v>
      </c>
      <c r="D233" s="201" t="s">
        <v>132</v>
      </c>
      <c r="E233" s="202" t="s">
        <v>336</v>
      </c>
      <c r="F233" s="203" t="s">
        <v>337</v>
      </c>
      <c r="G233" s="204" t="s">
        <v>135</v>
      </c>
      <c r="H233" s="205">
        <v>2174.4</v>
      </c>
      <c r="I233" s="206"/>
      <c r="J233" s="207">
        <f>ROUND(I233*H233,2)</f>
        <v>0</v>
      </c>
      <c r="K233" s="203" t="s">
        <v>136</v>
      </c>
      <c r="L233" s="40"/>
      <c r="M233" s="208" t="s">
        <v>19</v>
      </c>
      <c r="N233" s="209" t="s">
        <v>45</v>
      </c>
      <c r="O233" s="76"/>
      <c r="P233" s="210">
        <f>O233*H233</f>
        <v>0</v>
      </c>
      <c r="Q233" s="210">
        <v>0</v>
      </c>
      <c r="R233" s="210">
        <f>Q233*H233</f>
        <v>0</v>
      </c>
      <c r="S233" s="210">
        <v>0</v>
      </c>
      <c r="T233" s="211">
        <f>S233*H233</f>
        <v>0</v>
      </c>
      <c r="AR233" s="14" t="s">
        <v>137</v>
      </c>
      <c r="AT233" s="14" t="s">
        <v>132</v>
      </c>
      <c r="AU233" s="14" t="s">
        <v>84</v>
      </c>
      <c r="AY233" s="14" t="s">
        <v>130</v>
      </c>
      <c r="BE233" s="212">
        <f>IF(N233="základní",J233,0)</f>
        <v>0</v>
      </c>
      <c r="BF233" s="212">
        <f>IF(N233="snížená",J233,0)</f>
        <v>0</v>
      </c>
      <c r="BG233" s="212">
        <f>IF(N233="zákl. přenesená",J233,0)</f>
        <v>0</v>
      </c>
      <c r="BH233" s="212">
        <f>IF(N233="sníž. přenesená",J233,0)</f>
        <v>0</v>
      </c>
      <c r="BI233" s="212">
        <f>IF(N233="nulová",J233,0)</f>
        <v>0</v>
      </c>
      <c r="BJ233" s="14" t="s">
        <v>82</v>
      </c>
      <c r="BK233" s="212">
        <f>ROUND(I233*H233,2)</f>
        <v>0</v>
      </c>
      <c r="BL233" s="14" t="s">
        <v>137</v>
      </c>
      <c r="BM233" s="14" t="s">
        <v>338</v>
      </c>
    </row>
    <row r="234" spans="2:47" s="1" customFormat="1" ht="12">
      <c r="B234" s="35"/>
      <c r="C234" s="36"/>
      <c r="D234" s="213" t="s">
        <v>139</v>
      </c>
      <c r="E234" s="36"/>
      <c r="F234" s="214" t="s">
        <v>339</v>
      </c>
      <c r="G234" s="36"/>
      <c r="H234" s="36"/>
      <c r="I234" s="127"/>
      <c r="J234" s="36"/>
      <c r="K234" s="36"/>
      <c r="L234" s="40"/>
      <c r="M234" s="215"/>
      <c r="N234" s="76"/>
      <c r="O234" s="76"/>
      <c r="P234" s="76"/>
      <c r="Q234" s="76"/>
      <c r="R234" s="76"/>
      <c r="S234" s="76"/>
      <c r="T234" s="77"/>
      <c r="AT234" s="14" t="s">
        <v>139</v>
      </c>
      <c r="AU234" s="14" t="s">
        <v>84</v>
      </c>
    </row>
    <row r="235" spans="2:47" s="1" customFormat="1" ht="12">
      <c r="B235" s="35"/>
      <c r="C235" s="36"/>
      <c r="D235" s="213" t="s">
        <v>141</v>
      </c>
      <c r="E235" s="36"/>
      <c r="F235" s="216" t="s">
        <v>340</v>
      </c>
      <c r="G235" s="36"/>
      <c r="H235" s="36"/>
      <c r="I235" s="127"/>
      <c r="J235" s="36"/>
      <c r="K235" s="36"/>
      <c r="L235" s="40"/>
      <c r="M235" s="215"/>
      <c r="N235" s="76"/>
      <c r="O235" s="76"/>
      <c r="P235" s="76"/>
      <c r="Q235" s="76"/>
      <c r="R235" s="76"/>
      <c r="S235" s="76"/>
      <c r="T235" s="77"/>
      <c r="AT235" s="14" t="s">
        <v>141</v>
      </c>
      <c r="AU235" s="14" t="s">
        <v>84</v>
      </c>
    </row>
    <row r="236" spans="2:51" s="11" customFormat="1" ht="12">
      <c r="B236" s="217"/>
      <c r="C236" s="218"/>
      <c r="D236" s="213" t="s">
        <v>143</v>
      </c>
      <c r="E236" s="219" t="s">
        <v>19</v>
      </c>
      <c r="F236" s="220" t="s">
        <v>341</v>
      </c>
      <c r="G236" s="218"/>
      <c r="H236" s="221">
        <v>2174.4</v>
      </c>
      <c r="I236" s="222"/>
      <c r="J236" s="218"/>
      <c r="K236" s="218"/>
      <c r="L236" s="223"/>
      <c r="M236" s="224"/>
      <c r="N236" s="225"/>
      <c r="O236" s="225"/>
      <c r="P236" s="225"/>
      <c r="Q236" s="225"/>
      <c r="R236" s="225"/>
      <c r="S236" s="225"/>
      <c r="T236" s="226"/>
      <c r="AT236" s="227" t="s">
        <v>143</v>
      </c>
      <c r="AU236" s="227" t="s">
        <v>84</v>
      </c>
      <c r="AV236" s="11" t="s">
        <v>84</v>
      </c>
      <c r="AW236" s="11" t="s">
        <v>35</v>
      </c>
      <c r="AX236" s="11" t="s">
        <v>82</v>
      </c>
      <c r="AY236" s="227" t="s">
        <v>130</v>
      </c>
    </row>
    <row r="237" spans="2:63" s="10" customFormat="1" ht="22.8" customHeight="1">
      <c r="B237" s="185"/>
      <c r="C237" s="186"/>
      <c r="D237" s="187" t="s">
        <v>73</v>
      </c>
      <c r="E237" s="199" t="s">
        <v>84</v>
      </c>
      <c r="F237" s="199" t="s">
        <v>342</v>
      </c>
      <c r="G237" s="186"/>
      <c r="H237" s="186"/>
      <c r="I237" s="189"/>
      <c r="J237" s="200">
        <f>BK237</f>
        <v>0</v>
      </c>
      <c r="K237" s="186"/>
      <c r="L237" s="191"/>
      <c r="M237" s="192"/>
      <c r="N237" s="193"/>
      <c r="O237" s="193"/>
      <c r="P237" s="194">
        <f>SUM(P238:P240)</f>
        <v>0</v>
      </c>
      <c r="Q237" s="193"/>
      <c r="R237" s="194">
        <f>SUM(R238:R240)</f>
        <v>90.17486</v>
      </c>
      <c r="S237" s="193"/>
      <c r="T237" s="195">
        <f>SUM(T238:T240)</f>
        <v>0</v>
      </c>
      <c r="AR237" s="196" t="s">
        <v>82</v>
      </c>
      <c r="AT237" s="197" t="s">
        <v>73</v>
      </c>
      <c r="AU237" s="197" t="s">
        <v>82</v>
      </c>
      <c r="AY237" s="196" t="s">
        <v>130</v>
      </c>
      <c r="BK237" s="198">
        <f>SUM(BK238:BK240)</f>
        <v>0</v>
      </c>
    </row>
    <row r="238" spans="2:65" s="1" customFormat="1" ht="20.4" customHeight="1">
      <c r="B238" s="35"/>
      <c r="C238" s="201" t="s">
        <v>343</v>
      </c>
      <c r="D238" s="201" t="s">
        <v>132</v>
      </c>
      <c r="E238" s="202" t="s">
        <v>344</v>
      </c>
      <c r="F238" s="203" t="s">
        <v>345</v>
      </c>
      <c r="G238" s="204" t="s">
        <v>181</v>
      </c>
      <c r="H238" s="205">
        <v>398</v>
      </c>
      <c r="I238" s="206"/>
      <c r="J238" s="207">
        <f>ROUND(I238*H238,2)</f>
        <v>0</v>
      </c>
      <c r="K238" s="203" t="s">
        <v>136</v>
      </c>
      <c r="L238" s="40"/>
      <c r="M238" s="208" t="s">
        <v>19</v>
      </c>
      <c r="N238" s="209" t="s">
        <v>45</v>
      </c>
      <c r="O238" s="76"/>
      <c r="P238" s="210">
        <f>O238*H238</f>
        <v>0</v>
      </c>
      <c r="Q238" s="210">
        <v>0.22657</v>
      </c>
      <c r="R238" s="210">
        <f>Q238*H238</f>
        <v>90.17486</v>
      </c>
      <c r="S238" s="210">
        <v>0</v>
      </c>
      <c r="T238" s="211">
        <f>S238*H238</f>
        <v>0</v>
      </c>
      <c r="AR238" s="14" t="s">
        <v>137</v>
      </c>
      <c r="AT238" s="14" t="s">
        <v>132</v>
      </c>
      <c r="AU238" s="14" t="s">
        <v>84</v>
      </c>
      <c r="AY238" s="14" t="s">
        <v>130</v>
      </c>
      <c r="BE238" s="212">
        <f>IF(N238="základní",J238,0)</f>
        <v>0</v>
      </c>
      <c r="BF238" s="212">
        <f>IF(N238="snížená",J238,0)</f>
        <v>0</v>
      </c>
      <c r="BG238" s="212">
        <f>IF(N238="zákl. přenesená",J238,0)</f>
        <v>0</v>
      </c>
      <c r="BH238" s="212">
        <f>IF(N238="sníž. přenesená",J238,0)</f>
        <v>0</v>
      </c>
      <c r="BI238" s="212">
        <f>IF(N238="nulová",J238,0)</f>
        <v>0</v>
      </c>
      <c r="BJ238" s="14" t="s">
        <v>82</v>
      </c>
      <c r="BK238" s="212">
        <f>ROUND(I238*H238,2)</f>
        <v>0</v>
      </c>
      <c r="BL238" s="14" t="s">
        <v>137</v>
      </c>
      <c r="BM238" s="14" t="s">
        <v>346</v>
      </c>
    </row>
    <row r="239" spans="2:47" s="1" customFormat="1" ht="12">
      <c r="B239" s="35"/>
      <c r="C239" s="36"/>
      <c r="D239" s="213" t="s">
        <v>139</v>
      </c>
      <c r="E239" s="36"/>
      <c r="F239" s="214" t="s">
        <v>347</v>
      </c>
      <c r="G239" s="36"/>
      <c r="H239" s="36"/>
      <c r="I239" s="127"/>
      <c r="J239" s="36"/>
      <c r="K239" s="36"/>
      <c r="L239" s="40"/>
      <c r="M239" s="215"/>
      <c r="N239" s="76"/>
      <c r="O239" s="76"/>
      <c r="P239" s="76"/>
      <c r="Q239" s="76"/>
      <c r="R239" s="76"/>
      <c r="S239" s="76"/>
      <c r="T239" s="77"/>
      <c r="AT239" s="14" t="s">
        <v>139</v>
      </c>
      <c r="AU239" s="14" t="s">
        <v>84</v>
      </c>
    </row>
    <row r="240" spans="2:51" s="11" customFormat="1" ht="12">
      <c r="B240" s="217"/>
      <c r="C240" s="218"/>
      <c r="D240" s="213" t="s">
        <v>143</v>
      </c>
      <c r="E240" s="219" t="s">
        <v>19</v>
      </c>
      <c r="F240" s="220" t="s">
        <v>348</v>
      </c>
      <c r="G240" s="218"/>
      <c r="H240" s="221">
        <v>398</v>
      </c>
      <c r="I240" s="222"/>
      <c r="J240" s="218"/>
      <c r="K240" s="218"/>
      <c r="L240" s="223"/>
      <c r="M240" s="224"/>
      <c r="N240" s="225"/>
      <c r="O240" s="225"/>
      <c r="P240" s="225"/>
      <c r="Q240" s="225"/>
      <c r="R240" s="225"/>
      <c r="S240" s="225"/>
      <c r="T240" s="226"/>
      <c r="AT240" s="227" t="s">
        <v>143</v>
      </c>
      <c r="AU240" s="227" t="s">
        <v>84</v>
      </c>
      <c r="AV240" s="11" t="s">
        <v>84</v>
      </c>
      <c r="AW240" s="11" t="s">
        <v>35</v>
      </c>
      <c r="AX240" s="11" t="s">
        <v>82</v>
      </c>
      <c r="AY240" s="227" t="s">
        <v>130</v>
      </c>
    </row>
    <row r="241" spans="2:63" s="10" customFormat="1" ht="22.8" customHeight="1">
      <c r="B241" s="185"/>
      <c r="C241" s="186"/>
      <c r="D241" s="187" t="s">
        <v>73</v>
      </c>
      <c r="E241" s="199" t="s">
        <v>137</v>
      </c>
      <c r="F241" s="199" t="s">
        <v>349</v>
      </c>
      <c r="G241" s="186"/>
      <c r="H241" s="186"/>
      <c r="I241" s="189"/>
      <c r="J241" s="200">
        <f>BK241</f>
        <v>0</v>
      </c>
      <c r="K241" s="186"/>
      <c r="L241" s="191"/>
      <c r="M241" s="192"/>
      <c r="N241" s="193"/>
      <c r="O241" s="193"/>
      <c r="P241" s="194">
        <f>SUM(P242:P262)</f>
        <v>0</v>
      </c>
      <c r="Q241" s="193"/>
      <c r="R241" s="194">
        <f>SUM(R242:R262)</f>
        <v>8.5491</v>
      </c>
      <c r="S241" s="193"/>
      <c r="T241" s="195">
        <f>SUM(T242:T262)</f>
        <v>0</v>
      </c>
      <c r="AR241" s="196" t="s">
        <v>82</v>
      </c>
      <c r="AT241" s="197" t="s">
        <v>73</v>
      </c>
      <c r="AU241" s="197" t="s">
        <v>82</v>
      </c>
      <c r="AY241" s="196" t="s">
        <v>130</v>
      </c>
      <c r="BK241" s="198">
        <f>SUM(BK242:BK262)</f>
        <v>0</v>
      </c>
    </row>
    <row r="242" spans="2:65" s="1" customFormat="1" ht="20.4" customHeight="1">
      <c r="B242" s="35"/>
      <c r="C242" s="201" t="s">
        <v>350</v>
      </c>
      <c r="D242" s="201" t="s">
        <v>132</v>
      </c>
      <c r="E242" s="202" t="s">
        <v>351</v>
      </c>
      <c r="F242" s="203" t="s">
        <v>352</v>
      </c>
      <c r="G242" s="204" t="s">
        <v>209</v>
      </c>
      <c r="H242" s="205">
        <v>52.83</v>
      </c>
      <c r="I242" s="206"/>
      <c r="J242" s="207">
        <f>ROUND(I242*H242,2)</f>
        <v>0</v>
      </c>
      <c r="K242" s="203" t="s">
        <v>136</v>
      </c>
      <c r="L242" s="40"/>
      <c r="M242" s="208" t="s">
        <v>19</v>
      </c>
      <c r="N242" s="209" t="s">
        <v>45</v>
      </c>
      <c r="O242" s="76"/>
      <c r="P242" s="210">
        <f>O242*H242</f>
        <v>0</v>
      </c>
      <c r="Q242" s="210">
        <v>0</v>
      </c>
      <c r="R242" s="210">
        <f>Q242*H242</f>
        <v>0</v>
      </c>
      <c r="S242" s="210">
        <v>0</v>
      </c>
      <c r="T242" s="211">
        <f>S242*H242</f>
        <v>0</v>
      </c>
      <c r="AR242" s="14" t="s">
        <v>137</v>
      </c>
      <c r="AT242" s="14" t="s">
        <v>132</v>
      </c>
      <c r="AU242" s="14" t="s">
        <v>84</v>
      </c>
      <c r="AY242" s="14" t="s">
        <v>130</v>
      </c>
      <c r="BE242" s="212">
        <f>IF(N242="základní",J242,0)</f>
        <v>0</v>
      </c>
      <c r="BF242" s="212">
        <f>IF(N242="snížená",J242,0)</f>
        <v>0</v>
      </c>
      <c r="BG242" s="212">
        <f>IF(N242="zákl. přenesená",J242,0)</f>
        <v>0</v>
      </c>
      <c r="BH242" s="212">
        <f>IF(N242="sníž. přenesená",J242,0)</f>
        <v>0</v>
      </c>
      <c r="BI242" s="212">
        <f>IF(N242="nulová",J242,0)</f>
        <v>0</v>
      </c>
      <c r="BJ242" s="14" t="s">
        <v>82</v>
      </c>
      <c r="BK242" s="212">
        <f>ROUND(I242*H242,2)</f>
        <v>0</v>
      </c>
      <c r="BL242" s="14" t="s">
        <v>137</v>
      </c>
      <c r="BM242" s="14" t="s">
        <v>353</v>
      </c>
    </row>
    <row r="243" spans="2:47" s="1" customFormat="1" ht="12">
      <c r="B243" s="35"/>
      <c r="C243" s="36"/>
      <c r="D243" s="213" t="s">
        <v>139</v>
      </c>
      <c r="E243" s="36"/>
      <c r="F243" s="214" t="s">
        <v>354</v>
      </c>
      <c r="G243" s="36"/>
      <c r="H243" s="36"/>
      <c r="I243" s="127"/>
      <c r="J243" s="36"/>
      <c r="K243" s="36"/>
      <c r="L243" s="40"/>
      <c r="M243" s="215"/>
      <c r="N243" s="76"/>
      <c r="O243" s="76"/>
      <c r="P243" s="76"/>
      <c r="Q243" s="76"/>
      <c r="R243" s="76"/>
      <c r="S243" s="76"/>
      <c r="T243" s="77"/>
      <c r="AT243" s="14" t="s">
        <v>139</v>
      </c>
      <c r="AU243" s="14" t="s">
        <v>84</v>
      </c>
    </row>
    <row r="244" spans="2:47" s="1" customFormat="1" ht="12">
      <c r="B244" s="35"/>
      <c r="C244" s="36"/>
      <c r="D244" s="213" t="s">
        <v>141</v>
      </c>
      <c r="E244" s="36"/>
      <c r="F244" s="216" t="s">
        <v>355</v>
      </c>
      <c r="G244" s="36"/>
      <c r="H244" s="36"/>
      <c r="I244" s="127"/>
      <c r="J244" s="36"/>
      <c r="K244" s="36"/>
      <c r="L244" s="40"/>
      <c r="M244" s="215"/>
      <c r="N244" s="76"/>
      <c r="O244" s="76"/>
      <c r="P244" s="76"/>
      <c r="Q244" s="76"/>
      <c r="R244" s="76"/>
      <c r="S244" s="76"/>
      <c r="T244" s="77"/>
      <c r="AT244" s="14" t="s">
        <v>141</v>
      </c>
      <c r="AU244" s="14" t="s">
        <v>84</v>
      </c>
    </row>
    <row r="245" spans="2:51" s="11" customFormat="1" ht="12">
      <c r="B245" s="217"/>
      <c r="C245" s="218"/>
      <c r="D245" s="213" t="s">
        <v>143</v>
      </c>
      <c r="E245" s="219" t="s">
        <v>19</v>
      </c>
      <c r="F245" s="220" t="s">
        <v>356</v>
      </c>
      <c r="G245" s="218"/>
      <c r="H245" s="221">
        <v>52.83</v>
      </c>
      <c r="I245" s="222"/>
      <c r="J245" s="218"/>
      <c r="K245" s="218"/>
      <c r="L245" s="223"/>
      <c r="M245" s="224"/>
      <c r="N245" s="225"/>
      <c r="O245" s="225"/>
      <c r="P245" s="225"/>
      <c r="Q245" s="225"/>
      <c r="R245" s="225"/>
      <c r="S245" s="225"/>
      <c r="T245" s="226"/>
      <c r="AT245" s="227" t="s">
        <v>143</v>
      </c>
      <c r="AU245" s="227" t="s">
        <v>84</v>
      </c>
      <c r="AV245" s="11" t="s">
        <v>84</v>
      </c>
      <c r="AW245" s="11" t="s">
        <v>35</v>
      </c>
      <c r="AX245" s="11" t="s">
        <v>82</v>
      </c>
      <c r="AY245" s="227" t="s">
        <v>130</v>
      </c>
    </row>
    <row r="246" spans="2:65" s="1" customFormat="1" ht="20.4" customHeight="1">
      <c r="B246" s="35"/>
      <c r="C246" s="201" t="s">
        <v>357</v>
      </c>
      <c r="D246" s="201" t="s">
        <v>132</v>
      </c>
      <c r="E246" s="202" t="s">
        <v>358</v>
      </c>
      <c r="F246" s="203" t="s">
        <v>359</v>
      </c>
      <c r="G246" s="204" t="s">
        <v>360</v>
      </c>
      <c r="H246" s="205">
        <v>30</v>
      </c>
      <c r="I246" s="206"/>
      <c r="J246" s="207">
        <f>ROUND(I246*H246,2)</f>
        <v>0</v>
      </c>
      <c r="K246" s="203" t="s">
        <v>136</v>
      </c>
      <c r="L246" s="40"/>
      <c r="M246" s="208" t="s">
        <v>19</v>
      </c>
      <c r="N246" s="209" t="s">
        <v>45</v>
      </c>
      <c r="O246" s="76"/>
      <c r="P246" s="210">
        <f>O246*H246</f>
        <v>0</v>
      </c>
      <c r="Q246" s="210">
        <v>0.0066</v>
      </c>
      <c r="R246" s="210">
        <f>Q246*H246</f>
        <v>0.198</v>
      </c>
      <c r="S246" s="210">
        <v>0</v>
      </c>
      <c r="T246" s="211">
        <f>S246*H246</f>
        <v>0</v>
      </c>
      <c r="AR246" s="14" t="s">
        <v>137</v>
      </c>
      <c r="AT246" s="14" t="s">
        <v>132</v>
      </c>
      <c r="AU246" s="14" t="s">
        <v>84</v>
      </c>
      <c r="AY246" s="14" t="s">
        <v>130</v>
      </c>
      <c r="BE246" s="212">
        <f>IF(N246="základní",J246,0)</f>
        <v>0</v>
      </c>
      <c r="BF246" s="212">
        <f>IF(N246="snížená",J246,0)</f>
        <v>0</v>
      </c>
      <c r="BG246" s="212">
        <f>IF(N246="zákl. přenesená",J246,0)</f>
        <v>0</v>
      </c>
      <c r="BH246" s="212">
        <f>IF(N246="sníž. přenesená",J246,0)</f>
        <v>0</v>
      </c>
      <c r="BI246" s="212">
        <f>IF(N246="nulová",J246,0)</f>
        <v>0</v>
      </c>
      <c r="BJ246" s="14" t="s">
        <v>82</v>
      </c>
      <c r="BK246" s="212">
        <f>ROUND(I246*H246,2)</f>
        <v>0</v>
      </c>
      <c r="BL246" s="14" t="s">
        <v>137</v>
      </c>
      <c r="BM246" s="14" t="s">
        <v>361</v>
      </c>
    </row>
    <row r="247" spans="2:47" s="1" customFormat="1" ht="12">
      <c r="B247" s="35"/>
      <c r="C247" s="36"/>
      <c r="D247" s="213" t="s">
        <v>139</v>
      </c>
      <c r="E247" s="36"/>
      <c r="F247" s="214" t="s">
        <v>362</v>
      </c>
      <c r="G247" s="36"/>
      <c r="H247" s="36"/>
      <c r="I247" s="127"/>
      <c r="J247" s="36"/>
      <c r="K247" s="36"/>
      <c r="L247" s="40"/>
      <c r="M247" s="215"/>
      <c r="N247" s="76"/>
      <c r="O247" s="76"/>
      <c r="P247" s="76"/>
      <c r="Q247" s="76"/>
      <c r="R247" s="76"/>
      <c r="S247" s="76"/>
      <c r="T247" s="77"/>
      <c r="AT247" s="14" t="s">
        <v>139</v>
      </c>
      <c r="AU247" s="14" t="s">
        <v>84</v>
      </c>
    </row>
    <row r="248" spans="2:47" s="1" customFormat="1" ht="12">
      <c r="B248" s="35"/>
      <c r="C248" s="36"/>
      <c r="D248" s="213" t="s">
        <v>141</v>
      </c>
      <c r="E248" s="36"/>
      <c r="F248" s="216" t="s">
        <v>363</v>
      </c>
      <c r="G248" s="36"/>
      <c r="H248" s="36"/>
      <c r="I248" s="127"/>
      <c r="J248" s="36"/>
      <c r="K248" s="36"/>
      <c r="L248" s="40"/>
      <c r="M248" s="215"/>
      <c r="N248" s="76"/>
      <c r="O248" s="76"/>
      <c r="P248" s="76"/>
      <c r="Q248" s="76"/>
      <c r="R248" s="76"/>
      <c r="S248" s="76"/>
      <c r="T248" s="77"/>
      <c r="AT248" s="14" t="s">
        <v>141</v>
      </c>
      <c r="AU248" s="14" t="s">
        <v>84</v>
      </c>
    </row>
    <row r="249" spans="2:65" s="1" customFormat="1" ht="20.4" customHeight="1">
      <c r="B249" s="35"/>
      <c r="C249" s="228" t="s">
        <v>364</v>
      </c>
      <c r="D249" s="228" t="s">
        <v>330</v>
      </c>
      <c r="E249" s="229" t="s">
        <v>365</v>
      </c>
      <c r="F249" s="230" t="s">
        <v>366</v>
      </c>
      <c r="G249" s="231" t="s">
        <v>360</v>
      </c>
      <c r="H249" s="232">
        <v>9</v>
      </c>
      <c r="I249" s="233"/>
      <c r="J249" s="234">
        <f>ROUND(I249*H249,2)</f>
        <v>0</v>
      </c>
      <c r="K249" s="230" t="s">
        <v>136</v>
      </c>
      <c r="L249" s="235"/>
      <c r="M249" s="236" t="s">
        <v>19</v>
      </c>
      <c r="N249" s="237" t="s">
        <v>45</v>
      </c>
      <c r="O249" s="76"/>
      <c r="P249" s="210">
        <f>O249*H249</f>
        <v>0</v>
      </c>
      <c r="Q249" s="210">
        <v>0.027</v>
      </c>
      <c r="R249" s="210">
        <f>Q249*H249</f>
        <v>0.243</v>
      </c>
      <c r="S249" s="210">
        <v>0</v>
      </c>
      <c r="T249" s="211">
        <f>S249*H249</f>
        <v>0</v>
      </c>
      <c r="AR249" s="14" t="s">
        <v>178</v>
      </c>
      <c r="AT249" s="14" t="s">
        <v>330</v>
      </c>
      <c r="AU249" s="14" t="s">
        <v>84</v>
      </c>
      <c r="AY249" s="14" t="s">
        <v>130</v>
      </c>
      <c r="BE249" s="212">
        <f>IF(N249="základní",J249,0)</f>
        <v>0</v>
      </c>
      <c r="BF249" s="212">
        <f>IF(N249="snížená",J249,0)</f>
        <v>0</v>
      </c>
      <c r="BG249" s="212">
        <f>IF(N249="zákl. přenesená",J249,0)</f>
        <v>0</v>
      </c>
      <c r="BH249" s="212">
        <f>IF(N249="sníž. přenesená",J249,0)</f>
        <v>0</v>
      </c>
      <c r="BI249" s="212">
        <f>IF(N249="nulová",J249,0)</f>
        <v>0</v>
      </c>
      <c r="BJ249" s="14" t="s">
        <v>82</v>
      </c>
      <c r="BK249" s="212">
        <f>ROUND(I249*H249,2)</f>
        <v>0</v>
      </c>
      <c r="BL249" s="14" t="s">
        <v>137</v>
      </c>
      <c r="BM249" s="14" t="s">
        <v>367</v>
      </c>
    </row>
    <row r="250" spans="2:47" s="1" customFormat="1" ht="12">
      <c r="B250" s="35"/>
      <c r="C250" s="36"/>
      <c r="D250" s="213" t="s">
        <v>139</v>
      </c>
      <c r="E250" s="36"/>
      <c r="F250" s="214" t="s">
        <v>366</v>
      </c>
      <c r="G250" s="36"/>
      <c r="H250" s="36"/>
      <c r="I250" s="127"/>
      <c r="J250" s="36"/>
      <c r="K250" s="36"/>
      <c r="L250" s="40"/>
      <c r="M250" s="215"/>
      <c r="N250" s="76"/>
      <c r="O250" s="76"/>
      <c r="P250" s="76"/>
      <c r="Q250" s="76"/>
      <c r="R250" s="76"/>
      <c r="S250" s="76"/>
      <c r="T250" s="77"/>
      <c r="AT250" s="14" t="s">
        <v>139</v>
      </c>
      <c r="AU250" s="14" t="s">
        <v>84</v>
      </c>
    </row>
    <row r="251" spans="2:65" s="1" customFormat="1" ht="14.4" customHeight="1">
      <c r="B251" s="35"/>
      <c r="C251" s="228" t="s">
        <v>368</v>
      </c>
      <c r="D251" s="228" t="s">
        <v>330</v>
      </c>
      <c r="E251" s="229" t="s">
        <v>369</v>
      </c>
      <c r="F251" s="230" t="s">
        <v>370</v>
      </c>
      <c r="G251" s="231" t="s">
        <v>360</v>
      </c>
      <c r="H251" s="232">
        <v>2</v>
      </c>
      <c r="I251" s="233"/>
      <c r="J251" s="234">
        <f>ROUND(I251*H251,2)</f>
        <v>0</v>
      </c>
      <c r="K251" s="230" t="s">
        <v>19</v>
      </c>
      <c r="L251" s="235"/>
      <c r="M251" s="236" t="s">
        <v>19</v>
      </c>
      <c r="N251" s="237" t="s">
        <v>45</v>
      </c>
      <c r="O251" s="76"/>
      <c r="P251" s="210">
        <f>O251*H251</f>
        <v>0</v>
      </c>
      <c r="Q251" s="210">
        <v>0.051</v>
      </c>
      <c r="R251" s="210">
        <f>Q251*H251</f>
        <v>0.102</v>
      </c>
      <c r="S251" s="210">
        <v>0</v>
      </c>
      <c r="T251" s="211">
        <f>S251*H251</f>
        <v>0</v>
      </c>
      <c r="AR251" s="14" t="s">
        <v>178</v>
      </c>
      <c r="AT251" s="14" t="s">
        <v>330</v>
      </c>
      <c r="AU251" s="14" t="s">
        <v>84</v>
      </c>
      <c r="AY251" s="14" t="s">
        <v>130</v>
      </c>
      <c r="BE251" s="212">
        <f>IF(N251="základní",J251,0)</f>
        <v>0</v>
      </c>
      <c r="BF251" s="212">
        <f>IF(N251="snížená",J251,0)</f>
        <v>0</v>
      </c>
      <c r="BG251" s="212">
        <f>IF(N251="zákl. přenesená",J251,0)</f>
        <v>0</v>
      </c>
      <c r="BH251" s="212">
        <f>IF(N251="sníž. přenesená",J251,0)</f>
        <v>0</v>
      </c>
      <c r="BI251" s="212">
        <f>IF(N251="nulová",J251,0)</f>
        <v>0</v>
      </c>
      <c r="BJ251" s="14" t="s">
        <v>82</v>
      </c>
      <c r="BK251" s="212">
        <f>ROUND(I251*H251,2)</f>
        <v>0</v>
      </c>
      <c r="BL251" s="14" t="s">
        <v>137</v>
      </c>
      <c r="BM251" s="14" t="s">
        <v>371</v>
      </c>
    </row>
    <row r="252" spans="2:47" s="1" customFormat="1" ht="12">
      <c r="B252" s="35"/>
      <c r="C252" s="36"/>
      <c r="D252" s="213" t="s">
        <v>139</v>
      </c>
      <c r="E252" s="36"/>
      <c r="F252" s="214" t="s">
        <v>372</v>
      </c>
      <c r="G252" s="36"/>
      <c r="H252" s="36"/>
      <c r="I252" s="127"/>
      <c r="J252" s="36"/>
      <c r="K252" s="36"/>
      <c r="L252" s="40"/>
      <c r="M252" s="215"/>
      <c r="N252" s="76"/>
      <c r="O252" s="76"/>
      <c r="P252" s="76"/>
      <c r="Q252" s="76"/>
      <c r="R252" s="76"/>
      <c r="S252" s="76"/>
      <c r="T252" s="77"/>
      <c r="AT252" s="14" t="s">
        <v>139</v>
      </c>
      <c r="AU252" s="14" t="s">
        <v>84</v>
      </c>
    </row>
    <row r="253" spans="2:65" s="1" customFormat="1" ht="14.4" customHeight="1">
      <c r="B253" s="35"/>
      <c r="C253" s="228" t="s">
        <v>373</v>
      </c>
      <c r="D253" s="228" t="s">
        <v>330</v>
      </c>
      <c r="E253" s="229" t="s">
        <v>374</v>
      </c>
      <c r="F253" s="230" t="s">
        <v>370</v>
      </c>
      <c r="G253" s="231" t="s">
        <v>360</v>
      </c>
      <c r="H253" s="232">
        <v>11</v>
      </c>
      <c r="I253" s="233"/>
      <c r="J253" s="234">
        <f>ROUND(I253*H253,2)</f>
        <v>0</v>
      </c>
      <c r="K253" s="230" t="s">
        <v>19</v>
      </c>
      <c r="L253" s="235"/>
      <c r="M253" s="236" t="s">
        <v>19</v>
      </c>
      <c r="N253" s="237" t="s">
        <v>45</v>
      </c>
      <c r="O253" s="76"/>
      <c r="P253" s="210">
        <f>O253*H253</f>
        <v>0</v>
      </c>
      <c r="Q253" s="210">
        <v>0.051</v>
      </c>
      <c r="R253" s="210">
        <f>Q253*H253</f>
        <v>0.5609999999999999</v>
      </c>
      <c r="S253" s="210">
        <v>0</v>
      </c>
      <c r="T253" s="211">
        <f>S253*H253</f>
        <v>0</v>
      </c>
      <c r="AR253" s="14" t="s">
        <v>178</v>
      </c>
      <c r="AT253" s="14" t="s">
        <v>330</v>
      </c>
      <c r="AU253" s="14" t="s">
        <v>84</v>
      </c>
      <c r="AY253" s="14" t="s">
        <v>130</v>
      </c>
      <c r="BE253" s="212">
        <f>IF(N253="základní",J253,0)</f>
        <v>0</v>
      </c>
      <c r="BF253" s="212">
        <f>IF(N253="snížená",J253,0)</f>
        <v>0</v>
      </c>
      <c r="BG253" s="212">
        <f>IF(N253="zákl. přenesená",J253,0)</f>
        <v>0</v>
      </c>
      <c r="BH253" s="212">
        <f>IF(N253="sníž. přenesená",J253,0)</f>
        <v>0</v>
      </c>
      <c r="BI253" s="212">
        <f>IF(N253="nulová",J253,0)</f>
        <v>0</v>
      </c>
      <c r="BJ253" s="14" t="s">
        <v>82</v>
      </c>
      <c r="BK253" s="212">
        <f>ROUND(I253*H253,2)</f>
        <v>0</v>
      </c>
      <c r="BL253" s="14" t="s">
        <v>137</v>
      </c>
      <c r="BM253" s="14" t="s">
        <v>375</v>
      </c>
    </row>
    <row r="254" spans="2:47" s="1" customFormat="1" ht="12">
      <c r="B254" s="35"/>
      <c r="C254" s="36"/>
      <c r="D254" s="213" t="s">
        <v>139</v>
      </c>
      <c r="E254" s="36"/>
      <c r="F254" s="214" t="s">
        <v>376</v>
      </c>
      <c r="G254" s="36"/>
      <c r="H254" s="36"/>
      <c r="I254" s="127"/>
      <c r="J254" s="36"/>
      <c r="K254" s="36"/>
      <c r="L254" s="40"/>
      <c r="M254" s="215"/>
      <c r="N254" s="76"/>
      <c r="O254" s="76"/>
      <c r="P254" s="76"/>
      <c r="Q254" s="76"/>
      <c r="R254" s="76"/>
      <c r="S254" s="76"/>
      <c r="T254" s="77"/>
      <c r="AT254" s="14" t="s">
        <v>139</v>
      </c>
      <c r="AU254" s="14" t="s">
        <v>84</v>
      </c>
    </row>
    <row r="255" spans="2:65" s="1" customFormat="1" ht="20.4" customHeight="1">
      <c r="B255" s="35"/>
      <c r="C255" s="228" t="s">
        <v>377</v>
      </c>
      <c r="D255" s="228" t="s">
        <v>330</v>
      </c>
      <c r="E255" s="229" t="s">
        <v>378</v>
      </c>
      <c r="F255" s="230" t="s">
        <v>370</v>
      </c>
      <c r="G255" s="231" t="s">
        <v>360</v>
      </c>
      <c r="H255" s="232">
        <v>2</v>
      </c>
      <c r="I255" s="233"/>
      <c r="J255" s="234">
        <f>ROUND(I255*H255,2)</f>
        <v>0</v>
      </c>
      <c r="K255" s="230" t="s">
        <v>136</v>
      </c>
      <c r="L255" s="235"/>
      <c r="M255" s="236" t="s">
        <v>19</v>
      </c>
      <c r="N255" s="237" t="s">
        <v>45</v>
      </c>
      <c r="O255" s="76"/>
      <c r="P255" s="210">
        <f>O255*H255</f>
        <v>0</v>
      </c>
      <c r="Q255" s="210">
        <v>0.051</v>
      </c>
      <c r="R255" s="210">
        <f>Q255*H255</f>
        <v>0.102</v>
      </c>
      <c r="S255" s="210">
        <v>0</v>
      </c>
      <c r="T255" s="211">
        <f>S255*H255</f>
        <v>0</v>
      </c>
      <c r="AR255" s="14" t="s">
        <v>178</v>
      </c>
      <c r="AT255" s="14" t="s">
        <v>330</v>
      </c>
      <c r="AU255" s="14" t="s">
        <v>84</v>
      </c>
      <c r="AY255" s="14" t="s">
        <v>130</v>
      </c>
      <c r="BE255" s="212">
        <f>IF(N255="základní",J255,0)</f>
        <v>0</v>
      </c>
      <c r="BF255" s="212">
        <f>IF(N255="snížená",J255,0)</f>
        <v>0</v>
      </c>
      <c r="BG255" s="212">
        <f>IF(N255="zákl. přenesená",J255,0)</f>
        <v>0</v>
      </c>
      <c r="BH255" s="212">
        <f>IF(N255="sníž. přenesená",J255,0)</f>
        <v>0</v>
      </c>
      <c r="BI255" s="212">
        <f>IF(N255="nulová",J255,0)</f>
        <v>0</v>
      </c>
      <c r="BJ255" s="14" t="s">
        <v>82</v>
      </c>
      <c r="BK255" s="212">
        <f>ROUND(I255*H255,2)</f>
        <v>0</v>
      </c>
      <c r="BL255" s="14" t="s">
        <v>137</v>
      </c>
      <c r="BM255" s="14" t="s">
        <v>379</v>
      </c>
    </row>
    <row r="256" spans="2:47" s="1" customFormat="1" ht="12">
      <c r="B256" s="35"/>
      <c r="C256" s="36"/>
      <c r="D256" s="213" t="s">
        <v>139</v>
      </c>
      <c r="E256" s="36"/>
      <c r="F256" s="214" t="s">
        <v>370</v>
      </c>
      <c r="G256" s="36"/>
      <c r="H256" s="36"/>
      <c r="I256" s="127"/>
      <c r="J256" s="36"/>
      <c r="K256" s="36"/>
      <c r="L256" s="40"/>
      <c r="M256" s="215"/>
      <c r="N256" s="76"/>
      <c r="O256" s="76"/>
      <c r="P256" s="76"/>
      <c r="Q256" s="76"/>
      <c r="R256" s="76"/>
      <c r="S256" s="76"/>
      <c r="T256" s="77"/>
      <c r="AT256" s="14" t="s">
        <v>139</v>
      </c>
      <c r="AU256" s="14" t="s">
        <v>84</v>
      </c>
    </row>
    <row r="257" spans="2:65" s="1" customFormat="1" ht="14.4" customHeight="1">
      <c r="B257" s="35"/>
      <c r="C257" s="228" t="s">
        <v>380</v>
      </c>
      <c r="D257" s="228" t="s">
        <v>330</v>
      </c>
      <c r="E257" s="229" t="s">
        <v>381</v>
      </c>
      <c r="F257" s="230" t="s">
        <v>370</v>
      </c>
      <c r="G257" s="231" t="s">
        <v>360</v>
      </c>
      <c r="H257" s="232">
        <v>6</v>
      </c>
      <c r="I257" s="233"/>
      <c r="J257" s="234">
        <f>ROUND(I257*H257,2)</f>
        <v>0</v>
      </c>
      <c r="K257" s="230" t="s">
        <v>19</v>
      </c>
      <c r="L257" s="235"/>
      <c r="M257" s="236" t="s">
        <v>19</v>
      </c>
      <c r="N257" s="237" t="s">
        <v>45</v>
      </c>
      <c r="O257" s="76"/>
      <c r="P257" s="210">
        <f>O257*H257</f>
        <v>0</v>
      </c>
      <c r="Q257" s="210">
        <v>0.051</v>
      </c>
      <c r="R257" s="210">
        <f>Q257*H257</f>
        <v>0.306</v>
      </c>
      <c r="S257" s="210">
        <v>0</v>
      </c>
      <c r="T257" s="211">
        <f>S257*H257</f>
        <v>0</v>
      </c>
      <c r="AR257" s="14" t="s">
        <v>178</v>
      </c>
      <c r="AT257" s="14" t="s">
        <v>330</v>
      </c>
      <c r="AU257" s="14" t="s">
        <v>84</v>
      </c>
      <c r="AY257" s="14" t="s">
        <v>130</v>
      </c>
      <c r="BE257" s="212">
        <f>IF(N257="základní",J257,0)</f>
        <v>0</v>
      </c>
      <c r="BF257" s="212">
        <f>IF(N257="snížená",J257,0)</f>
        <v>0</v>
      </c>
      <c r="BG257" s="212">
        <f>IF(N257="zákl. přenesená",J257,0)</f>
        <v>0</v>
      </c>
      <c r="BH257" s="212">
        <f>IF(N257="sníž. přenesená",J257,0)</f>
        <v>0</v>
      </c>
      <c r="BI257" s="212">
        <f>IF(N257="nulová",J257,0)</f>
        <v>0</v>
      </c>
      <c r="BJ257" s="14" t="s">
        <v>82</v>
      </c>
      <c r="BK257" s="212">
        <f>ROUND(I257*H257,2)</f>
        <v>0</v>
      </c>
      <c r="BL257" s="14" t="s">
        <v>137</v>
      </c>
      <c r="BM257" s="14" t="s">
        <v>382</v>
      </c>
    </row>
    <row r="258" spans="2:47" s="1" customFormat="1" ht="12">
      <c r="B258" s="35"/>
      <c r="C258" s="36"/>
      <c r="D258" s="213" t="s">
        <v>139</v>
      </c>
      <c r="E258" s="36"/>
      <c r="F258" s="214" t="s">
        <v>383</v>
      </c>
      <c r="G258" s="36"/>
      <c r="H258" s="36"/>
      <c r="I258" s="127"/>
      <c r="J258" s="36"/>
      <c r="K258" s="36"/>
      <c r="L258" s="40"/>
      <c r="M258" s="215"/>
      <c r="N258" s="76"/>
      <c r="O258" s="76"/>
      <c r="P258" s="76"/>
      <c r="Q258" s="76"/>
      <c r="R258" s="76"/>
      <c r="S258" s="76"/>
      <c r="T258" s="77"/>
      <c r="AT258" s="14" t="s">
        <v>139</v>
      </c>
      <c r="AU258" s="14" t="s">
        <v>84</v>
      </c>
    </row>
    <row r="259" spans="2:65" s="1" customFormat="1" ht="20.4" customHeight="1">
      <c r="B259" s="35"/>
      <c r="C259" s="201" t="s">
        <v>384</v>
      </c>
      <c r="D259" s="201" t="s">
        <v>132</v>
      </c>
      <c r="E259" s="202" t="s">
        <v>385</v>
      </c>
      <c r="F259" s="203" t="s">
        <v>386</v>
      </c>
      <c r="G259" s="204" t="s">
        <v>209</v>
      </c>
      <c r="H259" s="205">
        <v>3.15</v>
      </c>
      <c r="I259" s="206"/>
      <c r="J259" s="207">
        <f>ROUND(I259*H259,2)</f>
        <v>0</v>
      </c>
      <c r="K259" s="203" t="s">
        <v>136</v>
      </c>
      <c r="L259" s="40"/>
      <c r="M259" s="208" t="s">
        <v>19</v>
      </c>
      <c r="N259" s="209" t="s">
        <v>45</v>
      </c>
      <c r="O259" s="76"/>
      <c r="P259" s="210">
        <f>O259*H259</f>
        <v>0</v>
      </c>
      <c r="Q259" s="210">
        <v>2.234</v>
      </c>
      <c r="R259" s="210">
        <f>Q259*H259</f>
        <v>7.0371</v>
      </c>
      <c r="S259" s="210">
        <v>0</v>
      </c>
      <c r="T259" s="211">
        <f>S259*H259</f>
        <v>0</v>
      </c>
      <c r="AR259" s="14" t="s">
        <v>137</v>
      </c>
      <c r="AT259" s="14" t="s">
        <v>132</v>
      </c>
      <c r="AU259" s="14" t="s">
        <v>84</v>
      </c>
      <c r="AY259" s="14" t="s">
        <v>130</v>
      </c>
      <c r="BE259" s="212">
        <f>IF(N259="základní",J259,0)</f>
        <v>0</v>
      </c>
      <c r="BF259" s="212">
        <f>IF(N259="snížená",J259,0)</f>
        <v>0</v>
      </c>
      <c r="BG259" s="212">
        <f>IF(N259="zákl. přenesená",J259,0)</f>
        <v>0</v>
      </c>
      <c r="BH259" s="212">
        <f>IF(N259="sníž. přenesená",J259,0)</f>
        <v>0</v>
      </c>
      <c r="BI259" s="212">
        <f>IF(N259="nulová",J259,0)</f>
        <v>0</v>
      </c>
      <c r="BJ259" s="14" t="s">
        <v>82</v>
      </c>
      <c r="BK259" s="212">
        <f>ROUND(I259*H259,2)</f>
        <v>0</v>
      </c>
      <c r="BL259" s="14" t="s">
        <v>137</v>
      </c>
      <c r="BM259" s="14" t="s">
        <v>387</v>
      </c>
    </row>
    <row r="260" spans="2:47" s="1" customFormat="1" ht="12">
      <c r="B260" s="35"/>
      <c r="C260" s="36"/>
      <c r="D260" s="213" t="s">
        <v>139</v>
      </c>
      <c r="E260" s="36"/>
      <c r="F260" s="214" t="s">
        <v>388</v>
      </c>
      <c r="G260" s="36"/>
      <c r="H260" s="36"/>
      <c r="I260" s="127"/>
      <c r="J260" s="36"/>
      <c r="K260" s="36"/>
      <c r="L260" s="40"/>
      <c r="M260" s="215"/>
      <c r="N260" s="76"/>
      <c r="O260" s="76"/>
      <c r="P260" s="76"/>
      <c r="Q260" s="76"/>
      <c r="R260" s="76"/>
      <c r="S260" s="76"/>
      <c r="T260" s="77"/>
      <c r="AT260" s="14" t="s">
        <v>139</v>
      </c>
      <c r="AU260" s="14" t="s">
        <v>84</v>
      </c>
    </row>
    <row r="261" spans="2:47" s="1" customFormat="1" ht="12">
      <c r="B261" s="35"/>
      <c r="C261" s="36"/>
      <c r="D261" s="213" t="s">
        <v>141</v>
      </c>
      <c r="E261" s="36"/>
      <c r="F261" s="216" t="s">
        <v>389</v>
      </c>
      <c r="G261" s="36"/>
      <c r="H261" s="36"/>
      <c r="I261" s="127"/>
      <c r="J261" s="36"/>
      <c r="K261" s="36"/>
      <c r="L261" s="40"/>
      <c r="M261" s="215"/>
      <c r="N261" s="76"/>
      <c r="O261" s="76"/>
      <c r="P261" s="76"/>
      <c r="Q261" s="76"/>
      <c r="R261" s="76"/>
      <c r="S261" s="76"/>
      <c r="T261" s="77"/>
      <c r="AT261" s="14" t="s">
        <v>141</v>
      </c>
      <c r="AU261" s="14" t="s">
        <v>84</v>
      </c>
    </row>
    <row r="262" spans="2:51" s="11" customFormat="1" ht="12">
      <c r="B262" s="217"/>
      <c r="C262" s="218"/>
      <c r="D262" s="213" t="s">
        <v>143</v>
      </c>
      <c r="E262" s="219" t="s">
        <v>19</v>
      </c>
      <c r="F262" s="220" t="s">
        <v>390</v>
      </c>
      <c r="G262" s="218"/>
      <c r="H262" s="221">
        <v>3.15</v>
      </c>
      <c r="I262" s="222"/>
      <c r="J262" s="218"/>
      <c r="K262" s="218"/>
      <c r="L262" s="223"/>
      <c r="M262" s="224"/>
      <c r="N262" s="225"/>
      <c r="O262" s="225"/>
      <c r="P262" s="225"/>
      <c r="Q262" s="225"/>
      <c r="R262" s="225"/>
      <c r="S262" s="225"/>
      <c r="T262" s="226"/>
      <c r="AT262" s="227" t="s">
        <v>143</v>
      </c>
      <c r="AU262" s="227" t="s">
        <v>84</v>
      </c>
      <c r="AV262" s="11" t="s">
        <v>84</v>
      </c>
      <c r="AW262" s="11" t="s">
        <v>35</v>
      </c>
      <c r="AX262" s="11" t="s">
        <v>82</v>
      </c>
      <c r="AY262" s="227" t="s">
        <v>130</v>
      </c>
    </row>
    <row r="263" spans="2:63" s="10" customFormat="1" ht="22.8" customHeight="1">
      <c r="B263" s="185"/>
      <c r="C263" s="186"/>
      <c r="D263" s="187" t="s">
        <v>73</v>
      </c>
      <c r="E263" s="199" t="s">
        <v>159</v>
      </c>
      <c r="F263" s="199" t="s">
        <v>391</v>
      </c>
      <c r="G263" s="186"/>
      <c r="H263" s="186"/>
      <c r="I263" s="189"/>
      <c r="J263" s="200">
        <f>BK263</f>
        <v>0</v>
      </c>
      <c r="K263" s="186"/>
      <c r="L263" s="191"/>
      <c r="M263" s="192"/>
      <c r="N263" s="193"/>
      <c r="O263" s="193"/>
      <c r="P263" s="194">
        <f>SUM(P264:P266)</f>
        <v>0</v>
      </c>
      <c r="Q263" s="193"/>
      <c r="R263" s="194">
        <f>SUM(R264:R266)</f>
        <v>0</v>
      </c>
      <c r="S263" s="193"/>
      <c r="T263" s="195">
        <f>SUM(T264:T266)</f>
        <v>0</v>
      </c>
      <c r="AR263" s="196" t="s">
        <v>82</v>
      </c>
      <c r="AT263" s="197" t="s">
        <v>73</v>
      </c>
      <c r="AU263" s="197" t="s">
        <v>82</v>
      </c>
      <c r="AY263" s="196" t="s">
        <v>130</v>
      </c>
      <c r="BK263" s="198">
        <f>SUM(BK264:BK266)</f>
        <v>0</v>
      </c>
    </row>
    <row r="264" spans="2:65" s="1" customFormat="1" ht="20.4" customHeight="1">
      <c r="B264" s="35"/>
      <c r="C264" s="201" t="s">
        <v>392</v>
      </c>
      <c r="D264" s="201" t="s">
        <v>132</v>
      </c>
      <c r="E264" s="202" t="s">
        <v>393</v>
      </c>
      <c r="F264" s="203" t="s">
        <v>394</v>
      </c>
      <c r="G264" s="204" t="s">
        <v>135</v>
      </c>
      <c r="H264" s="205">
        <v>485.4</v>
      </c>
      <c r="I264" s="206"/>
      <c r="J264" s="207">
        <f>ROUND(I264*H264,2)</f>
        <v>0</v>
      </c>
      <c r="K264" s="203" t="s">
        <v>136</v>
      </c>
      <c r="L264" s="40"/>
      <c r="M264" s="208" t="s">
        <v>19</v>
      </c>
      <c r="N264" s="209" t="s">
        <v>45</v>
      </c>
      <c r="O264" s="76"/>
      <c r="P264" s="210">
        <f>O264*H264</f>
        <v>0</v>
      </c>
      <c r="Q264" s="210">
        <v>0</v>
      </c>
      <c r="R264" s="210">
        <f>Q264*H264</f>
        <v>0</v>
      </c>
      <c r="S264" s="210">
        <v>0</v>
      </c>
      <c r="T264" s="211">
        <f>S264*H264</f>
        <v>0</v>
      </c>
      <c r="AR264" s="14" t="s">
        <v>137</v>
      </c>
      <c r="AT264" s="14" t="s">
        <v>132</v>
      </c>
      <c r="AU264" s="14" t="s">
        <v>84</v>
      </c>
      <c r="AY264" s="14" t="s">
        <v>130</v>
      </c>
      <c r="BE264" s="212">
        <f>IF(N264="základní",J264,0)</f>
        <v>0</v>
      </c>
      <c r="BF264" s="212">
        <f>IF(N264="snížená",J264,0)</f>
        <v>0</v>
      </c>
      <c r="BG264" s="212">
        <f>IF(N264="zákl. přenesená",J264,0)</f>
        <v>0</v>
      </c>
      <c r="BH264" s="212">
        <f>IF(N264="sníž. přenesená",J264,0)</f>
        <v>0</v>
      </c>
      <c r="BI264" s="212">
        <f>IF(N264="nulová",J264,0)</f>
        <v>0</v>
      </c>
      <c r="BJ264" s="14" t="s">
        <v>82</v>
      </c>
      <c r="BK264" s="212">
        <f>ROUND(I264*H264,2)</f>
        <v>0</v>
      </c>
      <c r="BL264" s="14" t="s">
        <v>137</v>
      </c>
      <c r="BM264" s="14" t="s">
        <v>395</v>
      </c>
    </row>
    <row r="265" spans="2:47" s="1" customFormat="1" ht="12">
      <c r="B265" s="35"/>
      <c r="C265" s="36"/>
      <c r="D265" s="213" t="s">
        <v>139</v>
      </c>
      <c r="E265" s="36"/>
      <c r="F265" s="214" t="s">
        <v>396</v>
      </c>
      <c r="G265" s="36"/>
      <c r="H265" s="36"/>
      <c r="I265" s="127"/>
      <c r="J265" s="36"/>
      <c r="K265" s="36"/>
      <c r="L265" s="40"/>
      <c r="M265" s="215"/>
      <c r="N265" s="76"/>
      <c r="O265" s="76"/>
      <c r="P265" s="76"/>
      <c r="Q265" s="76"/>
      <c r="R265" s="76"/>
      <c r="S265" s="76"/>
      <c r="T265" s="77"/>
      <c r="AT265" s="14" t="s">
        <v>139</v>
      </c>
      <c r="AU265" s="14" t="s">
        <v>84</v>
      </c>
    </row>
    <row r="266" spans="2:51" s="11" customFormat="1" ht="12">
      <c r="B266" s="217"/>
      <c r="C266" s="218"/>
      <c r="D266" s="213" t="s">
        <v>143</v>
      </c>
      <c r="E266" s="219" t="s">
        <v>19</v>
      </c>
      <c r="F266" s="220" t="s">
        <v>397</v>
      </c>
      <c r="G266" s="218"/>
      <c r="H266" s="221">
        <v>485.4</v>
      </c>
      <c r="I266" s="222"/>
      <c r="J266" s="218"/>
      <c r="K266" s="218"/>
      <c r="L266" s="223"/>
      <c r="M266" s="224"/>
      <c r="N266" s="225"/>
      <c r="O266" s="225"/>
      <c r="P266" s="225"/>
      <c r="Q266" s="225"/>
      <c r="R266" s="225"/>
      <c r="S266" s="225"/>
      <c r="T266" s="226"/>
      <c r="AT266" s="227" t="s">
        <v>143</v>
      </c>
      <c r="AU266" s="227" t="s">
        <v>84</v>
      </c>
      <c r="AV266" s="11" t="s">
        <v>84</v>
      </c>
      <c r="AW266" s="11" t="s">
        <v>35</v>
      </c>
      <c r="AX266" s="11" t="s">
        <v>82</v>
      </c>
      <c r="AY266" s="227" t="s">
        <v>130</v>
      </c>
    </row>
    <row r="267" spans="2:63" s="10" customFormat="1" ht="22.8" customHeight="1">
      <c r="B267" s="185"/>
      <c r="C267" s="186"/>
      <c r="D267" s="187" t="s">
        <v>73</v>
      </c>
      <c r="E267" s="199" t="s">
        <v>178</v>
      </c>
      <c r="F267" s="199" t="s">
        <v>398</v>
      </c>
      <c r="G267" s="186"/>
      <c r="H267" s="186"/>
      <c r="I267" s="189"/>
      <c r="J267" s="200">
        <f>BK267</f>
        <v>0</v>
      </c>
      <c r="K267" s="186"/>
      <c r="L267" s="191"/>
      <c r="M267" s="192"/>
      <c r="N267" s="193"/>
      <c r="O267" s="193"/>
      <c r="P267" s="194">
        <f>SUM(P268:P402)</f>
        <v>0</v>
      </c>
      <c r="Q267" s="193"/>
      <c r="R267" s="194">
        <f>SUM(R268:R402)</f>
        <v>56.97523638000001</v>
      </c>
      <c r="S267" s="193"/>
      <c r="T267" s="195">
        <f>SUM(T268:T402)</f>
        <v>0</v>
      </c>
      <c r="AR267" s="196" t="s">
        <v>82</v>
      </c>
      <c r="AT267" s="197" t="s">
        <v>73</v>
      </c>
      <c r="AU267" s="197" t="s">
        <v>82</v>
      </c>
      <c r="AY267" s="196" t="s">
        <v>130</v>
      </c>
      <c r="BK267" s="198">
        <f>SUM(BK268:BK402)</f>
        <v>0</v>
      </c>
    </row>
    <row r="268" spans="2:65" s="1" customFormat="1" ht="20.4" customHeight="1">
      <c r="B268" s="35"/>
      <c r="C268" s="201" t="s">
        <v>399</v>
      </c>
      <c r="D268" s="201" t="s">
        <v>132</v>
      </c>
      <c r="E268" s="202" t="s">
        <v>400</v>
      </c>
      <c r="F268" s="203" t="s">
        <v>401</v>
      </c>
      <c r="G268" s="204" t="s">
        <v>181</v>
      </c>
      <c r="H268" s="205">
        <v>20</v>
      </c>
      <c r="I268" s="206"/>
      <c r="J268" s="207">
        <f>ROUND(I268*H268,2)</f>
        <v>0</v>
      </c>
      <c r="K268" s="203" t="s">
        <v>136</v>
      </c>
      <c r="L268" s="40"/>
      <c r="M268" s="208" t="s">
        <v>19</v>
      </c>
      <c r="N268" s="209" t="s">
        <v>45</v>
      </c>
      <c r="O268" s="76"/>
      <c r="P268" s="210">
        <f>O268*H268</f>
        <v>0</v>
      </c>
      <c r="Q268" s="210">
        <v>1E-05</v>
      </c>
      <c r="R268" s="210">
        <f>Q268*H268</f>
        <v>0.0002</v>
      </c>
      <c r="S268" s="210">
        <v>0</v>
      </c>
      <c r="T268" s="211">
        <f>S268*H268</f>
        <v>0</v>
      </c>
      <c r="AR268" s="14" t="s">
        <v>137</v>
      </c>
      <c r="AT268" s="14" t="s">
        <v>132</v>
      </c>
      <c r="AU268" s="14" t="s">
        <v>84</v>
      </c>
      <c r="AY268" s="14" t="s">
        <v>130</v>
      </c>
      <c r="BE268" s="212">
        <f>IF(N268="základní",J268,0)</f>
        <v>0</v>
      </c>
      <c r="BF268" s="212">
        <f>IF(N268="snížená",J268,0)</f>
        <v>0</v>
      </c>
      <c r="BG268" s="212">
        <f>IF(N268="zákl. přenesená",J268,0)</f>
        <v>0</v>
      </c>
      <c r="BH268" s="212">
        <f>IF(N268="sníž. přenesená",J268,0)</f>
        <v>0</v>
      </c>
      <c r="BI268" s="212">
        <f>IF(N268="nulová",J268,0)</f>
        <v>0</v>
      </c>
      <c r="BJ268" s="14" t="s">
        <v>82</v>
      </c>
      <c r="BK268" s="212">
        <f>ROUND(I268*H268,2)</f>
        <v>0</v>
      </c>
      <c r="BL268" s="14" t="s">
        <v>137</v>
      </c>
      <c r="BM268" s="14" t="s">
        <v>402</v>
      </c>
    </row>
    <row r="269" spans="2:47" s="1" customFormat="1" ht="12">
      <c r="B269" s="35"/>
      <c r="C269" s="36"/>
      <c r="D269" s="213" t="s">
        <v>139</v>
      </c>
      <c r="E269" s="36"/>
      <c r="F269" s="214" t="s">
        <v>403</v>
      </c>
      <c r="G269" s="36"/>
      <c r="H269" s="36"/>
      <c r="I269" s="127"/>
      <c r="J269" s="36"/>
      <c r="K269" s="36"/>
      <c r="L269" s="40"/>
      <c r="M269" s="215"/>
      <c r="N269" s="76"/>
      <c r="O269" s="76"/>
      <c r="P269" s="76"/>
      <c r="Q269" s="76"/>
      <c r="R269" s="76"/>
      <c r="S269" s="76"/>
      <c r="T269" s="77"/>
      <c r="AT269" s="14" t="s">
        <v>139</v>
      </c>
      <c r="AU269" s="14" t="s">
        <v>84</v>
      </c>
    </row>
    <row r="270" spans="2:47" s="1" customFormat="1" ht="12">
      <c r="B270" s="35"/>
      <c r="C270" s="36"/>
      <c r="D270" s="213" t="s">
        <v>141</v>
      </c>
      <c r="E270" s="36"/>
      <c r="F270" s="216" t="s">
        <v>404</v>
      </c>
      <c r="G270" s="36"/>
      <c r="H270" s="36"/>
      <c r="I270" s="127"/>
      <c r="J270" s="36"/>
      <c r="K270" s="36"/>
      <c r="L270" s="40"/>
      <c r="M270" s="215"/>
      <c r="N270" s="76"/>
      <c r="O270" s="76"/>
      <c r="P270" s="76"/>
      <c r="Q270" s="76"/>
      <c r="R270" s="76"/>
      <c r="S270" s="76"/>
      <c r="T270" s="77"/>
      <c r="AT270" s="14" t="s">
        <v>141</v>
      </c>
      <c r="AU270" s="14" t="s">
        <v>84</v>
      </c>
    </row>
    <row r="271" spans="2:65" s="1" customFormat="1" ht="20.4" customHeight="1">
      <c r="B271" s="35"/>
      <c r="C271" s="228" t="s">
        <v>405</v>
      </c>
      <c r="D271" s="228" t="s">
        <v>330</v>
      </c>
      <c r="E271" s="229" t="s">
        <v>406</v>
      </c>
      <c r="F271" s="230" t="s">
        <v>407</v>
      </c>
      <c r="G271" s="231" t="s">
        <v>181</v>
      </c>
      <c r="H271" s="232">
        <v>20.6</v>
      </c>
      <c r="I271" s="233"/>
      <c r="J271" s="234">
        <f>ROUND(I271*H271,2)</f>
        <v>0</v>
      </c>
      <c r="K271" s="230" t="s">
        <v>136</v>
      </c>
      <c r="L271" s="235"/>
      <c r="M271" s="236" t="s">
        <v>19</v>
      </c>
      <c r="N271" s="237" t="s">
        <v>45</v>
      </c>
      <c r="O271" s="76"/>
      <c r="P271" s="210">
        <f>O271*H271</f>
        <v>0</v>
      </c>
      <c r="Q271" s="210">
        <v>0.00411</v>
      </c>
      <c r="R271" s="210">
        <f>Q271*H271</f>
        <v>0.084666</v>
      </c>
      <c r="S271" s="210">
        <v>0</v>
      </c>
      <c r="T271" s="211">
        <f>S271*H271</f>
        <v>0</v>
      </c>
      <c r="AR271" s="14" t="s">
        <v>178</v>
      </c>
      <c r="AT271" s="14" t="s">
        <v>330</v>
      </c>
      <c r="AU271" s="14" t="s">
        <v>84</v>
      </c>
      <c r="AY271" s="14" t="s">
        <v>130</v>
      </c>
      <c r="BE271" s="212">
        <f>IF(N271="základní",J271,0)</f>
        <v>0</v>
      </c>
      <c r="BF271" s="212">
        <f>IF(N271="snížená",J271,0)</f>
        <v>0</v>
      </c>
      <c r="BG271" s="212">
        <f>IF(N271="zákl. přenesená",J271,0)</f>
        <v>0</v>
      </c>
      <c r="BH271" s="212">
        <f>IF(N271="sníž. přenesená",J271,0)</f>
        <v>0</v>
      </c>
      <c r="BI271" s="212">
        <f>IF(N271="nulová",J271,0)</f>
        <v>0</v>
      </c>
      <c r="BJ271" s="14" t="s">
        <v>82</v>
      </c>
      <c r="BK271" s="212">
        <f>ROUND(I271*H271,2)</f>
        <v>0</v>
      </c>
      <c r="BL271" s="14" t="s">
        <v>137</v>
      </c>
      <c r="BM271" s="14" t="s">
        <v>408</v>
      </c>
    </row>
    <row r="272" spans="2:47" s="1" customFormat="1" ht="12">
      <c r="B272" s="35"/>
      <c r="C272" s="36"/>
      <c r="D272" s="213" t="s">
        <v>139</v>
      </c>
      <c r="E272" s="36"/>
      <c r="F272" s="214" t="s">
        <v>407</v>
      </c>
      <c r="G272" s="36"/>
      <c r="H272" s="36"/>
      <c r="I272" s="127"/>
      <c r="J272" s="36"/>
      <c r="K272" s="36"/>
      <c r="L272" s="40"/>
      <c r="M272" s="215"/>
      <c r="N272" s="76"/>
      <c r="O272" s="76"/>
      <c r="P272" s="76"/>
      <c r="Q272" s="76"/>
      <c r="R272" s="76"/>
      <c r="S272" s="76"/>
      <c r="T272" s="77"/>
      <c r="AT272" s="14" t="s">
        <v>139</v>
      </c>
      <c r="AU272" s="14" t="s">
        <v>84</v>
      </c>
    </row>
    <row r="273" spans="2:51" s="11" customFormat="1" ht="12">
      <c r="B273" s="217"/>
      <c r="C273" s="218"/>
      <c r="D273" s="213" t="s">
        <v>143</v>
      </c>
      <c r="E273" s="218"/>
      <c r="F273" s="220" t="s">
        <v>409</v>
      </c>
      <c r="G273" s="218"/>
      <c r="H273" s="221">
        <v>20.6</v>
      </c>
      <c r="I273" s="222"/>
      <c r="J273" s="218"/>
      <c r="K273" s="218"/>
      <c r="L273" s="223"/>
      <c r="M273" s="224"/>
      <c r="N273" s="225"/>
      <c r="O273" s="225"/>
      <c r="P273" s="225"/>
      <c r="Q273" s="225"/>
      <c r="R273" s="225"/>
      <c r="S273" s="225"/>
      <c r="T273" s="226"/>
      <c r="AT273" s="227" t="s">
        <v>143</v>
      </c>
      <c r="AU273" s="227" t="s">
        <v>84</v>
      </c>
      <c r="AV273" s="11" t="s">
        <v>84</v>
      </c>
      <c r="AW273" s="11" t="s">
        <v>4</v>
      </c>
      <c r="AX273" s="11" t="s">
        <v>82</v>
      </c>
      <c r="AY273" s="227" t="s">
        <v>130</v>
      </c>
    </row>
    <row r="274" spans="2:65" s="1" customFormat="1" ht="20.4" customHeight="1">
      <c r="B274" s="35"/>
      <c r="C274" s="201" t="s">
        <v>410</v>
      </c>
      <c r="D274" s="201" t="s">
        <v>132</v>
      </c>
      <c r="E274" s="202" t="s">
        <v>411</v>
      </c>
      <c r="F274" s="203" t="s">
        <v>412</v>
      </c>
      <c r="G274" s="204" t="s">
        <v>181</v>
      </c>
      <c r="H274" s="205">
        <v>217.67</v>
      </c>
      <c r="I274" s="206"/>
      <c r="J274" s="207">
        <f>ROUND(I274*H274,2)</f>
        <v>0</v>
      </c>
      <c r="K274" s="203" t="s">
        <v>136</v>
      </c>
      <c r="L274" s="40"/>
      <c r="M274" s="208" t="s">
        <v>19</v>
      </c>
      <c r="N274" s="209" t="s">
        <v>45</v>
      </c>
      <c r="O274" s="76"/>
      <c r="P274" s="210">
        <f>O274*H274</f>
        <v>0</v>
      </c>
      <c r="Q274" s="210">
        <v>2E-05</v>
      </c>
      <c r="R274" s="210">
        <f>Q274*H274</f>
        <v>0.0043534</v>
      </c>
      <c r="S274" s="210">
        <v>0</v>
      </c>
      <c r="T274" s="211">
        <f>S274*H274</f>
        <v>0</v>
      </c>
      <c r="AR274" s="14" t="s">
        <v>137</v>
      </c>
      <c r="AT274" s="14" t="s">
        <v>132</v>
      </c>
      <c r="AU274" s="14" t="s">
        <v>84</v>
      </c>
      <c r="AY274" s="14" t="s">
        <v>130</v>
      </c>
      <c r="BE274" s="212">
        <f>IF(N274="základní",J274,0)</f>
        <v>0</v>
      </c>
      <c r="BF274" s="212">
        <f>IF(N274="snížená",J274,0)</f>
        <v>0</v>
      </c>
      <c r="BG274" s="212">
        <f>IF(N274="zákl. přenesená",J274,0)</f>
        <v>0</v>
      </c>
      <c r="BH274" s="212">
        <f>IF(N274="sníž. přenesená",J274,0)</f>
        <v>0</v>
      </c>
      <c r="BI274" s="212">
        <f>IF(N274="nulová",J274,0)</f>
        <v>0</v>
      </c>
      <c r="BJ274" s="14" t="s">
        <v>82</v>
      </c>
      <c r="BK274" s="212">
        <f>ROUND(I274*H274,2)</f>
        <v>0</v>
      </c>
      <c r="BL274" s="14" t="s">
        <v>137</v>
      </c>
      <c r="BM274" s="14" t="s">
        <v>413</v>
      </c>
    </row>
    <row r="275" spans="2:47" s="1" customFormat="1" ht="12">
      <c r="B275" s="35"/>
      <c r="C275" s="36"/>
      <c r="D275" s="213" t="s">
        <v>139</v>
      </c>
      <c r="E275" s="36"/>
      <c r="F275" s="214" t="s">
        <v>414</v>
      </c>
      <c r="G275" s="36"/>
      <c r="H275" s="36"/>
      <c r="I275" s="127"/>
      <c r="J275" s="36"/>
      <c r="K275" s="36"/>
      <c r="L275" s="40"/>
      <c r="M275" s="215"/>
      <c r="N275" s="76"/>
      <c r="O275" s="76"/>
      <c r="P275" s="76"/>
      <c r="Q275" s="76"/>
      <c r="R275" s="76"/>
      <c r="S275" s="76"/>
      <c r="T275" s="77"/>
      <c r="AT275" s="14" t="s">
        <v>139</v>
      </c>
      <c r="AU275" s="14" t="s">
        <v>84</v>
      </c>
    </row>
    <row r="276" spans="2:47" s="1" customFormat="1" ht="12">
      <c r="B276" s="35"/>
      <c r="C276" s="36"/>
      <c r="D276" s="213" t="s">
        <v>141</v>
      </c>
      <c r="E276" s="36"/>
      <c r="F276" s="216" t="s">
        <v>404</v>
      </c>
      <c r="G276" s="36"/>
      <c r="H276" s="36"/>
      <c r="I276" s="127"/>
      <c r="J276" s="36"/>
      <c r="K276" s="36"/>
      <c r="L276" s="40"/>
      <c r="M276" s="215"/>
      <c r="N276" s="76"/>
      <c r="O276" s="76"/>
      <c r="P276" s="76"/>
      <c r="Q276" s="76"/>
      <c r="R276" s="76"/>
      <c r="S276" s="76"/>
      <c r="T276" s="77"/>
      <c r="AT276" s="14" t="s">
        <v>141</v>
      </c>
      <c r="AU276" s="14" t="s">
        <v>84</v>
      </c>
    </row>
    <row r="277" spans="2:65" s="1" customFormat="1" ht="20.4" customHeight="1">
      <c r="B277" s="35"/>
      <c r="C277" s="228" t="s">
        <v>415</v>
      </c>
      <c r="D277" s="228" t="s">
        <v>330</v>
      </c>
      <c r="E277" s="229" t="s">
        <v>416</v>
      </c>
      <c r="F277" s="230" t="s">
        <v>417</v>
      </c>
      <c r="G277" s="231" t="s">
        <v>181</v>
      </c>
      <c r="H277" s="232">
        <v>224.2</v>
      </c>
      <c r="I277" s="233"/>
      <c r="J277" s="234">
        <f>ROUND(I277*H277,2)</f>
        <v>0</v>
      </c>
      <c r="K277" s="230" t="s">
        <v>136</v>
      </c>
      <c r="L277" s="235"/>
      <c r="M277" s="236" t="s">
        <v>19</v>
      </c>
      <c r="N277" s="237" t="s">
        <v>45</v>
      </c>
      <c r="O277" s="76"/>
      <c r="P277" s="210">
        <f>O277*H277</f>
        <v>0</v>
      </c>
      <c r="Q277" s="210">
        <v>0.0129</v>
      </c>
      <c r="R277" s="210">
        <f>Q277*H277</f>
        <v>2.8921799999999998</v>
      </c>
      <c r="S277" s="210">
        <v>0</v>
      </c>
      <c r="T277" s="211">
        <f>S277*H277</f>
        <v>0</v>
      </c>
      <c r="AR277" s="14" t="s">
        <v>178</v>
      </c>
      <c r="AT277" s="14" t="s">
        <v>330</v>
      </c>
      <c r="AU277" s="14" t="s">
        <v>84</v>
      </c>
      <c r="AY277" s="14" t="s">
        <v>130</v>
      </c>
      <c r="BE277" s="212">
        <f>IF(N277="základní",J277,0)</f>
        <v>0</v>
      </c>
      <c r="BF277" s="212">
        <f>IF(N277="snížená",J277,0)</f>
        <v>0</v>
      </c>
      <c r="BG277" s="212">
        <f>IF(N277="zákl. přenesená",J277,0)</f>
        <v>0</v>
      </c>
      <c r="BH277" s="212">
        <f>IF(N277="sníž. přenesená",J277,0)</f>
        <v>0</v>
      </c>
      <c r="BI277" s="212">
        <f>IF(N277="nulová",J277,0)</f>
        <v>0</v>
      </c>
      <c r="BJ277" s="14" t="s">
        <v>82</v>
      </c>
      <c r="BK277" s="212">
        <f>ROUND(I277*H277,2)</f>
        <v>0</v>
      </c>
      <c r="BL277" s="14" t="s">
        <v>137</v>
      </c>
      <c r="BM277" s="14" t="s">
        <v>418</v>
      </c>
    </row>
    <row r="278" spans="2:47" s="1" customFormat="1" ht="12">
      <c r="B278" s="35"/>
      <c r="C278" s="36"/>
      <c r="D278" s="213" t="s">
        <v>139</v>
      </c>
      <c r="E278" s="36"/>
      <c r="F278" s="214" t="s">
        <v>417</v>
      </c>
      <c r="G278" s="36"/>
      <c r="H278" s="36"/>
      <c r="I278" s="127"/>
      <c r="J278" s="36"/>
      <c r="K278" s="36"/>
      <c r="L278" s="40"/>
      <c r="M278" s="215"/>
      <c r="N278" s="76"/>
      <c r="O278" s="76"/>
      <c r="P278" s="76"/>
      <c r="Q278" s="76"/>
      <c r="R278" s="76"/>
      <c r="S278" s="76"/>
      <c r="T278" s="77"/>
      <c r="AT278" s="14" t="s">
        <v>139</v>
      </c>
      <c r="AU278" s="14" t="s">
        <v>84</v>
      </c>
    </row>
    <row r="279" spans="2:51" s="11" customFormat="1" ht="12">
      <c r="B279" s="217"/>
      <c r="C279" s="218"/>
      <c r="D279" s="213" t="s">
        <v>143</v>
      </c>
      <c r="E279" s="218"/>
      <c r="F279" s="220" t="s">
        <v>419</v>
      </c>
      <c r="G279" s="218"/>
      <c r="H279" s="221">
        <v>224.2</v>
      </c>
      <c r="I279" s="222"/>
      <c r="J279" s="218"/>
      <c r="K279" s="218"/>
      <c r="L279" s="223"/>
      <c r="M279" s="224"/>
      <c r="N279" s="225"/>
      <c r="O279" s="225"/>
      <c r="P279" s="225"/>
      <c r="Q279" s="225"/>
      <c r="R279" s="225"/>
      <c r="S279" s="225"/>
      <c r="T279" s="226"/>
      <c r="AT279" s="227" t="s">
        <v>143</v>
      </c>
      <c r="AU279" s="227" t="s">
        <v>84</v>
      </c>
      <c r="AV279" s="11" t="s">
        <v>84</v>
      </c>
      <c r="AW279" s="11" t="s">
        <v>4</v>
      </c>
      <c r="AX279" s="11" t="s">
        <v>82</v>
      </c>
      <c r="AY279" s="227" t="s">
        <v>130</v>
      </c>
    </row>
    <row r="280" spans="2:65" s="1" customFormat="1" ht="20.4" customHeight="1">
      <c r="B280" s="35"/>
      <c r="C280" s="201" t="s">
        <v>420</v>
      </c>
      <c r="D280" s="201" t="s">
        <v>132</v>
      </c>
      <c r="E280" s="202" t="s">
        <v>421</v>
      </c>
      <c r="F280" s="203" t="s">
        <v>422</v>
      </c>
      <c r="G280" s="204" t="s">
        <v>181</v>
      </c>
      <c r="H280" s="205">
        <v>94.82</v>
      </c>
      <c r="I280" s="206"/>
      <c r="J280" s="207">
        <f>ROUND(I280*H280,2)</f>
        <v>0</v>
      </c>
      <c r="K280" s="203" t="s">
        <v>136</v>
      </c>
      <c r="L280" s="40"/>
      <c r="M280" s="208" t="s">
        <v>19</v>
      </c>
      <c r="N280" s="209" t="s">
        <v>45</v>
      </c>
      <c r="O280" s="76"/>
      <c r="P280" s="210">
        <f>O280*H280</f>
        <v>0</v>
      </c>
      <c r="Q280" s="210">
        <v>3E-05</v>
      </c>
      <c r="R280" s="210">
        <f>Q280*H280</f>
        <v>0.0028446</v>
      </c>
      <c r="S280" s="210">
        <v>0</v>
      </c>
      <c r="T280" s="211">
        <f>S280*H280</f>
        <v>0</v>
      </c>
      <c r="AR280" s="14" t="s">
        <v>137</v>
      </c>
      <c r="AT280" s="14" t="s">
        <v>132</v>
      </c>
      <c r="AU280" s="14" t="s">
        <v>84</v>
      </c>
      <c r="AY280" s="14" t="s">
        <v>130</v>
      </c>
      <c r="BE280" s="212">
        <f>IF(N280="základní",J280,0)</f>
        <v>0</v>
      </c>
      <c r="BF280" s="212">
        <f>IF(N280="snížená",J280,0)</f>
        <v>0</v>
      </c>
      <c r="BG280" s="212">
        <f>IF(N280="zákl. přenesená",J280,0)</f>
        <v>0</v>
      </c>
      <c r="BH280" s="212">
        <f>IF(N280="sníž. přenesená",J280,0)</f>
        <v>0</v>
      </c>
      <c r="BI280" s="212">
        <f>IF(N280="nulová",J280,0)</f>
        <v>0</v>
      </c>
      <c r="BJ280" s="14" t="s">
        <v>82</v>
      </c>
      <c r="BK280" s="212">
        <f>ROUND(I280*H280,2)</f>
        <v>0</v>
      </c>
      <c r="BL280" s="14" t="s">
        <v>137</v>
      </c>
      <c r="BM280" s="14" t="s">
        <v>423</v>
      </c>
    </row>
    <row r="281" spans="2:47" s="1" customFormat="1" ht="12">
      <c r="B281" s="35"/>
      <c r="C281" s="36"/>
      <c r="D281" s="213" t="s">
        <v>139</v>
      </c>
      <c r="E281" s="36"/>
      <c r="F281" s="214" t="s">
        <v>424</v>
      </c>
      <c r="G281" s="36"/>
      <c r="H281" s="36"/>
      <c r="I281" s="127"/>
      <c r="J281" s="36"/>
      <c r="K281" s="36"/>
      <c r="L281" s="40"/>
      <c r="M281" s="215"/>
      <c r="N281" s="76"/>
      <c r="O281" s="76"/>
      <c r="P281" s="76"/>
      <c r="Q281" s="76"/>
      <c r="R281" s="76"/>
      <c r="S281" s="76"/>
      <c r="T281" s="77"/>
      <c r="AT281" s="14" t="s">
        <v>139</v>
      </c>
      <c r="AU281" s="14" t="s">
        <v>84</v>
      </c>
    </row>
    <row r="282" spans="2:47" s="1" customFormat="1" ht="12">
      <c r="B282" s="35"/>
      <c r="C282" s="36"/>
      <c r="D282" s="213" t="s">
        <v>141</v>
      </c>
      <c r="E282" s="36"/>
      <c r="F282" s="216" t="s">
        <v>404</v>
      </c>
      <c r="G282" s="36"/>
      <c r="H282" s="36"/>
      <c r="I282" s="127"/>
      <c r="J282" s="36"/>
      <c r="K282" s="36"/>
      <c r="L282" s="40"/>
      <c r="M282" s="215"/>
      <c r="N282" s="76"/>
      <c r="O282" s="76"/>
      <c r="P282" s="76"/>
      <c r="Q282" s="76"/>
      <c r="R282" s="76"/>
      <c r="S282" s="76"/>
      <c r="T282" s="77"/>
      <c r="AT282" s="14" t="s">
        <v>141</v>
      </c>
      <c r="AU282" s="14" t="s">
        <v>84</v>
      </c>
    </row>
    <row r="283" spans="2:65" s="1" customFormat="1" ht="20.4" customHeight="1">
      <c r="B283" s="35"/>
      <c r="C283" s="228" t="s">
        <v>425</v>
      </c>
      <c r="D283" s="228" t="s">
        <v>330</v>
      </c>
      <c r="E283" s="229" t="s">
        <v>426</v>
      </c>
      <c r="F283" s="230" t="s">
        <v>427</v>
      </c>
      <c r="G283" s="231" t="s">
        <v>181</v>
      </c>
      <c r="H283" s="232">
        <v>97.665</v>
      </c>
      <c r="I283" s="233"/>
      <c r="J283" s="234">
        <f>ROUND(I283*H283,2)</f>
        <v>0</v>
      </c>
      <c r="K283" s="230" t="s">
        <v>136</v>
      </c>
      <c r="L283" s="235"/>
      <c r="M283" s="236" t="s">
        <v>19</v>
      </c>
      <c r="N283" s="237" t="s">
        <v>45</v>
      </c>
      <c r="O283" s="76"/>
      <c r="P283" s="210">
        <f>O283*H283</f>
        <v>0</v>
      </c>
      <c r="Q283" s="210">
        <v>0.02584</v>
      </c>
      <c r="R283" s="210">
        <f>Q283*H283</f>
        <v>2.5236636</v>
      </c>
      <c r="S283" s="210">
        <v>0</v>
      </c>
      <c r="T283" s="211">
        <f>S283*H283</f>
        <v>0</v>
      </c>
      <c r="AR283" s="14" t="s">
        <v>178</v>
      </c>
      <c r="AT283" s="14" t="s">
        <v>330</v>
      </c>
      <c r="AU283" s="14" t="s">
        <v>84</v>
      </c>
      <c r="AY283" s="14" t="s">
        <v>130</v>
      </c>
      <c r="BE283" s="212">
        <f>IF(N283="základní",J283,0)</f>
        <v>0</v>
      </c>
      <c r="BF283" s="212">
        <f>IF(N283="snížená",J283,0)</f>
        <v>0</v>
      </c>
      <c r="BG283" s="212">
        <f>IF(N283="zákl. přenesená",J283,0)</f>
        <v>0</v>
      </c>
      <c r="BH283" s="212">
        <f>IF(N283="sníž. přenesená",J283,0)</f>
        <v>0</v>
      </c>
      <c r="BI283" s="212">
        <f>IF(N283="nulová",J283,0)</f>
        <v>0</v>
      </c>
      <c r="BJ283" s="14" t="s">
        <v>82</v>
      </c>
      <c r="BK283" s="212">
        <f>ROUND(I283*H283,2)</f>
        <v>0</v>
      </c>
      <c r="BL283" s="14" t="s">
        <v>137</v>
      </c>
      <c r="BM283" s="14" t="s">
        <v>428</v>
      </c>
    </row>
    <row r="284" spans="2:47" s="1" customFormat="1" ht="12">
      <c r="B284" s="35"/>
      <c r="C284" s="36"/>
      <c r="D284" s="213" t="s">
        <v>139</v>
      </c>
      <c r="E284" s="36"/>
      <c r="F284" s="214" t="s">
        <v>427</v>
      </c>
      <c r="G284" s="36"/>
      <c r="H284" s="36"/>
      <c r="I284" s="127"/>
      <c r="J284" s="36"/>
      <c r="K284" s="36"/>
      <c r="L284" s="40"/>
      <c r="M284" s="215"/>
      <c r="N284" s="76"/>
      <c r="O284" s="76"/>
      <c r="P284" s="76"/>
      <c r="Q284" s="76"/>
      <c r="R284" s="76"/>
      <c r="S284" s="76"/>
      <c r="T284" s="77"/>
      <c r="AT284" s="14" t="s">
        <v>139</v>
      </c>
      <c r="AU284" s="14" t="s">
        <v>84</v>
      </c>
    </row>
    <row r="285" spans="2:51" s="11" customFormat="1" ht="12">
      <c r="B285" s="217"/>
      <c r="C285" s="218"/>
      <c r="D285" s="213" t="s">
        <v>143</v>
      </c>
      <c r="E285" s="218"/>
      <c r="F285" s="220" t="s">
        <v>429</v>
      </c>
      <c r="G285" s="218"/>
      <c r="H285" s="221">
        <v>97.665</v>
      </c>
      <c r="I285" s="222"/>
      <c r="J285" s="218"/>
      <c r="K285" s="218"/>
      <c r="L285" s="223"/>
      <c r="M285" s="224"/>
      <c r="N285" s="225"/>
      <c r="O285" s="225"/>
      <c r="P285" s="225"/>
      <c r="Q285" s="225"/>
      <c r="R285" s="225"/>
      <c r="S285" s="225"/>
      <c r="T285" s="226"/>
      <c r="AT285" s="227" t="s">
        <v>143</v>
      </c>
      <c r="AU285" s="227" t="s">
        <v>84</v>
      </c>
      <c r="AV285" s="11" t="s">
        <v>84</v>
      </c>
      <c r="AW285" s="11" t="s">
        <v>4</v>
      </c>
      <c r="AX285" s="11" t="s">
        <v>82</v>
      </c>
      <c r="AY285" s="227" t="s">
        <v>130</v>
      </c>
    </row>
    <row r="286" spans="2:65" s="1" customFormat="1" ht="20.4" customHeight="1">
      <c r="B286" s="35"/>
      <c r="C286" s="201" t="s">
        <v>430</v>
      </c>
      <c r="D286" s="201" t="s">
        <v>132</v>
      </c>
      <c r="E286" s="202" t="s">
        <v>431</v>
      </c>
      <c r="F286" s="203" t="s">
        <v>432</v>
      </c>
      <c r="G286" s="204" t="s">
        <v>181</v>
      </c>
      <c r="H286" s="205">
        <v>65.41</v>
      </c>
      <c r="I286" s="206"/>
      <c r="J286" s="207">
        <f>ROUND(I286*H286,2)</f>
        <v>0</v>
      </c>
      <c r="K286" s="203" t="s">
        <v>136</v>
      </c>
      <c r="L286" s="40"/>
      <c r="M286" s="208" t="s">
        <v>19</v>
      </c>
      <c r="N286" s="209" t="s">
        <v>45</v>
      </c>
      <c r="O286" s="76"/>
      <c r="P286" s="210">
        <f>O286*H286</f>
        <v>0</v>
      </c>
      <c r="Q286" s="210">
        <v>3E-05</v>
      </c>
      <c r="R286" s="210">
        <f>Q286*H286</f>
        <v>0.0019623</v>
      </c>
      <c r="S286" s="210">
        <v>0</v>
      </c>
      <c r="T286" s="211">
        <f>S286*H286</f>
        <v>0</v>
      </c>
      <c r="AR286" s="14" t="s">
        <v>137</v>
      </c>
      <c r="AT286" s="14" t="s">
        <v>132</v>
      </c>
      <c r="AU286" s="14" t="s">
        <v>84</v>
      </c>
      <c r="AY286" s="14" t="s">
        <v>130</v>
      </c>
      <c r="BE286" s="212">
        <f>IF(N286="základní",J286,0)</f>
        <v>0</v>
      </c>
      <c r="BF286" s="212">
        <f>IF(N286="snížená",J286,0)</f>
        <v>0</v>
      </c>
      <c r="BG286" s="212">
        <f>IF(N286="zákl. přenesená",J286,0)</f>
        <v>0</v>
      </c>
      <c r="BH286" s="212">
        <f>IF(N286="sníž. přenesená",J286,0)</f>
        <v>0</v>
      </c>
      <c r="BI286" s="212">
        <f>IF(N286="nulová",J286,0)</f>
        <v>0</v>
      </c>
      <c r="BJ286" s="14" t="s">
        <v>82</v>
      </c>
      <c r="BK286" s="212">
        <f>ROUND(I286*H286,2)</f>
        <v>0</v>
      </c>
      <c r="BL286" s="14" t="s">
        <v>137</v>
      </c>
      <c r="BM286" s="14" t="s">
        <v>433</v>
      </c>
    </row>
    <row r="287" spans="2:47" s="1" customFormat="1" ht="12">
      <c r="B287" s="35"/>
      <c r="C287" s="36"/>
      <c r="D287" s="213" t="s">
        <v>139</v>
      </c>
      <c r="E287" s="36"/>
      <c r="F287" s="214" t="s">
        <v>434</v>
      </c>
      <c r="G287" s="36"/>
      <c r="H287" s="36"/>
      <c r="I287" s="127"/>
      <c r="J287" s="36"/>
      <c r="K287" s="36"/>
      <c r="L287" s="40"/>
      <c r="M287" s="215"/>
      <c r="N287" s="76"/>
      <c r="O287" s="76"/>
      <c r="P287" s="76"/>
      <c r="Q287" s="76"/>
      <c r="R287" s="76"/>
      <c r="S287" s="76"/>
      <c r="T287" s="77"/>
      <c r="AT287" s="14" t="s">
        <v>139</v>
      </c>
      <c r="AU287" s="14" t="s">
        <v>84</v>
      </c>
    </row>
    <row r="288" spans="2:47" s="1" customFormat="1" ht="12">
      <c r="B288" s="35"/>
      <c r="C288" s="36"/>
      <c r="D288" s="213" t="s">
        <v>141</v>
      </c>
      <c r="E288" s="36"/>
      <c r="F288" s="216" t="s">
        <v>404</v>
      </c>
      <c r="G288" s="36"/>
      <c r="H288" s="36"/>
      <c r="I288" s="127"/>
      <c r="J288" s="36"/>
      <c r="K288" s="36"/>
      <c r="L288" s="40"/>
      <c r="M288" s="215"/>
      <c r="N288" s="76"/>
      <c r="O288" s="76"/>
      <c r="P288" s="76"/>
      <c r="Q288" s="76"/>
      <c r="R288" s="76"/>
      <c r="S288" s="76"/>
      <c r="T288" s="77"/>
      <c r="AT288" s="14" t="s">
        <v>141</v>
      </c>
      <c r="AU288" s="14" t="s">
        <v>84</v>
      </c>
    </row>
    <row r="289" spans="2:65" s="1" customFormat="1" ht="20.4" customHeight="1">
      <c r="B289" s="35"/>
      <c r="C289" s="228" t="s">
        <v>435</v>
      </c>
      <c r="D289" s="228" t="s">
        <v>330</v>
      </c>
      <c r="E289" s="229" t="s">
        <v>436</v>
      </c>
      <c r="F289" s="230" t="s">
        <v>437</v>
      </c>
      <c r="G289" s="231" t="s">
        <v>181</v>
      </c>
      <c r="H289" s="232">
        <v>67.372</v>
      </c>
      <c r="I289" s="233"/>
      <c r="J289" s="234">
        <f>ROUND(I289*H289,2)</f>
        <v>0</v>
      </c>
      <c r="K289" s="230" t="s">
        <v>136</v>
      </c>
      <c r="L289" s="235"/>
      <c r="M289" s="236" t="s">
        <v>19</v>
      </c>
      <c r="N289" s="237" t="s">
        <v>45</v>
      </c>
      <c r="O289" s="76"/>
      <c r="P289" s="210">
        <f>O289*H289</f>
        <v>0</v>
      </c>
      <c r="Q289" s="210">
        <v>0.00534</v>
      </c>
      <c r="R289" s="210">
        <f>Q289*H289</f>
        <v>0.35976648</v>
      </c>
      <c r="S289" s="210">
        <v>0</v>
      </c>
      <c r="T289" s="211">
        <f>S289*H289</f>
        <v>0</v>
      </c>
      <c r="AR289" s="14" t="s">
        <v>178</v>
      </c>
      <c r="AT289" s="14" t="s">
        <v>330</v>
      </c>
      <c r="AU289" s="14" t="s">
        <v>84</v>
      </c>
      <c r="AY289" s="14" t="s">
        <v>130</v>
      </c>
      <c r="BE289" s="212">
        <f>IF(N289="základní",J289,0)</f>
        <v>0</v>
      </c>
      <c r="BF289" s="212">
        <f>IF(N289="snížená",J289,0)</f>
        <v>0</v>
      </c>
      <c r="BG289" s="212">
        <f>IF(N289="zákl. přenesená",J289,0)</f>
        <v>0</v>
      </c>
      <c r="BH289" s="212">
        <f>IF(N289="sníž. přenesená",J289,0)</f>
        <v>0</v>
      </c>
      <c r="BI289" s="212">
        <f>IF(N289="nulová",J289,0)</f>
        <v>0</v>
      </c>
      <c r="BJ289" s="14" t="s">
        <v>82</v>
      </c>
      <c r="BK289" s="212">
        <f>ROUND(I289*H289,2)</f>
        <v>0</v>
      </c>
      <c r="BL289" s="14" t="s">
        <v>137</v>
      </c>
      <c r="BM289" s="14" t="s">
        <v>438</v>
      </c>
    </row>
    <row r="290" spans="2:47" s="1" customFormat="1" ht="12">
      <c r="B290" s="35"/>
      <c r="C290" s="36"/>
      <c r="D290" s="213" t="s">
        <v>139</v>
      </c>
      <c r="E290" s="36"/>
      <c r="F290" s="214" t="s">
        <v>437</v>
      </c>
      <c r="G290" s="36"/>
      <c r="H290" s="36"/>
      <c r="I290" s="127"/>
      <c r="J290" s="36"/>
      <c r="K290" s="36"/>
      <c r="L290" s="40"/>
      <c r="M290" s="215"/>
      <c r="N290" s="76"/>
      <c r="O290" s="76"/>
      <c r="P290" s="76"/>
      <c r="Q290" s="76"/>
      <c r="R290" s="76"/>
      <c r="S290" s="76"/>
      <c r="T290" s="77"/>
      <c r="AT290" s="14" t="s">
        <v>139</v>
      </c>
      <c r="AU290" s="14" t="s">
        <v>84</v>
      </c>
    </row>
    <row r="291" spans="2:51" s="11" customFormat="1" ht="12">
      <c r="B291" s="217"/>
      <c r="C291" s="218"/>
      <c r="D291" s="213" t="s">
        <v>143</v>
      </c>
      <c r="E291" s="218"/>
      <c r="F291" s="220" t="s">
        <v>439</v>
      </c>
      <c r="G291" s="218"/>
      <c r="H291" s="221">
        <v>67.372</v>
      </c>
      <c r="I291" s="222"/>
      <c r="J291" s="218"/>
      <c r="K291" s="218"/>
      <c r="L291" s="223"/>
      <c r="M291" s="224"/>
      <c r="N291" s="225"/>
      <c r="O291" s="225"/>
      <c r="P291" s="225"/>
      <c r="Q291" s="225"/>
      <c r="R291" s="225"/>
      <c r="S291" s="225"/>
      <c r="T291" s="226"/>
      <c r="AT291" s="227" t="s">
        <v>143</v>
      </c>
      <c r="AU291" s="227" t="s">
        <v>84</v>
      </c>
      <c r="AV291" s="11" t="s">
        <v>84</v>
      </c>
      <c r="AW291" s="11" t="s">
        <v>4</v>
      </c>
      <c r="AX291" s="11" t="s">
        <v>82</v>
      </c>
      <c r="AY291" s="227" t="s">
        <v>130</v>
      </c>
    </row>
    <row r="292" spans="2:65" s="1" customFormat="1" ht="20.4" customHeight="1">
      <c r="B292" s="35"/>
      <c r="C292" s="201" t="s">
        <v>440</v>
      </c>
      <c r="D292" s="201" t="s">
        <v>132</v>
      </c>
      <c r="E292" s="202" t="s">
        <v>441</v>
      </c>
      <c r="F292" s="203" t="s">
        <v>442</v>
      </c>
      <c r="G292" s="204" t="s">
        <v>360</v>
      </c>
      <c r="H292" s="205">
        <v>60</v>
      </c>
      <c r="I292" s="206"/>
      <c r="J292" s="207">
        <f>ROUND(I292*H292,2)</f>
        <v>0</v>
      </c>
      <c r="K292" s="203" t="s">
        <v>136</v>
      </c>
      <c r="L292" s="40"/>
      <c r="M292" s="208" t="s">
        <v>19</v>
      </c>
      <c r="N292" s="209" t="s">
        <v>45</v>
      </c>
      <c r="O292" s="76"/>
      <c r="P292" s="210">
        <f>O292*H292</f>
        <v>0</v>
      </c>
      <c r="Q292" s="210">
        <v>0</v>
      </c>
      <c r="R292" s="210">
        <f>Q292*H292</f>
        <v>0</v>
      </c>
      <c r="S292" s="210">
        <v>0</v>
      </c>
      <c r="T292" s="211">
        <f>S292*H292</f>
        <v>0</v>
      </c>
      <c r="AR292" s="14" t="s">
        <v>137</v>
      </c>
      <c r="AT292" s="14" t="s">
        <v>132</v>
      </c>
      <c r="AU292" s="14" t="s">
        <v>84</v>
      </c>
      <c r="AY292" s="14" t="s">
        <v>130</v>
      </c>
      <c r="BE292" s="212">
        <f>IF(N292="základní",J292,0)</f>
        <v>0</v>
      </c>
      <c r="BF292" s="212">
        <f>IF(N292="snížená",J292,0)</f>
        <v>0</v>
      </c>
      <c r="BG292" s="212">
        <f>IF(N292="zákl. přenesená",J292,0)</f>
        <v>0</v>
      </c>
      <c r="BH292" s="212">
        <f>IF(N292="sníž. přenesená",J292,0)</f>
        <v>0</v>
      </c>
      <c r="BI292" s="212">
        <f>IF(N292="nulová",J292,0)</f>
        <v>0</v>
      </c>
      <c r="BJ292" s="14" t="s">
        <v>82</v>
      </c>
      <c r="BK292" s="212">
        <f>ROUND(I292*H292,2)</f>
        <v>0</v>
      </c>
      <c r="BL292" s="14" t="s">
        <v>137</v>
      </c>
      <c r="BM292" s="14" t="s">
        <v>443</v>
      </c>
    </row>
    <row r="293" spans="2:47" s="1" customFormat="1" ht="12">
      <c r="B293" s="35"/>
      <c r="C293" s="36"/>
      <c r="D293" s="213" t="s">
        <v>139</v>
      </c>
      <c r="E293" s="36"/>
      <c r="F293" s="214" t="s">
        <v>444</v>
      </c>
      <c r="G293" s="36"/>
      <c r="H293" s="36"/>
      <c r="I293" s="127"/>
      <c r="J293" s="36"/>
      <c r="K293" s="36"/>
      <c r="L293" s="40"/>
      <c r="M293" s="215"/>
      <c r="N293" s="76"/>
      <c r="O293" s="76"/>
      <c r="P293" s="76"/>
      <c r="Q293" s="76"/>
      <c r="R293" s="76"/>
      <c r="S293" s="76"/>
      <c r="T293" s="77"/>
      <c r="AT293" s="14" t="s">
        <v>139</v>
      </c>
      <c r="AU293" s="14" t="s">
        <v>84</v>
      </c>
    </row>
    <row r="294" spans="2:47" s="1" customFormat="1" ht="12">
      <c r="B294" s="35"/>
      <c r="C294" s="36"/>
      <c r="D294" s="213" t="s">
        <v>141</v>
      </c>
      <c r="E294" s="36"/>
      <c r="F294" s="216" t="s">
        <v>445</v>
      </c>
      <c r="G294" s="36"/>
      <c r="H294" s="36"/>
      <c r="I294" s="127"/>
      <c r="J294" s="36"/>
      <c r="K294" s="36"/>
      <c r="L294" s="40"/>
      <c r="M294" s="215"/>
      <c r="N294" s="76"/>
      <c r="O294" s="76"/>
      <c r="P294" s="76"/>
      <c r="Q294" s="76"/>
      <c r="R294" s="76"/>
      <c r="S294" s="76"/>
      <c r="T294" s="77"/>
      <c r="AT294" s="14" t="s">
        <v>141</v>
      </c>
      <c r="AU294" s="14" t="s">
        <v>84</v>
      </c>
    </row>
    <row r="295" spans="2:65" s="1" customFormat="1" ht="20.4" customHeight="1">
      <c r="B295" s="35"/>
      <c r="C295" s="228" t="s">
        <v>446</v>
      </c>
      <c r="D295" s="228" t="s">
        <v>330</v>
      </c>
      <c r="E295" s="229" t="s">
        <v>447</v>
      </c>
      <c r="F295" s="230" t="s">
        <v>448</v>
      </c>
      <c r="G295" s="231" t="s">
        <v>360</v>
      </c>
      <c r="H295" s="232">
        <v>58</v>
      </c>
      <c r="I295" s="233"/>
      <c r="J295" s="234">
        <f>ROUND(I295*H295,2)</f>
        <v>0</v>
      </c>
      <c r="K295" s="230" t="s">
        <v>136</v>
      </c>
      <c r="L295" s="235"/>
      <c r="M295" s="236" t="s">
        <v>19</v>
      </c>
      <c r="N295" s="237" t="s">
        <v>45</v>
      </c>
      <c r="O295" s="76"/>
      <c r="P295" s="210">
        <f>O295*H295</f>
        <v>0</v>
      </c>
      <c r="Q295" s="210">
        <v>0.00065</v>
      </c>
      <c r="R295" s="210">
        <f>Q295*H295</f>
        <v>0.0377</v>
      </c>
      <c r="S295" s="210">
        <v>0</v>
      </c>
      <c r="T295" s="211">
        <f>S295*H295</f>
        <v>0</v>
      </c>
      <c r="AR295" s="14" t="s">
        <v>178</v>
      </c>
      <c r="AT295" s="14" t="s">
        <v>330</v>
      </c>
      <c r="AU295" s="14" t="s">
        <v>84</v>
      </c>
      <c r="AY295" s="14" t="s">
        <v>130</v>
      </c>
      <c r="BE295" s="212">
        <f>IF(N295="základní",J295,0)</f>
        <v>0</v>
      </c>
      <c r="BF295" s="212">
        <f>IF(N295="snížená",J295,0)</f>
        <v>0</v>
      </c>
      <c r="BG295" s="212">
        <f>IF(N295="zákl. přenesená",J295,0)</f>
        <v>0</v>
      </c>
      <c r="BH295" s="212">
        <f>IF(N295="sníž. přenesená",J295,0)</f>
        <v>0</v>
      </c>
      <c r="BI295" s="212">
        <f>IF(N295="nulová",J295,0)</f>
        <v>0</v>
      </c>
      <c r="BJ295" s="14" t="s">
        <v>82</v>
      </c>
      <c r="BK295" s="212">
        <f>ROUND(I295*H295,2)</f>
        <v>0</v>
      </c>
      <c r="BL295" s="14" t="s">
        <v>137</v>
      </c>
      <c r="BM295" s="14" t="s">
        <v>449</v>
      </c>
    </row>
    <row r="296" spans="2:47" s="1" customFormat="1" ht="12">
      <c r="B296" s="35"/>
      <c r="C296" s="36"/>
      <c r="D296" s="213" t="s">
        <v>139</v>
      </c>
      <c r="E296" s="36"/>
      <c r="F296" s="214" t="s">
        <v>448</v>
      </c>
      <c r="G296" s="36"/>
      <c r="H296" s="36"/>
      <c r="I296" s="127"/>
      <c r="J296" s="36"/>
      <c r="K296" s="36"/>
      <c r="L296" s="40"/>
      <c r="M296" s="215"/>
      <c r="N296" s="76"/>
      <c r="O296" s="76"/>
      <c r="P296" s="76"/>
      <c r="Q296" s="76"/>
      <c r="R296" s="76"/>
      <c r="S296" s="76"/>
      <c r="T296" s="77"/>
      <c r="AT296" s="14" t="s">
        <v>139</v>
      </c>
      <c r="AU296" s="14" t="s">
        <v>84</v>
      </c>
    </row>
    <row r="297" spans="2:65" s="1" customFormat="1" ht="20.4" customHeight="1">
      <c r="B297" s="35"/>
      <c r="C297" s="228" t="s">
        <v>450</v>
      </c>
      <c r="D297" s="228" t="s">
        <v>330</v>
      </c>
      <c r="E297" s="229" t="s">
        <v>451</v>
      </c>
      <c r="F297" s="230" t="s">
        <v>452</v>
      </c>
      <c r="G297" s="231" t="s">
        <v>360</v>
      </c>
      <c r="H297" s="232">
        <v>2</v>
      </c>
      <c r="I297" s="233"/>
      <c r="J297" s="234">
        <f>ROUND(I297*H297,2)</f>
        <v>0</v>
      </c>
      <c r="K297" s="230" t="s">
        <v>136</v>
      </c>
      <c r="L297" s="235"/>
      <c r="M297" s="236" t="s">
        <v>19</v>
      </c>
      <c r="N297" s="237" t="s">
        <v>45</v>
      </c>
      <c r="O297" s="76"/>
      <c r="P297" s="210">
        <f>O297*H297</f>
        <v>0</v>
      </c>
      <c r="Q297" s="210">
        <v>0.0005</v>
      </c>
      <c r="R297" s="210">
        <f>Q297*H297</f>
        <v>0.001</v>
      </c>
      <c r="S297" s="210">
        <v>0</v>
      </c>
      <c r="T297" s="211">
        <f>S297*H297</f>
        <v>0</v>
      </c>
      <c r="AR297" s="14" t="s">
        <v>178</v>
      </c>
      <c r="AT297" s="14" t="s">
        <v>330</v>
      </c>
      <c r="AU297" s="14" t="s">
        <v>84</v>
      </c>
      <c r="AY297" s="14" t="s">
        <v>130</v>
      </c>
      <c r="BE297" s="212">
        <f>IF(N297="základní",J297,0)</f>
        <v>0</v>
      </c>
      <c r="BF297" s="212">
        <f>IF(N297="snížená",J297,0)</f>
        <v>0</v>
      </c>
      <c r="BG297" s="212">
        <f>IF(N297="zákl. přenesená",J297,0)</f>
        <v>0</v>
      </c>
      <c r="BH297" s="212">
        <f>IF(N297="sníž. přenesená",J297,0)</f>
        <v>0</v>
      </c>
      <c r="BI297" s="212">
        <f>IF(N297="nulová",J297,0)</f>
        <v>0</v>
      </c>
      <c r="BJ297" s="14" t="s">
        <v>82</v>
      </c>
      <c r="BK297" s="212">
        <f>ROUND(I297*H297,2)</f>
        <v>0</v>
      </c>
      <c r="BL297" s="14" t="s">
        <v>137</v>
      </c>
      <c r="BM297" s="14" t="s">
        <v>453</v>
      </c>
    </row>
    <row r="298" spans="2:47" s="1" customFormat="1" ht="12">
      <c r="B298" s="35"/>
      <c r="C298" s="36"/>
      <c r="D298" s="213" t="s">
        <v>139</v>
      </c>
      <c r="E298" s="36"/>
      <c r="F298" s="214" t="s">
        <v>452</v>
      </c>
      <c r="G298" s="36"/>
      <c r="H298" s="36"/>
      <c r="I298" s="127"/>
      <c r="J298" s="36"/>
      <c r="K298" s="36"/>
      <c r="L298" s="40"/>
      <c r="M298" s="215"/>
      <c r="N298" s="76"/>
      <c r="O298" s="76"/>
      <c r="P298" s="76"/>
      <c r="Q298" s="76"/>
      <c r="R298" s="76"/>
      <c r="S298" s="76"/>
      <c r="T298" s="77"/>
      <c r="AT298" s="14" t="s">
        <v>139</v>
      </c>
      <c r="AU298" s="14" t="s">
        <v>84</v>
      </c>
    </row>
    <row r="299" spans="2:65" s="1" customFormat="1" ht="20.4" customHeight="1">
      <c r="B299" s="35"/>
      <c r="C299" s="201" t="s">
        <v>454</v>
      </c>
      <c r="D299" s="201" t="s">
        <v>132</v>
      </c>
      <c r="E299" s="202" t="s">
        <v>455</v>
      </c>
      <c r="F299" s="203" t="s">
        <v>456</v>
      </c>
      <c r="G299" s="204" t="s">
        <v>360</v>
      </c>
      <c r="H299" s="205">
        <v>2</v>
      </c>
      <c r="I299" s="206"/>
      <c r="J299" s="207">
        <f>ROUND(I299*H299,2)</f>
        <v>0</v>
      </c>
      <c r="K299" s="203" t="s">
        <v>136</v>
      </c>
      <c r="L299" s="40"/>
      <c r="M299" s="208" t="s">
        <v>19</v>
      </c>
      <c r="N299" s="209" t="s">
        <v>45</v>
      </c>
      <c r="O299" s="76"/>
      <c r="P299" s="210">
        <f>O299*H299</f>
        <v>0</v>
      </c>
      <c r="Q299" s="210">
        <v>1E-05</v>
      </c>
      <c r="R299" s="210">
        <f>Q299*H299</f>
        <v>2E-05</v>
      </c>
      <c r="S299" s="210">
        <v>0</v>
      </c>
      <c r="T299" s="211">
        <f>S299*H299</f>
        <v>0</v>
      </c>
      <c r="AR299" s="14" t="s">
        <v>137</v>
      </c>
      <c r="AT299" s="14" t="s">
        <v>132</v>
      </c>
      <c r="AU299" s="14" t="s">
        <v>84</v>
      </c>
      <c r="AY299" s="14" t="s">
        <v>130</v>
      </c>
      <c r="BE299" s="212">
        <f>IF(N299="základní",J299,0)</f>
        <v>0</v>
      </c>
      <c r="BF299" s="212">
        <f>IF(N299="snížená",J299,0)</f>
        <v>0</v>
      </c>
      <c r="BG299" s="212">
        <f>IF(N299="zákl. přenesená",J299,0)</f>
        <v>0</v>
      </c>
      <c r="BH299" s="212">
        <f>IF(N299="sníž. přenesená",J299,0)</f>
        <v>0</v>
      </c>
      <c r="BI299" s="212">
        <f>IF(N299="nulová",J299,0)</f>
        <v>0</v>
      </c>
      <c r="BJ299" s="14" t="s">
        <v>82</v>
      </c>
      <c r="BK299" s="212">
        <f>ROUND(I299*H299,2)</f>
        <v>0</v>
      </c>
      <c r="BL299" s="14" t="s">
        <v>137</v>
      </c>
      <c r="BM299" s="14" t="s">
        <v>457</v>
      </c>
    </row>
    <row r="300" spans="2:47" s="1" customFormat="1" ht="12">
      <c r="B300" s="35"/>
      <c r="C300" s="36"/>
      <c r="D300" s="213" t="s">
        <v>139</v>
      </c>
      <c r="E300" s="36"/>
      <c r="F300" s="214" t="s">
        <v>458</v>
      </c>
      <c r="G300" s="36"/>
      <c r="H300" s="36"/>
      <c r="I300" s="127"/>
      <c r="J300" s="36"/>
      <c r="K300" s="36"/>
      <c r="L300" s="40"/>
      <c r="M300" s="215"/>
      <c r="N300" s="76"/>
      <c r="O300" s="76"/>
      <c r="P300" s="76"/>
      <c r="Q300" s="76"/>
      <c r="R300" s="76"/>
      <c r="S300" s="76"/>
      <c r="T300" s="77"/>
      <c r="AT300" s="14" t="s">
        <v>139</v>
      </c>
      <c r="AU300" s="14" t="s">
        <v>84</v>
      </c>
    </row>
    <row r="301" spans="2:47" s="1" customFormat="1" ht="12">
      <c r="B301" s="35"/>
      <c r="C301" s="36"/>
      <c r="D301" s="213" t="s">
        <v>141</v>
      </c>
      <c r="E301" s="36"/>
      <c r="F301" s="216" t="s">
        <v>445</v>
      </c>
      <c r="G301" s="36"/>
      <c r="H301" s="36"/>
      <c r="I301" s="127"/>
      <c r="J301" s="36"/>
      <c r="K301" s="36"/>
      <c r="L301" s="40"/>
      <c r="M301" s="215"/>
      <c r="N301" s="76"/>
      <c r="O301" s="76"/>
      <c r="P301" s="76"/>
      <c r="Q301" s="76"/>
      <c r="R301" s="76"/>
      <c r="S301" s="76"/>
      <c r="T301" s="77"/>
      <c r="AT301" s="14" t="s">
        <v>141</v>
      </c>
      <c r="AU301" s="14" t="s">
        <v>84</v>
      </c>
    </row>
    <row r="302" spans="2:65" s="1" customFormat="1" ht="20.4" customHeight="1">
      <c r="B302" s="35"/>
      <c r="C302" s="228" t="s">
        <v>459</v>
      </c>
      <c r="D302" s="228" t="s">
        <v>330</v>
      </c>
      <c r="E302" s="229" t="s">
        <v>460</v>
      </c>
      <c r="F302" s="230" t="s">
        <v>461</v>
      </c>
      <c r="G302" s="231" t="s">
        <v>360</v>
      </c>
      <c r="H302" s="232">
        <v>2</v>
      </c>
      <c r="I302" s="233"/>
      <c r="J302" s="234">
        <f>ROUND(I302*H302,2)</f>
        <v>0</v>
      </c>
      <c r="K302" s="230" t="s">
        <v>136</v>
      </c>
      <c r="L302" s="235"/>
      <c r="M302" s="236" t="s">
        <v>19</v>
      </c>
      <c r="N302" s="237" t="s">
        <v>45</v>
      </c>
      <c r="O302" s="76"/>
      <c r="P302" s="210">
        <f>O302*H302</f>
        <v>0</v>
      </c>
      <c r="Q302" s="210">
        <v>0.00125</v>
      </c>
      <c r="R302" s="210">
        <f>Q302*H302</f>
        <v>0.0025</v>
      </c>
      <c r="S302" s="210">
        <v>0</v>
      </c>
      <c r="T302" s="211">
        <f>S302*H302</f>
        <v>0</v>
      </c>
      <c r="AR302" s="14" t="s">
        <v>178</v>
      </c>
      <c r="AT302" s="14" t="s">
        <v>330</v>
      </c>
      <c r="AU302" s="14" t="s">
        <v>84</v>
      </c>
      <c r="AY302" s="14" t="s">
        <v>130</v>
      </c>
      <c r="BE302" s="212">
        <f>IF(N302="základní",J302,0)</f>
        <v>0</v>
      </c>
      <c r="BF302" s="212">
        <f>IF(N302="snížená",J302,0)</f>
        <v>0</v>
      </c>
      <c r="BG302" s="212">
        <f>IF(N302="zákl. přenesená",J302,0)</f>
        <v>0</v>
      </c>
      <c r="BH302" s="212">
        <f>IF(N302="sníž. přenesená",J302,0)</f>
        <v>0</v>
      </c>
      <c r="BI302" s="212">
        <f>IF(N302="nulová",J302,0)</f>
        <v>0</v>
      </c>
      <c r="BJ302" s="14" t="s">
        <v>82</v>
      </c>
      <c r="BK302" s="212">
        <f>ROUND(I302*H302,2)</f>
        <v>0</v>
      </c>
      <c r="BL302" s="14" t="s">
        <v>137</v>
      </c>
      <c r="BM302" s="14" t="s">
        <v>462</v>
      </c>
    </row>
    <row r="303" spans="2:47" s="1" customFormat="1" ht="12">
      <c r="B303" s="35"/>
      <c r="C303" s="36"/>
      <c r="D303" s="213" t="s">
        <v>139</v>
      </c>
      <c r="E303" s="36"/>
      <c r="F303" s="214" t="s">
        <v>461</v>
      </c>
      <c r="G303" s="36"/>
      <c r="H303" s="36"/>
      <c r="I303" s="127"/>
      <c r="J303" s="36"/>
      <c r="K303" s="36"/>
      <c r="L303" s="40"/>
      <c r="M303" s="215"/>
      <c r="N303" s="76"/>
      <c r="O303" s="76"/>
      <c r="P303" s="76"/>
      <c r="Q303" s="76"/>
      <c r="R303" s="76"/>
      <c r="S303" s="76"/>
      <c r="T303" s="77"/>
      <c r="AT303" s="14" t="s">
        <v>139</v>
      </c>
      <c r="AU303" s="14" t="s">
        <v>84</v>
      </c>
    </row>
    <row r="304" spans="2:65" s="1" customFormat="1" ht="20.4" customHeight="1">
      <c r="B304" s="35"/>
      <c r="C304" s="201" t="s">
        <v>463</v>
      </c>
      <c r="D304" s="201" t="s">
        <v>132</v>
      </c>
      <c r="E304" s="202" t="s">
        <v>464</v>
      </c>
      <c r="F304" s="203" t="s">
        <v>465</v>
      </c>
      <c r="G304" s="204" t="s">
        <v>360</v>
      </c>
      <c r="H304" s="205">
        <v>19</v>
      </c>
      <c r="I304" s="206"/>
      <c r="J304" s="207">
        <f>ROUND(I304*H304,2)</f>
        <v>0</v>
      </c>
      <c r="K304" s="203" t="s">
        <v>136</v>
      </c>
      <c r="L304" s="40"/>
      <c r="M304" s="208" t="s">
        <v>19</v>
      </c>
      <c r="N304" s="209" t="s">
        <v>45</v>
      </c>
      <c r="O304" s="76"/>
      <c r="P304" s="210">
        <f>O304*H304</f>
        <v>0</v>
      </c>
      <c r="Q304" s="210">
        <v>1E-05</v>
      </c>
      <c r="R304" s="210">
        <f>Q304*H304</f>
        <v>0.00019</v>
      </c>
      <c r="S304" s="210">
        <v>0</v>
      </c>
      <c r="T304" s="211">
        <f>S304*H304</f>
        <v>0</v>
      </c>
      <c r="AR304" s="14" t="s">
        <v>137</v>
      </c>
      <c r="AT304" s="14" t="s">
        <v>132</v>
      </c>
      <c r="AU304" s="14" t="s">
        <v>84</v>
      </c>
      <c r="AY304" s="14" t="s">
        <v>130</v>
      </c>
      <c r="BE304" s="212">
        <f>IF(N304="základní",J304,0)</f>
        <v>0</v>
      </c>
      <c r="BF304" s="212">
        <f>IF(N304="snížená",J304,0)</f>
        <v>0</v>
      </c>
      <c r="BG304" s="212">
        <f>IF(N304="zákl. přenesená",J304,0)</f>
        <v>0</v>
      </c>
      <c r="BH304" s="212">
        <f>IF(N304="sníž. přenesená",J304,0)</f>
        <v>0</v>
      </c>
      <c r="BI304" s="212">
        <f>IF(N304="nulová",J304,0)</f>
        <v>0</v>
      </c>
      <c r="BJ304" s="14" t="s">
        <v>82</v>
      </c>
      <c r="BK304" s="212">
        <f>ROUND(I304*H304,2)</f>
        <v>0</v>
      </c>
      <c r="BL304" s="14" t="s">
        <v>137</v>
      </c>
      <c r="BM304" s="14" t="s">
        <v>466</v>
      </c>
    </row>
    <row r="305" spans="2:47" s="1" customFormat="1" ht="12">
      <c r="B305" s="35"/>
      <c r="C305" s="36"/>
      <c r="D305" s="213" t="s">
        <v>139</v>
      </c>
      <c r="E305" s="36"/>
      <c r="F305" s="214" t="s">
        <v>467</v>
      </c>
      <c r="G305" s="36"/>
      <c r="H305" s="36"/>
      <c r="I305" s="127"/>
      <c r="J305" s="36"/>
      <c r="K305" s="36"/>
      <c r="L305" s="40"/>
      <c r="M305" s="215"/>
      <c r="N305" s="76"/>
      <c r="O305" s="76"/>
      <c r="P305" s="76"/>
      <c r="Q305" s="76"/>
      <c r="R305" s="76"/>
      <c r="S305" s="76"/>
      <c r="T305" s="77"/>
      <c r="AT305" s="14" t="s">
        <v>139</v>
      </c>
      <c r="AU305" s="14" t="s">
        <v>84</v>
      </c>
    </row>
    <row r="306" spans="2:47" s="1" customFormat="1" ht="12">
      <c r="B306" s="35"/>
      <c r="C306" s="36"/>
      <c r="D306" s="213" t="s">
        <v>141</v>
      </c>
      <c r="E306" s="36"/>
      <c r="F306" s="216" t="s">
        <v>445</v>
      </c>
      <c r="G306" s="36"/>
      <c r="H306" s="36"/>
      <c r="I306" s="127"/>
      <c r="J306" s="36"/>
      <c r="K306" s="36"/>
      <c r="L306" s="40"/>
      <c r="M306" s="215"/>
      <c r="N306" s="76"/>
      <c r="O306" s="76"/>
      <c r="P306" s="76"/>
      <c r="Q306" s="76"/>
      <c r="R306" s="76"/>
      <c r="S306" s="76"/>
      <c r="T306" s="77"/>
      <c r="AT306" s="14" t="s">
        <v>141</v>
      </c>
      <c r="AU306" s="14" t="s">
        <v>84</v>
      </c>
    </row>
    <row r="307" spans="2:65" s="1" customFormat="1" ht="20.4" customHeight="1">
      <c r="B307" s="35"/>
      <c r="C307" s="228" t="s">
        <v>468</v>
      </c>
      <c r="D307" s="228" t="s">
        <v>330</v>
      </c>
      <c r="E307" s="229" t="s">
        <v>469</v>
      </c>
      <c r="F307" s="230" t="s">
        <v>470</v>
      </c>
      <c r="G307" s="231" t="s">
        <v>360</v>
      </c>
      <c r="H307" s="232">
        <v>19</v>
      </c>
      <c r="I307" s="233"/>
      <c r="J307" s="234">
        <f>ROUND(I307*H307,2)</f>
        <v>0</v>
      </c>
      <c r="K307" s="230" t="s">
        <v>136</v>
      </c>
      <c r="L307" s="235"/>
      <c r="M307" s="236" t="s">
        <v>19</v>
      </c>
      <c r="N307" s="237" t="s">
        <v>45</v>
      </c>
      <c r="O307" s="76"/>
      <c r="P307" s="210">
        <f>O307*H307</f>
        <v>0</v>
      </c>
      <c r="Q307" s="210">
        <v>0.0007</v>
      </c>
      <c r="R307" s="210">
        <f>Q307*H307</f>
        <v>0.0133</v>
      </c>
      <c r="S307" s="210">
        <v>0</v>
      </c>
      <c r="T307" s="211">
        <f>S307*H307</f>
        <v>0</v>
      </c>
      <c r="AR307" s="14" t="s">
        <v>178</v>
      </c>
      <c r="AT307" s="14" t="s">
        <v>330</v>
      </c>
      <c r="AU307" s="14" t="s">
        <v>84</v>
      </c>
      <c r="AY307" s="14" t="s">
        <v>130</v>
      </c>
      <c r="BE307" s="212">
        <f>IF(N307="základní",J307,0)</f>
        <v>0</v>
      </c>
      <c r="BF307" s="212">
        <f>IF(N307="snížená",J307,0)</f>
        <v>0</v>
      </c>
      <c r="BG307" s="212">
        <f>IF(N307="zákl. přenesená",J307,0)</f>
        <v>0</v>
      </c>
      <c r="BH307" s="212">
        <f>IF(N307="sníž. přenesená",J307,0)</f>
        <v>0</v>
      </c>
      <c r="BI307" s="212">
        <f>IF(N307="nulová",J307,0)</f>
        <v>0</v>
      </c>
      <c r="BJ307" s="14" t="s">
        <v>82</v>
      </c>
      <c r="BK307" s="212">
        <f>ROUND(I307*H307,2)</f>
        <v>0</v>
      </c>
      <c r="BL307" s="14" t="s">
        <v>137</v>
      </c>
      <c r="BM307" s="14" t="s">
        <v>471</v>
      </c>
    </row>
    <row r="308" spans="2:47" s="1" customFormat="1" ht="12">
      <c r="B308" s="35"/>
      <c r="C308" s="36"/>
      <c r="D308" s="213" t="s">
        <v>139</v>
      </c>
      <c r="E308" s="36"/>
      <c r="F308" s="214" t="s">
        <v>470</v>
      </c>
      <c r="G308" s="36"/>
      <c r="H308" s="36"/>
      <c r="I308" s="127"/>
      <c r="J308" s="36"/>
      <c r="K308" s="36"/>
      <c r="L308" s="40"/>
      <c r="M308" s="215"/>
      <c r="N308" s="76"/>
      <c r="O308" s="76"/>
      <c r="P308" s="76"/>
      <c r="Q308" s="76"/>
      <c r="R308" s="76"/>
      <c r="S308" s="76"/>
      <c r="T308" s="77"/>
      <c r="AT308" s="14" t="s">
        <v>139</v>
      </c>
      <c r="AU308" s="14" t="s">
        <v>84</v>
      </c>
    </row>
    <row r="309" spans="2:65" s="1" customFormat="1" ht="20.4" customHeight="1">
      <c r="B309" s="35"/>
      <c r="C309" s="201" t="s">
        <v>472</v>
      </c>
      <c r="D309" s="201" t="s">
        <v>132</v>
      </c>
      <c r="E309" s="202" t="s">
        <v>473</v>
      </c>
      <c r="F309" s="203" t="s">
        <v>474</v>
      </c>
      <c r="G309" s="204" t="s">
        <v>360</v>
      </c>
      <c r="H309" s="205">
        <v>33</v>
      </c>
      <c r="I309" s="206"/>
      <c r="J309" s="207">
        <f>ROUND(I309*H309,2)</f>
        <v>0</v>
      </c>
      <c r="K309" s="203" t="s">
        <v>136</v>
      </c>
      <c r="L309" s="40"/>
      <c r="M309" s="208" t="s">
        <v>19</v>
      </c>
      <c r="N309" s="209" t="s">
        <v>45</v>
      </c>
      <c r="O309" s="76"/>
      <c r="P309" s="210">
        <f>O309*H309</f>
        <v>0</v>
      </c>
      <c r="Q309" s="210">
        <v>2E-05</v>
      </c>
      <c r="R309" s="210">
        <f>Q309*H309</f>
        <v>0.0006600000000000001</v>
      </c>
      <c r="S309" s="210">
        <v>0</v>
      </c>
      <c r="T309" s="211">
        <f>S309*H309</f>
        <v>0</v>
      </c>
      <c r="AR309" s="14" t="s">
        <v>137</v>
      </c>
      <c r="AT309" s="14" t="s">
        <v>132</v>
      </c>
      <c r="AU309" s="14" t="s">
        <v>84</v>
      </c>
      <c r="AY309" s="14" t="s">
        <v>130</v>
      </c>
      <c r="BE309" s="212">
        <f>IF(N309="základní",J309,0)</f>
        <v>0</v>
      </c>
      <c r="BF309" s="212">
        <f>IF(N309="snížená",J309,0)</f>
        <v>0</v>
      </c>
      <c r="BG309" s="212">
        <f>IF(N309="zákl. přenesená",J309,0)</f>
        <v>0</v>
      </c>
      <c r="BH309" s="212">
        <f>IF(N309="sníž. přenesená",J309,0)</f>
        <v>0</v>
      </c>
      <c r="BI309" s="212">
        <f>IF(N309="nulová",J309,0)</f>
        <v>0</v>
      </c>
      <c r="BJ309" s="14" t="s">
        <v>82</v>
      </c>
      <c r="BK309" s="212">
        <f>ROUND(I309*H309,2)</f>
        <v>0</v>
      </c>
      <c r="BL309" s="14" t="s">
        <v>137</v>
      </c>
      <c r="BM309" s="14" t="s">
        <v>475</v>
      </c>
    </row>
    <row r="310" spans="2:47" s="1" customFormat="1" ht="12">
      <c r="B310" s="35"/>
      <c r="C310" s="36"/>
      <c r="D310" s="213" t="s">
        <v>139</v>
      </c>
      <c r="E310" s="36"/>
      <c r="F310" s="214" t="s">
        <v>476</v>
      </c>
      <c r="G310" s="36"/>
      <c r="H310" s="36"/>
      <c r="I310" s="127"/>
      <c r="J310" s="36"/>
      <c r="K310" s="36"/>
      <c r="L310" s="40"/>
      <c r="M310" s="215"/>
      <c r="N310" s="76"/>
      <c r="O310" s="76"/>
      <c r="P310" s="76"/>
      <c r="Q310" s="76"/>
      <c r="R310" s="76"/>
      <c r="S310" s="76"/>
      <c r="T310" s="77"/>
      <c r="AT310" s="14" t="s">
        <v>139</v>
      </c>
      <c r="AU310" s="14" t="s">
        <v>84</v>
      </c>
    </row>
    <row r="311" spans="2:47" s="1" customFormat="1" ht="12">
      <c r="B311" s="35"/>
      <c r="C311" s="36"/>
      <c r="D311" s="213" t="s">
        <v>141</v>
      </c>
      <c r="E311" s="36"/>
      <c r="F311" s="216" t="s">
        <v>445</v>
      </c>
      <c r="G311" s="36"/>
      <c r="H311" s="36"/>
      <c r="I311" s="127"/>
      <c r="J311" s="36"/>
      <c r="K311" s="36"/>
      <c r="L311" s="40"/>
      <c r="M311" s="215"/>
      <c r="N311" s="76"/>
      <c r="O311" s="76"/>
      <c r="P311" s="76"/>
      <c r="Q311" s="76"/>
      <c r="R311" s="76"/>
      <c r="S311" s="76"/>
      <c r="T311" s="77"/>
      <c r="AT311" s="14" t="s">
        <v>141</v>
      </c>
      <c r="AU311" s="14" t="s">
        <v>84</v>
      </c>
    </row>
    <row r="312" spans="2:65" s="1" customFormat="1" ht="20.4" customHeight="1">
      <c r="B312" s="35"/>
      <c r="C312" s="228" t="s">
        <v>477</v>
      </c>
      <c r="D312" s="228" t="s">
        <v>330</v>
      </c>
      <c r="E312" s="229" t="s">
        <v>478</v>
      </c>
      <c r="F312" s="230" t="s">
        <v>479</v>
      </c>
      <c r="G312" s="231" t="s">
        <v>360</v>
      </c>
      <c r="H312" s="232">
        <v>32</v>
      </c>
      <c r="I312" s="233"/>
      <c r="J312" s="234">
        <f>ROUND(I312*H312,2)</f>
        <v>0</v>
      </c>
      <c r="K312" s="230" t="s">
        <v>136</v>
      </c>
      <c r="L312" s="235"/>
      <c r="M312" s="236" t="s">
        <v>19</v>
      </c>
      <c r="N312" s="237" t="s">
        <v>45</v>
      </c>
      <c r="O312" s="76"/>
      <c r="P312" s="210">
        <f>O312*H312</f>
        <v>0</v>
      </c>
      <c r="Q312" s="210">
        <v>0.00718</v>
      </c>
      <c r="R312" s="210">
        <f>Q312*H312</f>
        <v>0.22976</v>
      </c>
      <c r="S312" s="210">
        <v>0</v>
      </c>
      <c r="T312" s="211">
        <f>S312*H312</f>
        <v>0</v>
      </c>
      <c r="AR312" s="14" t="s">
        <v>178</v>
      </c>
      <c r="AT312" s="14" t="s">
        <v>330</v>
      </c>
      <c r="AU312" s="14" t="s">
        <v>84</v>
      </c>
      <c r="AY312" s="14" t="s">
        <v>130</v>
      </c>
      <c r="BE312" s="212">
        <f>IF(N312="základní",J312,0)</f>
        <v>0</v>
      </c>
      <c r="BF312" s="212">
        <f>IF(N312="snížená",J312,0)</f>
        <v>0</v>
      </c>
      <c r="BG312" s="212">
        <f>IF(N312="zákl. přenesená",J312,0)</f>
        <v>0</v>
      </c>
      <c r="BH312" s="212">
        <f>IF(N312="sníž. přenesená",J312,0)</f>
        <v>0</v>
      </c>
      <c r="BI312" s="212">
        <f>IF(N312="nulová",J312,0)</f>
        <v>0</v>
      </c>
      <c r="BJ312" s="14" t="s">
        <v>82</v>
      </c>
      <c r="BK312" s="212">
        <f>ROUND(I312*H312,2)</f>
        <v>0</v>
      </c>
      <c r="BL312" s="14" t="s">
        <v>137</v>
      </c>
      <c r="BM312" s="14" t="s">
        <v>480</v>
      </c>
    </row>
    <row r="313" spans="2:47" s="1" customFormat="1" ht="12">
      <c r="B313" s="35"/>
      <c r="C313" s="36"/>
      <c r="D313" s="213" t="s">
        <v>139</v>
      </c>
      <c r="E313" s="36"/>
      <c r="F313" s="214" t="s">
        <v>479</v>
      </c>
      <c r="G313" s="36"/>
      <c r="H313" s="36"/>
      <c r="I313" s="127"/>
      <c r="J313" s="36"/>
      <c r="K313" s="36"/>
      <c r="L313" s="40"/>
      <c r="M313" s="215"/>
      <c r="N313" s="76"/>
      <c r="O313" s="76"/>
      <c r="P313" s="76"/>
      <c r="Q313" s="76"/>
      <c r="R313" s="76"/>
      <c r="S313" s="76"/>
      <c r="T313" s="77"/>
      <c r="AT313" s="14" t="s">
        <v>139</v>
      </c>
      <c r="AU313" s="14" t="s">
        <v>84</v>
      </c>
    </row>
    <row r="314" spans="2:65" s="1" customFormat="1" ht="20.4" customHeight="1">
      <c r="B314" s="35"/>
      <c r="C314" s="228" t="s">
        <v>481</v>
      </c>
      <c r="D314" s="228" t="s">
        <v>330</v>
      </c>
      <c r="E314" s="229" t="s">
        <v>482</v>
      </c>
      <c r="F314" s="230" t="s">
        <v>483</v>
      </c>
      <c r="G314" s="231" t="s">
        <v>360</v>
      </c>
      <c r="H314" s="232">
        <v>1</v>
      </c>
      <c r="I314" s="233"/>
      <c r="J314" s="234">
        <f>ROUND(I314*H314,2)</f>
        <v>0</v>
      </c>
      <c r="K314" s="230" t="s">
        <v>136</v>
      </c>
      <c r="L314" s="235"/>
      <c r="M314" s="236" t="s">
        <v>19</v>
      </c>
      <c r="N314" s="237" t="s">
        <v>45</v>
      </c>
      <c r="O314" s="76"/>
      <c r="P314" s="210">
        <f>O314*H314</f>
        <v>0</v>
      </c>
      <c r="Q314" s="210">
        <v>0.00445</v>
      </c>
      <c r="R314" s="210">
        <f>Q314*H314</f>
        <v>0.00445</v>
      </c>
      <c r="S314" s="210">
        <v>0</v>
      </c>
      <c r="T314" s="211">
        <f>S314*H314</f>
        <v>0</v>
      </c>
      <c r="AR314" s="14" t="s">
        <v>178</v>
      </c>
      <c r="AT314" s="14" t="s">
        <v>330</v>
      </c>
      <c r="AU314" s="14" t="s">
        <v>84</v>
      </c>
      <c r="AY314" s="14" t="s">
        <v>130</v>
      </c>
      <c r="BE314" s="212">
        <f>IF(N314="základní",J314,0)</f>
        <v>0</v>
      </c>
      <c r="BF314" s="212">
        <f>IF(N314="snížená",J314,0)</f>
        <v>0</v>
      </c>
      <c r="BG314" s="212">
        <f>IF(N314="zákl. přenesená",J314,0)</f>
        <v>0</v>
      </c>
      <c r="BH314" s="212">
        <f>IF(N314="sníž. přenesená",J314,0)</f>
        <v>0</v>
      </c>
      <c r="BI314" s="212">
        <f>IF(N314="nulová",J314,0)</f>
        <v>0</v>
      </c>
      <c r="BJ314" s="14" t="s">
        <v>82</v>
      </c>
      <c r="BK314" s="212">
        <f>ROUND(I314*H314,2)</f>
        <v>0</v>
      </c>
      <c r="BL314" s="14" t="s">
        <v>137</v>
      </c>
      <c r="BM314" s="14" t="s">
        <v>484</v>
      </c>
    </row>
    <row r="315" spans="2:47" s="1" customFormat="1" ht="12">
      <c r="B315" s="35"/>
      <c r="C315" s="36"/>
      <c r="D315" s="213" t="s">
        <v>139</v>
      </c>
      <c r="E315" s="36"/>
      <c r="F315" s="214" t="s">
        <v>483</v>
      </c>
      <c r="G315" s="36"/>
      <c r="H315" s="36"/>
      <c r="I315" s="127"/>
      <c r="J315" s="36"/>
      <c r="K315" s="36"/>
      <c r="L315" s="40"/>
      <c r="M315" s="215"/>
      <c r="N315" s="76"/>
      <c r="O315" s="76"/>
      <c r="P315" s="76"/>
      <c r="Q315" s="76"/>
      <c r="R315" s="76"/>
      <c r="S315" s="76"/>
      <c r="T315" s="77"/>
      <c r="AT315" s="14" t="s">
        <v>139</v>
      </c>
      <c r="AU315" s="14" t="s">
        <v>84</v>
      </c>
    </row>
    <row r="316" spans="2:65" s="1" customFormat="1" ht="14.4" customHeight="1">
      <c r="B316" s="35"/>
      <c r="C316" s="201" t="s">
        <v>485</v>
      </c>
      <c r="D316" s="201" t="s">
        <v>132</v>
      </c>
      <c r="E316" s="202" t="s">
        <v>486</v>
      </c>
      <c r="F316" s="203" t="s">
        <v>487</v>
      </c>
      <c r="G316" s="204" t="s">
        <v>360</v>
      </c>
      <c r="H316" s="205">
        <v>1</v>
      </c>
      <c r="I316" s="206"/>
      <c r="J316" s="207">
        <f>ROUND(I316*H316,2)</f>
        <v>0</v>
      </c>
      <c r="K316" s="203" t="s">
        <v>19</v>
      </c>
      <c r="L316" s="40"/>
      <c r="M316" s="208" t="s">
        <v>19</v>
      </c>
      <c r="N316" s="209" t="s">
        <v>45</v>
      </c>
      <c r="O316" s="76"/>
      <c r="P316" s="210">
        <f>O316*H316</f>
        <v>0</v>
      </c>
      <c r="Q316" s="210">
        <v>0.00012</v>
      </c>
      <c r="R316" s="210">
        <f>Q316*H316</f>
        <v>0.00012</v>
      </c>
      <c r="S316" s="210">
        <v>0</v>
      </c>
      <c r="T316" s="211">
        <f>S316*H316</f>
        <v>0</v>
      </c>
      <c r="AR316" s="14" t="s">
        <v>137</v>
      </c>
      <c r="AT316" s="14" t="s">
        <v>132</v>
      </c>
      <c r="AU316" s="14" t="s">
        <v>84</v>
      </c>
      <c r="AY316" s="14" t="s">
        <v>130</v>
      </c>
      <c r="BE316" s="212">
        <f>IF(N316="základní",J316,0)</f>
        <v>0</v>
      </c>
      <c r="BF316" s="212">
        <f>IF(N316="snížená",J316,0)</f>
        <v>0</v>
      </c>
      <c r="BG316" s="212">
        <f>IF(N316="zákl. přenesená",J316,0)</f>
        <v>0</v>
      </c>
      <c r="BH316" s="212">
        <f>IF(N316="sníž. přenesená",J316,0)</f>
        <v>0</v>
      </c>
      <c r="BI316" s="212">
        <f>IF(N316="nulová",J316,0)</f>
        <v>0</v>
      </c>
      <c r="BJ316" s="14" t="s">
        <v>82</v>
      </c>
      <c r="BK316" s="212">
        <f>ROUND(I316*H316,2)</f>
        <v>0</v>
      </c>
      <c r="BL316" s="14" t="s">
        <v>137</v>
      </c>
      <c r="BM316" s="14" t="s">
        <v>488</v>
      </c>
    </row>
    <row r="317" spans="2:47" s="1" customFormat="1" ht="12">
      <c r="B317" s="35"/>
      <c r="C317" s="36"/>
      <c r="D317" s="213" t="s">
        <v>139</v>
      </c>
      <c r="E317" s="36"/>
      <c r="F317" s="214" t="s">
        <v>489</v>
      </c>
      <c r="G317" s="36"/>
      <c r="H317" s="36"/>
      <c r="I317" s="127"/>
      <c r="J317" s="36"/>
      <c r="K317" s="36"/>
      <c r="L317" s="40"/>
      <c r="M317" s="215"/>
      <c r="N317" s="76"/>
      <c r="O317" s="76"/>
      <c r="P317" s="76"/>
      <c r="Q317" s="76"/>
      <c r="R317" s="76"/>
      <c r="S317" s="76"/>
      <c r="T317" s="77"/>
      <c r="AT317" s="14" t="s">
        <v>139</v>
      </c>
      <c r="AU317" s="14" t="s">
        <v>84</v>
      </c>
    </row>
    <row r="318" spans="2:47" s="1" customFormat="1" ht="12">
      <c r="B318" s="35"/>
      <c r="C318" s="36"/>
      <c r="D318" s="213" t="s">
        <v>141</v>
      </c>
      <c r="E318" s="36"/>
      <c r="F318" s="216" t="s">
        <v>490</v>
      </c>
      <c r="G318" s="36"/>
      <c r="H318" s="36"/>
      <c r="I318" s="127"/>
      <c r="J318" s="36"/>
      <c r="K318" s="36"/>
      <c r="L318" s="40"/>
      <c r="M318" s="215"/>
      <c r="N318" s="76"/>
      <c r="O318" s="76"/>
      <c r="P318" s="76"/>
      <c r="Q318" s="76"/>
      <c r="R318" s="76"/>
      <c r="S318" s="76"/>
      <c r="T318" s="77"/>
      <c r="AT318" s="14" t="s">
        <v>141</v>
      </c>
      <c r="AU318" s="14" t="s">
        <v>84</v>
      </c>
    </row>
    <row r="319" spans="2:65" s="1" customFormat="1" ht="20.4" customHeight="1">
      <c r="B319" s="35"/>
      <c r="C319" s="228" t="s">
        <v>491</v>
      </c>
      <c r="D319" s="228" t="s">
        <v>330</v>
      </c>
      <c r="E319" s="229" t="s">
        <v>492</v>
      </c>
      <c r="F319" s="230" t="s">
        <v>493</v>
      </c>
      <c r="G319" s="231" t="s">
        <v>360</v>
      </c>
      <c r="H319" s="232">
        <v>1</v>
      </c>
      <c r="I319" s="233"/>
      <c r="J319" s="234">
        <f>ROUND(I319*H319,2)</f>
        <v>0</v>
      </c>
      <c r="K319" s="230" t="s">
        <v>136</v>
      </c>
      <c r="L319" s="235"/>
      <c r="M319" s="236" t="s">
        <v>19</v>
      </c>
      <c r="N319" s="237" t="s">
        <v>45</v>
      </c>
      <c r="O319" s="76"/>
      <c r="P319" s="210">
        <f>O319*H319</f>
        <v>0</v>
      </c>
      <c r="Q319" s="210">
        <v>0.0022</v>
      </c>
      <c r="R319" s="210">
        <f>Q319*H319</f>
        <v>0.0022</v>
      </c>
      <c r="S319" s="210">
        <v>0</v>
      </c>
      <c r="T319" s="211">
        <f>S319*H319</f>
        <v>0</v>
      </c>
      <c r="AR319" s="14" t="s">
        <v>178</v>
      </c>
      <c r="AT319" s="14" t="s">
        <v>330</v>
      </c>
      <c r="AU319" s="14" t="s">
        <v>84</v>
      </c>
      <c r="AY319" s="14" t="s">
        <v>130</v>
      </c>
      <c r="BE319" s="212">
        <f>IF(N319="základní",J319,0)</f>
        <v>0</v>
      </c>
      <c r="BF319" s="212">
        <f>IF(N319="snížená",J319,0)</f>
        <v>0</v>
      </c>
      <c r="BG319" s="212">
        <f>IF(N319="zákl. přenesená",J319,0)</f>
        <v>0</v>
      </c>
      <c r="BH319" s="212">
        <f>IF(N319="sníž. přenesená",J319,0)</f>
        <v>0</v>
      </c>
      <c r="BI319" s="212">
        <f>IF(N319="nulová",J319,0)</f>
        <v>0</v>
      </c>
      <c r="BJ319" s="14" t="s">
        <v>82</v>
      </c>
      <c r="BK319" s="212">
        <f>ROUND(I319*H319,2)</f>
        <v>0</v>
      </c>
      <c r="BL319" s="14" t="s">
        <v>137</v>
      </c>
      <c r="BM319" s="14" t="s">
        <v>494</v>
      </c>
    </row>
    <row r="320" spans="2:47" s="1" customFormat="1" ht="12">
      <c r="B320" s="35"/>
      <c r="C320" s="36"/>
      <c r="D320" s="213" t="s">
        <v>139</v>
      </c>
      <c r="E320" s="36"/>
      <c r="F320" s="214" t="s">
        <v>493</v>
      </c>
      <c r="G320" s="36"/>
      <c r="H320" s="36"/>
      <c r="I320" s="127"/>
      <c r="J320" s="36"/>
      <c r="K320" s="36"/>
      <c r="L320" s="40"/>
      <c r="M320" s="215"/>
      <c r="N320" s="76"/>
      <c r="O320" s="76"/>
      <c r="P320" s="76"/>
      <c r="Q320" s="76"/>
      <c r="R320" s="76"/>
      <c r="S320" s="76"/>
      <c r="T320" s="77"/>
      <c r="AT320" s="14" t="s">
        <v>139</v>
      </c>
      <c r="AU320" s="14" t="s">
        <v>84</v>
      </c>
    </row>
    <row r="321" spans="2:65" s="1" customFormat="1" ht="20.4" customHeight="1">
      <c r="B321" s="35"/>
      <c r="C321" s="201" t="s">
        <v>495</v>
      </c>
      <c r="D321" s="201" t="s">
        <v>132</v>
      </c>
      <c r="E321" s="202" t="s">
        <v>496</v>
      </c>
      <c r="F321" s="203" t="s">
        <v>497</v>
      </c>
      <c r="G321" s="204" t="s">
        <v>360</v>
      </c>
      <c r="H321" s="205">
        <v>4</v>
      </c>
      <c r="I321" s="206"/>
      <c r="J321" s="207">
        <f>ROUND(I321*H321,2)</f>
        <v>0</v>
      </c>
      <c r="K321" s="203" t="s">
        <v>136</v>
      </c>
      <c r="L321" s="40"/>
      <c r="M321" s="208" t="s">
        <v>19</v>
      </c>
      <c r="N321" s="209" t="s">
        <v>45</v>
      </c>
      <c r="O321" s="76"/>
      <c r="P321" s="210">
        <f>O321*H321</f>
        <v>0</v>
      </c>
      <c r="Q321" s="210">
        <v>2E-05</v>
      </c>
      <c r="R321" s="210">
        <f>Q321*H321</f>
        <v>8E-05</v>
      </c>
      <c r="S321" s="210">
        <v>0</v>
      </c>
      <c r="T321" s="211">
        <f>S321*H321</f>
        <v>0</v>
      </c>
      <c r="AR321" s="14" t="s">
        <v>137</v>
      </c>
      <c r="AT321" s="14" t="s">
        <v>132</v>
      </c>
      <c r="AU321" s="14" t="s">
        <v>84</v>
      </c>
      <c r="AY321" s="14" t="s">
        <v>130</v>
      </c>
      <c r="BE321" s="212">
        <f>IF(N321="základní",J321,0)</f>
        <v>0</v>
      </c>
      <c r="BF321" s="212">
        <f>IF(N321="snížená",J321,0)</f>
        <v>0</v>
      </c>
      <c r="BG321" s="212">
        <f>IF(N321="zákl. přenesená",J321,0)</f>
        <v>0</v>
      </c>
      <c r="BH321" s="212">
        <f>IF(N321="sníž. přenesená",J321,0)</f>
        <v>0</v>
      </c>
      <c r="BI321" s="212">
        <f>IF(N321="nulová",J321,0)</f>
        <v>0</v>
      </c>
      <c r="BJ321" s="14" t="s">
        <v>82</v>
      </c>
      <c r="BK321" s="212">
        <f>ROUND(I321*H321,2)</f>
        <v>0</v>
      </c>
      <c r="BL321" s="14" t="s">
        <v>137</v>
      </c>
      <c r="BM321" s="14" t="s">
        <v>498</v>
      </c>
    </row>
    <row r="322" spans="2:47" s="1" customFormat="1" ht="12">
      <c r="B322" s="35"/>
      <c r="C322" s="36"/>
      <c r="D322" s="213" t="s">
        <v>139</v>
      </c>
      <c r="E322" s="36"/>
      <c r="F322" s="214" t="s">
        <v>499</v>
      </c>
      <c r="G322" s="36"/>
      <c r="H322" s="36"/>
      <c r="I322" s="127"/>
      <c r="J322" s="36"/>
      <c r="K322" s="36"/>
      <c r="L322" s="40"/>
      <c r="M322" s="215"/>
      <c r="N322" s="76"/>
      <c r="O322" s="76"/>
      <c r="P322" s="76"/>
      <c r="Q322" s="76"/>
      <c r="R322" s="76"/>
      <c r="S322" s="76"/>
      <c r="T322" s="77"/>
      <c r="AT322" s="14" t="s">
        <v>139</v>
      </c>
      <c r="AU322" s="14" t="s">
        <v>84</v>
      </c>
    </row>
    <row r="323" spans="2:47" s="1" customFormat="1" ht="12">
      <c r="B323" s="35"/>
      <c r="C323" s="36"/>
      <c r="D323" s="213" t="s">
        <v>141</v>
      </c>
      <c r="E323" s="36"/>
      <c r="F323" s="216" t="s">
        <v>445</v>
      </c>
      <c r="G323" s="36"/>
      <c r="H323" s="36"/>
      <c r="I323" s="127"/>
      <c r="J323" s="36"/>
      <c r="K323" s="36"/>
      <c r="L323" s="40"/>
      <c r="M323" s="215"/>
      <c r="N323" s="76"/>
      <c r="O323" s="76"/>
      <c r="P323" s="76"/>
      <c r="Q323" s="76"/>
      <c r="R323" s="76"/>
      <c r="S323" s="76"/>
      <c r="T323" s="77"/>
      <c r="AT323" s="14" t="s">
        <v>141</v>
      </c>
      <c r="AU323" s="14" t="s">
        <v>84</v>
      </c>
    </row>
    <row r="324" spans="2:65" s="1" customFormat="1" ht="20.4" customHeight="1">
      <c r="B324" s="35"/>
      <c r="C324" s="228" t="s">
        <v>500</v>
      </c>
      <c r="D324" s="228" t="s">
        <v>330</v>
      </c>
      <c r="E324" s="229" t="s">
        <v>501</v>
      </c>
      <c r="F324" s="230" t="s">
        <v>502</v>
      </c>
      <c r="G324" s="231" t="s">
        <v>360</v>
      </c>
      <c r="H324" s="232">
        <v>4</v>
      </c>
      <c r="I324" s="233"/>
      <c r="J324" s="234">
        <f>ROUND(I324*H324,2)</f>
        <v>0</v>
      </c>
      <c r="K324" s="230" t="s">
        <v>136</v>
      </c>
      <c r="L324" s="235"/>
      <c r="M324" s="236" t="s">
        <v>19</v>
      </c>
      <c r="N324" s="237" t="s">
        <v>45</v>
      </c>
      <c r="O324" s="76"/>
      <c r="P324" s="210">
        <f>O324*H324</f>
        <v>0</v>
      </c>
      <c r="Q324" s="210">
        <v>0.0011</v>
      </c>
      <c r="R324" s="210">
        <f>Q324*H324</f>
        <v>0.0044</v>
      </c>
      <c r="S324" s="210">
        <v>0</v>
      </c>
      <c r="T324" s="211">
        <f>S324*H324</f>
        <v>0</v>
      </c>
      <c r="AR324" s="14" t="s">
        <v>178</v>
      </c>
      <c r="AT324" s="14" t="s">
        <v>330</v>
      </c>
      <c r="AU324" s="14" t="s">
        <v>84</v>
      </c>
      <c r="AY324" s="14" t="s">
        <v>130</v>
      </c>
      <c r="BE324" s="212">
        <f>IF(N324="základní",J324,0)</f>
        <v>0</v>
      </c>
      <c r="BF324" s="212">
        <f>IF(N324="snížená",J324,0)</f>
        <v>0</v>
      </c>
      <c r="BG324" s="212">
        <f>IF(N324="zákl. přenesená",J324,0)</f>
        <v>0</v>
      </c>
      <c r="BH324" s="212">
        <f>IF(N324="sníž. přenesená",J324,0)</f>
        <v>0</v>
      </c>
      <c r="BI324" s="212">
        <f>IF(N324="nulová",J324,0)</f>
        <v>0</v>
      </c>
      <c r="BJ324" s="14" t="s">
        <v>82</v>
      </c>
      <c r="BK324" s="212">
        <f>ROUND(I324*H324,2)</f>
        <v>0</v>
      </c>
      <c r="BL324" s="14" t="s">
        <v>137</v>
      </c>
      <c r="BM324" s="14" t="s">
        <v>503</v>
      </c>
    </row>
    <row r="325" spans="2:47" s="1" customFormat="1" ht="12">
      <c r="B325" s="35"/>
      <c r="C325" s="36"/>
      <c r="D325" s="213" t="s">
        <v>139</v>
      </c>
      <c r="E325" s="36"/>
      <c r="F325" s="214" t="s">
        <v>502</v>
      </c>
      <c r="G325" s="36"/>
      <c r="H325" s="36"/>
      <c r="I325" s="127"/>
      <c r="J325" s="36"/>
      <c r="K325" s="36"/>
      <c r="L325" s="40"/>
      <c r="M325" s="215"/>
      <c r="N325" s="76"/>
      <c r="O325" s="76"/>
      <c r="P325" s="76"/>
      <c r="Q325" s="76"/>
      <c r="R325" s="76"/>
      <c r="S325" s="76"/>
      <c r="T325" s="77"/>
      <c r="AT325" s="14" t="s">
        <v>139</v>
      </c>
      <c r="AU325" s="14" t="s">
        <v>84</v>
      </c>
    </row>
    <row r="326" spans="2:65" s="1" customFormat="1" ht="20.4" customHeight="1">
      <c r="B326" s="35"/>
      <c r="C326" s="201" t="s">
        <v>504</v>
      </c>
      <c r="D326" s="201" t="s">
        <v>132</v>
      </c>
      <c r="E326" s="202" t="s">
        <v>505</v>
      </c>
      <c r="F326" s="203" t="s">
        <v>506</v>
      </c>
      <c r="G326" s="204" t="s">
        <v>360</v>
      </c>
      <c r="H326" s="205">
        <v>15</v>
      </c>
      <c r="I326" s="206"/>
      <c r="J326" s="207">
        <f>ROUND(I326*H326,2)</f>
        <v>0</v>
      </c>
      <c r="K326" s="203" t="s">
        <v>136</v>
      </c>
      <c r="L326" s="40"/>
      <c r="M326" s="208" t="s">
        <v>19</v>
      </c>
      <c r="N326" s="209" t="s">
        <v>45</v>
      </c>
      <c r="O326" s="76"/>
      <c r="P326" s="210">
        <f>O326*H326</f>
        <v>0</v>
      </c>
      <c r="Q326" s="210">
        <v>3E-05</v>
      </c>
      <c r="R326" s="210">
        <f>Q326*H326</f>
        <v>0.00045</v>
      </c>
      <c r="S326" s="210">
        <v>0</v>
      </c>
      <c r="T326" s="211">
        <f>S326*H326</f>
        <v>0</v>
      </c>
      <c r="AR326" s="14" t="s">
        <v>137</v>
      </c>
      <c r="AT326" s="14" t="s">
        <v>132</v>
      </c>
      <c r="AU326" s="14" t="s">
        <v>84</v>
      </c>
      <c r="AY326" s="14" t="s">
        <v>130</v>
      </c>
      <c r="BE326" s="212">
        <f>IF(N326="základní",J326,0)</f>
        <v>0</v>
      </c>
      <c r="BF326" s="212">
        <f>IF(N326="snížená",J326,0)</f>
        <v>0</v>
      </c>
      <c r="BG326" s="212">
        <f>IF(N326="zákl. přenesená",J326,0)</f>
        <v>0</v>
      </c>
      <c r="BH326" s="212">
        <f>IF(N326="sníž. přenesená",J326,0)</f>
        <v>0</v>
      </c>
      <c r="BI326" s="212">
        <f>IF(N326="nulová",J326,0)</f>
        <v>0</v>
      </c>
      <c r="BJ326" s="14" t="s">
        <v>82</v>
      </c>
      <c r="BK326" s="212">
        <f>ROUND(I326*H326,2)</f>
        <v>0</v>
      </c>
      <c r="BL326" s="14" t="s">
        <v>137</v>
      </c>
      <c r="BM326" s="14" t="s">
        <v>507</v>
      </c>
    </row>
    <row r="327" spans="2:47" s="1" customFormat="1" ht="12">
      <c r="B327" s="35"/>
      <c r="C327" s="36"/>
      <c r="D327" s="213" t="s">
        <v>139</v>
      </c>
      <c r="E327" s="36"/>
      <c r="F327" s="214" t="s">
        <v>508</v>
      </c>
      <c r="G327" s="36"/>
      <c r="H327" s="36"/>
      <c r="I327" s="127"/>
      <c r="J327" s="36"/>
      <c r="K327" s="36"/>
      <c r="L327" s="40"/>
      <c r="M327" s="215"/>
      <c r="N327" s="76"/>
      <c r="O327" s="76"/>
      <c r="P327" s="76"/>
      <c r="Q327" s="76"/>
      <c r="R327" s="76"/>
      <c r="S327" s="76"/>
      <c r="T327" s="77"/>
      <c r="AT327" s="14" t="s">
        <v>139</v>
      </c>
      <c r="AU327" s="14" t="s">
        <v>84</v>
      </c>
    </row>
    <row r="328" spans="2:47" s="1" customFormat="1" ht="12">
      <c r="B328" s="35"/>
      <c r="C328" s="36"/>
      <c r="D328" s="213" t="s">
        <v>141</v>
      </c>
      <c r="E328" s="36"/>
      <c r="F328" s="216" t="s">
        <v>445</v>
      </c>
      <c r="G328" s="36"/>
      <c r="H328" s="36"/>
      <c r="I328" s="127"/>
      <c r="J328" s="36"/>
      <c r="K328" s="36"/>
      <c r="L328" s="40"/>
      <c r="M328" s="215"/>
      <c r="N328" s="76"/>
      <c r="O328" s="76"/>
      <c r="P328" s="76"/>
      <c r="Q328" s="76"/>
      <c r="R328" s="76"/>
      <c r="S328" s="76"/>
      <c r="T328" s="77"/>
      <c r="AT328" s="14" t="s">
        <v>141</v>
      </c>
      <c r="AU328" s="14" t="s">
        <v>84</v>
      </c>
    </row>
    <row r="329" spans="2:65" s="1" customFormat="1" ht="20.4" customHeight="1">
      <c r="B329" s="35"/>
      <c r="C329" s="228" t="s">
        <v>509</v>
      </c>
      <c r="D329" s="228" t="s">
        <v>330</v>
      </c>
      <c r="E329" s="229" t="s">
        <v>510</v>
      </c>
      <c r="F329" s="230" t="s">
        <v>511</v>
      </c>
      <c r="G329" s="231" t="s">
        <v>360</v>
      </c>
      <c r="H329" s="232">
        <v>15</v>
      </c>
      <c r="I329" s="233"/>
      <c r="J329" s="234">
        <f>ROUND(I329*H329,2)</f>
        <v>0</v>
      </c>
      <c r="K329" s="230" t="s">
        <v>136</v>
      </c>
      <c r="L329" s="235"/>
      <c r="M329" s="236" t="s">
        <v>19</v>
      </c>
      <c r="N329" s="237" t="s">
        <v>45</v>
      </c>
      <c r="O329" s="76"/>
      <c r="P329" s="210">
        <f>O329*H329</f>
        <v>0</v>
      </c>
      <c r="Q329" s="210">
        <v>0.0123</v>
      </c>
      <c r="R329" s="210">
        <f>Q329*H329</f>
        <v>0.1845</v>
      </c>
      <c r="S329" s="210">
        <v>0</v>
      </c>
      <c r="T329" s="211">
        <f>S329*H329</f>
        <v>0</v>
      </c>
      <c r="AR329" s="14" t="s">
        <v>178</v>
      </c>
      <c r="AT329" s="14" t="s">
        <v>330</v>
      </c>
      <c r="AU329" s="14" t="s">
        <v>84</v>
      </c>
      <c r="AY329" s="14" t="s">
        <v>130</v>
      </c>
      <c r="BE329" s="212">
        <f>IF(N329="základní",J329,0)</f>
        <v>0</v>
      </c>
      <c r="BF329" s="212">
        <f>IF(N329="snížená",J329,0)</f>
        <v>0</v>
      </c>
      <c r="BG329" s="212">
        <f>IF(N329="zákl. přenesená",J329,0)</f>
        <v>0</v>
      </c>
      <c r="BH329" s="212">
        <f>IF(N329="sníž. přenesená",J329,0)</f>
        <v>0</v>
      </c>
      <c r="BI329" s="212">
        <f>IF(N329="nulová",J329,0)</f>
        <v>0</v>
      </c>
      <c r="BJ329" s="14" t="s">
        <v>82</v>
      </c>
      <c r="BK329" s="212">
        <f>ROUND(I329*H329,2)</f>
        <v>0</v>
      </c>
      <c r="BL329" s="14" t="s">
        <v>137</v>
      </c>
      <c r="BM329" s="14" t="s">
        <v>512</v>
      </c>
    </row>
    <row r="330" spans="2:47" s="1" customFormat="1" ht="12">
      <c r="B330" s="35"/>
      <c r="C330" s="36"/>
      <c r="D330" s="213" t="s">
        <v>139</v>
      </c>
      <c r="E330" s="36"/>
      <c r="F330" s="214" t="s">
        <v>511</v>
      </c>
      <c r="G330" s="36"/>
      <c r="H330" s="36"/>
      <c r="I330" s="127"/>
      <c r="J330" s="36"/>
      <c r="K330" s="36"/>
      <c r="L330" s="40"/>
      <c r="M330" s="215"/>
      <c r="N330" s="76"/>
      <c r="O330" s="76"/>
      <c r="P330" s="76"/>
      <c r="Q330" s="76"/>
      <c r="R330" s="76"/>
      <c r="S330" s="76"/>
      <c r="T330" s="77"/>
      <c r="AT330" s="14" t="s">
        <v>139</v>
      </c>
      <c r="AU330" s="14" t="s">
        <v>84</v>
      </c>
    </row>
    <row r="331" spans="2:65" s="1" customFormat="1" ht="20.4" customHeight="1">
      <c r="B331" s="35"/>
      <c r="C331" s="201" t="s">
        <v>513</v>
      </c>
      <c r="D331" s="201" t="s">
        <v>132</v>
      </c>
      <c r="E331" s="202" t="s">
        <v>514</v>
      </c>
      <c r="F331" s="203" t="s">
        <v>515</v>
      </c>
      <c r="G331" s="204" t="s">
        <v>360</v>
      </c>
      <c r="H331" s="205">
        <v>4</v>
      </c>
      <c r="I331" s="206"/>
      <c r="J331" s="207">
        <f>ROUND(I331*H331,2)</f>
        <v>0</v>
      </c>
      <c r="K331" s="203" t="s">
        <v>136</v>
      </c>
      <c r="L331" s="40"/>
      <c r="M331" s="208" t="s">
        <v>19</v>
      </c>
      <c r="N331" s="209" t="s">
        <v>45</v>
      </c>
      <c r="O331" s="76"/>
      <c r="P331" s="210">
        <f>O331*H331</f>
        <v>0</v>
      </c>
      <c r="Q331" s="210">
        <v>2E-05</v>
      </c>
      <c r="R331" s="210">
        <f>Q331*H331</f>
        <v>8E-05</v>
      </c>
      <c r="S331" s="210">
        <v>0</v>
      </c>
      <c r="T331" s="211">
        <f>S331*H331</f>
        <v>0</v>
      </c>
      <c r="AR331" s="14" t="s">
        <v>137</v>
      </c>
      <c r="AT331" s="14" t="s">
        <v>132</v>
      </c>
      <c r="AU331" s="14" t="s">
        <v>84</v>
      </c>
      <c r="AY331" s="14" t="s">
        <v>130</v>
      </c>
      <c r="BE331" s="212">
        <f>IF(N331="základní",J331,0)</f>
        <v>0</v>
      </c>
      <c r="BF331" s="212">
        <f>IF(N331="snížená",J331,0)</f>
        <v>0</v>
      </c>
      <c r="BG331" s="212">
        <f>IF(N331="zákl. přenesená",J331,0)</f>
        <v>0</v>
      </c>
      <c r="BH331" s="212">
        <f>IF(N331="sníž. přenesená",J331,0)</f>
        <v>0</v>
      </c>
      <c r="BI331" s="212">
        <f>IF(N331="nulová",J331,0)</f>
        <v>0</v>
      </c>
      <c r="BJ331" s="14" t="s">
        <v>82</v>
      </c>
      <c r="BK331" s="212">
        <f>ROUND(I331*H331,2)</f>
        <v>0</v>
      </c>
      <c r="BL331" s="14" t="s">
        <v>137</v>
      </c>
      <c r="BM331" s="14" t="s">
        <v>516</v>
      </c>
    </row>
    <row r="332" spans="2:47" s="1" customFormat="1" ht="12">
      <c r="B332" s="35"/>
      <c r="C332" s="36"/>
      <c r="D332" s="213" t="s">
        <v>139</v>
      </c>
      <c r="E332" s="36"/>
      <c r="F332" s="214" t="s">
        <v>517</v>
      </c>
      <c r="G332" s="36"/>
      <c r="H332" s="36"/>
      <c r="I332" s="127"/>
      <c r="J332" s="36"/>
      <c r="K332" s="36"/>
      <c r="L332" s="40"/>
      <c r="M332" s="215"/>
      <c r="N332" s="76"/>
      <c r="O332" s="76"/>
      <c r="P332" s="76"/>
      <c r="Q332" s="76"/>
      <c r="R332" s="76"/>
      <c r="S332" s="76"/>
      <c r="T332" s="77"/>
      <c r="AT332" s="14" t="s">
        <v>139</v>
      </c>
      <c r="AU332" s="14" t="s">
        <v>84</v>
      </c>
    </row>
    <row r="333" spans="2:47" s="1" customFormat="1" ht="12">
      <c r="B333" s="35"/>
      <c r="C333" s="36"/>
      <c r="D333" s="213" t="s">
        <v>141</v>
      </c>
      <c r="E333" s="36"/>
      <c r="F333" s="216" t="s">
        <v>445</v>
      </c>
      <c r="G333" s="36"/>
      <c r="H333" s="36"/>
      <c r="I333" s="127"/>
      <c r="J333" s="36"/>
      <c r="K333" s="36"/>
      <c r="L333" s="40"/>
      <c r="M333" s="215"/>
      <c r="N333" s="76"/>
      <c r="O333" s="76"/>
      <c r="P333" s="76"/>
      <c r="Q333" s="76"/>
      <c r="R333" s="76"/>
      <c r="S333" s="76"/>
      <c r="T333" s="77"/>
      <c r="AT333" s="14" t="s">
        <v>141</v>
      </c>
      <c r="AU333" s="14" t="s">
        <v>84</v>
      </c>
    </row>
    <row r="334" spans="2:65" s="1" customFormat="1" ht="14.4" customHeight="1">
      <c r="B334" s="35"/>
      <c r="C334" s="228" t="s">
        <v>518</v>
      </c>
      <c r="D334" s="228" t="s">
        <v>330</v>
      </c>
      <c r="E334" s="229" t="s">
        <v>519</v>
      </c>
      <c r="F334" s="230" t="s">
        <v>502</v>
      </c>
      <c r="G334" s="231" t="s">
        <v>360</v>
      </c>
      <c r="H334" s="232">
        <v>4</v>
      </c>
      <c r="I334" s="233"/>
      <c r="J334" s="234">
        <f>ROUND(I334*H334,2)</f>
        <v>0</v>
      </c>
      <c r="K334" s="230" t="s">
        <v>19</v>
      </c>
      <c r="L334" s="235"/>
      <c r="M334" s="236" t="s">
        <v>19</v>
      </c>
      <c r="N334" s="237" t="s">
        <v>45</v>
      </c>
      <c r="O334" s="76"/>
      <c r="P334" s="210">
        <f>O334*H334</f>
        <v>0</v>
      </c>
      <c r="Q334" s="210">
        <v>0.0011</v>
      </c>
      <c r="R334" s="210">
        <f>Q334*H334</f>
        <v>0.0044</v>
      </c>
      <c r="S334" s="210">
        <v>0</v>
      </c>
      <c r="T334" s="211">
        <f>S334*H334</f>
        <v>0</v>
      </c>
      <c r="AR334" s="14" t="s">
        <v>178</v>
      </c>
      <c r="AT334" s="14" t="s">
        <v>330</v>
      </c>
      <c r="AU334" s="14" t="s">
        <v>84</v>
      </c>
      <c r="AY334" s="14" t="s">
        <v>130</v>
      </c>
      <c r="BE334" s="212">
        <f>IF(N334="základní",J334,0)</f>
        <v>0</v>
      </c>
      <c r="BF334" s="212">
        <f>IF(N334="snížená",J334,0)</f>
        <v>0</v>
      </c>
      <c r="BG334" s="212">
        <f>IF(N334="zákl. přenesená",J334,0)</f>
        <v>0</v>
      </c>
      <c r="BH334" s="212">
        <f>IF(N334="sníž. přenesená",J334,0)</f>
        <v>0</v>
      </c>
      <c r="BI334" s="212">
        <f>IF(N334="nulová",J334,0)</f>
        <v>0</v>
      </c>
      <c r="BJ334" s="14" t="s">
        <v>82</v>
      </c>
      <c r="BK334" s="212">
        <f>ROUND(I334*H334,2)</f>
        <v>0</v>
      </c>
      <c r="BL334" s="14" t="s">
        <v>137</v>
      </c>
      <c r="BM334" s="14" t="s">
        <v>520</v>
      </c>
    </row>
    <row r="335" spans="2:47" s="1" customFormat="1" ht="12">
      <c r="B335" s="35"/>
      <c r="C335" s="36"/>
      <c r="D335" s="213" t="s">
        <v>139</v>
      </c>
      <c r="E335" s="36"/>
      <c r="F335" s="214" t="s">
        <v>521</v>
      </c>
      <c r="G335" s="36"/>
      <c r="H335" s="36"/>
      <c r="I335" s="127"/>
      <c r="J335" s="36"/>
      <c r="K335" s="36"/>
      <c r="L335" s="40"/>
      <c r="M335" s="215"/>
      <c r="N335" s="76"/>
      <c r="O335" s="76"/>
      <c r="P335" s="76"/>
      <c r="Q335" s="76"/>
      <c r="R335" s="76"/>
      <c r="S335" s="76"/>
      <c r="T335" s="77"/>
      <c r="AT335" s="14" t="s">
        <v>139</v>
      </c>
      <c r="AU335" s="14" t="s">
        <v>84</v>
      </c>
    </row>
    <row r="336" spans="2:65" s="1" customFormat="1" ht="20.4" customHeight="1">
      <c r="B336" s="35"/>
      <c r="C336" s="201" t="s">
        <v>522</v>
      </c>
      <c r="D336" s="201" t="s">
        <v>132</v>
      </c>
      <c r="E336" s="202" t="s">
        <v>523</v>
      </c>
      <c r="F336" s="203" t="s">
        <v>524</v>
      </c>
      <c r="G336" s="204" t="s">
        <v>360</v>
      </c>
      <c r="H336" s="205">
        <v>12</v>
      </c>
      <c r="I336" s="206"/>
      <c r="J336" s="207">
        <f>ROUND(I336*H336,2)</f>
        <v>0</v>
      </c>
      <c r="K336" s="203" t="s">
        <v>136</v>
      </c>
      <c r="L336" s="40"/>
      <c r="M336" s="208" t="s">
        <v>19</v>
      </c>
      <c r="N336" s="209" t="s">
        <v>45</v>
      </c>
      <c r="O336" s="76"/>
      <c r="P336" s="210">
        <f>O336*H336</f>
        <v>0</v>
      </c>
      <c r="Q336" s="210">
        <v>5E-05</v>
      </c>
      <c r="R336" s="210">
        <f>Q336*H336</f>
        <v>0.0006000000000000001</v>
      </c>
      <c r="S336" s="210">
        <v>0</v>
      </c>
      <c r="T336" s="211">
        <f>S336*H336</f>
        <v>0</v>
      </c>
      <c r="AR336" s="14" t="s">
        <v>137</v>
      </c>
      <c r="AT336" s="14" t="s">
        <v>132</v>
      </c>
      <c r="AU336" s="14" t="s">
        <v>84</v>
      </c>
      <c r="AY336" s="14" t="s">
        <v>130</v>
      </c>
      <c r="BE336" s="212">
        <f>IF(N336="základní",J336,0)</f>
        <v>0</v>
      </c>
      <c r="BF336" s="212">
        <f>IF(N336="snížená",J336,0)</f>
        <v>0</v>
      </c>
      <c r="BG336" s="212">
        <f>IF(N336="zákl. přenesená",J336,0)</f>
        <v>0</v>
      </c>
      <c r="BH336" s="212">
        <f>IF(N336="sníž. přenesená",J336,0)</f>
        <v>0</v>
      </c>
      <c r="BI336" s="212">
        <f>IF(N336="nulová",J336,0)</f>
        <v>0</v>
      </c>
      <c r="BJ336" s="14" t="s">
        <v>82</v>
      </c>
      <c r="BK336" s="212">
        <f>ROUND(I336*H336,2)</f>
        <v>0</v>
      </c>
      <c r="BL336" s="14" t="s">
        <v>137</v>
      </c>
      <c r="BM336" s="14" t="s">
        <v>525</v>
      </c>
    </row>
    <row r="337" spans="2:47" s="1" customFormat="1" ht="12">
      <c r="B337" s="35"/>
      <c r="C337" s="36"/>
      <c r="D337" s="213" t="s">
        <v>139</v>
      </c>
      <c r="E337" s="36"/>
      <c r="F337" s="214" t="s">
        <v>526</v>
      </c>
      <c r="G337" s="36"/>
      <c r="H337" s="36"/>
      <c r="I337" s="127"/>
      <c r="J337" s="36"/>
      <c r="K337" s="36"/>
      <c r="L337" s="40"/>
      <c r="M337" s="215"/>
      <c r="N337" s="76"/>
      <c r="O337" s="76"/>
      <c r="P337" s="76"/>
      <c r="Q337" s="76"/>
      <c r="R337" s="76"/>
      <c r="S337" s="76"/>
      <c r="T337" s="77"/>
      <c r="AT337" s="14" t="s">
        <v>139</v>
      </c>
      <c r="AU337" s="14" t="s">
        <v>84</v>
      </c>
    </row>
    <row r="338" spans="2:47" s="1" customFormat="1" ht="12">
      <c r="B338" s="35"/>
      <c r="C338" s="36"/>
      <c r="D338" s="213" t="s">
        <v>141</v>
      </c>
      <c r="E338" s="36"/>
      <c r="F338" s="216" t="s">
        <v>445</v>
      </c>
      <c r="G338" s="36"/>
      <c r="H338" s="36"/>
      <c r="I338" s="127"/>
      <c r="J338" s="36"/>
      <c r="K338" s="36"/>
      <c r="L338" s="40"/>
      <c r="M338" s="215"/>
      <c r="N338" s="76"/>
      <c r="O338" s="76"/>
      <c r="P338" s="76"/>
      <c r="Q338" s="76"/>
      <c r="R338" s="76"/>
      <c r="S338" s="76"/>
      <c r="T338" s="77"/>
      <c r="AT338" s="14" t="s">
        <v>141</v>
      </c>
      <c r="AU338" s="14" t="s">
        <v>84</v>
      </c>
    </row>
    <row r="339" spans="2:65" s="1" customFormat="1" ht="20.4" customHeight="1">
      <c r="B339" s="35"/>
      <c r="C339" s="228" t="s">
        <v>527</v>
      </c>
      <c r="D339" s="228" t="s">
        <v>330</v>
      </c>
      <c r="E339" s="229" t="s">
        <v>528</v>
      </c>
      <c r="F339" s="230" t="s">
        <v>529</v>
      </c>
      <c r="G339" s="231" t="s">
        <v>360</v>
      </c>
      <c r="H339" s="232">
        <v>11</v>
      </c>
      <c r="I339" s="233"/>
      <c r="J339" s="234">
        <f>ROUND(I339*H339,2)</f>
        <v>0</v>
      </c>
      <c r="K339" s="230" t="s">
        <v>136</v>
      </c>
      <c r="L339" s="235"/>
      <c r="M339" s="236" t="s">
        <v>19</v>
      </c>
      <c r="N339" s="237" t="s">
        <v>45</v>
      </c>
      <c r="O339" s="76"/>
      <c r="P339" s="210">
        <f>O339*H339</f>
        <v>0</v>
      </c>
      <c r="Q339" s="210">
        <v>0.0239</v>
      </c>
      <c r="R339" s="210">
        <f>Q339*H339</f>
        <v>0.2629</v>
      </c>
      <c r="S339" s="210">
        <v>0</v>
      </c>
      <c r="T339" s="211">
        <f>S339*H339</f>
        <v>0</v>
      </c>
      <c r="AR339" s="14" t="s">
        <v>178</v>
      </c>
      <c r="AT339" s="14" t="s">
        <v>330</v>
      </c>
      <c r="AU339" s="14" t="s">
        <v>84</v>
      </c>
      <c r="AY339" s="14" t="s">
        <v>130</v>
      </c>
      <c r="BE339" s="212">
        <f>IF(N339="základní",J339,0)</f>
        <v>0</v>
      </c>
      <c r="BF339" s="212">
        <f>IF(N339="snížená",J339,0)</f>
        <v>0</v>
      </c>
      <c r="BG339" s="212">
        <f>IF(N339="zákl. přenesená",J339,0)</f>
        <v>0</v>
      </c>
      <c r="BH339" s="212">
        <f>IF(N339="sníž. přenesená",J339,0)</f>
        <v>0</v>
      </c>
      <c r="BI339" s="212">
        <f>IF(N339="nulová",J339,0)</f>
        <v>0</v>
      </c>
      <c r="BJ339" s="14" t="s">
        <v>82</v>
      </c>
      <c r="BK339" s="212">
        <f>ROUND(I339*H339,2)</f>
        <v>0</v>
      </c>
      <c r="BL339" s="14" t="s">
        <v>137</v>
      </c>
      <c r="BM339" s="14" t="s">
        <v>530</v>
      </c>
    </row>
    <row r="340" spans="2:47" s="1" customFormat="1" ht="12">
      <c r="B340" s="35"/>
      <c r="C340" s="36"/>
      <c r="D340" s="213" t="s">
        <v>139</v>
      </c>
      <c r="E340" s="36"/>
      <c r="F340" s="214" t="s">
        <v>529</v>
      </c>
      <c r="G340" s="36"/>
      <c r="H340" s="36"/>
      <c r="I340" s="127"/>
      <c r="J340" s="36"/>
      <c r="K340" s="36"/>
      <c r="L340" s="40"/>
      <c r="M340" s="215"/>
      <c r="N340" s="76"/>
      <c r="O340" s="76"/>
      <c r="P340" s="76"/>
      <c r="Q340" s="76"/>
      <c r="R340" s="76"/>
      <c r="S340" s="76"/>
      <c r="T340" s="77"/>
      <c r="AT340" s="14" t="s">
        <v>139</v>
      </c>
      <c r="AU340" s="14" t="s">
        <v>84</v>
      </c>
    </row>
    <row r="341" spans="2:65" s="1" customFormat="1" ht="20.4" customHeight="1">
      <c r="B341" s="35"/>
      <c r="C341" s="228" t="s">
        <v>531</v>
      </c>
      <c r="D341" s="228" t="s">
        <v>330</v>
      </c>
      <c r="E341" s="229" t="s">
        <v>532</v>
      </c>
      <c r="F341" s="230" t="s">
        <v>533</v>
      </c>
      <c r="G341" s="231" t="s">
        <v>360</v>
      </c>
      <c r="H341" s="232">
        <v>1</v>
      </c>
      <c r="I341" s="233"/>
      <c r="J341" s="234">
        <f>ROUND(I341*H341,2)</f>
        <v>0</v>
      </c>
      <c r="K341" s="230" t="s">
        <v>136</v>
      </c>
      <c r="L341" s="235"/>
      <c r="M341" s="236" t="s">
        <v>19</v>
      </c>
      <c r="N341" s="237" t="s">
        <v>45</v>
      </c>
      <c r="O341" s="76"/>
      <c r="P341" s="210">
        <f>O341*H341</f>
        <v>0</v>
      </c>
      <c r="Q341" s="210">
        <v>0.0255</v>
      </c>
      <c r="R341" s="210">
        <f>Q341*H341</f>
        <v>0.0255</v>
      </c>
      <c r="S341" s="210">
        <v>0</v>
      </c>
      <c r="T341" s="211">
        <f>S341*H341</f>
        <v>0</v>
      </c>
      <c r="AR341" s="14" t="s">
        <v>178</v>
      </c>
      <c r="AT341" s="14" t="s">
        <v>330</v>
      </c>
      <c r="AU341" s="14" t="s">
        <v>84</v>
      </c>
      <c r="AY341" s="14" t="s">
        <v>130</v>
      </c>
      <c r="BE341" s="212">
        <f>IF(N341="základní",J341,0)</f>
        <v>0</v>
      </c>
      <c r="BF341" s="212">
        <f>IF(N341="snížená",J341,0)</f>
        <v>0</v>
      </c>
      <c r="BG341" s="212">
        <f>IF(N341="zákl. přenesená",J341,0)</f>
        <v>0</v>
      </c>
      <c r="BH341" s="212">
        <f>IF(N341="sníž. přenesená",J341,0)</f>
        <v>0</v>
      </c>
      <c r="BI341" s="212">
        <f>IF(N341="nulová",J341,0)</f>
        <v>0</v>
      </c>
      <c r="BJ341" s="14" t="s">
        <v>82</v>
      </c>
      <c r="BK341" s="212">
        <f>ROUND(I341*H341,2)</f>
        <v>0</v>
      </c>
      <c r="BL341" s="14" t="s">
        <v>137</v>
      </c>
      <c r="BM341" s="14" t="s">
        <v>534</v>
      </c>
    </row>
    <row r="342" spans="2:47" s="1" customFormat="1" ht="12">
      <c r="B342" s="35"/>
      <c r="C342" s="36"/>
      <c r="D342" s="213" t="s">
        <v>139</v>
      </c>
      <c r="E342" s="36"/>
      <c r="F342" s="214" t="s">
        <v>533</v>
      </c>
      <c r="G342" s="36"/>
      <c r="H342" s="36"/>
      <c r="I342" s="127"/>
      <c r="J342" s="36"/>
      <c r="K342" s="36"/>
      <c r="L342" s="40"/>
      <c r="M342" s="215"/>
      <c r="N342" s="76"/>
      <c r="O342" s="76"/>
      <c r="P342" s="76"/>
      <c r="Q342" s="76"/>
      <c r="R342" s="76"/>
      <c r="S342" s="76"/>
      <c r="T342" s="77"/>
      <c r="AT342" s="14" t="s">
        <v>139</v>
      </c>
      <c r="AU342" s="14" t="s">
        <v>84</v>
      </c>
    </row>
    <row r="343" spans="2:65" s="1" customFormat="1" ht="20.4" customHeight="1">
      <c r="B343" s="35"/>
      <c r="C343" s="201" t="s">
        <v>535</v>
      </c>
      <c r="D343" s="201" t="s">
        <v>132</v>
      </c>
      <c r="E343" s="202" t="s">
        <v>536</v>
      </c>
      <c r="F343" s="203" t="s">
        <v>537</v>
      </c>
      <c r="G343" s="204" t="s">
        <v>181</v>
      </c>
      <c r="H343" s="205">
        <v>20</v>
      </c>
      <c r="I343" s="206"/>
      <c r="J343" s="207">
        <f>ROUND(I343*H343,2)</f>
        <v>0</v>
      </c>
      <c r="K343" s="203" t="s">
        <v>136</v>
      </c>
      <c r="L343" s="40"/>
      <c r="M343" s="208" t="s">
        <v>19</v>
      </c>
      <c r="N343" s="209" t="s">
        <v>45</v>
      </c>
      <c r="O343" s="76"/>
      <c r="P343" s="210">
        <f>O343*H343</f>
        <v>0</v>
      </c>
      <c r="Q343" s="210">
        <v>0</v>
      </c>
      <c r="R343" s="210">
        <f>Q343*H343</f>
        <v>0</v>
      </c>
      <c r="S343" s="210">
        <v>0</v>
      </c>
      <c r="T343" s="211">
        <f>S343*H343</f>
        <v>0</v>
      </c>
      <c r="AR343" s="14" t="s">
        <v>137</v>
      </c>
      <c r="AT343" s="14" t="s">
        <v>132</v>
      </c>
      <c r="AU343" s="14" t="s">
        <v>84</v>
      </c>
      <c r="AY343" s="14" t="s">
        <v>130</v>
      </c>
      <c r="BE343" s="212">
        <f>IF(N343="základní",J343,0)</f>
        <v>0</v>
      </c>
      <c r="BF343" s="212">
        <f>IF(N343="snížená",J343,0)</f>
        <v>0</v>
      </c>
      <c r="BG343" s="212">
        <f>IF(N343="zákl. přenesená",J343,0)</f>
        <v>0</v>
      </c>
      <c r="BH343" s="212">
        <f>IF(N343="sníž. přenesená",J343,0)</f>
        <v>0</v>
      </c>
      <c r="BI343" s="212">
        <f>IF(N343="nulová",J343,0)</f>
        <v>0</v>
      </c>
      <c r="BJ343" s="14" t="s">
        <v>82</v>
      </c>
      <c r="BK343" s="212">
        <f>ROUND(I343*H343,2)</f>
        <v>0</v>
      </c>
      <c r="BL343" s="14" t="s">
        <v>137</v>
      </c>
      <c r="BM343" s="14" t="s">
        <v>538</v>
      </c>
    </row>
    <row r="344" spans="2:47" s="1" customFormat="1" ht="12">
      <c r="B344" s="35"/>
      <c r="C344" s="36"/>
      <c r="D344" s="213" t="s">
        <v>139</v>
      </c>
      <c r="E344" s="36"/>
      <c r="F344" s="214" t="s">
        <v>539</v>
      </c>
      <c r="G344" s="36"/>
      <c r="H344" s="36"/>
      <c r="I344" s="127"/>
      <c r="J344" s="36"/>
      <c r="K344" s="36"/>
      <c r="L344" s="40"/>
      <c r="M344" s="215"/>
      <c r="N344" s="76"/>
      <c r="O344" s="76"/>
      <c r="P344" s="76"/>
      <c r="Q344" s="76"/>
      <c r="R344" s="76"/>
      <c r="S344" s="76"/>
      <c r="T344" s="77"/>
      <c r="AT344" s="14" t="s">
        <v>139</v>
      </c>
      <c r="AU344" s="14" t="s">
        <v>84</v>
      </c>
    </row>
    <row r="345" spans="2:47" s="1" customFormat="1" ht="12">
      <c r="B345" s="35"/>
      <c r="C345" s="36"/>
      <c r="D345" s="213" t="s">
        <v>141</v>
      </c>
      <c r="E345" s="36"/>
      <c r="F345" s="216" t="s">
        <v>540</v>
      </c>
      <c r="G345" s="36"/>
      <c r="H345" s="36"/>
      <c r="I345" s="127"/>
      <c r="J345" s="36"/>
      <c r="K345" s="36"/>
      <c r="L345" s="40"/>
      <c r="M345" s="215"/>
      <c r="N345" s="76"/>
      <c r="O345" s="76"/>
      <c r="P345" s="76"/>
      <c r="Q345" s="76"/>
      <c r="R345" s="76"/>
      <c r="S345" s="76"/>
      <c r="T345" s="77"/>
      <c r="AT345" s="14" t="s">
        <v>141</v>
      </c>
      <c r="AU345" s="14" t="s">
        <v>84</v>
      </c>
    </row>
    <row r="346" spans="2:65" s="1" customFormat="1" ht="20.4" customHeight="1">
      <c r="B346" s="35"/>
      <c r="C346" s="201" t="s">
        <v>541</v>
      </c>
      <c r="D346" s="201" t="s">
        <v>132</v>
      </c>
      <c r="E346" s="202" t="s">
        <v>542</v>
      </c>
      <c r="F346" s="203" t="s">
        <v>543</v>
      </c>
      <c r="G346" s="204" t="s">
        <v>360</v>
      </c>
      <c r="H346" s="205">
        <v>1</v>
      </c>
      <c r="I346" s="206"/>
      <c r="J346" s="207">
        <f>ROUND(I346*H346,2)</f>
        <v>0</v>
      </c>
      <c r="K346" s="203" t="s">
        <v>136</v>
      </c>
      <c r="L346" s="40"/>
      <c r="M346" s="208" t="s">
        <v>19</v>
      </c>
      <c r="N346" s="209" t="s">
        <v>45</v>
      </c>
      <c r="O346" s="76"/>
      <c r="P346" s="210">
        <f>O346*H346</f>
        <v>0</v>
      </c>
      <c r="Q346" s="210">
        <v>0.46009</v>
      </c>
      <c r="R346" s="210">
        <f>Q346*H346</f>
        <v>0.46009</v>
      </c>
      <c r="S346" s="210">
        <v>0</v>
      </c>
      <c r="T346" s="211">
        <f>S346*H346</f>
        <v>0</v>
      </c>
      <c r="AR346" s="14" t="s">
        <v>137</v>
      </c>
      <c r="AT346" s="14" t="s">
        <v>132</v>
      </c>
      <c r="AU346" s="14" t="s">
        <v>84</v>
      </c>
      <c r="AY346" s="14" t="s">
        <v>130</v>
      </c>
      <c r="BE346" s="212">
        <f>IF(N346="základní",J346,0)</f>
        <v>0</v>
      </c>
      <c r="BF346" s="212">
        <f>IF(N346="snížená",J346,0)</f>
        <v>0</v>
      </c>
      <c r="BG346" s="212">
        <f>IF(N346="zákl. přenesená",J346,0)</f>
        <v>0</v>
      </c>
      <c r="BH346" s="212">
        <f>IF(N346="sníž. přenesená",J346,0)</f>
        <v>0</v>
      </c>
      <c r="BI346" s="212">
        <f>IF(N346="nulová",J346,0)</f>
        <v>0</v>
      </c>
      <c r="BJ346" s="14" t="s">
        <v>82</v>
      </c>
      <c r="BK346" s="212">
        <f>ROUND(I346*H346,2)</f>
        <v>0</v>
      </c>
      <c r="BL346" s="14" t="s">
        <v>137</v>
      </c>
      <c r="BM346" s="14" t="s">
        <v>544</v>
      </c>
    </row>
    <row r="347" spans="2:47" s="1" customFormat="1" ht="12">
      <c r="B347" s="35"/>
      <c r="C347" s="36"/>
      <c r="D347" s="213" t="s">
        <v>139</v>
      </c>
      <c r="E347" s="36"/>
      <c r="F347" s="214" t="s">
        <v>545</v>
      </c>
      <c r="G347" s="36"/>
      <c r="H347" s="36"/>
      <c r="I347" s="127"/>
      <c r="J347" s="36"/>
      <c r="K347" s="36"/>
      <c r="L347" s="40"/>
      <c r="M347" s="215"/>
      <c r="N347" s="76"/>
      <c r="O347" s="76"/>
      <c r="P347" s="76"/>
      <c r="Q347" s="76"/>
      <c r="R347" s="76"/>
      <c r="S347" s="76"/>
      <c r="T347" s="77"/>
      <c r="AT347" s="14" t="s">
        <v>139</v>
      </c>
      <c r="AU347" s="14" t="s">
        <v>84</v>
      </c>
    </row>
    <row r="348" spans="2:47" s="1" customFormat="1" ht="12">
      <c r="B348" s="35"/>
      <c r="C348" s="36"/>
      <c r="D348" s="213" t="s">
        <v>141</v>
      </c>
      <c r="E348" s="36"/>
      <c r="F348" s="216" t="s">
        <v>540</v>
      </c>
      <c r="G348" s="36"/>
      <c r="H348" s="36"/>
      <c r="I348" s="127"/>
      <c r="J348" s="36"/>
      <c r="K348" s="36"/>
      <c r="L348" s="40"/>
      <c r="M348" s="215"/>
      <c r="N348" s="76"/>
      <c r="O348" s="76"/>
      <c r="P348" s="76"/>
      <c r="Q348" s="76"/>
      <c r="R348" s="76"/>
      <c r="S348" s="76"/>
      <c r="T348" s="77"/>
      <c r="AT348" s="14" t="s">
        <v>141</v>
      </c>
      <c r="AU348" s="14" t="s">
        <v>84</v>
      </c>
    </row>
    <row r="349" spans="2:65" s="1" customFormat="1" ht="20.4" customHeight="1">
      <c r="B349" s="35"/>
      <c r="C349" s="201" t="s">
        <v>546</v>
      </c>
      <c r="D349" s="201" t="s">
        <v>132</v>
      </c>
      <c r="E349" s="202" t="s">
        <v>547</v>
      </c>
      <c r="F349" s="203" t="s">
        <v>548</v>
      </c>
      <c r="G349" s="204" t="s">
        <v>181</v>
      </c>
      <c r="H349" s="205">
        <v>217.67</v>
      </c>
      <c r="I349" s="206"/>
      <c r="J349" s="207">
        <f>ROUND(I349*H349,2)</f>
        <v>0</v>
      </c>
      <c r="K349" s="203" t="s">
        <v>136</v>
      </c>
      <c r="L349" s="40"/>
      <c r="M349" s="208" t="s">
        <v>19</v>
      </c>
      <c r="N349" s="209" t="s">
        <v>45</v>
      </c>
      <c r="O349" s="76"/>
      <c r="P349" s="210">
        <f>O349*H349</f>
        <v>0</v>
      </c>
      <c r="Q349" s="210">
        <v>0</v>
      </c>
      <c r="R349" s="210">
        <f>Q349*H349</f>
        <v>0</v>
      </c>
      <c r="S349" s="210">
        <v>0</v>
      </c>
      <c r="T349" s="211">
        <f>S349*H349</f>
        <v>0</v>
      </c>
      <c r="AR349" s="14" t="s">
        <v>137</v>
      </c>
      <c r="AT349" s="14" t="s">
        <v>132</v>
      </c>
      <c r="AU349" s="14" t="s">
        <v>84</v>
      </c>
      <c r="AY349" s="14" t="s">
        <v>130</v>
      </c>
      <c r="BE349" s="212">
        <f>IF(N349="základní",J349,0)</f>
        <v>0</v>
      </c>
      <c r="BF349" s="212">
        <f>IF(N349="snížená",J349,0)</f>
        <v>0</v>
      </c>
      <c r="BG349" s="212">
        <f>IF(N349="zákl. přenesená",J349,0)</f>
        <v>0</v>
      </c>
      <c r="BH349" s="212">
        <f>IF(N349="sníž. přenesená",J349,0)</f>
        <v>0</v>
      </c>
      <c r="BI349" s="212">
        <f>IF(N349="nulová",J349,0)</f>
        <v>0</v>
      </c>
      <c r="BJ349" s="14" t="s">
        <v>82</v>
      </c>
      <c r="BK349" s="212">
        <f>ROUND(I349*H349,2)</f>
        <v>0</v>
      </c>
      <c r="BL349" s="14" t="s">
        <v>137</v>
      </c>
      <c r="BM349" s="14" t="s">
        <v>549</v>
      </c>
    </row>
    <row r="350" spans="2:47" s="1" customFormat="1" ht="12">
      <c r="B350" s="35"/>
      <c r="C350" s="36"/>
      <c r="D350" s="213" t="s">
        <v>139</v>
      </c>
      <c r="E350" s="36"/>
      <c r="F350" s="214" t="s">
        <v>550</v>
      </c>
      <c r="G350" s="36"/>
      <c r="H350" s="36"/>
      <c r="I350" s="127"/>
      <c r="J350" s="36"/>
      <c r="K350" s="36"/>
      <c r="L350" s="40"/>
      <c r="M350" s="215"/>
      <c r="N350" s="76"/>
      <c r="O350" s="76"/>
      <c r="P350" s="76"/>
      <c r="Q350" s="76"/>
      <c r="R350" s="76"/>
      <c r="S350" s="76"/>
      <c r="T350" s="77"/>
      <c r="AT350" s="14" t="s">
        <v>139</v>
      </c>
      <c r="AU350" s="14" t="s">
        <v>84</v>
      </c>
    </row>
    <row r="351" spans="2:47" s="1" customFormat="1" ht="12">
      <c r="B351" s="35"/>
      <c r="C351" s="36"/>
      <c r="D351" s="213" t="s">
        <v>141</v>
      </c>
      <c r="E351" s="36"/>
      <c r="F351" s="216" t="s">
        <v>540</v>
      </c>
      <c r="G351" s="36"/>
      <c r="H351" s="36"/>
      <c r="I351" s="127"/>
      <c r="J351" s="36"/>
      <c r="K351" s="36"/>
      <c r="L351" s="40"/>
      <c r="M351" s="215"/>
      <c r="N351" s="76"/>
      <c r="O351" s="76"/>
      <c r="P351" s="76"/>
      <c r="Q351" s="76"/>
      <c r="R351" s="76"/>
      <c r="S351" s="76"/>
      <c r="T351" s="77"/>
      <c r="AT351" s="14" t="s">
        <v>141</v>
      </c>
      <c r="AU351" s="14" t="s">
        <v>84</v>
      </c>
    </row>
    <row r="352" spans="2:65" s="1" customFormat="1" ht="20.4" customHeight="1">
      <c r="B352" s="35"/>
      <c r="C352" s="201" t="s">
        <v>551</v>
      </c>
      <c r="D352" s="201" t="s">
        <v>132</v>
      </c>
      <c r="E352" s="202" t="s">
        <v>552</v>
      </c>
      <c r="F352" s="203" t="s">
        <v>553</v>
      </c>
      <c r="G352" s="204" t="s">
        <v>181</v>
      </c>
      <c r="H352" s="205">
        <v>160.23</v>
      </c>
      <c r="I352" s="206"/>
      <c r="J352" s="207">
        <f>ROUND(I352*H352,2)</f>
        <v>0</v>
      </c>
      <c r="K352" s="203" t="s">
        <v>136</v>
      </c>
      <c r="L352" s="40"/>
      <c r="M352" s="208" t="s">
        <v>19</v>
      </c>
      <c r="N352" s="209" t="s">
        <v>45</v>
      </c>
      <c r="O352" s="76"/>
      <c r="P352" s="210">
        <f>O352*H352</f>
        <v>0</v>
      </c>
      <c r="Q352" s="210">
        <v>0</v>
      </c>
      <c r="R352" s="210">
        <f>Q352*H352</f>
        <v>0</v>
      </c>
      <c r="S352" s="210">
        <v>0</v>
      </c>
      <c r="T352" s="211">
        <f>S352*H352</f>
        <v>0</v>
      </c>
      <c r="AR352" s="14" t="s">
        <v>137</v>
      </c>
      <c r="AT352" s="14" t="s">
        <v>132</v>
      </c>
      <c r="AU352" s="14" t="s">
        <v>84</v>
      </c>
      <c r="AY352" s="14" t="s">
        <v>130</v>
      </c>
      <c r="BE352" s="212">
        <f>IF(N352="základní",J352,0)</f>
        <v>0</v>
      </c>
      <c r="BF352" s="212">
        <f>IF(N352="snížená",J352,0)</f>
        <v>0</v>
      </c>
      <c r="BG352" s="212">
        <f>IF(N352="zákl. přenesená",J352,0)</f>
        <v>0</v>
      </c>
      <c r="BH352" s="212">
        <f>IF(N352="sníž. přenesená",J352,0)</f>
        <v>0</v>
      </c>
      <c r="BI352" s="212">
        <f>IF(N352="nulová",J352,0)</f>
        <v>0</v>
      </c>
      <c r="BJ352" s="14" t="s">
        <v>82</v>
      </c>
      <c r="BK352" s="212">
        <f>ROUND(I352*H352,2)</f>
        <v>0</v>
      </c>
      <c r="BL352" s="14" t="s">
        <v>137</v>
      </c>
      <c r="BM352" s="14" t="s">
        <v>554</v>
      </c>
    </row>
    <row r="353" spans="2:47" s="1" customFormat="1" ht="12">
      <c r="B353" s="35"/>
      <c r="C353" s="36"/>
      <c r="D353" s="213" t="s">
        <v>139</v>
      </c>
      <c r="E353" s="36"/>
      <c r="F353" s="214" t="s">
        <v>555</v>
      </c>
      <c r="G353" s="36"/>
      <c r="H353" s="36"/>
      <c r="I353" s="127"/>
      <c r="J353" s="36"/>
      <c r="K353" s="36"/>
      <c r="L353" s="40"/>
      <c r="M353" s="215"/>
      <c r="N353" s="76"/>
      <c r="O353" s="76"/>
      <c r="P353" s="76"/>
      <c r="Q353" s="76"/>
      <c r="R353" s="76"/>
      <c r="S353" s="76"/>
      <c r="T353" s="77"/>
      <c r="AT353" s="14" t="s">
        <v>139</v>
      </c>
      <c r="AU353" s="14" t="s">
        <v>84</v>
      </c>
    </row>
    <row r="354" spans="2:47" s="1" customFormat="1" ht="12">
      <c r="B354" s="35"/>
      <c r="C354" s="36"/>
      <c r="D354" s="213" t="s">
        <v>141</v>
      </c>
      <c r="E354" s="36"/>
      <c r="F354" s="216" t="s">
        <v>540</v>
      </c>
      <c r="G354" s="36"/>
      <c r="H354" s="36"/>
      <c r="I354" s="127"/>
      <c r="J354" s="36"/>
      <c r="K354" s="36"/>
      <c r="L354" s="40"/>
      <c r="M354" s="215"/>
      <c r="N354" s="76"/>
      <c r="O354" s="76"/>
      <c r="P354" s="76"/>
      <c r="Q354" s="76"/>
      <c r="R354" s="76"/>
      <c r="S354" s="76"/>
      <c r="T354" s="77"/>
      <c r="AT354" s="14" t="s">
        <v>141</v>
      </c>
      <c r="AU354" s="14" t="s">
        <v>84</v>
      </c>
    </row>
    <row r="355" spans="2:65" s="1" customFormat="1" ht="20.4" customHeight="1">
      <c r="B355" s="35"/>
      <c r="C355" s="201" t="s">
        <v>556</v>
      </c>
      <c r="D355" s="201" t="s">
        <v>132</v>
      </c>
      <c r="E355" s="202" t="s">
        <v>557</v>
      </c>
      <c r="F355" s="203" t="s">
        <v>558</v>
      </c>
      <c r="G355" s="204" t="s">
        <v>360</v>
      </c>
      <c r="H355" s="205">
        <v>19</v>
      </c>
      <c r="I355" s="206"/>
      <c r="J355" s="207">
        <f>ROUND(I355*H355,2)</f>
        <v>0</v>
      </c>
      <c r="K355" s="203" t="s">
        <v>136</v>
      </c>
      <c r="L355" s="40"/>
      <c r="M355" s="208" t="s">
        <v>19</v>
      </c>
      <c r="N355" s="209" t="s">
        <v>45</v>
      </c>
      <c r="O355" s="76"/>
      <c r="P355" s="210">
        <f>O355*H355</f>
        <v>0</v>
      </c>
      <c r="Q355" s="210">
        <v>0.00918</v>
      </c>
      <c r="R355" s="210">
        <f>Q355*H355</f>
        <v>0.17442000000000002</v>
      </c>
      <c r="S355" s="210">
        <v>0</v>
      </c>
      <c r="T355" s="211">
        <f>S355*H355</f>
        <v>0</v>
      </c>
      <c r="AR355" s="14" t="s">
        <v>137</v>
      </c>
      <c r="AT355" s="14" t="s">
        <v>132</v>
      </c>
      <c r="AU355" s="14" t="s">
        <v>84</v>
      </c>
      <c r="AY355" s="14" t="s">
        <v>130</v>
      </c>
      <c r="BE355" s="212">
        <f>IF(N355="základní",J355,0)</f>
        <v>0</v>
      </c>
      <c r="BF355" s="212">
        <f>IF(N355="snížená",J355,0)</f>
        <v>0</v>
      </c>
      <c r="BG355" s="212">
        <f>IF(N355="zákl. přenesená",J355,0)</f>
        <v>0</v>
      </c>
      <c r="BH355" s="212">
        <f>IF(N355="sníž. přenesená",J355,0)</f>
        <v>0</v>
      </c>
      <c r="BI355" s="212">
        <f>IF(N355="nulová",J355,0)</f>
        <v>0</v>
      </c>
      <c r="BJ355" s="14" t="s">
        <v>82</v>
      </c>
      <c r="BK355" s="212">
        <f>ROUND(I355*H355,2)</f>
        <v>0</v>
      </c>
      <c r="BL355" s="14" t="s">
        <v>137</v>
      </c>
      <c r="BM355" s="14" t="s">
        <v>559</v>
      </c>
    </row>
    <row r="356" spans="2:47" s="1" customFormat="1" ht="12">
      <c r="B356" s="35"/>
      <c r="C356" s="36"/>
      <c r="D356" s="213" t="s">
        <v>139</v>
      </c>
      <c r="E356" s="36"/>
      <c r="F356" s="214" t="s">
        <v>558</v>
      </c>
      <c r="G356" s="36"/>
      <c r="H356" s="36"/>
      <c r="I356" s="127"/>
      <c r="J356" s="36"/>
      <c r="K356" s="36"/>
      <c r="L356" s="40"/>
      <c r="M356" s="215"/>
      <c r="N356" s="76"/>
      <c r="O356" s="76"/>
      <c r="P356" s="76"/>
      <c r="Q356" s="76"/>
      <c r="R356" s="76"/>
      <c r="S356" s="76"/>
      <c r="T356" s="77"/>
      <c r="AT356" s="14" t="s">
        <v>139</v>
      </c>
      <c r="AU356" s="14" t="s">
        <v>84</v>
      </c>
    </row>
    <row r="357" spans="2:47" s="1" customFormat="1" ht="12">
      <c r="B357" s="35"/>
      <c r="C357" s="36"/>
      <c r="D357" s="213" t="s">
        <v>141</v>
      </c>
      <c r="E357" s="36"/>
      <c r="F357" s="216" t="s">
        <v>560</v>
      </c>
      <c r="G357" s="36"/>
      <c r="H357" s="36"/>
      <c r="I357" s="127"/>
      <c r="J357" s="36"/>
      <c r="K357" s="36"/>
      <c r="L357" s="40"/>
      <c r="M357" s="215"/>
      <c r="N357" s="76"/>
      <c r="O357" s="76"/>
      <c r="P357" s="76"/>
      <c r="Q357" s="76"/>
      <c r="R357" s="76"/>
      <c r="S357" s="76"/>
      <c r="T357" s="77"/>
      <c r="AT357" s="14" t="s">
        <v>141</v>
      </c>
      <c r="AU357" s="14" t="s">
        <v>84</v>
      </c>
    </row>
    <row r="358" spans="2:65" s="1" customFormat="1" ht="20.4" customHeight="1">
      <c r="B358" s="35"/>
      <c r="C358" s="228" t="s">
        <v>561</v>
      </c>
      <c r="D358" s="228" t="s">
        <v>330</v>
      </c>
      <c r="E358" s="229" t="s">
        <v>562</v>
      </c>
      <c r="F358" s="230" t="s">
        <v>563</v>
      </c>
      <c r="G358" s="231" t="s">
        <v>360</v>
      </c>
      <c r="H358" s="232">
        <v>10</v>
      </c>
      <c r="I358" s="233"/>
      <c r="J358" s="234">
        <f>ROUND(I358*H358,2)</f>
        <v>0</v>
      </c>
      <c r="K358" s="230" t="s">
        <v>136</v>
      </c>
      <c r="L358" s="235"/>
      <c r="M358" s="236" t="s">
        <v>19</v>
      </c>
      <c r="N358" s="237" t="s">
        <v>45</v>
      </c>
      <c r="O358" s="76"/>
      <c r="P358" s="210">
        <f>O358*H358</f>
        <v>0</v>
      </c>
      <c r="Q358" s="210">
        <v>1.013</v>
      </c>
      <c r="R358" s="210">
        <f>Q358*H358</f>
        <v>10.129999999999999</v>
      </c>
      <c r="S358" s="210">
        <v>0</v>
      </c>
      <c r="T358" s="211">
        <f>S358*H358</f>
        <v>0</v>
      </c>
      <c r="AR358" s="14" t="s">
        <v>178</v>
      </c>
      <c r="AT358" s="14" t="s">
        <v>330</v>
      </c>
      <c r="AU358" s="14" t="s">
        <v>84</v>
      </c>
      <c r="AY358" s="14" t="s">
        <v>130</v>
      </c>
      <c r="BE358" s="212">
        <f>IF(N358="základní",J358,0)</f>
        <v>0</v>
      </c>
      <c r="BF358" s="212">
        <f>IF(N358="snížená",J358,0)</f>
        <v>0</v>
      </c>
      <c r="BG358" s="212">
        <f>IF(N358="zákl. přenesená",J358,0)</f>
        <v>0</v>
      </c>
      <c r="BH358" s="212">
        <f>IF(N358="sníž. přenesená",J358,0)</f>
        <v>0</v>
      </c>
      <c r="BI358" s="212">
        <f>IF(N358="nulová",J358,0)</f>
        <v>0</v>
      </c>
      <c r="BJ358" s="14" t="s">
        <v>82</v>
      </c>
      <c r="BK358" s="212">
        <f>ROUND(I358*H358,2)</f>
        <v>0</v>
      </c>
      <c r="BL358" s="14" t="s">
        <v>137</v>
      </c>
      <c r="BM358" s="14" t="s">
        <v>564</v>
      </c>
    </row>
    <row r="359" spans="2:47" s="1" customFormat="1" ht="12">
      <c r="B359" s="35"/>
      <c r="C359" s="36"/>
      <c r="D359" s="213" t="s">
        <v>139</v>
      </c>
      <c r="E359" s="36"/>
      <c r="F359" s="214" t="s">
        <v>563</v>
      </c>
      <c r="G359" s="36"/>
      <c r="H359" s="36"/>
      <c r="I359" s="127"/>
      <c r="J359" s="36"/>
      <c r="K359" s="36"/>
      <c r="L359" s="40"/>
      <c r="M359" s="215"/>
      <c r="N359" s="76"/>
      <c r="O359" s="76"/>
      <c r="P359" s="76"/>
      <c r="Q359" s="76"/>
      <c r="R359" s="76"/>
      <c r="S359" s="76"/>
      <c r="T359" s="77"/>
      <c r="AT359" s="14" t="s">
        <v>139</v>
      </c>
      <c r="AU359" s="14" t="s">
        <v>84</v>
      </c>
    </row>
    <row r="360" spans="2:65" s="1" customFormat="1" ht="20.4" customHeight="1">
      <c r="B360" s="35"/>
      <c r="C360" s="228" t="s">
        <v>565</v>
      </c>
      <c r="D360" s="228" t="s">
        <v>330</v>
      </c>
      <c r="E360" s="229" t="s">
        <v>566</v>
      </c>
      <c r="F360" s="230" t="s">
        <v>567</v>
      </c>
      <c r="G360" s="231" t="s">
        <v>360</v>
      </c>
      <c r="H360" s="232">
        <v>6</v>
      </c>
      <c r="I360" s="233"/>
      <c r="J360" s="234">
        <f>ROUND(I360*H360,2)</f>
        <v>0</v>
      </c>
      <c r="K360" s="230" t="s">
        <v>136</v>
      </c>
      <c r="L360" s="235"/>
      <c r="M360" s="236" t="s">
        <v>19</v>
      </c>
      <c r="N360" s="237" t="s">
        <v>45</v>
      </c>
      <c r="O360" s="76"/>
      <c r="P360" s="210">
        <f>O360*H360</f>
        <v>0</v>
      </c>
      <c r="Q360" s="210">
        <v>0.254</v>
      </c>
      <c r="R360" s="210">
        <f>Q360*H360</f>
        <v>1.524</v>
      </c>
      <c r="S360" s="210">
        <v>0</v>
      </c>
      <c r="T360" s="211">
        <f>S360*H360</f>
        <v>0</v>
      </c>
      <c r="AR360" s="14" t="s">
        <v>178</v>
      </c>
      <c r="AT360" s="14" t="s">
        <v>330</v>
      </c>
      <c r="AU360" s="14" t="s">
        <v>84</v>
      </c>
      <c r="AY360" s="14" t="s">
        <v>130</v>
      </c>
      <c r="BE360" s="212">
        <f>IF(N360="základní",J360,0)</f>
        <v>0</v>
      </c>
      <c r="BF360" s="212">
        <f>IF(N360="snížená",J360,0)</f>
        <v>0</v>
      </c>
      <c r="BG360" s="212">
        <f>IF(N360="zákl. přenesená",J360,0)</f>
        <v>0</v>
      </c>
      <c r="BH360" s="212">
        <f>IF(N360="sníž. přenesená",J360,0)</f>
        <v>0</v>
      </c>
      <c r="BI360" s="212">
        <f>IF(N360="nulová",J360,0)</f>
        <v>0</v>
      </c>
      <c r="BJ360" s="14" t="s">
        <v>82</v>
      </c>
      <c r="BK360" s="212">
        <f>ROUND(I360*H360,2)</f>
        <v>0</v>
      </c>
      <c r="BL360" s="14" t="s">
        <v>137</v>
      </c>
      <c r="BM360" s="14" t="s">
        <v>568</v>
      </c>
    </row>
    <row r="361" spans="2:47" s="1" customFormat="1" ht="12">
      <c r="B361" s="35"/>
      <c r="C361" s="36"/>
      <c r="D361" s="213" t="s">
        <v>139</v>
      </c>
      <c r="E361" s="36"/>
      <c r="F361" s="214" t="s">
        <v>567</v>
      </c>
      <c r="G361" s="36"/>
      <c r="H361" s="36"/>
      <c r="I361" s="127"/>
      <c r="J361" s="36"/>
      <c r="K361" s="36"/>
      <c r="L361" s="40"/>
      <c r="M361" s="215"/>
      <c r="N361" s="76"/>
      <c r="O361" s="76"/>
      <c r="P361" s="76"/>
      <c r="Q361" s="76"/>
      <c r="R361" s="76"/>
      <c r="S361" s="76"/>
      <c r="T361" s="77"/>
      <c r="AT361" s="14" t="s">
        <v>139</v>
      </c>
      <c r="AU361" s="14" t="s">
        <v>84</v>
      </c>
    </row>
    <row r="362" spans="2:65" s="1" customFormat="1" ht="20.4" customHeight="1">
      <c r="B362" s="35"/>
      <c r="C362" s="228" t="s">
        <v>569</v>
      </c>
      <c r="D362" s="228" t="s">
        <v>330</v>
      </c>
      <c r="E362" s="229" t="s">
        <v>570</v>
      </c>
      <c r="F362" s="230" t="s">
        <v>571</v>
      </c>
      <c r="G362" s="231" t="s">
        <v>360</v>
      </c>
      <c r="H362" s="232">
        <v>3</v>
      </c>
      <c r="I362" s="233"/>
      <c r="J362" s="234">
        <f>ROUND(I362*H362,2)</f>
        <v>0</v>
      </c>
      <c r="K362" s="230" t="s">
        <v>136</v>
      </c>
      <c r="L362" s="235"/>
      <c r="M362" s="236" t="s">
        <v>19</v>
      </c>
      <c r="N362" s="237" t="s">
        <v>45</v>
      </c>
      <c r="O362" s="76"/>
      <c r="P362" s="210">
        <f>O362*H362</f>
        <v>0</v>
      </c>
      <c r="Q362" s="210">
        <v>0.506</v>
      </c>
      <c r="R362" s="210">
        <f>Q362*H362</f>
        <v>1.518</v>
      </c>
      <c r="S362" s="210">
        <v>0</v>
      </c>
      <c r="T362" s="211">
        <f>S362*H362</f>
        <v>0</v>
      </c>
      <c r="AR362" s="14" t="s">
        <v>178</v>
      </c>
      <c r="AT362" s="14" t="s">
        <v>330</v>
      </c>
      <c r="AU362" s="14" t="s">
        <v>84</v>
      </c>
      <c r="AY362" s="14" t="s">
        <v>130</v>
      </c>
      <c r="BE362" s="212">
        <f>IF(N362="základní",J362,0)</f>
        <v>0</v>
      </c>
      <c r="BF362" s="212">
        <f>IF(N362="snížená",J362,0)</f>
        <v>0</v>
      </c>
      <c r="BG362" s="212">
        <f>IF(N362="zákl. přenesená",J362,0)</f>
        <v>0</v>
      </c>
      <c r="BH362" s="212">
        <f>IF(N362="sníž. přenesená",J362,0)</f>
        <v>0</v>
      </c>
      <c r="BI362" s="212">
        <f>IF(N362="nulová",J362,0)</f>
        <v>0</v>
      </c>
      <c r="BJ362" s="14" t="s">
        <v>82</v>
      </c>
      <c r="BK362" s="212">
        <f>ROUND(I362*H362,2)</f>
        <v>0</v>
      </c>
      <c r="BL362" s="14" t="s">
        <v>137</v>
      </c>
      <c r="BM362" s="14" t="s">
        <v>572</v>
      </c>
    </row>
    <row r="363" spans="2:47" s="1" customFormat="1" ht="12">
      <c r="B363" s="35"/>
      <c r="C363" s="36"/>
      <c r="D363" s="213" t="s">
        <v>139</v>
      </c>
      <c r="E363" s="36"/>
      <c r="F363" s="214" t="s">
        <v>571</v>
      </c>
      <c r="G363" s="36"/>
      <c r="H363" s="36"/>
      <c r="I363" s="127"/>
      <c r="J363" s="36"/>
      <c r="K363" s="36"/>
      <c r="L363" s="40"/>
      <c r="M363" s="215"/>
      <c r="N363" s="76"/>
      <c r="O363" s="76"/>
      <c r="P363" s="76"/>
      <c r="Q363" s="76"/>
      <c r="R363" s="76"/>
      <c r="S363" s="76"/>
      <c r="T363" s="77"/>
      <c r="AT363" s="14" t="s">
        <v>139</v>
      </c>
      <c r="AU363" s="14" t="s">
        <v>84</v>
      </c>
    </row>
    <row r="364" spans="2:65" s="1" customFormat="1" ht="20.4" customHeight="1">
      <c r="B364" s="35"/>
      <c r="C364" s="201" t="s">
        <v>573</v>
      </c>
      <c r="D364" s="201" t="s">
        <v>132</v>
      </c>
      <c r="E364" s="202" t="s">
        <v>574</v>
      </c>
      <c r="F364" s="203" t="s">
        <v>575</v>
      </c>
      <c r="G364" s="204" t="s">
        <v>360</v>
      </c>
      <c r="H364" s="205">
        <v>14</v>
      </c>
      <c r="I364" s="206"/>
      <c r="J364" s="207">
        <f>ROUND(I364*H364,2)</f>
        <v>0</v>
      </c>
      <c r="K364" s="203" t="s">
        <v>136</v>
      </c>
      <c r="L364" s="40"/>
      <c r="M364" s="208" t="s">
        <v>19</v>
      </c>
      <c r="N364" s="209" t="s">
        <v>45</v>
      </c>
      <c r="O364" s="76"/>
      <c r="P364" s="210">
        <f>O364*H364</f>
        <v>0</v>
      </c>
      <c r="Q364" s="210">
        <v>0.01147</v>
      </c>
      <c r="R364" s="210">
        <f>Q364*H364</f>
        <v>0.16058</v>
      </c>
      <c r="S364" s="210">
        <v>0</v>
      </c>
      <c r="T364" s="211">
        <f>S364*H364</f>
        <v>0</v>
      </c>
      <c r="AR364" s="14" t="s">
        <v>137</v>
      </c>
      <c r="AT364" s="14" t="s">
        <v>132</v>
      </c>
      <c r="AU364" s="14" t="s">
        <v>84</v>
      </c>
      <c r="AY364" s="14" t="s">
        <v>130</v>
      </c>
      <c r="BE364" s="212">
        <f>IF(N364="základní",J364,0)</f>
        <v>0</v>
      </c>
      <c r="BF364" s="212">
        <f>IF(N364="snížená",J364,0)</f>
        <v>0</v>
      </c>
      <c r="BG364" s="212">
        <f>IF(N364="zákl. přenesená",J364,0)</f>
        <v>0</v>
      </c>
      <c r="BH364" s="212">
        <f>IF(N364="sníž. přenesená",J364,0)</f>
        <v>0</v>
      </c>
      <c r="BI364" s="212">
        <f>IF(N364="nulová",J364,0)</f>
        <v>0</v>
      </c>
      <c r="BJ364" s="14" t="s">
        <v>82</v>
      </c>
      <c r="BK364" s="212">
        <f>ROUND(I364*H364,2)</f>
        <v>0</v>
      </c>
      <c r="BL364" s="14" t="s">
        <v>137</v>
      </c>
      <c r="BM364" s="14" t="s">
        <v>576</v>
      </c>
    </row>
    <row r="365" spans="2:47" s="1" customFormat="1" ht="12">
      <c r="B365" s="35"/>
      <c r="C365" s="36"/>
      <c r="D365" s="213" t="s">
        <v>139</v>
      </c>
      <c r="E365" s="36"/>
      <c r="F365" s="214" t="s">
        <v>575</v>
      </c>
      <c r="G365" s="36"/>
      <c r="H365" s="36"/>
      <c r="I365" s="127"/>
      <c r="J365" s="36"/>
      <c r="K365" s="36"/>
      <c r="L365" s="40"/>
      <c r="M365" s="215"/>
      <c r="N365" s="76"/>
      <c r="O365" s="76"/>
      <c r="P365" s="76"/>
      <c r="Q365" s="76"/>
      <c r="R365" s="76"/>
      <c r="S365" s="76"/>
      <c r="T365" s="77"/>
      <c r="AT365" s="14" t="s">
        <v>139</v>
      </c>
      <c r="AU365" s="14" t="s">
        <v>84</v>
      </c>
    </row>
    <row r="366" spans="2:47" s="1" customFormat="1" ht="12">
      <c r="B366" s="35"/>
      <c r="C366" s="36"/>
      <c r="D366" s="213" t="s">
        <v>141</v>
      </c>
      <c r="E366" s="36"/>
      <c r="F366" s="216" t="s">
        <v>560</v>
      </c>
      <c r="G366" s="36"/>
      <c r="H366" s="36"/>
      <c r="I366" s="127"/>
      <c r="J366" s="36"/>
      <c r="K366" s="36"/>
      <c r="L366" s="40"/>
      <c r="M366" s="215"/>
      <c r="N366" s="76"/>
      <c r="O366" s="76"/>
      <c r="P366" s="76"/>
      <c r="Q366" s="76"/>
      <c r="R366" s="76"/>
      <c r="S366" s="76"/>
      <c r="T366" s="77"/>
      <c r="AT366" s="14" t="s">
        <v>141</v>
      </c>
      <c r="AU366" s="14" t="s">
        <v>84</v>
      </c>
    </row>
    <row r="367" spans="2:65" s="1" customFormat="1" ht="20.4" customHeight="1">
      <c r="B367" s="35"/>
      <c r="C367" s="228" t="s">
        <v>577</v>
      </c>
      <c r="D367" s="228" t="s">
        <v>330</v>
      </c>
      <c r="E367" s="229" t="s">
        <v>578</v>
      </c>
      <c r="F367" s="230" t="s">
        <v>579</v>
      </c>
      <c r="G367" s="231" t="s">
        <v>360</v>
      </c>
      <c r="H367" s="232">
        <v>14</v>
      </c>
      <c r="I367" s="233"/>
      <c r="J367" s="234">
        <f>ROUND(I367*H367,2)</f>
        <v>0</v>
      </c>
      <c r="K367" s="230" t="s">
        <v>136</v>
      </c>
      <c r="L367" s="235"/>
      <c r="M367" s="236" t="s">
        <v>19</v>
      </c>
      <c r="N367" s="237" t="s">
        <v>45</v>
      </c>
      <c r="O367" s="76"/>
      <c r="P367" s="210">
        <f>O367*H367</f>
        <v>0</v>
      </c>
      <c r="Q367" s="210">
        <v>0.548</v>
      </c>
      <c r="R367" s="210">
        <f>Q367*H367</f>
        <v>7.672000000000001</v>
      </c>
      <c r="S367" s="210">
        <v>0</v>
      </c>
      <c r="T367" s="211">
        <f>S367*H367</f>
        <v>0</v>
      </c>
      <c r="AR367" s="14" t="s">
        <v>178</v>
      </c>
      <c r="AT367" s="14" t="s">
        <v>330</v>
      </c>
      <c r="AU367" s="14" t="s">
        <v>84</v>
      </c>
      <c r="AY367" s="14" t="s">
        <v>130</v>
      </c>
      <c r="BE367" s="212">
        <f>IF(N367="základní",J367,0)</f>
        <v>0</v>
      </c>
      <c r="BF367" s="212">
        <f>IF(N367="snížená",J367,0)</f>
        <v>0</v>
      </c>
      <c r="BG367" s="212">
        <f>IF(N367="zákl. přenesená",J367,0)</f>
        <v>0</v>
      </c>
      <c r="BH367" s="212">
        <f>IF(N367="sníž. přenesená",J367,0)</f>
        <v>0</v>
      </c>
      <c r="BI367" s="212">
        <f>IF(N367="nulová",J367,0)</f>
        <v>0</v>
      </c>
      <c r="BJ367" s="14" t="s">
        <v>82</v>
      </c>
      <c r="BK367" s="212">
        <f>ROUND(I367*H367,2)</f>
        <v>0</v>
      </c>
      <c r="BL367" s="14" t="s">
        <v>137</v>
      </c>
      <c r="BM367" s="14" t="s">
        <v>580</v>
      </c>
    </row>
    <row r="368" spans="2:47" s="1" customFormat="1" ht="12">
      <c r="B368" s="35"/>
      <c r="C368" s="36"/>
      <c r="D368" s="213" t="s">
        <v>139</v>
      </c>
      <c r="E368" s="36"/>
      <c r="F368" s="214" t="s">
        <v>579</v>
      </c>
      <c r="G368" s="36"/>
      <c r="H368" s="36"/>
      <c r="I368" s="127"/>
      <c r="J368" s="36"/>
      <c r="K368" s="36"/>
      <c r="L368" s="40"/>
      <c r="M368" s="215"/>
      <c r="N368" s="76"/>
      <c r="O368" s="76"/>
      <c r="P368" s="76"/>
      <c r="Q368" s="76"/>
      <c r="R368" s="76"/>
      <c r="S368" s="76"/>
      <c r="T368" s="77"/>
      <c r="AT368" s="14" t="s">
        <v>139</v>
      </c>
      <c r="AU368" s="14" t="s">
        <v>84</v>
      </c>
    </row>
    <row r="369" spans="2:65" s="1" customFormat="1" ht="20.4" customHeight="1">
      <c r="B369" s="35"/>
      <c r="C369" s="201" t="s">
        <v>581</v>
      </c>
      <c r="D369" s="201" t="s">
        <v>132</v>
      </c>
      <c r="E369" s="202" t="s">
        <v>582</v>
      </c>
      <c r="F369" s="203" t="s">
        <v>583</v>
      </c>
      <c r="G369" s="204" t="s">
        <v>360</v>
      </c>
      <c r="H369" s="205">
        <v>14</v>
      </c>
      <c r="I369" s="206"/>
      <c r="J369" s="207">
        <f>ROUND(I369*H369,2)</f>
        <v>0</v>
      </c>
      <c r="K369" s="203" t="s">
        <v>136</v>
      </c>
      <c r="L369" s="40"/>
      <c r="M369" s="208" t="s">
        <v>19</v>
      </c>
      <c r="N369" s="209" t="s">
        <v>45</v>
      </c>
      <c r="O369" s="76"/>
      <c r="P369" s="210">
        <f>O369*H369</f>
        <v>0</v>
      </c>
      <c r="Q369" s="210">
        <v>0.02753</v>
      </c>
      <c r="R369" s="210">
        <f>Q369*H369</f>
        <v>0.38542</v>
      </c>
      <c r="S369" s="210">
        <v>0</v>
      </c>
      <c r="T369" s="211">
        <f>S369*H369</f>
        <v>0</v>
      </c>
      <c r="AR369" s="14" t="s">
        <v>137</v>
      </c>
      <c r="AT369" s="14" t="s">
        <v>132</v>
      </c>
      <c r="AU369" s="14" t="s">
        <v>84</v>
      </c>
      <c r="AY369" s="14" t="s">
        <v>130</v>
      </c>
      <c r="BE369" s="212">
        <f>IF(N369="základní",J369,0)</f>
        <v>0</v>
      </c>
      <c r="BF369" s="212">
        <f>IF(N369="snížená",J369,0)</f>
        <v>0</v>
      </c>
      <c r="BG369" s="212">
        <f>IF(N369="zákl. přenesená",J369,0)</f>
        <v>0</v>
      </c>
      <c r="BH369" s="212">
        <f>IF(N369="sníž. přenesená",J369,0)</f>
        <v>0</v>
      </c>
      <c r="BI369" s="212">
        <f>IF(N369="nulová",J369,0)</f>
        <v>0</v>
      </c>
      <c r="BJ369" s="14" t="s">
        <v>82</v>
      </c>
      <c r="BK369" s="212">
        <f>ROUND(I369*H369,2)</f>
        <v>0</v>
      </c>
      <c r="BL369" s="14" t="s">
        <v>137</v>
      </c>
      <c r="BM369" s="14" t="s">
        <v>584</v>
      </c>
    </row>
    <row r="370" spans="2:47" s="1" customFormat="1" ht="12">
      <c r="B370" s="35"/>
      <c r="C370" s="36"/>
      <c r="D370" s="213" t="s">
        <v>139</v>
      </c>
      <c r="E370" s="36"/>
      <c r="F370" s="214" t="s">
        <v>583</v>
      </c>
      <c r="G370" s="36"/>
      <c r="H370" s="36"/>
      <c r="I370" s="127"/>
      <c r="J370" s="36"/>
      <c r="K370" s="36"/>
      <c r="L370" s="40"/>
      <c r="M370" s="215"/>
      <c r="N370" s="76"/>
      <c r="O370" s="76"/>
      <c r="P370" s="76"/>
      <c r="Q370" s="76"/>
      <c r="R370" s="76"/>
      <c r="S370" s="76"/>
      <c r="T370" s="77"/>
      <c r="AT370" s="14" t="s">
        <v>139</v>
      </c>
      <c r="AU370" s="14" t="s">
        <v>84</v>
      </c>
    </row>
    <row r="371" spans="2:47" s="1" customFormat="1" ht="12">
      <c r="B371" s="35"/>
      <c r="C371" s="36"/>
      <c r="D371" s="213" t="s">
        <v>141</v>
      </c>
      <c r="E371" s="36"/>
      <c r="F371" s="216" t="s">
        <v>560</v>
      </c>
      <c r="G371" s="36"/>
      <c r="H371" s="36"/>
      <c r="I371" s="127"/>
      <c r="J371" s="36"/>
      <c r="K371" s="36"/>
      <c r="L371" s="40"/>
      <c r="M371" s="215"/>
      <c r="N371" s="76"/>
      <c r="O371" s="76"/>
      <c r="P371" s="76"/>
      <c r="Q371" s="76"/>
      <c r="R371" s="76"/>
      <c r="S371" s="76"/>
      <c r="T371" s="77"/>
      <c r="AT371" s="14" t="s">
        <v>141</v>
      </c>
      <c r="AU371" s="14" t="s">
        <v>84</v>
      </c>
    </row>
    <row r="372" spans="2:65" s="1" customFormat="1" ht="20.4" customHeight="1">
      <c r="B372" s="35"/>
      <c r="C372" s="228" t="s">
        <v>585</v>
      </c>
      <c r="D372" s="228" t="s">
        <v>330</v>
      </c>
      <c r="E372" s="229" t="s">
        <v>586</v>
      </c>
      <c r="F372" s="230" t="s">
        <v>587</v>
      </c>
      <c r="G372" s="231" t="s">
        <v>360</v>
      </c>
      <c r="H372" s="232">
        <v>10</v>
      </c>
      <c r="I372" s="233"/>
      <c r="J372" s="234">
        <f>ROUND(I372*H372,2)</f>
        <v>0</v>
      </c>
      <c r="K372" s="230" t="s">
        <v>136</v>
      </c>
      <c r="L372" s="235"/>
      <c r="M372" s="236" t="s">
        <v>19</v>
      </c>
      <c r="N372" s="237" t="s">
        <v>45</v>
      </c>
      <c r="O372" s="76"/>
      <c r="P372" s="210">
        <f>O372*H372</f>
        <v>0</v>
      </c>
      <c r="Q372" s="210">
        <v>1.032</v>
      </c>
      <c r="R372" s="210">
        <f>Q372*H372</f>
        <v>10.32</v>
      </c>
      <c r="S372" s="210">
        <v>0</v>
      </c>
      <c r="T372" s="211">
        <f>S372*H372</f>
        <v>0</v>
      </c>
      <c r="AR372" s="14" t="s">
        <v>178</v>
      </c>
      <c r="AT372" s="14" t="s">
        <v>330</v>
      </c>
      <c r="AU372" s="14" t="s">
        <v>84</v>
      </c>
      <c r="AY372" s="14" t="s">
        <v>130</v>
      </c>
      <c r="BE372" s="212">
        <f>IF(N372="základní",J372,0)</f>
        <v>0</v>
      </c>
      <c r="BF372" s="212">
        <f>IF(N372="snížená",J372,0)</f>
        <v>0</v>
      </c>
      <c r="BG372" s="212">
        <f>IF(N372="zákl. přenesená",J372,0)</f>
        <v>0</v>
      </c>
      <c r="BH372" s="212">
        <f>IF(N372="sníž. přenesená",J372,0)</f>
        <v>0</v>
      </c>
      <c r="BI372" s="212">
        <f>IF(N372="nulová",J372,0)</f>
        <v>0</v>
      </c>
      <c r="BJ372" s="14" t="s">
        <v>82</v>
      </c>
      <c r="BK372" s="212">
        <f>ROUND(I372*H372,2)</f>
        <v>0</v>
      </c>
      <c r="BL372" s="14" t="s">
        <v>137</v>
      </c>
      <c r="BM372" s="14" t="s">
        <v>588</v>
      </c>
    </row>
    <row r="373" spans="2:47" s="1" customFormat="1" ht="12">
      <c r="B373" s="35"/>
      <c r="C373" s="36"/>
      <c r="D373" s="213" t="s">
        <v>139</v>
      </c>
      <c r="E373" s="36"/>
      <c r="F373" s="214" t="s">
        <v>589</v>
      </c>
      <c r="G373" s="36"/>
      <c r="H373" s="36"/>
      <c r="I373" s="127"/>
      <c r="J373" s="36"/>
      <c r="K373" s="36"/>
      <c r="L373" s="40"/>
      <c r="M373" s="215"/>
      <c r="N373" s="76"/>
      <c r="O373" s="76"/>
      <c r="P373" s="76"/>
      <c r="Q373" s="76"/>
      <c r="R373" s="76"/>
      <c r="S373" s="76"/>
      <c r="T373" s="77"/>
      <c r="AT373" s="14" t="s">
        <v>139</v>
      </c>
      <c r="AU373" s="14" t="s">
        <v>84</v>
      </c>
    </row>
    <row r="374" spans="2:65" s="1" customFormat="1" ht="20.4" customHeight="1">
      <c r="B374" s="35"/>
      <c r="C374" s="228" t="s">
        <v>590</v>
      </c>
      <c r="D374" s="228" t="s">
        <v>330</v>
      </c>
      <c r="E374" s="229" t="s">
        <v>591</v>
      </c>
      <c r="F374" s="230" t="s">
        <v>592</v>
      </c>
      <c r="G374" s="231" t="s">
        <v>360</v>
      </c>
      <c r="H374" s="232">
        <v>2</v>
      </c>
      <c r="I374" s="233"/>
      <c r="J374" s="234">
        <f>ROUND(I374*H374,2)</f>
        <v>0</v>
      </c>
      <c r="K374" s="230" t="s">
        <v>136</v>
      </c>
      <c r="L374" s="235"/>
      <c r="M374" s="236" t="s">
        <v>19</v>
      </c>
      <c r="N374" s="237" t="s">
        <v>45</v>
      </c>
      <c r="O374" s="76"/>
      <c r="P374" s="210">
        <f>O374*H374</f>
        <v>0</v>
      </c>
      <c r="Q374" s="210">
        <v>1.229</v>
      </c>
      <c r="R374" s="210">
        <f>Q374*H374</f>
        <v>2.458</v>
      </c>
      <c r="S374" s="210">
        <v>0</v>
      </c>
      <c r="T374" s="211">
        <f>S374*H374</f>
        <v>0</v>
      </c>
      <c r="AR374" s="14" t="s">
        <v>178</v>
      </c>
      <c r="AT374" s="14" t="s">
        <v>330</v>
      </c>
      <c r="AU374" s="14" t="s">
        <v>84</v>
      </c>
      <c r="AY374" s="14" t="s">
        <v>130</v>
      </c>
      <c r="BE374" s="212">
        <f>IF(N374="základní",J374,0)</f>
        <v>0</v>
      </c>
      <c r="BF374" s="212">
        <f>IF(N374="snížená",J374,0)</f>
        <v>0</v>
      </c>
      <c r="BG374" s="212">
        <f>IF(N374="zákl. přenesená",J374,0)</f>
        <v>0</v>
      </c>
      <c r="BH374" s="212">
        <f>IF(N374="sníž. přenesená",J374,0)</f>
        <v>0</v>
      </c>
      <c r="BI374" s="212">
        <f>IF(N374="nulová",J374,0)</f>
        <v>0</v>
      </c>
      <c r="BJ374" s="14" t="s">
        <v>82</v>
      </c>
      <c r="BK374" s="212">
        <f>ROUND(I374*H374,2)</f>
        <v>0</v>
      </c>
      <c r="BL374" s="14" t="s">
        <v>137</v>
      </c>
      <c r="BM374" s="14" t="s">
        <v>593</v>
      </c>
    </row>
    <row r="375" spans="2:47" s="1" customFormat="1" ht="12">
      <c r="B375" s="35"/>
      <c r="C375" s="36"/>
      <c r="D375" s="213" t="s">
        <v>139</v>
      </c>
      <c r="E375" s="36"/>
      <c r="F375" s="214" t="s">
        <v>594</v>
      </c>
      <c r="G375" s="36"/>
      <c r="H375" s="36"/>
      <c r="I375" s="127"/>
      <c r="J375" s="36"/>
      <c r="K375" s="36"/>
      <c r="L375" s="40"/>
      <c r="M375" s="215"/>
      <c r="N375" s="76"/>
      <c r="O375" s="76"/>
      <c r="P375" s="76"/>
      <c r="Q375" s="76"/>
      <c r="R375" s="76"/>
      <c r="S375" s="76"/>
      <c r="T375" s="77"/>
      <c r="AT375" s="14" t="s">
        <v>139</v>
      </c>
      <c r="AU375" s="14" t="s">
        <v>84</v>
      </c>
    </row>
    <row r="376" spans="2:65" s="1" customFormat="1" ht="20.4" customHeight="1">
      <c r="B376" s="35"/>
      <c r="C376" s="228" t="s">
        <v>595</v>
      </c>
      <c r="D376" s="228" t="s">
        <v>330</v>
      </c>
      <c r="E376" s="229" t="s">
        <v>596</v>
      </c>
      <c r="F376" s="230" t="s">
        <v>597</v>
      </c>
      <c r="G376" s="231" t="s">
        <v>360</v>
      </c>
      <c r="H376" s="232">
        <v>2</v>
      </c>
      <c r="I376" s="233"/>
      <c r="J376" s="234">
        <f>ROUND(I376*H376,2)</f>
        <v>0</v>
      </c>
      <c r="K376" s="230" t="s">
        <v>136</v>
      </c>
      <c r="L376" s="235"/>
      <c r="M376" s="236" t="s">
        <v>19</v>
      </c>
      <c r="N376" s="237" t="s">
        <v>45</v>
      </c>
      <c r="O376" s="76"/>
      <c r="P376" s="210">
        <f>O376*H376</f>
        <v>0</v>
      </c>
      <c r="Q376" s="210">
        <v>1.548</v>
      </c>
      <c r="R376" s="210">
        <f>Q376*H376</f>
        <v>3.096</v>
      </c>
      <c r="S376" s="210">
        <v>0</v>
      </c>
      <c r="T376" s="211">
        <f>S376*H376</f>
        <v>0</v>
      </c>
      <c r="AR376" s="14" t="s">
        <v>178</v>
      </c>
      <c r="AT376" s="14" t="s">
        <v>330</v>
      </c>
      <c r="AU376" s="14" t="s">
        <v>84</v>
      </c>
      <c r="AY376" s="14" t="s">
        <v>130</v>
      </c>
      <c r="BE376" s="212">
        <f>IF(N376="základní",J376,0)</f>
        <v>0</v>
      </c>
      <c r="BF376" s="212">
        <f>IF(N376="snížená",J376,0)</f>
        <v>0</v>
      </c>
      <c r="BG376" s="212">
        <f>IF(N376="zákl. přenesená",J376,0)</f>
        <v>0</v>
      </c>
      <c r="BH376" s="212">
        <f>IF(N376="sníž. přenesená",J376,0)</f>
        <v>0</v>
      </c>
      <c r="BI376" s="212">
        <f>IF(N376="nulová",J376,0)</f>
        <v>0</v>
      </c>
      <c r="BJ376" s="14" t="s">
        <v>82</v>
      </c>
      <c r="BK376" s="212">
        <f>ROUND(I376*H376,2)</f>
        <v>0</v>
      </c>
      <c r="BL376" s="14" t="s">
        <v>137</v>
      </c>
      <c r="BM376" s="14" t="s">
        <v>598</v>
      </c>
    </row>
    <row r="377" spans="2:47" s="1" customFormat="1" ht="12">
      <c r="B377" s="35"/>
      <c r="C377" s="36"/>
      <c r="D377" s="213" t="s">
        <v>139</v>
      </c>
      <c r="E377" s="36"/>
      <c r="F377" s="214" t="s">
        <v>599</v>
      </c>
      <c r="G377" s="36"/>
      <c r="H377" s="36"/>
      <c r="I377" s="127"/>
      <c r="J377" s="36"/>
      <c r="K377" s="36"/>
      <c r="L377" s="40"/>
      <c r="M377" s="215"/>
      <c r="N377" s="76"/>
      <c r="O377" s="76"/>
      <c r="P377" s="76"/>
      <c r="Q377" s="76"/>
      <c r="R377" s="76"/>
      <c r="S377" s="76"/>
      <c r="T377" s="77"/>
      <c r="AT377" s="14" t="s">
        <v>139</v>
      </c>
      <c r="AU377" s="14" t="s">
        <v>84</v>
      </c>
    </row>
    <row r="378" spans="2:65" s="1" customFormat="1" ht="20.4" customHeight="1">
      <c r="B378" s="35"/>
      <c r="C378" s="228" t="s">
        <v>600</v>
      </c>
      <c r="D378" s="228" t="s">
        <v>330</v>
      </c>
      <c r="E378" s="229" t="s">
        <v>601</v>
      </c>
      <c r="F378" s="230" t="s">
        <v>602</v>
      </c>
      <c r="G378" s="231" t="s">
        <v>360</v>
      </c>
      <c r="H378" s="232">
        <v>23</v>
      </c>
      <c r="I378" s="233"/>
      <c r="J378" s="234">
        <f>ROUND(I378*H378,2)</f>
        <v>0</v>
      </c>
      <c r="K378" s="230" t="s">
        <v>136</v>
      </c>
      <c r="L378" s="235"/>
      <c r="M378" s="236" t="s">
        <v>19</v>
      </c>
      <c r="N378" s="237" t="s">
        <v>45</v>
      </c>
      <c r="O378" s="76"/>
      <c r="P378" s="210">
        <f>O378*H378</f>
        <v>0</v>
      </c>
      <c r="Q378" s="210">
        <v>0.002</v>
      </c>
      <c r="R378" s="210">
        <f>Q378*H378</f>
        <v>0.046</v>
      </c>
      <c r="S378" s="210">
        <v>0</v>
      </c>
      <c r="T378" s="211">
        <f>S378*H378</f>
        <v>0</v>
      </c>
      <c r="AR378" s="14" t="s">
        <v>178</v>
      </c>
      <c r="AT378" s="14" t="s">
        <v>330</v>
      </c>
      <c r="AU378" s="14" t="s">
        <v>84</v>
      </c>
      <c r="AY378" s="14" t="s">
        <v>130</v>
      </c>
      <c r="BE378" s="212">
        <f>IF(N378="základní",J378,0)</f>
        <v>0</v>
      </c>
      <c r="BF378" s="212">
        <f>IF(N378="snížená",J378,0)</f>
        <v>0</v>
      </c>
      <c r="BG378" s="212">
        <f>IF(N378="zákl. přenesená",J378,0)</f>
        <v>0</v>
      </c>
      <c r="BH378" s="212">
        <f>IF(N378="sníž. přenesená",J378,0)</f>
        <v>0</v>
      </c>
      <c r="BI378" s="212">
        <f>IF(N378="nulová",J378,0)</f>
        <v>0</v>
      </c>
      <c r="BJ378" s="14" t="s">
        <v>82</v>
      </c>
      <c r="BK378" s="212">
        <f>ROUND(I378*H378,2)</f>
        <v>0</v>
      </c>
      <c r="BL378" s="14" t="s">
        <v>137</v>
      </c>
      <c r="BM378" s="14" t="s">
        <v>603</v>
      </c>
    </row>
    <row r="379" spans="2:47" s="1" customFormat="1" ht="12">
      <c r="B379" s="35"/>
      <c r="C379" s="36"/>
      <c r="D379" s="213" t="s">
        <v>139</v>
      </c>
      <c r="E379" s="36"/>
      <c r="F379" s="214" t="s">
        <v>602</v>
      </c>
      <c r="G379" s="36"/>
      <c r="H379" s="36"/>
      <c r="I379" s="127"/>
      <c r="J379" s="36"/>
      <c r="K379" s="36"/>
      <c r="L379" s="40"/>
      <c r="M379" s="215"/>
      <c r="N379" s="76"/>
      <c r="O379" s="76"/>
      <c r="P379" s="76"/>
      <c r="Q379" s="76"/>
      <c r="R379" s="76"/>
      <c r="S379" s="76"/>
      <c r="T379" s="77"/>
      <c r="AT379" s="14" t="s">
        <v>139</v>
      </c>
      <c r="AU379" s="14" t="s">
        <v>84</v>
      </c>
    </row>
    <row r="380" spans="2:65" s="1" customFormat="1" ht="20.4" customHeight="1">
      <c r="B380" s="35"/>
      <c r="C380" s="201" t="s">
        <v>604</v>
      </c>
      <c r="D380" s="201" t="s">
        <v>132</v>
      </c>
      <c r="E380" s="202" t="s">
        <v>605</v>
      </c>
      <c r="F380" s="203" t="s">
        <v>606</v>
      </c>
      <c r="G380" s="204" t="s">
        <v>360</v>
      </c>
      <c r="H380" s="205">
        <v>9</v>
      </c>
      <c r="I380" s="206"/>
      <c r="J380" s="207">
        <f>ROUND(I380*H380,2)</f>
        <v>0</v>
      </c>
      <c r="K380" s="203" t="s">
        <v>136</v>
      </c>
      <c r="L380" s="40"/>
      <c r="M380" s="208" t="s">
        <v>19</v>
      </c>
      <c r="N380" s="209" t="s">
        <v>45</v>
      </c>
      <c r="O380" s="76"/>
      <c r="P380" s="210">
        <f>O380*H380</f>
        <v>0</v>
      </c>
      <c r="Q380" s="210">
        <v>0.14494</v>
      </c>
      <c r="R380" s="210">
        <f>Q380*H380</f>
        <v>1.3044600000000002</v>
      </c>
      <c r="S380" s="210">
        <v>0</v>
      </c>
      <c r="T380" s="211">
        <f>S380*H380</f>
        <v>0</v>
      </c>
      <c r="AR380" s="14" t="s">
        <v>137</v>
      </c>
      <c r="AT380" s="14" t="s">
        <v>132</v>
      </c>
      <c r="AU380" s="14" t="s">
        <v>84</v>
      </c>
      <c r="AY380" s="14" t="s">
        <v>130</v>
      </c>
      <c r="BE380" s="212">
        <f>IF(N380="základní",J380,0)</f>
        <v>0</v>
      </c>
      <c r="BF380" s="212">
        <f>IF(N380="snížená",J380,0)</f>
        <v>0</v>
      </c>
      <c r="BG380" s="212">
        <f>IF(N380="zákl. přenesená",J380,0)</f>
        <v>0</v>
      </c>
      <c r="BH380" s="212">
        <f>IF(N380="sníž. přenesená",J380,0)</f>
        <v>0</v>
      </c>
      <c r="BI380" s="212">
        <f>IF(N380="nulová",J380,0)</f>
        <v>0</v>
      </c>
      <c r="BJ380" s="14" t="s">
        <v>82</v>
      </c>
      <c r="BK380" s="212">
        <f>ROUND(I380*H380,2)</f>
        <v>0</v>
      </c>
      <c r="BL380" s="14" t="s">
        <v>137</v>
      </c>
      <c r="BM380" s="14" t="s">
        <v>607</v>
      </c>
    </row>
    <row r="381" spans="2:47" s="1" customFormat="1" ht="12">
      <c r="B381" s="35"/>
      <c r="C381" s="36"/>
      <c r="D381" s="213" t="s">
        <v>139</v>
      </c>
      <c r="E381" s="36"/>
      <c r="F381" s="214" t="s">
        <v>606</v>
      </c>
      <c r="G381" s="36"/>
      <c r="H381" s="36"/>
      <c r="I381" s="127"/>
      <c r="J381" s="36"/>
      <c r="K381" s="36"/>
      <c r="L381" s="40"/>
      <c r="M381" s="215"/>
      <c r="N381" s="76"/>
      <c r="O381" s="76"/>
      <c r="P381" s="76"/>
      <c r="Q381" s="76"/>
      <c r="R381" s="76"/>
      <c r="S381" s="76"/>
      <c r="T381" s="77"/>
      <c r="AT381" s="14" t="s">
        <v>139</v>
      </c>
      <c r="AU381" s="14" t="s">
        <v>84</v>
      </c>
    </row>
    <row r="382" spans="2:47" s="1" customFormat="1" ht="12">
      <c r="B382" s="35"/>
      <c r="C382" s="36"/>
      <c r="D382" s="213" t="s">
        <v>141</v>
      </c>
      <c r="E382" s="36"/>
      <c r="F382" s="216" t="s">
        <v>608</v>
      </c>
      <c r="G382" s="36"/>
      <c r="H382" s="36"/>
      <c r="I382" s="127"/>
      <c r="J382" s="36"/>
      <c r="K382" s="36"/>
      <c r="L382" s="40"/>
      <c r="M382" s="215"/>
      <c r="N382" s="76"/>
      <c r="O382" s="76"/>
      <c r="P382" s="76"/>
      <c r="Q382" s="76"/>
      <c r="R382" s="76"/>
      <c r="S382" s="76"/>
      <c r="T382" s="77"/>
      <c r="AT382" s="14" t="s">
        <v>141</v>
      </c>
      <c r="AU382" s="14" t="s">
        <v>84</v>
      </c>
    </row>
    <row r="383" spans="2:65" s="1" customFormat="1" ht="20.4" customHeight="1">
      <c r="B383" s="35"/>
      <c r="C383" s="228" t="s">
        <v>609</v>
      </c>
      <c r="D383" s="228" t="s">
        <v>330</v>
      </c>
      <c r="E383" s="229" t="s">
        <v>610</v>
      </c>
      <c r="F383" s="230" t="s">
        <v>611</v>
      </c>
      <c r="G383" s="231" t="s">
        <v>360</v>
      </c>
      <c r="H383" s="232">
        <v>9</v>
      </c>
      <c r="I383" s="233"/>
      <c r="J383" s="234">
        <f>ROUND(I383*H383,2)</f>
        <v>0</v>
      </c>
      <c r="K383" s="230" t="s">
        <v>136</v>
      </c>
      <c r="L383" s="235"/>
      <c r="M383" s="236" t="s">
        <v>19</v>
      </c>
      <c r="N383" s="237" t="s">
        <v>45</v>
      </c>
      <c r="O383" s="76"/>
      <c r="P383" s="210">
        <f>O383*H383</f>
        <v>0</v>
      </c>
      <c r="Q383" s="210">
        <v>0.072</v>
      </c>
      <c r="R383" s="210">
        <f>Q383*H383</f>
        <v>0.6479999999999999</v>
      </c>
      <c r="S383" s="210">
        <v>0</v>
      </c>
      <c r="T383" s="211">
        <f>S383*H383</f>
        <v>0</v>
      </c>
      <c r="AR383" s="14" t="s">
        <v>178</v>
      </c>
      <c r="AT383" s="14" t="s">
        <v>330</v>
      </c>
      <c r="AU383" s="14" t="s">
        <v>84</v>
      </c>
      <c r="AY383" s="14" t="s">
        <v>130</v>
      </c>
      <c r="BE383" s="212">
        <f>IF(N383="základní",J383,0)</f>
        <v>0</v>
      </c>
      <c r="BF383" s="212">
        <f>IF(N383="snížená",J383,0)</f>
        <v>0</v>
      </c>
      <c r="BG383" s="212">
        <f>IF(N383="zákl. přenesená",J383,0)</f>
        <v>0</v>
      </c>
      <c r="BH383" s="212">
        <f>IF(N383="sníž. přenesená",J383,0)</f>
        <v>0</v>
      </c>
      <c r="BI383" s="212">
        <f>IF(N383="nulová",J383,0)</f>
        <v>0</v>
      </c>
      <c r="BJ383" s="14" t="s">
        <v>82</v>
      </c>
      <c r="BK383" s="212">
        <f>ROUND(I383*H383,2)</f>
        <v>0</v>
      </c>
      <c r="BL383" s="14" t="s">
        <v>137</v>
      </c>
      <c r="BM383" s="14" t="s">
        <v>612</v>
      </c>
    </row>
    <row r="384" spans="2:47" s="1" customFormat="1" ht="12">
      <c r="B384" s="35"/>
      <c r="C384" s="36"/>
      <c r="D384" s="213" t="s">
        <v>139</v>
      </c>
      <c r="E384" s="36"/>
      <c r="F384" s="214" t="s">
        <v>611</v>
      </c>
      <c r="G384" s="36"/>
      <c r="H384" s="36"/>
      <c r="I384" s="127"/>
      <c r="J384" s="36"/>
      <c r="K384" s="36"/>
      <c r="L384" s="40"/>
      <c r="M384" s="215"/>
      <c r="N384" s="76"/>
      <c r="O384" s="76"/>
      <c r="P384" s="76"/>
      <c r="Q384" s="76"/>
      <c r="R384" s="76"/>
      <c r="S384" s="76"/>
      <c r="T384" s="77"/>
      <c r="AT384" s="14" t="s">
        <v>139</v>
      </c>
      <c r="AU384" s="14" t="s">
        <v>84</v>
      </c>
    </row>
    <row r="385" spans="2:65" s="1" customFormat="1" ht="20.4" customHeight="1">
      <c r="B385" s="35"/>
      <c r="C385" s="228" t="s">
        <v>613</v>
      </c>
      <c r="D385" s="228" t="s">
        <v>330</v>
      </c>
      <c r="E385" s="229" t="s">
        <v>614</v>
      </c>
      <c r="F385" s="230" t="s">
        <v>615</v>
      </c>
      <c r="G385" s="231" t="s">
        <v>360</v>
      </c>
      <c r="H385" s="232">
        <v>9</v>
      </c>
      <c r="I385" s="233"/>
      <c r="J385" s="234">
        <f>ROUND(I385*H385,2)</f>
        <v>0</v>
      </c>
      <c r="K385" s="230" t="s">
        <v>136</v>
      </c>
      <c r="L385" s="235"/>
      <c r="M385" s="236" t="s">
        <v>19</v>
      </c>
      <c r="N385" s="237" t="s">
        <v>45</v>
      </c>
      <c r="O385" s="76"/>
      <c r="P385" s="210">
        <f>O385*H385</f>
        <v>0</v>
      </c>
      <c r="Q385" s="210">
        <v>0.061</v>
      </c>
      <c r="R385" s="210">
        <f>Q385*H385</f>
        <v>0.5489999999999999</v>
      </c>
      <c r="S385" s="210">
        <v>0</v>
      </c>
      <c r="T385" s="211">
        <f>S385*H385</f>
        <v>0</v>
      </c>
      <c r="AR385" s="14" t="s">
        <v>178</v>
      </c>
      <c r="AT385" s="14" t="s">
        <v>330</v>
      </c>
      <c r="AU385" s="14" t="s">
        <v>84</v>
      </c>
      <c r="AY385" s="14" t="s">
        <v>130</v>
      </c>
      <c r="BE385" s="212">
        <f>IF(N385="základní",J385,0)</f>
        <v>0</v>
      </c>
      <c r="BF385" s="212">
        <f>IF(N385="snížená",J385,0)</f>
        <v>0</v>
      </c>
      <c r="BG385" s="212">
        <f>IF(N385="zákl. přenesená",J385,0)</f>
        <v>0</v>
      </c>
      <c r="BH385" s="212">
        <f>IF(N385="sníž. přenesená",J385,0)</f>
        <v>0</v>
      </c>
      <c r="BI385" s="212">
        <f>IF(N385="nulová",J385,0)</f>
        <v>0</v>
      </c>
      <c r="BJ385" s="14" t="s">
        <v>82</v>
      </c>
      <c r="BK385" s="212">
        <f>ROUND(I385*H385,2)</f>
        <v>0</v>
      </c>
      <c r="BL385" s="14" t="s">
        <v>137</v>
      </c>
      <c r="BM385" s="14" t="s">
        <v>616</v>
      </c>
    </row>
    <row r="386" spans="2:47" s="1" customFormat="1" ht="12">
      <c r="B386" s="35"/>
      <c r="C386" s="36"/>
      <c r="D386" s="213" t="s">
        <v>139</v>
      </c>
      <c r="E386" s="36"/>
      <c r="F386" s="214" t="s">
        <v>615</v>
      </c>
      <c r="G386" s="36"/>
      <c r="H386" s="36"/>
      <c r="I386" s="127"/>
      <c r="J386" s="36"/>
      <c r="K386" s="36"/>
      <c r="L386" s="40"/>
      <c r="M386" s="215"/>
      <c r="N386" s="76"/>
      <c r="O386" s="76"/>
      <c r="P386" s="76"/>
      <c r="Q386" s="76"/>
      <c r="R386" s="76"/>
      <c r="S386" s="76"/>
      <c r="T386" s="77"/>
      <c r="AT386" s="14" t="s">
        <v>139</v>
      </c>
      <c r="AU386" s="14" t="s">
        <v>84</v>
      </c>
    </row>
    <row r="387" spans="2:65" s="1" customFormat="1" ht="20.4" customHeight="1">
      <c r="B387" s="35"/>
      <c r="C387" s="228" t="s">
        <v>617</v>
      </c>
      <c r="D387" s="228" t="s">
        <v>330</v>
      </c>
      <c r="E387" s="229" t="s">
        <v>618</v>
      </c>
      <c r="F387" s="230" t="s">
        <v>619</v>
      </c>
      <c r="G387" s="231" t="s">
        <v>360</v>
      </c>
      <c r="H387" s="232">
        <v>9</v>
      </c>
      <c r="I387" s="233"/>
      <c r="J387" s="234">
        <f>ROUND(I387*H387,2)</f>
        <v>0</v>
      </c>
      <c r="K387" s="230" t="s">
        <v>136</v>
      </c>
      <c r="L387" s="235"/>
      <c r="M387" s="236" t="s">
        <v>19</v>
      </c>
      <c r="N387" s="237" t="s">
        <v>45</v>
      </c>
      <c r="O387" s="76"/>
      <c r="P387" s="210">
        <f>O387*H387</f>
        <v>0</v>
      </c>
      <c r="Q387" s="210">
        <v>0.08</v>
      </c>
      <c r="R387" s="210">
        <f>Q387*H387</f>
        <v>0.72</v>
      </c>
      <c r="S387" s="210">
        <v>0</v>
      </c>
      <c r="T387" s="211">
        <f>S387*H387</f>
        <v>0</v>
      </c>
      <c r="AR387" s="14" t="s">
        <v>178</v>
      </c>
      <c r="AT387" s="14" t="s">
        <v>330</v>
      </c>
      <c r="AU387" s="14" t="s">
        <v>84</v>
      </c>
      <c r="AY387" s="14" t="s">
        <v>130</v>
      </c>
      <c r="BE387" s="212">
        <f>IF(N387="základní",J387,0)</f>
        <v>0</v>
      </c>
      <c r="BF387" s="212">
        <f>IF(N387="snížená",J387,0)</f>
        <v>0</v>
      </c>
      <c r="BG387" s="212">
        <f>IF(N387="zákl. přenesená",J387,0)</f>
        <v>0</v>
      </c>
      <c r="BH387" s="212">
        <f>IF(N387="sníž. přenesená",J387,0)</f>
        <v>0</v>
      </c>
      <c r="BI387" s="212">
        <f>IF(N387="nulová",J387,0)</f>
        <v>0</v>
      </c>
      <c r="BJ387" s="14" t="s">
        <v>82</v>
      </c>
      <c r="BK387" s="212">
        <f>ROUND(I387*H387,2)</f>
        <v>0</v>
      </c>
      <c r="BL387" s="14" t="s">
        <v>137</v>
      </c>
      <c r="BM387" s="14" t="s">
        <v>620</v>
      </c>
    </row>
    <row r="388" spans="2:47" s="1" customFormat="1" ht="12">
      <c r="B388" s="35"/>
      <c r="C388" s="36"/>
      <c r="D388" s="213" t="s">
        <v>139</v>
      </c>
      <c r="E388" s="36"/>
      <c r="F388" s="214" t="s">
        <v>619</v>
      </c>
      <c r="G388" s="36"/>
      <c r="H388" s="36"/>
      <c r="I388" s="127"/>
      <c r="J388" s="36"/>
      <c r="K388" s="36"/>
      <c r="L388" s="40"/>
      <c r="M388" s="215"/>
      <c r="N388" s="76"/>
      <c r="O388" s="76"/>
      <c r="P388" s="76"/>
      <c r="Q388" s="76"/>
      <c r="R388" s="76"/>
      <c r="S388" s="76"/>
      <c r="T388" s="77"/>
      <c r="AT388" s="14" t="s">
        <v>139</v>
      </c>
      <c r="AU388" s="14" t="s">
        <v>84</v>
      </c>
    </row>
    <row r="389" spans="2:65" s="1" customFormat="1" ht="20.4" customHeight="1">
      <c r="B389" s="35"/>
      <c r="C389" s="228" t="s">
        <v>621</v>
      </c>
      <c r="D389" s="228" t="s">
        <v>330</v>
      </c>
      <c r="E389" s="229" t="s">
        <v>622</v>
      </c>
      <c r="F389" s="230" t="s">
        <v>623</v>
      </c>
      <c r="G389" s="231" t="s">
        <v>360</v>
      </c>
      <c r="H389" s="232">
        <v>9</v>
      </c>
      <c r="I389" s="233"/>
      <c r="J389" s="234">
        <f>ROUND(I389*H389,2)</f>
        <v>0</v>
      </c>
      <c r="K389" s="230" t="s">
        <v>136</v>
      </c>
      <c r="L389" s="235"/>
      <c r="M389" s="236" t="s">
        <v>19</v>
      </c>
      <c r="N389" s="237" t="s">
        <v>45</v>
      </c>
      <c r="O389" s="76"/>
      <c r="P389" s="210">
        <f>O389*H389</f>
        <v>0</v>
      </c>
      <c r="Q389" s="210">
        <v>0.111</v>
      </c>
      <c r="R389" s="210">
        <f>Q389*H389</f>
        <v>0.999</v>
      </c>
      <c r="S389" s="210">
        <v>0</v>
      </c>
      <c r="T389" s="211">
        <f>S389*H389</f>
        <v>0</v>
      </c>
      <c r="AR389" s="14" t="s">
        <v>178</v>
      </c>
      <c r="AT389" s="14" t="s">
        <v>330</v>
      </c>
      <c r="AU389" s="14" t="s">
        <v>84</v>
      </c>
      <c r="AY389" s="14" t="s">
        <v>130</v>
      </c>
      <c r="BE389" s="212">
        <f>IF(N389="základní",J389,0)</f>
        <v>0</v>
      </c>
      <c r="BF389" s="212">
        <f>IF(N389="snížená",J389,0)</f>
        <v>0</v>
      </c>
      <c r="BG389" s="212">
        <f>IF(N389="zákl. přenesená",J389,0)</f>
        <v>0</v>
      </c>
      <c r="BH389" s="212">
        <f>IF(N389="sníž. přenesená",J389,0)</f>
        <v>0</v>
      </c>
      <c r="BI389" s="212">
        <f>IF(N389="nulová",J389,0)</f>
        <v>0</v>
      </c>
      <c r="BJ389" s="14" t="s">
        <v>82</v>
      </c>
      <c r="BK389" s="212">
        <f>ROUND(I389*H389,2)</f>
        <v>0</v>
      </c>
      <c r="BL389" s="14" t="s">
        <v>137</v>
      </c>
      <c r="BM389" s="14" t="s">
        <v>624</v>
      </c>
    </row>
    <row r="390" spans="2:47" s="1" customFormat="1" ht="12">
      <c r="B390" s="35"/>
      <c r="C390" s="36"/>
      <c r="D390" s="213" t="s">
        <v>139</v>
      </c>
      <c r="E390" s="36"/>
      <c r="F390" s="214" t="s">
        <v>623</v>
      </c>
      <c r="G390" s="36"/>
      <c r="H390" s="36"/>
      <c r="I390" s="127"/>
      <c r="J390" s="36"/>
      <c r="K390" s="36"/>
      <c r="L390" s="40"/>
      <c r="M390" s="215"/>
      <c r="N390" s="76"/>
      <c r="O390" s="76"/>
      <c r="P390" s="76"/>
      <c r="Q390" s="76"/>
      <c r="R390" s="76"/>
      <c r="S390" s="76"/>
      <c r="T390" s="77"/>
      <c r="AT390" s="14" t="s">
        <v>139</v>
      </c>
      <c r="AU390" s="14" t="s">
        <v>84</v>
      </c>
    </row>
    <row r="391" spans="2:65" s="1" customFormat="1" ht="20.4" customHeight="1">
      <c r="B391" s="35"/>
      <c r="C391" s="201" t="s">
        <v>625</v>
      </c>
      <c r="D391" s="201" t="s">
        <v>132</v>
      </c>
      <c r="E391" s="202" t="s">
        <v>626</v>
      </c>
      <c r="F391" s="203" t="s">
        <v>627</v>
      </c>
      <c r="G391" s="204" t="s">
        <v>360</v>
      </c>
      <c r="H391" s="205">
        <v>14</v>
      </c>
      <c r="I391" s="206"/>
      <c r="J391" s="207">
        <f>ROUND(I391*H391,2)</f>
        <v>0</v>
      </c>
      <c r="K391" s="203" t="s">
        <v>136</v>
      </c>
      <c r="L391" s="40"/>
      <c r="M391" s="208" t="s">
        <v>19</v>
      </c>
      <c r="N391" s="209" t="s">
        <v>45</v>
      </c>
      <c r="O391" s="76"/>
      <c r="P391" s="210">
        <f>O391*H391</f>
        <v>0</v>
      </c>
      <c r="Q391" s="210">
        <v>0.21734</v>
      </c>
      <c r="R391" s="210">
        <f>Q391*H391</f>
        <v>3.04276</v>
      </c>
      <c r="S391" s="210">
        <v>0</v>
      </c>
      <c r="T391" s="211">
        <f>S391*H391</f>
        <v>0</v>
      </c>
      <c r="AR391" s="14" t="s">
        <v>137</v>
      </c>
      <c r="AT391" s="14" t="s">
        <v>132</v>
      </c>
      <c r="AU391" s="14" t="s">
        <v>84</v>
      </c>
      <c r="AY391" s="14" t="s">
        <v>130</v>
      </c>
      <c r="BE391" s="212">
        <f>IF(N391="základní",J391,0)</f>
        <v>0</v>
      </c>
      <c r="BF391" s="212">
        <f>IF(N391="snížená",J391,0)</f>
        <v>0</v>
      </c>
      <c r="BG391" s="212">
        <f>IF(N391="zákl. přenesená",J391,0)</f>
        <v>0</v>
      </c>
      <c r="BH391" s="212">
        <f>IF(N391="sníž. přenesená",J391,0)</f>
        <v>0</v>
      </c>
      <c r="BI391" s="212">
        <f>IF(N391="nulová",J391,0)</f>
        <v>0</v>
      </c>
      <c r="BJ391" s="14" t="s">
        <v>82</v>
      </c>
      <c r="BK391" s="212">
        <f>ROUND(I391*H391,2)</f>
        <v>0</v>
      </c>
      <c r="BL391" s="14" t="s">
        <v>137</v>
      </c>
      <c r="BM391" s="14" t="s">
        <v>628</v>
      </c>
    </row>
    <row r="392" spans="2:47" s="1" customFormat="1" ht="12">
      <c r="B392" s="35"/>
      <c r="C392" s="36"/>
      <c r="D392" s="213" t="s">
        <v>139</v>
      </c>
      <c r="E392" s="36"/>
      <c r="F392" s="214" t="s">
        <v>629</v>
      </c>
      <c r="G392" s="36"/>
      <c r="H392" s="36"/>
      <c r="I392" s="127"/>
      <c r="J392" s="36"/>
      <c r="K392" s="36"/>
      <c r="L392" s="40"/>
      <c r="M392" s="215"/>
      <c r="N392" s="76"/>
      <c r="O392" s="76"/>
      <c r="P392" s="76"/>
      <c r="Q392" s="76"/>
      <c r="R392" s="76"/>
      <c r="S392" s="76"/>
      <c r="T392" s="77"/>
      <c r="AT392" s="14" t="s">
        <v>139</v>
      </c>
      <c r="AU392" s="14" t="s">
        <v>84</v>
      </c>
    </row>
    <row r="393" spans="2:47" s="1" customFormat="1" ht="12">
      <c r="B393" s="35"/>
      <c r="C393" s="36"/>
      <c r="D393" s="213" t="s">
        <v>141</v>
      </c>
      <c r="E393" s="36"/>
      <c r="F393" s="216" t="s">
        <v>630</v>
      </c>
      <c r="G393" s="36"/>
      <c r="H393" s="36"/>
      <c r="I393" s="127"/>
      <c r="J393" s="36"/>
      <c r="K393" s="36"/>
      <c r="L393" s="40"/>
      <c r="M393" s="215"/>
      <c r="N393" s="76"/>
      <c r="O393" s="76"/>
      <c r="P393" s="76"/>
      <c r="Q393" s="76"/>
      <c r="R393" s="76"/>
      <c r="S393" s="76"/>
      <c r="T393" s="77"/>
      <c r="AT393" s="14" t="s">
        <v>141</v>
      </c>
      <c r="AU393" s="14" t="s">
        <v>84</v>
      </c>
    </row>
    <row r="394" spans="2:65" s="1" customFormat="1" ht="20.4" customHeight="1">
      <c r="B394" s="35"/>
      <c r="C394" s="228" t="s">
        <v>631</v>
      </c>
      <c r="D394" s="228" t="s">
        <v>330</v>
      </c>
      <c r="E394" s="229" t="s">
        <v>632</v>
      </c>
      <c r="F394" s="230" t="s">
        <v>633</v>
      </c>
      <c r="G394" s="231" t="s">
        <v>360</v>
      </c>
      <c r="H394" s="232">
        <v>14</v>
      </c>
      <c r="I394" s="233"/>
      <c r="J394" s="234">
        <f>ROUND(I394*H394,2)</f>
        <v>0</v>
      </c>
      <c r="K394" s="230" t="s">
        <v>136</v>
      </c>
      <c r="L394" s="235"/>
      <c r="M394" s="236" t="s">
        <v>19</v>
      </c>
      <c r="N394" s="237" t="s">
        <v>45</v>
      </c>
      <c r="O394" s="76"/>
      <c r="P394" s="210">
        <f>O394*H394</f>
        <v>0</v>
      </c>
      <c r="Q394" s="210">
        <v>0.196</v>
      </c>
      <c r="R394" s="210">
        <f>Q394*H394</f>
        <v>2.744</v>
      </c>
      <c r="S394" s="210">
        <v>0</v>
      </c>
      <c r="T394" s="211">
        <f>S394*H394</f>
        <v>0</v>
      </c>
      <c r="AR394" s="14" t="s">
        <v>178</v>
      </c>
      <c r="AT394" s="14" t="s">
        <v>330</v>
      </c>
      <c r="AU394" s="14" t="s">
        <v>84</v>
      </c>
      <c r="AY394" s="14" t="s">
        <v>130</v>
      </c>
      <c r="BE394" s="212">
        <f>IF(N394="základní",J394,0)</f>
        <v>0</v>
      </c>
      <c r="BF394" s="212">
        <f>IF(N394="snížená",J394,0)</f>
        <v>0</v>
      </c>
      <c r="BG394" s="212">
        <f>IF(N394="zákl. přenesená",J394,0)</f>
        <v>0</v>
      </c>
      <c r="BH394" s="212">
        <f>IF(N394="sníž. přenesená",J394,0)</f>
        <v>0</v>
      </c>
      <c r="BI394" s="212">
        <f>IF(N394="nulová",J394,0)</f>
        <v>0</v>
      </c>
      <c r="BJ394" s="14" t="s">
        <v>82</v>
      </c>
      <c r="BK394" s="212">
        <f>ROUND(I394*H394,2)</f>
        <v>0</v>
      </c>
      <c r="BL394" s="14" t="s">
        <v>137</v>
      </c>
      <c r="BM394" s="14" t="s">
        <v>634</v>
      </c>
    </row>
    <row r="395" spans="2:47" s="1" customFormat="1" ht="12">
      <c r="B395" s="35"/>
      <c r="C395" s="36"/>
      <c r="D395" s="213" t="s">
        <v>139</v>
      </c>
      <c r="E395" s="36"/>
      <c r="F395" s="214" t="s">
        <v>633</v>
      </c>
      <c r="G395" s="36"/>
      <c r="H395" s="36"/>
      <c r="I395" s="127"/>
      <c r="J395" s="36"/>
      <c r="K395" s="36"/>
      <c r="L395" s="40"/>
      <c r="M395" s="215"/>
      <c r="N395" s="76"/>
      <c r="O395" s="76"/>
      <c r="P395" s="76"/>
      <c r="Q395" s="76"/>
      <c r="R395" s="76"/>
      <c r="S395" s="76"/>
      <c r="T395" s="77"/>
      <c r="AT395" s="14" t="s">
        <v>139</v>
      </c>
      <c r="AU395" s="14" t="s">
        <v>84</v>
      </c>
    </row>
    <row r="396" spans="2:65" s="1" customFormat="1" ht="20.4" customHeight="1">
      <c r="B396" s="35"/>
      <c r="C396" s="201" t="s">
        <v>635</v>
      </c>
      <c r="D396" s="201" t="s">
        <v>132</v>
      </c>
      <c r="E396" s="202" t="s">
        <v>636</v>
      </c>
      <c r="F396" s="203" t="s">
        <v>637</v>
      </c>
      <c r="G396" s="204" t="s">
        <v>360</v>
      </c>
      <c r="H396" s="205">
        <v>9</v>
      </c>
      <c r="I396" s="206"/>
      <c r="J396" s="207">
        <f>ROUND(I396*H396,2)</f>
        <v>0</v>
      </c>
      <c r="K396" s="203" t="s">
        <v>136</v>
      </c>
      <c r="L396" s="40"/>
      <c r="M396" s="208" t="s">
        <v>19</v>
      </c>
      <c r="N396" s="209" t="s">
        <v>45</v>
      </c>
      <c r="O396" s="76"/>
      <c r="P396" s="210">
        <f>O396*H396</f>
        <v>0</v>
      </c>
      <c r="Q396" s="210">
        <v>0.21734</v>
      </c>
      <c r="R396" s="210">
        <f>Q396*H396</f>
        <v>1.9560600000000001</v>
      </c>
      <c r="S396" s="210">
        <v>0</v>
      </c>
      <c r="T396" s="211">
        <f>S396*H396</f>
        <v>0</v>
      </c>
      <c r="AR396" s="14" t="s">
        <v>137</v>
      </c>
      <c r="AT396" s="14" t="s">
        <v>132</v>
      </c>
      <c r="AU396" s="14" t="s">
        <v>84</v>
      </c>
      <c r="AY396" s="14" t="s">
        <v>130</v>
      </c>
      <c r="BE396" s="212">
        <f>IF(N396="základní",J396,0)</f>
        <v>0</v>
      </c>
      <c r="BF396" s="212">
        <f>IF(N396="snížená",J396,0)</f>
        <v>0</v>
      </c>
      <c r="BG396" s="212">
        <f>IF(N396="zákl. přenesená",J396,0)</f>
        <v>0</v>
      </c>
      <c r="BH396" s="212">
        <f>IF(N396="sníž. přenesená",J396,0)</f>
        <v>0</v>
      </c>
      <c r="BI396" s="212">
        <f>IF(N396="nulová",J396,0)</f>
        <v>0</v>
      </c>
      <c r="BJ396" s="14" t="s">
        <v>82</v>
      </c>
      <c r="BK396" s="212">
        <f>ROUND(I396*H396,2)</f>
        <v>0</v>
      </c>
      <c r="BL396" s="14" t="s">
        <v>137</v>
      </c>
      <c r="BM396" s="14" t="s">
        <v>638</v>
      </c>
    </row>
    <row r="397" spans="2:47" s="1" customFormat="1" ht="12">
      <c r="B397" s="35"/>
      <c r="C397" s="36"/>
      <c r="D397" s="213" t="s">
        <v>139</v>
      </c>
      <c r="E397" s="36"/>
      <c r="F397" s="214" t="s">
        <v>637</v>
      </c>
      <c r="G397" s="36"/>
      <c r="H397" s="36"/>
      <c r="I397" s="127"/>
      <c r="J397" s="36"/>
      <c r="K397" s="36"/>
      <c r="L397" s="40"/>
      <c r="M397" s="215"/>
      <c r="N397" s="76"/>
      <c r="O397" s="76"/>
      <c r="P397" s="76"/>
      <c r="Q397" s="76"/>
      <c r="R397" s="76"/>
      <c r="S397" s="76"/>
      <c r="T397" s="77"/>
      <c r="AT397" s="14" t="s">
        <v>139</v>
      </c>
      <c r="AU397" s="14" t="s">
        <v>84</v>
      </c>
    </row>
    <row r="398" spans="2:47" s="1" customFormat="1" ht="12">
      <c r="B398" s="35"/>
      <c r="C398" s="36"/>
      <c r="D398" s="213" t="s">
        <v>141</v>
      </c>
      <c r="E398" s="36"/>
      <c r="F398" s="216" t="s">
        <v>639</v>
      </c>
      <c r="G398" s="36"/>
      <c r="H398" s="36"/>
      <c r="I398" s="127"/>
      <c r="J398" s="36"/>
      <c r="K398" s="36"/>
      <c r="L398" s="40"/>
      <c r="M398" s="215"/>
      <c r="N398" s="76"/>
      <c r="O398" s="76"/>
      <c r="P398" s="76"/>
      <c r="Q398" s="76"/>
      <c r="R398" s="76"/>
      <c r="S398" s="76"/>
      <c r="T398" s="77"/>
      <c r="AT398" s="14" t="s">
        <v>141</v>
      </c>
      <c r="AU398" s="14" t="s">
        <v>84</v>
      </c>
    </row>
    <row r="399" spans="2:65" s="1" customFormat="1" ht="20.4" customHeight="1">
      <c r="B399" s="35"/>
      <c r="C399" s="228" t="s">
        <v>640</v>
      </c>
      <c r="D399" s="228" t="s">
        <v>330</v>
      </c>
      <c r="E399" s="229" t="s">
        <v>641</v>
      </c>
      <c r="F399" s="230" t="s">
        <v>642</v>
      </c>
      <c r="G399" s="231" t="s">
        <v>360</v>
      </c>
      <c r="H399" s="232">
        <v>9</v>
      </c>
      <c r="I399" s="233"/>
      <c r="J399" s="234">
        <f>ROUND(I399*H399,2)</f>
        <v>0</v>
      </c>
      <c r="K399" s="230" t="s">
        <v>136</v>
      </c>
      <c r="L399" s="235"/>
      <c r="M399" s="236" t="s">
        <v>19</v>
      </c>
      <c r="N399" s="237" t="s">
        <v>45</v>
      </c>
      <c r="O399" s="76"/>
      <c r="P399" s="210">
        <f>O399*H399</f>
        <v>0</v>
      </c>
      <c r="Q399" s="210">
        <v>0.041</v>
      </c>
      <c r="R399" s="210">
        <f>Q399*H399</f>
        <v>0.369</v>
      </c>
      <c r="S399" s="210">
        <v>0</v>
      </c>
      <c r="T399" s="211">
        <f>S399*H399</f>
        <v>0</v>
      </c>
      <c r="AR399" s="14" t="s">
        <v>178</v>
      </c>
      <c r="AT399" s="14" t="s">
        <v>330</v>
      </c>
      <c r="AU399" s="14" t="s">
        <v>84</v>
      </c>
      <c r="AY399" s="14" t="s">
        <v>130</v>
      </c>
      <c r="BE399" s="212">
        <f>IF(N399="základní",J399,0)</f>
        <v>0</v>
      </c>
      <c r="BF399" s="212">
        <f>IF(N399="snížená",J399,0)</f>
        <v>0</v>
      </c>
      <c r="BG399" s="212">
        <f>IF(N399="zákl. přenesená",J399,0)</f>
        <v>0</v>
      </c>
      <c r="BH399" s="212">
        <f>IF(N399="sníž. přenesená",J399,0)</f>
        <v>0</v>
      </c>
      <c r="BI399" s="212">
        <f>IF(N399="nulová",J399,0)</f>
        <v>0</v>
      </c>
      <c r="BJ399" s="14" t="s">
        <v>82</v>
      </c>
      <c r="BK399" s="212">
        <f>ROUND(I399*H399,2)</f>
        <v>0</v>
      </c>
      <c r="BL399" s="14" t="s">
        <v>137</v>
      </c>
      <c r="BM399" s="14" t="s">
        <v>643</v>
      </c>
    </row>
    <row r="400" spans="2:47" s="1" customFormat="1" ht="12">
      <c r="B400" s="35"/>
      <c r="C400" s="36"/>
      <c r="D400" s="213" t="s">
        <v>139</v>
      </c>
      <c r="E400" s="36"/>
      <c r="F400" s="214" t="s">
        <v>642</v>
      </c>
      <c r="G400" s="36"/>
      <c r="H400" s="36"/>
      <c r="I400" s="127"/>
      <c r="J400" s="36"/>
      <c r="K400" s="36"/>
      <c r="L400" s="40"/>
      <c r="M400" s="215"/>
      <c r="N400" s="76"/>
      <c r="O400" s="76"/>
      <c r="P400" s="76"/>
      <c r="Q400" s="76"/>
      <c r="R400" s="76"/>
      <c r="S400" s="76"/>
      <c r="T400" s="77"/>
      <c r="AT400" s="14" t="s">
        <v>139</v>
      </c>
      <c r="AU400" s="14" t="s">
        <v>84</v>
      </c>
    </row>
    <row r="401" spans="2:65" s="1" customFormat="1" ht="20.4" customHeight="1">
      <c r="B401" s="35"/>
      <c r="C401" s="228" t="s">
        <v>644</v>
      </c>
      <c r="D401" s="228" t="s">
        <v>330</v>
      </c>
      <c r="E401" s="229" t="s">
        <v>645</v>
      </c>
      <c r="F401" s="230" t="s">
        <v>646</v>
      </c>
      <c r="G401" s="231" t="s">
        <v>360</v>
      </c>
      <c r="H401" s="232">
        <v>9</v>
      </c>
      <c r="I401" s="233"/>
      <c r="J401" s="234">
        <f>ROUND(I401*H401,2)</f>
        <v>0</v>
      </c>
      <c r="K401" s="230" t="s">
        <v>136</v>
      </c>
      <c r="L401" s="235"/>
      <c r="M401" s="236" t="s">
        <v>19</v>
      </c>
      <c r="N401" s="237" t="s">
        <v>45</v>
      </c>
      <c r="O401" s="76"/>
      <c r="P401" s="210">
        <f>O401*H401</f>
        <v>0</v>
      </c>
      <c r="Q401" s="210">
        <v>0.006</v>
      </c>
      <c r="R401" s="210">
        <f>Q401*H401</f>
        <v>0.054</v>
      </c>
      <c r="S401" s="210">
        <v>0</v>
      </c>
      <c r="T401" s="211">
        <f>S401*H401</f>
        <v>0</v>
      </c>
      <c r="AR401" s="14" t="s">
        <v>178</v>
      </c>
      <c r="AT401" s="14" t="s">
        <v>330</v>
      </c>
      <c r="AU401" s="14" t="s">
        <v>84</v>
      </c>
      <c r="AY401" s="14" t="s">
        <v>130</v>
      </c>
      <c r="BE401" s="212">
        <f>IF(N401="základní",J401,0)</f>
        <v>0</v>
      </c>
      <c r="BF401" s="212">
        <f>IF(N401="snížená",J401,0)</f>
        <v>0</v>
      </c>
      <c r="BG401" s="212">
        <f>IF(N401="zákl. přenesená",J401,0)</f>
        <v>0</v>
      </c>
      <c r="BH401" s="212">
        <f>IF(N401="sníž. přenesená",J401,0)</f>
        <v>0</v>
      </c>
      <c r="BI401" s="212">
        <f>IF(N401="nulová",J401,0)</f>
        <v>0</v>
      </c>
      <c r="BJ401" s="14" t="s">
        <v>82</v>
      </c>
      <c r="BK401" s="212">
        <f>ROUND(I401*H401,2)</f>
        <v>0</v>
      </c>
      <c r="BL401" s="14" t="s">
        <v>137</v>
      </c>
      <c r="BM401" s="14" t="s">
        <v>647</v>
      </c>
    </row>
    <row r="402" spans="2:47" s="1" customFormat="1" ht="12">
      <c r="B402" s="35"/>
      <c r="C402" s="36"/>
      <c r="D402" s="213" t="s">
        <v>139</v>
      </c>
      <c r="E402" s="36"/>
      <c r="F402" s="214" t="s">
        <v>646</v>
      </c>
      <c r="G402" s="36"/>
      <c r="H402" s="36"/>
      <c r="I402" s="127"/>
      <c r="J402" s="36"/>
      <c r="K402" s="36"/>
      <c r="L402" s="40"/>
      <c r="M402" s="215"/>
      <c r="N402" s="76"/>
      <c r="O402" s="76"/>
      <c r="P402" s="76"/>
      <c r="Q402" s="76"/>
      <c r="R402" s="76"/>
      <c r="S402" s="76"/>
      <c r="T402" s="77"/>
      <c r="AT402" s="14" t="s">
        <v>139</v>
      </c>
      <c r="AU402" s="14" t="s">
        <v>84</v>
      </c>
    </row>
    <row r="403" spans="2:63" s="10" customFormat="1" ht="22.8" customHeight="1">
      <c r="B403" s="185"/>
      <c r="C403" s="186"/>
      <c r="D403" s="187" t="s">
        <v>73</v>
      </c>
      <c r="E403" s="199" t="s">
        <v>648</v>
      </c>
      <c r="F403" s="199" t="s">
        <v>649</v>
      </c>
      <c r="G403" s="186"/>
      <c r="H403" s="186"/>
      <c r="I403" s="189"/>
      <c r="J403" s="200">
        <f>BK403</f>
        <v>0</v>
      </c>
      <c r="K403" s="186"/>
      <c r="L403" s="191"/>
      <c r="M403" s="192"/>
      <c r="N403" s="193"/>
      <c r="O403" s="193"/>
      <c r="P403" s="194">
        <f>SUM(P404:P424)</f>
        <v>0</v>
      </c>
      <c r="Q403" s="193"/>
      <c r="R403" s="194">
        <f>SUM(R404:R424)</f>
        <v>0</v>
      </c>
      <c r="S403" s="193"/>
      <c r="T403" s="195">
        <f>SUM(T404:T424)</f>
        <v>0</v>
      </c>
      <c r="AR403" s="196" t="s">
        <v>82</v>
      </c>
      <c r="AT403" s="197" t="s">
        <v>73</v>
      </c>
      <c r="AU403" s="197" t="s">
        <v>82</v>
      </c>
      <c r="AY403" s="196" t="s">
        <v>130</v>
      </c>
      <c r="BK403" s="198">
        <f>SUM(BK404:BK424)</f>
        <v>0</v>
      </c>
    </row>
    <row r="404" spans="2:65" s="1" customFormat="1" ht="20.4" customHeight="1">
      <c r="B404" s="35"/>
      <c r="C404" s="201" t="s">
        <v>650</v>
      </c>
      <c r="D404" s="201" t="s">
        <v>132</v>
      </c>
      <c r="E404" s="202" t="s">
        <v>651</v>
      </c>
      <c r="F404" s="203" t="s">
        <v>652</v>
      </c>
      <c r="G404" s="204" t="s">
        <v>308</v>
      </c>
      <c r="H404" s="205">
        <v>711.111</v>
      </c>
      <c r="I404" s="206"/>
      <c r="J404" s="207">
        <f>ROUND(I404*H404,2)</f>
        <v>0</v>
      </c>
      <c r="K404" s="203" t="s">
        <v>136</v>
      </c>
      <c r="L404" s="40"/>
      <c r="M404" s="208" t="s">
        <v>19</v>
      </c>
      <c r="N404" s="209" t="s">
        <v>45</v>
      </c>
      <c r="O404" s="76"/>
      <c r="P404" s="210">
        <f>O404*H404</f>
        <v>0</v>
      </c>
      <c r="Q404" s="210">
        <v>0</v>
      </c>
      <c r="R404" s="210">
        <f>Q404*H404</f>
        <v>0</v>
      </c>
      <c r="S404" s="210">
        <v>0</v>
      </c>
      <c r="T404" s="211">
        <f>S404*H404</f>
        <v>0</v>
      </c>
      <c r="AR404" s="14" t="s">
        <v>137</v>
      </c>
      <c r="AT404" s="14" t="s">
        <v>132</v>
      </c>
      <c r="AU404" s="14" t="s">
        <v>84</v>
      </c>
      <c r="AY404" s="14" t="s">
        <v>130</v>
      </c>
      <c r="BE404" s="212">
        <f>IF(N404="základní",J404,0)</f>
        <v>0</v>
      </c>
      <c r="BF404" s="212">
        <f>IF(N404="snížená",J404,0)</f>
        <v>0</v>
      </c>
      <c r="BG404" s="212">
        <f>IF(N404="zákl. přenesená",J404,0)</f>
        <v>0</v>
      </c>
      <c r="BH404" s="212">
        <f>IF(N404="sníž. přenesená",J404,0)</f>
        <v>0</v>
      </c>
      <c r="BI404" s="212">
        <f>IF(N404="nulová",J404,0)</f>
        <v>0</v>
      </c>
      <c r="BJ404" s="14" t="s">
        <v>82</v>
      </c>
      <c r="BK404" s="212">
        <f>ROUND(I404*H404,2)</f>
        <v>0</v>
      </c>
      <c r="BL404" s="14" t="s">
        <v>137</v>
      </c>
      <c r="BM404" s="14" t="s">
        <v>653</v>
      </c>
    </row>
    <row r="405" spans="2:47" s="1" customFormat="1" ht="12">
      <c r="B405" s="35"/>
      <c r="C405" s="36"/>
      <c r="D405" s="213" t="s">
        <v>139</v>
      </c>
      <c r="E405" s="36"/>
      <c r="F405" s="214" t="s">
        <v>654</v>
      </c>
      <c r="G405" s="36"/>
      <c r="H405" s="36"/>
      <c r="I405" s="127"/>
      <c r="J405" s="36"/>
      <c r="K405" s="36"/>
      <c r="L405" s="40"/>
      <c r="M405" s="215"/>
      <c r="N405" s="76"/>
      <c r="O405" s="76"/>
      <c r="P405" s="76"/>
      <c r="Q405" s="76"/>
      <c r="R405" s="76"/>
      <c r="S405" s="76"/>
      <c r="T405" s="77"/>
      <c r="AT405" s="14" t="s">
        <v>139</v>
      </c>
      <c r="AU405" s="14" t="s">
        <v>84</v>
      </c>
    </row>
    <row r="406" spans="2:47" s="1" customFormat="1" ht="12">
      <c r="B406" s="35"/>
      <c r="C406" s="36"/>
      <c r="D406" s="213" t="s">
        <v>141</v>
      </c>
      <c r="E406" s="36"/>
      <c r="F406" s="216" t="s">
        <v>655</v>
      </c>
      <c r="G406" s="36"/>
      <c r="H406" s="36"/>
      <c r="I406" s="127"/>
      <c r="J406" s="36"/>
      <c r="K406" s="36"/>
      <c r="L406" s="40"/>
      <c r="M406" s="215"/>
      <c r="N406" s="76"/>
      <c r="O406" s="76"/>
      <c r="P406" s="76"/>
      <c r="Q406" s="76"/>
      <c r="R406" s="76"/>
      <c r="S406" s="76"/>
      <c r="T406" s="77"/>
      <c r="AT406" s="14" t="s">
        <v>141</v>
      </c>
      <c r="AU406" s="14" t="s">
        <v>84</v>
      </c>
    </row>
    <row r="407" spans="2:65" s="1" customFormat="1" ht="20.4" customHeight="1">
      <c r="B407" s="35"/>
      <c r="C407" s="201" t="s">
        <v>656</v>
      </c>
      <c r="D407" s="201" t="s">
        <v>132</v>
      </c>
      <c r="E407" s="202" t="s">
        <v>657</v>
      </c>
      <c r="F407" s="203" t="s">
        <v>658</v>
      </c>
      <c r="G407" s="204" t="s">
        <v>308</v>
      </c>
      <c r="H407" s="205">
        <v>6399.999</v>
      </c>
      <c r="I407" s="206"/>
      <c r="J407" s="207">
        <f>ROUND(I407*H407,2)</f>
        <v>0</v>
      </c>
      <c r="K407" s="203" t="s">
        <v>136</v>
      </c>
      <c r="L407" s="40"/>
      <c r="M407" s="208" t="s">
        <v>19</v>
      </c>
      <c r="N407" s="209" t="s">
        <v>45</v>
      </c>
      <c r="O407" s="76"/>
      <c r="P407" s="210">
        <f>O407*H407</f>
        <v>0</v>
      </c>
      <c r="Q407" s="210">
        <v>0</v>
      </c>
      <c r="R407" s="210">
        <f>Q407*H407</f>
        <v>0</v>
      </c>
      <c r="S407" s="210">
        <v>0</v>
      </c>
      <c r="T407" s="211">
        <f>S407*H407</f>
        <v>0</v>
      </c>
      <c r="AR407" s="14" t="s">
        <v>137</v>
      </c>
      <c r="AT407" s="14" t="s">
        <v>132</v>
      </c>
      <c r="AU407" s="14" t="s">
        <v>84</v>
      </c>
      <c r="AY407" s="14" t="s">
        <v>130</v>
      </c>
      <c r="BE407" s="212">
        <f>IF(N407="základní",J407,0)</f>
        <v>0</v>
      </c>
      <c r="BF407" s="212">
        <f>IF(N407="snížená",J407,0)</f>
        <v>0</v>
      </c>
      <c r="BG407" s="212">
        <f>IF(N407="zákl. přenesená",J407,0)</f>
        <v>0</v>
      </c>
      <c r="BH407" s="212">
        <f>IF(N407="sníž. přenesená",J407,0)</f>
        <v>0</v>
      </c>
      <c r="BI407" s="212">
        <f>IF(N407="nulová",J407,0)</f>
        <v>0</v>
      </c>
      <c r="BJ407" s="14" t="s">
        <v>82</v>
      </c>
      <c r="BK407" s="212">
        <f>ROUND(I407*H407,2)</f>
        <v>0</v>
      </c>
      <c r="BL407" s="14" t="s">
        <v>137</v>
      </c>
      <c r="BM407" s="14" t="s">
        <v>659</v>
      </c>
    </row>
    <row r="408" spans="2:47" s="1" customFormat="1" ht="12">
      <c r="B408" s="35"/>
      <c r="C408" s="36"/>
      <c r="D408" s="213" t="s">
        <v>139</v>
      </c>
      <c r="E408" s="36"/>
      <c r="F408" s="214" t="s">
        <v>660</v>
      </c>
      <c r="G408" s="36"/>
      <c r="H408" s="36"/>
      <c r="I408" s="127"/>
      <c r="J408" s="36"/>
      <c r="K408" s="36"/>
      <c r="L408" s="40"/>
      <c r="M408" s="215"/>
      <c r="N408" s="76"/>
      <c r="O408" s="76"/>
      <c r="P408" s="76"/>
      <c r="Q408" s="76"/>
      <c r="R408" s="76"/>
      <c r="S408" s="76"/>
      <c r="T408" s="77"/>
      <c r="AT408" s="14" t="s">
        <v>139</v>
      </c>
      <c r="AU408" s="14" t="s">
        <v>84</v>
      </c>
    </row>
    <row r="409" spans="2:47" s="1" customFormat="1" ht="12">
      <c r="B409" s="35"/>
      <c r="C409" s="36"/>
      <c r="D409" s="213" t="s">
        <v>141</v>
      </c>
      <c r="E409" s="36"/>
      <c r="F409" s="216" t="s">
        <v>655</v>
      </c>
      <c r="G409" s="36"/>
      <c r="H409" s="36"/>
      <c r="I409" s="127"/>
      <c r="J409" s="36"/>
      <c r="K409" s="36"/>
      <c r="L409" s="40"/>
      <c r="M409" s="215"/>
      <c r="N409" s="76"/>
      <c r="O409" s="76"/>
      <c r="P409" s="76"/>
      <c r="Q409" s="76"/>
      <c r="R409" s="76"/>
      <c r="S409" s="76"/>
      <c r="T409" s="77"/>
      <c r="AT409" s="14" t="s">
        <v>141</v>
      </c>
      <c r="AU409" s="14" t="s">
        <v>84</v>
      </c>
    </row>
    <row r="410" spans="2:51" s="11" customFormat="1" ht="12">
      <c r="B410" s="217"/>
      <c r="C410" s="218"/>
      <c r="D410" s="213" t="s">
        <v>143</v>
      </c>
      <c r="E410" s="218"/>
      <c r="F410" s="220" t="s">
        <v>661</v>
      </c>
      <c r="G410" s="218"/>
      <c r="H410" s="221">
        <v>6399.999</v>
      </c>
      <c r="I410" s="222"/>
      <c r="J410" s="218"/>
      <c r="K410" s="218"/>
      <c r="L410" s="223"/>
      <c r="M410" s="224"/>
      <c r="N410" s="225"/>
      <c r="O410" s="225"/>
      <c r="P410" s="225"/>
      <c r="Q410" s="225"/>
      <c r="R410" s="225"/>
      <c r="S410" s="225"/>
      <c r="T410" s="226"/>
      <c r="AT410" s="227" t="s">
        <v>143</v>
      </c>
      <c r="AU410" s="227" t="s">
        <v>84</v>
      </c>
      <c r="AV410" s="11" t="s">
        <v>84</v>
      </c>
      <c r="AW410" s="11" t="s">
        <v>4</v>
      </c>
      <c r="AX410" s="11" t="s">
        <v>82</v>
      </c>
      <c r="AY410" s="227" t="s">
        <v>130</v>
      </c>
    </row>
    <row r="411" spans="2:65" s="1" customFormat="1" ht="20.4" customHeight="1">
      <c r="B411" s="35"/>
      <c r="C411" s="201" t="s">
        <v>662</v>
      </c>
      <c r="D411" s="201" t="s">
        <v>132</v>
      </c>
      <c r="E411" s="202" t="s">
        <v>663</v>
      </c>
      <c r="F411" s="203" t="s">
        <v>664</v>
      </c>
      <c r="G411" s="204" t="s">
        <v>308</v>
      </c>
      <c r="H411" s="205">
        <v>711.111</v>
      </c>
      <c r="I411" s="206"/>
      <c r="J411" s="207">
        <f>ROUND(I411*H411,2)</f>
        <v>0</v>
      </c>
      <c r="K411" s="203" t="s">
        <v>136</v>
      </c>
      <c r="L411" s="40"/>
      <c r="M411" s="208" t="s">
        <v>19</v>
      </c>
      <c r="N411" s="209" t="s">
        <v>45</v>
      </c>
      <c r="O411" s="76"/>
      <c r="P411" s="210">
        <f>O411*H411</f>
        <v>0</v>
      </c>
      <c r="Q411" s="210">
        <v>0</v>
      </c>
      <c r="R411" s="210">
        <f>Q411*H411</f>
        <v>0</v>
      </c>
      <c r="S411" s="210">
        <v>0</v>
      </c>
      <c r="T411" s="211">
        <f>S411*H411</f>
        <v>0</v>
      </c>
      <c r="AR411" s="14" t="s">
        <v>137</v>
      </c>
      <c r="AT411" s="14" t="s">
        <v>132</v>
      </c>
      <c r="AU411" s="14" t="s">
        <v>84</v>
      </c>
      <c r="AY411" s="14" t="s">
        <v>130</v>
      </c>
      <c r="BE411" s="212">
        <f>IF(N411="základní",J411,0)</f>
        <v>0</v>
      </c>
      <c r="BF411" s="212">
        <f>IF(N411="snížená",J411,0)</f>
        <v>0</v>
      </c>
      <c r="BG411" s="212">
        <f>IF(N411="zákl. přenesená",J411,0)</f>
        <v>0</v>
      </c>
      <c r="BH411" s="212">
        <f>IF(N411="sníž. přenesená",J411,0)</f>
        <v>0</v>
      </c>
      <c r="BI411" s="212">
        <f>IF(N411="nulová",J411,0)</f>
        <v>0</v>
      </c>
      <c r="BJ411" s="14" t="s">
        <v>82</v>
      </c>
      <c r="BK411" s="212">
        <f>ROUND(I411*H411,2)</f>
        <v>0</v>
      </c>
      <c r="BL411" s="14" t="s">
        <v>137</v>
      </c>
      <c r="BM411" s="14" t="s">
        <v>665</v>
      </c>
    </row>
    <row r="412" spans="2:47" s="1" customFormat="1" ht="12">
      <c r="B412" s="35"/>
      <c r="C412" s="36"/>
      <c r="D412" s="213" t="s">
        <v>139</v>
      </c>
      <c r="E412" s="36"/>
      <c r="F412" s="214" t="s">
        <v>666</v>
      </c>
      <c r="G412" s="36"/>
      <c r="H412" s="36"/>
      <c r="I412" s="127"/>
      <c r="J412" s="36"/>
      <c r="K412" s="36"/>
      <c r="L412" s="40"/>
      <c r="M412" s="215"/>
      <c r="N412" s="76"/>
      <c r="O412" s="76"/>
      <c r="P412" s="76"/>
      <c r="Q412" s="76"/>
      <c r="R412" s="76"/>
      <c r="S412" s="76"/>
      <c r="T412" s="77"/>
      <c r="AT412" s="14" t="s">
        <v>139</v>
      </c>
      <c r="AU412" s="14" t="s">
        <v>84</v>
      </c>
    </row>
    <row r="413" spans="2:47" s="1" customFormat="1" ht="12">
      <c r="B413" s="35"/>
      <c r="C413" s="36"/>
      <c r="D413" s="213" t="s">
        <v>141</v>
      </c>
      <c r="E413" s="36"/>
      <c r="F413" s="216" t="s">
        <v>667</v>
      </c>
      <c r="G413" s="36"/>
      <c r="H413" s="36"/>
      <c r="I413" s="127"/>
      <c r="J413" s="36"/>
      <c r="K413" s="36"/>
      <c r="L413" s="40"/>
      <c r="M413" s="215"/>
      <c r="N413" s="76"/>
      <c r="O413" s="76"/>
      <c r="P413" s="76"/>
      <c r="Q413" s="76"/>
      <c r="R413" s="76"/>
      <c r="S413" s="76"/>
      <c r="T413" s="77"/>
      <c r="AT413" s="14" t="s">
        <v>141</v>
      </c>
      <c r="AU413" s="14" t="s">
        <v>84</v>
      </c>
    </row>
    <row r="414" spans="2:65" s="1" customFormat="1" ht="20.4" customHeight="1">
      <c r="B414" s="35"/>
      <c r="C414" s="201" t="s">
        <v>668</v>
      </c>
      <c r="D414" s="201" t="s">
        <v>132</v>
      </c>
      <c r="E414" s="202" t="s">
        <v>669</v>
      </c>
      <c r="F414" s="203" t="s">
        <v>670</v>
      </c>
      <c r="G414" s="204" t="s">
        <v>308</v>
      </c>
      <c r="H414" s="205">
        <v>154.357</v>
      </c>
      <c r="I414" s="206"/>
      <c r="J414" s="207">
        <f>ROUND(I414*H414,2)</f>
        <v>0</v>
      </c>
      <c r="K414" s="203" t="s">
        <v>136</v>
      </c>
      <c r="L414" s="40"/>
      <c r="M414" s="208" t="s">
        <v>19</v>
      </c>
      <c r="N414" s="209" t="s">
        <v>45</v>
      </c>
      <c r="O414" s="76"/>
      <c r="P414" s="210">
        <f>O414*H414</f>
        <v>0</v>
      </c>
      <c r="Q414" s="210">
        <v>0</v>
      </c>
      <c r="R414" s="210">
        <f>Q414*H414</f>
        <v>0</v>
      </c>
      <c r="S414" s="210">
        <v>0</v>
      </c>
      <c r="T414" s="211">
        <f>S414*H414</f>
        <v>0</v>
      </c>
      <c r="AR414" s="14" t="s">
        <v>137</v>
      </c>
      <c r="AT414" s="14" t="s">
        <v>132</v>
      </c>
      <c r="AU414" s="14" t="s">
        <v>84</v>
      </c>
      <c r="AY414" s="14" t="s">
        <v>130</v>
      </c>
      <c r="BE414" s="212">
        <f>IF(N414="základní",J414,0)</f>
        <v>0</v>
      </c>
      <c r="BF414" s="212">
        <f>IF(N414="snížená",J414,0)</f>
        <v>0</v>
      </c>
      <c r="BG414" s="212">
        <f>IF(N414="zákl. přenesená",J414,0)</f>
        <v>0</v>
      </c>
      <c r="BH414" s="212">
        <f>IF(N414="sníž. přenesená",J414,0)</f>
        <v>0</v>
      </c>
      <c r="BI414" s="212">
        <f>IF(N414="nulová",J414,0)</f>
        <v>0</v>
      </c>
      <c r="BJ414" s="14" t="s">
        <v>82</v>
      </c>
      <c r="BK414" s="212">
        <f>ROUND(I414*H414,2)</f>
        <v>0</v>
      </c>
      <c r="BL414" s="14" t="s">
        <v>137</v>
      </c>
      <c r="BM414" s="14" t="s">
        <v>671</v>
      </c>
    </row>
    <row r="415" spans="2:47" s="1" customFormat="1" ht="12">
      <c r="B415" s="35"/>
      <c r="C415" s="36"/>
      <c r="D415" s="213" t="s">
        <v>139</v>
      </c>
      <c r="E415" s="36"/>
      <c r="F415" s="214" t="s">
        <v>672</v>
      </c>
      <c r="G415" s="36"/>
      <c r="H415" s="36"/>
      <c r="I415" s="127"/>
      <c r="J415" s="36"/>
      <c r="K415" s="36"/>
      <c r="L415" s="40"/>
      <c r="M415" s="215"/>
      <c r="N415" s="76"/>
      <c r="O415" s="76"/>
      <c r="P415" s="76"/>
      <c r="Q415" s="76"/>
      <c r="R415" s="76"/>
      <c r="S415" s="76"/>
      <c r="T415" s="77"/>
      <c r="AT415" s="14" t="s">
        <v>139</v>
      </c>
      <c r="AU415" s="14" t="s">
        <v>84</v>
      </c>
    </row>
    <row r="416" spans="2:47" s="1" customFormat="1" ht="12">
      <c r="B416" s="35"/>
      <c r="C416" s="36"/>
      <c r="D416" s="213" t="s">
        <v>141</v>
      </c>
      <c r="E416" s="36"/>
      <c r="F416" s="216" t="s">
        <v>673</v>
      </c>
      <c r="G416" s="36"/>
      <c r="H416" s="36"/>
      <c r="I416" s="127"/>
      <c r="J416" s="36"/>
      <c r="K416" s="36"/>
      <c r="L416" s="40"/>
      <c r="M416" s="215"/>
      <c r="N416" s="76"/>
      <c r="O416" s="76"/>
      <c r="P416" s="76"/>
      <c r="Q416" s="76"/>
      <c r="R416" s="76"/>
      <c r="S416" s="76"/>
      <c r="T416" s="77"/>
      <c r="AT416" s="14" t="s">
        <v>141</v>
      </c>
      <c r="AU416" s="14" t="s">
        <v>84</v>
      </c>
    </row>
    <row r="417" spans="2:51" s="11" customFormat="1" ht="12">
      <c r="B417" s="217"/>
      <c r="C417" s="218"/>
      <c r="D417" s="213" t="s">
        <v>143</v>
      </c>
      <c r="E417" s="219" t="s">
        <v>19</v>
      </c>
      <c r="F417" s="220" t="s">
        <v>674</v>
      </c>
      <c r="G417" s="218"/>
      <c r="H417" s="221">
        <v>47.569</v>
      </c>
      <c r="I417" s="222"/>
      <c r="J417" s="218"/>
      <c r="K417" s="218"/>
      <c r="L417" s="223"/>
      <c r="M417" s="224"/>
      <c r="N417" s="225"/>
      <c r="O417" s="225"/>
      <c r="P417" s="225"/>
      <c r="Q417" s="225"/>
      <c r="R417" s="225"/>
      <c r="S417" s="225"/>
      <c r="T417" s="226"/>
      <c r="AT417" s="227" t="s">
        <v>143</v>
      </c>
      <c r="AU417" s="227" t="s">
        <v>84</v>
      </c>
      <c r="AV417" s="11" t="s">
        <v>84</v>
      </c>
      <c r="AW417" s="11" t="s">
        <v>35</v>
      </c>
      <c r="AX417" s="11" t="s">
        <v>74</v>
      </c>
      <c r="AY417" s="227" t="s">
        <v>130</v>
      </c>
    </row>
    <row r="418" spans="2:51" s="11" customFormat="1" ht="12">
      <c r="B418" s="217"/>
      <c r="C418" s="218"/>
      <c r="D418" s="213" t="s">
        <v>143</v>
      </c>
      <c r="E418" s="219" t="s">
        <v>19</v>
      </c>
      <c r="F418" s="220" t="s">
        <v>675</v>
      </c>
      <c r="G418" s="218"/>
      <c r="H418" s="221">
        <v>106.788</v>
      </c>
      <c r="I418" s="222"/>
      <c r="J418" s="218"/>
      <c r="K418" s="218"/>
      <c r="L418" s="223"/>
      <c r="M418" s="224"/>
      <c r="N418" s="225"/>
      <c r="O418" s="225"/>
      <c r="P418" s="225"/>
      <c r="Q418" s="225"/>
      <c r="R418" s="225"/>
      <c r="S418" s="225"/>
      <c r="T418" s="226"/>
      <c r="AT418" s="227" t="s">
        <v>143</v>
      </c>
      <c r="AU418" s="227" t="s">
        <v>84</v>
      </c>
      <c r="AV418" s="11" t="s">
        <v>84</v>
      </c>
      <c r="AW418" s="11" t="s">
        <v>35</v>
      </c>
      <c r="AX418" s="11" t="s">
        <v>74</v>
      </c>
      <c r="AY418" s="227" t="s">
        <v>130</v>
      </c>
    </row>
    <row r="419" spans="2:65" s="1" customFormat="1" ht="20.4" customHeight="1">
      <c r="B419" s="35"/>
      <c r="C419" s="201" t="s">
        <v>676</v>
      </c>
      <c r="D419" s="201" t="s">
        <v>132</v>
      </c>
      <c r="E419" s="202" t="s">
        <v>677</v>
      </c>
      <c r="F419" s="203" t="s">
        <v>678</v>
      </c>
      <c r="G419" s="204" t="s">
        <v>308</v>
      </c>
      <c r="H419" s="205">
        <v>556.754</v>
      </c>
      <c r="I419" s="206"/>
      <c r="J419" s="207">
        <f>ROUND(I419*H419,2)</f>
        <v>0</v>
      </c>
      <c r="K419" s="203" t="s">
        <v>136</v>
      </c>
      <c r="L419" s="40"/>
      <c r="M419" s="208" t="s">
        <v>19</v>
      </c>
      <c r="N419" s="209" t="s">
        <v>45</v>
      </c>
      <c r="O419" s="76"/>
      <c r="P419" s="210">
        <f>O419*H419</f>
        <v>0</v>
      </c>
      <c r="Q419" s="210">
        <v>0</v>
      </c>
      <c r="R419" s="210">
        <f>Q419*H419</f>
        <v>0</v>
      </c>
      <c r="S419" s="210">
        <v>0</v>
      </c>
      <c r="T419" s="211">
        <f>S419*H419</f>
        <v>0</v>
      </c>
      <c r="AR419" s="14" t="s">
        <v>137</v>
      </c>
      <c r="AT419" s="14" t="s">
        <v>132</v>
      </c>
      <c r="AU419" s="14" t="s">
        <v>84</v>
      </c>
      <c r="AY419" s="14" t="s">
        <v>130</v>
      </c>
      <c r="BE419" s="212">
        <f>IF(N419="základní",J419,0)</f>
        <v>0</v>
      </c>
      <c r="BF419" s="212">
        <f>IF(N419="snížená",J419,0)</f>
        <v>0</v>
      </c>
      <c r="BG419" s="212">
        <f>IF(N419="zákl. přenesená",J419,0)</f>
        <v>0</v>
      </c>
      <c r="BH419" s="212">
        <f>IF(N419="sníž. přenesená",J419,0)</f>
        <v>0</v>
      </c>
      <c r="BI419" s="212">
        <f>IF(N419="nulová",J419,0)</f>
        <v>0</v>
      </c>
      <c r="BJ419" s="14" t="s">
        <v>82</v>
      </c>
      <c r="BK419" s="212">
        <f>ROUND(I419*H419,2)</f>
        <v>0</v>
      </c>
      <c r="BL419" s="14" t="s">
        <v>137</v>
      </c>
      <c r="BM419" s="14" t="s">
        <v>679</v>
      </c>
    </row>
    <row r="420" spans="2:47" s="1" customFormat="1" ht="12">
      <c r="B420" s="35"/>
      <c r="C420" s="36"/>
      <c r="D420" s="213" t="s">
        <v>139</v>
      </c>
      <c r="E420" s="36"/>
      <c r="F420" s="214" t="s">
        <v>310</v>
      </c>
      <c r="G420" s="36"/>
      <c r="H420" s="36"/>
      <c r="I420" s="127"/>
      <c r="J420" s="36"/>
      <c r="K420" s="36"/>
      <c r="L420" s="40"/>
      <c r="M420" s="215"/>
      <c r="N420" s="76"/>
      <c r="O420" s="76"/>
      <c r="P420" s="76"/>
      <c r="Q420" s="76"/>
      <c r="R420" s="76"/>
      <c r="S420" s="76"/>
      <c r="T420" s="77"/>
      <c r="AT420" s="14" t="s">
        <v>139</v>
      </c>
      <c r="AU420" s="14" t="s">
        <v>84</v>
      </c>
    </row>
    <row r="421" spans="2:47" s="1" customFormat="1" ht="12">
      <c r="B421" s="35"/>
      <c r="C421" s="36"/>
      <c r="D421" s="213" t="s">
        <v>141</v>
      </c>
      <c r="E421" s="36"/>
      <c r="F421" s="216" t="s">
        <v>673</v>
      </c>
      <c r="G421" s="36"/>
      <c r="H421" s="36"/>
      <c r="I421" s="127"/>
      <c r="J421" s="36"/>
      <c r="K421" s="36"/>
      <c r="L421" s="40"/>
      <c r="M421" s="215"/>
      <c r="N421" s="76"/>
      <c r="O421" s="76"/>
      <c r="P421" s="76"/>
      <c r="Q421" s="76"/>
      <c r="R421" s="76"/>
      <c r="S421" s="76"/>
      <c r="T421" s="77"/>
      <c r="AT421" s="14" t="s">
        <v>141</v>
      </c>
      <c r="AU421" s="14" t="s">
        <v>84</v>
      </c>
    </row>
    <row r="422" spans="2:51" s="11" customFormat="1" ht="12">
      <c r="B422" s="217"/>
      <c r="C422" s="218"/>
      <c r="D422" s="213" t="s">
        <v>143</v>
      </c>
      <c r="E422" s="219" t="s">
        <v>19</v>
      </c>
      <c r="F422" s="220" t="s">
        <v>680</v>
      </c>
      <c r="G422" s="218"/>
      <c r="H422" s="221">
        <v>202.412</v>
      </c>
      <c r="I422" s="222"/>
      <c r="J422" s="218"/>
      <c r="K422" s="218"/>
      <c r="L422" s="223"/>
      <c r="M422" s="224"/>
      <c r="N422" s="225"/>
      <c r="O422" s="225"/>
      <c r="P422" s="225"/>
      <c r="Q422" s="225"/>
      <c r="R422" s="225"/>
      <c r="S422" s="225"/>
      <c r="T422" s="226"/>
      <c r="AT422" s="227" t="s">
        <v>143</v>
      </c>
      <c r="AU422" s="227" t="s">
        <v>84</v>
      </c>
      <c r="AV422" s="11" t="s">
        <v>84</v>
      </c>
      <c r="AW422" s="11" t="s">
        <v>35</v>
      </c>
      <c r="AX422" s="11" t="s">
        <v>74</v>
      </c>
      <c r="AY422" s="227" t="s">
        <v>130</v>
      </c>
    </row>
    <row r="423" spans="2:51" s="11" customFormat="1" ht="12">
      <c r="B423" s="217"/>
      <c r="C423" s="218"/>
      <c r="D423" s="213" t="s">
        <v>143</v>
      </c>
      <c r="E423" s="219" t="s">
        <v>19</v>
      </c>
      <c r="F423" s="220" t="s">
        <v>681</v>
      </c>
      <c r="G423" s="218"/>
      <c r="H423" s="221">
        <v>140.766</v>
      </c>
      <c r="I423" s="222"/>
      <c r="J423" s="218"/>
      <c r="K423" s="218"/>
      <c r="L423" s="223"/>
      <c r="M423" s="224"/>
      <c r="N423" s="225"/>
      <c r="O423" s="225"/>
      <c r="P423" s="225"/>
      <c r="Q423" s="225"/>
      <c r="R423" s="225"/>
      <c r="S423" s="225"/>
      <c r="T423" s="226"/>
      <c r="AT423" s="227" t="s">
        <v>143</v>
      </c>
      <c r="AU423" s="227" t="s">
        <v>84</v>
      </c>
      <c r="AV423" s="11" t="s">
        <v>84</v>
      </c>
      <c r="AW423" s="11" t="s">
        <v>35</v>
      </c>
      <c r="AX423" s="11" t="s">
        <v>74</v>
      </c>
      <c r="AY423" s="227" t="s">
        <v>130</v>
      </c>
    </row>
    <row r="424" spans="2:51" s="11" customFormat="1" ht="12">
      <c r="B424" s="217"/>
      <c r="C424" s="218"/>
      <c r="D424" s="213" t="s">
        <v>143</v>
      </c>
      <c r="E424" s="219" t="s">
        <v>19</v>
      </c>
      <c r="F424" s="220" t="s">
        <v>682</v>
      </c>
      <c r="G424" s="218"/>
      <c r="H424" s="221">
        <v>213.576</v>
      </c>
      <c r="I424" s="222"/>
      <c r="J424" s="218"/>
      <c r="K424" s="218"/>
      <c r="L424" s="223"/>
      <c r="M424" s="224"/>
      <c r="N424" s="225"/>
      <c r="O424" s="225"/>
      <c r="P424" s="225"/>
      <c r="Q424" s="225"/>
      <c r="R424" s="225"/>
      <c r="S424" s="225"/>
      <c r="T424" s="226"/>
      <c r="AT424" s="227" t="s">
        <v>143</v>
      </c>
      <c r="AU424" s="227" t="s">
        <v>84</v>
      </c>
      <c r="AV424" s="11" t="s">
        <v>84</v>
      </c>
      <c r="AW424" s="11" t="s">
        <v>35</v>
      </c>
      <c r="AX424" s="11" t="s">
        <v>74</v>
      </c>
      <c r="AY424" s="227" t="s">
        <v>130</v>
      </c>
    </row>
    <row r="425" spans="2:63" s="10" customFormat="1" ht="22.8" customHeight="1">
      <c r="B425" s="185"/>
      <c r="C425" s="186"/>
      <c r="D425" s="187" t="s">
        <v>73</v>
      </c>
      <c r="E425" s="199" t="s">
        <v>683</v>
      </c>
      <c r="F425" s="199" t="s">
        <v>684</v>
      </c>
      <c r="G425" s="186"/>
      <c r="H425" s="186"/>
      <c r="I425" s="189"/>
      <c r="J425" s="200">
        <f>BK425</f>
        <v>0</v>
      </c>
      <c r="K425" s="186"/>
      <c r="L425" s="191"/>
      <c r="M425" s="192"/>
      <c r="N425" s="193"/>
      <c r="O425" s="193"/>
      <c r="P425" s="194">
        <f>SUM(P426:P428)</f>
        <v>0</v>
      </c>
      <c r="Q425" s="193"/>
      <c r="R425" s="194">
        <f>SUM(R426:R428)</f>
        <v>0</v>
      </c>
      <c r="S425" s="193"/>
      <c r="T425" s="195">
        <f>SUM(T426:T428)</f>
        <v>0</v>
      </c>
      <c r="AR425" s="196" t="s">
        <v>82</v>
      </c>
      <c r="AT425" s="197" t="s">
        <v>73</v>
      </c>
      <c r="AU425" s="197" t="s">
        <v>82</v>
      </c>
      <c r="AY425" s="196" t="s">
        <v>130</v>
      </c>
      <c r="BK425" s="198">
        <f>SUM(BK426:BK428)</f>
        <v>0</v>
      </c>
    </row>
    <row r="426" spans="2:65" s="1" customFormat="1" ht="20.4" customHeight="1">
      <c r="B426" s="35"/>
      <c r="C426" s="201" t="s">
        <v>685</v>
      </c>
      <c r="D426" s="201" t="s">
        <v>132</v>
      </c>
      <c r="E426" s="202" t="s">
        <v>686</v>
      </c>
      <c r="F426" s="203" t="s">
        <v>687</v>
      </c>
      <c r="G426" s="204" t="s">
        <v>308</v>
      </c>
      <c r="H426" s="205">
        <v>161.871</v>
      </c>
      <c r="I426" s="206"/>
      <c r="J426" s="207">
        <f>ROUND(I426*H426,2)</f>
        <v>0</v>
      </c>
      <c r="K426" s="203" t="s">
        <v>136</v>
      </c>
      <c r="L426" s="40"/>
      <c r="M426" s="208" t="s">
        <v>19</v>
      </c>
      <c r="N426" s="209" t="s">
        <v>45</v>
      </c>
      <c r="O426" s="76"/>
      <c r="P426" s="210">
        <f>O426*H426</f>
        <v>0</v>
      </c>
      <c r="Q426" s="210">
        <v>0</v>
      </c>
      <c r="R426" s="210">
        <f>Q426*H426</f>
        <v>0</v>
      </c>
      <c r="S426" s="210">
        <v>0</v>
      </c>
      <c r="T426" s="211">
        <f>S426*H426</f>
        <v>0</v>
      </c>
      <c r="AR426" s="14" t="s">
        <v>137</v>
      </c>
      <c r="AT426" s="14" t="s">
        <v>132</v>
      </c>
      <c r="AU426" s="14" t="s">
        <v>84</v>
      </c>
      <c r="AY426" s="14" t="s">
        <v>130</v>
      </c>
      <c r="BE426" s="212">
        <f>IF(N426="základní",J426,0)</f>
        <v>0</v>
      </c>
      <c r="BF426" s="212">
        <f>IF(N426="snížená",J426,0)</f>
        <v>0</v>
      </c>
      <c r="BG426" s="212">
        <f>IF(N426="zákl. přenesená",J426,0)</f>
        <v>0</v>
      </c>
      <c r="BH426" s="212">
        <f>IF(N426="sníž. přenesená",J426,0)</f>
        <v>0</v>
      </c>
      <c r="BI426" s="212">
        <f>IF(N426="nulová",J426,0)</f>
        <v>0</v>
      </c>
      <c r="BJ426" s="14" t="s">
        <v>82</v>
      </c>
      <c r="BK426" s="212">
        <f>ROUND(I426*H426,2)</f>
        <v>0</v>
      </c>
      <c r="BL426" s="14" t="s">
        <v>137</v>
      </c>
      <c r="BM426" s="14" t="s">
        <v>688</v>
      </c>
    </row>
    <row r="427" spans="2:47" s="1" customFormat="1" ht="12">
      <c r="B427" s="35"/>
      <c r="C427" s="36"/>
      <c r="D427" s="213" t="s">
        <v>139</v>
      </c>
      <c r="E427" s="36"/>
      <c r="F427" s="214" t="s">
        <v>689</v>
      </c>
      <c r="G427" s="36"/>
      <c r="H427" s="36"/>
      <c r="I427" s="127"/>
      <c r="J427" s="36"/>
      <c r="K427" s="36"/>
      <c r="L427" s="40"/>
      <c r="M427" s="215"/>
      <c r="N427" s="76"/>
      <c r="O427" s="76"/>
      <c r="P427" s="76"/>
      <c r="Q427" s="76"/>
      <c r="R427" s="76"/>
      <c r="S427" s="76"/>
      <c r="T427" s="77"/>
      <c r="AT427" s="14" t="s">
        <v>139</v>
      </c>
      <c r="AU427" s="14" t="s">
        <v>84</v>
      </c>
    </row>
    <row r="428" spans="2:47" s="1" customFormat="1" ht="12">
      <c r="B428" s="35"/>
      <c r="C428" s="36"/>
      <c r="D428" s="213" t="s">
        <v>141</v>
      </c>
      <c r="E428" s="36"/>
      <c r="F428" s="216" t="s">
        <v>690</v>
      </c>
      <c r="G428" s="36"/>
      <c r="H428" s="36"/>
      <c r="I428" s="127"/>
      <c r="J428" s="36"/>
      <c r="K428" s="36"/>
      <c r="L428" s="40"/>
      <c r="M428" s="238"/>
      <c r="N428" s="239"/>
      <c r="O428" s="239"/>
      <c r="P428" s="239"/>
      <c r="Q428" s="239"/>
      <c r="R428" s="239"/>
      <c r="S428" s="239"/>
      <c r="T428" s="240"/>
      <c r="AT428" s="14" t="s">
        <v>141</v>
      </c>
      <c r="AU428" s="14" t="s">
        <v>84</v>
      </c>
    </row>
    <row r="429" spans="2:12" s="1" customFormat="1" ht="6.95" customHeight="1">
      <c r="B429" s="54"/>
      <c r="C429" s="55"/>
      <c r="D429" s="55"/>
      <c r="E429" s="55"/>
      <c r="F429" s="55"/>
      <c r="G429" s="55"/>
      <c r="H429" s="55"/>
      <c r="I429" s="151"/>
      <c r="J429" s="55"/>
      <c r="K429" s="55"/>
      <c r="L429" s="40"/>
    </row>
  </sheetData>
  <sheetProtection password="CC35" sheet="1" objects="1" scenarios="1" formatColumns="0" formatRows="0" autoFilter="0"/>
  <autoFilter ref="C86:K428"/>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374"/>
  <sheetViews>
    <sheetView showGridLines="0" workbookViewId="0" topLeftCell="A1"/>
  </sheetViews>
  <sheetFormatPr defaultColWidth="9.140625" defaultRowHeight="12"/>
  <cols>
    <col min="1" max="1" width="7.140625" style="0" customWidth="1"/>
    <col min="2" max="2" width="1.421875" style="0" customWidth="1"/>
    <col min="3" max="3" width="3.57421875" style="0" customWidth="1"/>
    <col min="4" max="4" width="3.7109375" style="0" customWidth="1"/>
    <col min="5" max="5" width="14.7109375" style="0" customWidth="1"/>
    <col min="6" max="6" width="86.421875" style="0" customWidth="1"/>
    <col min="7" max="7" width="7.421875" style="0" customWidth="1"/>
    <col min="8" max="8" width="9.57421875" style="0" customWidth="1"/>
    <col min="9" max="9" width="12.140625" style="120" customWidth="1"/>
    <col min="10" max="10" width="20.140625" style="0" customWidth="1"/>
    <col min="11" max="11" width="13.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57421875" style="0" customWidth="1"/>
    <col min="23" max="23" width="14.00390625" style="0" customWidth="1"/>
    <col min="24" max="24" width="10.57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5" customHeight="1">
      <c r="AT2" s="14" t="s">
        <v>87</v>
      </c>
    </row>
    <row r="3" spans="2:46" ht="6.95" customHeight="1">
      <c r="B3" s="121"/>
      <c r="C3" s="122"/>
      <c r="D3" s="122"/>
      <c r="E3" s="122"/>
      <c r="F3" s="122"/>
      <c r="G3" s="122"/>
      <c r="H3" s="122"/>
      <c r="I3" s="123"/>
      <c r="J3" s="122"/>
      <c r="K3" s="122"/>
      <c r="L3" s="17"/>
      <c r="AT3" s="14" t="s">
        <v>84</v>
      </c>
    </row>
    <row r="4" spans="2:46" ht="24.95" customHeight="1">
      <c r="B4" s="17"/>
      <c r="D4" s="124" t="s">
        <v>100</v>
      </c>
      <c r="L4" s="17"/>
      <c r="M4" s="21" t="s">
        <v>10</v>
      </c>
      <c r="AT4" s="14" t="s">
        <v>4</v>
      </c>
    </row>
    <row r="5" spans="2:12" ht="6.95" customHeight="1">
      <c r="B5" s="17"/>
      <c r="L5" s="17"/>
    </row>
    <row r="6" spans="2:12" ht="12" customHeight="1">
      <c r="B6" s="17"/>
      <c r="D6" s="125" t="s">
        <v>16</v>
      </c>
      <c r="L6" s="17"/>
    </row>
    <row r="7" spans="2:12" ht="14.4" customHeight="1">
      <c r="B7" s="17"/>
      <c r="E7" s="126" t="str">
        <f>'Rekapitulace stavby'!K6</f>
        <v>Obnova a dostavba kanalizace Plánice - Klatovská, Kostelní</v>
      </c>
      <c r="F7" s="125"/>
      <c r="G7" s="125"/>
      <c r="H7" s="125"/>
      <c r="L7" s="17"/>
    </row>
    <row r="8" spans="2:12" s="1" customFormat="1" ht="12" customHeight="1">
      <c r="B8" s="40"/>
      <c r="D8" s="125" t="s">
        <v>101</v>
      </c>
      <c r="I8" s="127"/>
      <c r="L8" s="40"/>
    </row>
    <row r="9" spans="2:12" s="1" customFormat="1" ht="36.95" customHeight="1">
      <c r="B9" s="40"/>
      <c r="E9" s="128" t="s">
        <v>691</v>
      </c>
      <c r="F9" s="1"/>
      <c r="G9" s="1"/>
      <c r="H9" s="1"/>
      <c r="I9" s="127"/>
      <c r="L9" s="40"/>
    </row>
    <row r="10" spans="2:12" s="1" customFormat="1" ht="12">
      <c r="B10" s="40"/>
      <c r="I10" s="127"/>
      <c r="L10" s="40"/>
    </row>
    <row r="11" spans="2:12" s="1" customFormat="1" ht="12" customHeight="1">
      <c r="B11" s="40"/>
      <c r="D11" s="125" t="s">
        <v>18</v>
      </c>
      <c r="F11" s="14" t="s">
        <v>19</v>
      </c>
      <c r="I11" s="129" t="s">
        <v>20</v>
      </c>
      <c r="J11" s="14" t="s">
        <v>19</v>
      </c>
      <c r="L11" s="40"/>
    </row>
    <row r="12" spans="2:12" s="1" customFormat="1" ht="12" customHeight="1">
      <c r="B12" s="40"/>
      <c r="D12" s="125" t="s">
        <v>21</v>
      </c>
      <c r="F12" s="14" t="s">
        <v>22</v>
      </c>
      <c r="I12" s="129" t="s">
        <v>23</v>
      </c>
      <c r="J12" s="130" t="str">
        <f>'Rekapitulace stavby'!AN8</f>
        <v>29. 10. 2018</v>
      </c>
      <c r="L12" s="40"/>
    </row>
    <row r="13" spans="2:12" s="1" customFormat="1" ht="10.8" customHeight="1">
      <c r="B13" s="40"/>
      <c r="I13" s="127"/>
      <c r="L13" s="40"/>
    </row>
    <row r="14" spans="2:12" s="1" customFormat="1" ht="12" customHeight="1">
      <c r="B14" s="40"/>
      <c r="D14" s="125" t="s">
        <v>25</v>
      </c>
      <c r="I14" s="129" t="s">
        <v>26</v>
      </c>
      <c r="J14" s="14" t="s">
        <v>27</v>
      </c>
      <c r="L14" s="40"/>
    </row>
    <row r="15" spans="2:12" s="1" customFormat="1" ht="18" customHeight="1">
      <c r="B15" s="40"/>
      <c r="E15" s="14" t="s">
        <v>28</v>
      </c>
      <c r="I15" s="129" t="s">
        <v>29</v>
      </c>
      <c r="J15" s="14" t="s">
        <v>19</v>
      </c>
      <c r="L15" s="40"/>
    </row>
    <row r="16" spans="2:12" s="1" customFormat="1" ht="6.95" customHeight="1">
      <c r="B16" s="40"/>
      <c r="I16" s="127"/>
      <c r="L16" s="40"/>
    </row>
    <row r="17" spans="2:12" s="1" customFormat="1" ht="12" customHeight="1">
      <c r="B17" s="40"/>
      <c r="D17" s="125" t="s">
        <v>30</v>
      </c>
      <c r="I17" s="129" t="s">
        <v>26</v>
      </c>
      <c r="J17" s="30" t="str">
        <f>'Rekapitulace stavby'!AN13</f>
        <v>Vyplň údaj</v>
      </c>
      <c r="L17" s="40"/>
    </row>
    <row r="18" spans="2:12" s="1" customFormat="1" ht="18" customHeight="1">
      <c r="B18" s="40"/>
      <c r="E18" s="30" t="str">
        <f>'Rekapitulace stavby'!E14</f>
        <v>Vyplň údaj</v>
      </c>
      <c r="F18" s="14"/>
      <c r="G18" s="14"/>
      <c r="H18" s="14"/>
      <c r="I18" s="129" t="s">
        <v>29</v>
      </c>
      <c r="J18" s="30" t="str">
        <f>'Rekapitulace stavby'!AN14</f>
        <v>Vyplň údaj</v>
      </c>
      <c r="L18" s="40"/>
    </row>
    <row r="19" spans="2:12" s="1" customFormat="1" ht="6.95" customHeight="1">
      <c r="B19" s="40"/>
      <c r="I19" s="127"/>
      <c r="L19" s="40"/>
    </row>
    <row r="20" spans="2:12" s="1" customFormat="1" ht="12" customHeight="1">
      <c r="B20" s="40"/>
      <c r="D20" s="125" t="s">
        <v>32</v>
      </c>
      <c r="I20" s="129" t="s">
        <v>26</v>
      </c>
      <c r="J20" s="14" t="s">
        <v>33</v>
      </c>
      <c r="L20" s="40"/>
    </row>
    <row r="21" spans="2:12" s="1" customFormat="1" ht="18" customHeight="1">
      <c r="B21" s="40"/>
      <c r="E21" s="14" t="s">
        <v>34</v>
      </c>
      <c r="I21" s="129" t="s">
        <v>29</v>
      </c>
      <c r="J21" s="14" t="s">
        <v>19</v>
      </c>
      <c r="L21" s="40"/>
    </row>
    <row r="22" spans="2:12" s="1" customFormat="1" ht="6.95" customHeight="1">
      <c r="B22" s="40"/>
      <c r="I22" s="127"/>
      <c r="L22" s="40"/>
    </row>
    <row r="23" spans="2:12" s="1" customFormat="1" ht="12" customHeight="1">
      <c r="B23" s="40"/>
      <c r="D23" s="125" t="s">
        <v>36</v>
      </c>
      <c r="I23" s="129" t="s">
        <v>26</v>
      </c>
      <c r="J23" s="14" t="str">
        <f>IF('Rekapitulace stavby'!AN19="","",'Rekapitulace stavby'!AN19)</f>
        <v/>
      </c>
      <c r="L23" s="40"/>
    </row>
    <row r="24" spans="2:12" s="1" customFormat="1" ht="18" customHeight="1">
      <c r="B24" s="40"/>
      <c r="E24" s="14" t="str">
        <f>IF('Rekapitulace stavby'!E20="","",'Rekapitulace stavby'!E20)</f>
        <v xml:space="preserve"> </v>
      </c>
      <c r="I24" s="129" t="s">
        <v>29</v>
      </c>
      <c r="J24" s="14" t="str">
        <f>IF('Rekapitulace stavby'!AN20="","",'Rekapitulace stavby'!AN20)</f>
        <v/>
      </c>
      <c r="L24" s="40"/>
    </row>
    <row r="25" spans="2:12" s="1" customFormat="1" ht="6.95" customHeight="1">
      <c r="B25" s="40"/>
      <c r="I25" s="127"/>
      <c r="L25" s="40"/>
    </row>
    <row r="26" spans="2:12" s="1" customFormat="1" ht="12" customHeight="1">
      <c r="B26" s="40"/>
      <c r="D26" s="125" t="s">
        <v>38</v>
      </c>
      <c r="I26" s="127"/>
      <c r="L26" s="40"/>
    </row>
    <row r="27" spans="2:12" s="6" customFormat="1" ht="14.4" customHeight="1">
      <c r="B27" s="131"/>
      <c r="E27" s="132" t="s">
        <v>19</v>
      </c>
      <c r="F27" s="132"/>
      <c r="G27" s="132"/>
      <c r="H27" s="132"/>
      <c r="I27" s="133"/>
      <c r="L27" s="131"/>
    </row>
    <row r="28" spans="2:12" s="1" customFormat="1" ht="6.95" customHeight="1">
      <c r="B28" s="40"/>
      <c r="I28" s="127"/>
      <c r="L28" s="40"/>
    </row>
    <row r="29" spans="2:12" s="1" customFormat="1" ht="6.95" customHeight="1">
      <c r="B29" s="40"/>
      <c r="D29" s="68"/>
      <c r="E29" s="68"/>
      <c r="F29" s="68"/>
      <c r="G29" s="68"/>
      <c r="H29" s="68"/>
      <c r="I29" s="134"/>
      <c r="J29" s="68"/>
      <c r="K29" s="68"/>
      <c r="L29" s="40"/>
    </row>
    <row r="30" spans="2:12" s="1" customFormat="1" ht="25.4" customHeight="1">
      <c r="B30" s="40"/>
      <c r="D30" s="135" t="s">
        <v>40</v>
      </c>
      <c r="I30" s="127"/>
      <c r="J30" s="136">
        <f>ROUND(J87,2)</f>
        <v>0</v>
      </c>
      <c r="L30" s="40"/>
    </row>
    <row r="31" spans="2:12" s="1" customFormat="1" ht="6.95" customHeight="1">
      <c r="B31" s="40"/>
      <c r="D31" s="68"/>
      <c r="E31" s="68"/>
      <c r="F31" s="68"/>
      <c r="G31" s="68"/>
      <c r="H31" s="68"/>
      <c r="I31" s="134"/>
      <c r="J31" s="68"/>
      <c r="K31" s="68"/>
      <c r="L31" s="40"/>
    </row>
    <row r="32" spans="2:12" s="1" customFormat="1" ht="14.4" customHeight="1">
      <c r="B32" s="40"/>
      <c r="F32" s="137" t="s">
        <v>42</v>
      </c>
      <c r="I32" s="138" t="s">
        <v>41</v>
      </c>
      <c r="J32" s="137" t="s">
        <v>43</v>
      </c>
      <c r="L32" s="40"/>
    </row>
    <row r="33" spans="2:12" s="1" customFormat="1" ht="14.4" customHeight="1">
      <c r="B33" s="40"/>
      <c r="D33" s="125" t="s">
        <v>44</v>
      </c>
      <c r="E33" s="125" t="s">
        <v>45</v>
      </c>
      <c r="F33" s="139">
        <f>ROUND((SUM(BE87:BE373)),2)</f>
        <v>0</v>
      </c>
      <c r="I33" s="140">
        <v>0.21</v>
      </c>
      <c r="J33" s="139">
        <f>ROUND(((SUM(BE87:BE373))*I33),2)</f>
        <v>0</v>
      </c>
      <c r="L33" s="40"/>
    </row>
    <row r="34" spans="2:12" s="1" customFormat="1" ht="14.4" customHeight="1">
      <c r="B34" s="40"/>
      <c r="E34" s="125" t="s">
        <v>46</v>
      </c>
      <c r="F34" s="139">
        <f>ROUND((SUM(BF87:BF373)),2)</f>
        <v>0</v>
      </c>
      <c r="I34" s="140">
        <v>0.15</v>
      </c>
      <c r="J34" s="139">
        <f>ROUND(((SUM(BF87:BF373))*I34),2)</f>
        <v>0</v>
      </c>
      <c r="L34" s="40"/>
    </row>
    <row r="35" spans="2:12" s="1" customFormat="1" ht="14.4" customHeight="1" hidden="1">
      <c r="B35" s="40"/>
      <c r="E35" s="125" t="s">
        <v>47</v>
      </c>
      <c r="F35" s="139">
        <f>ROUND((SUM(BG87:BG373)),2)</f>
        <v>0</v>
      </c>
      <c r="I35" s="140">
        <v>0.21</v>
      </c>
      <c r="J35" s="139">
        <f>0</f>
        <v>0</v>
      </c>
      <c r="L35" s="40"/>
    </row>
    <row r="36" spans="2:12" s="1" customFormat="1" ht="14.4" customHeight="1" hidden="1">
      <c r="B36" s="40"/>
      <c r="E36" s="125" t="s">
        <v>48</v>
      </c>
      <c r="F36" s="139">
        <f>ROUND((SUM(BH87:BH373)),2)</f>
        <v>0</v>
      </c>
      <c r="I36" s="140">
        <v>0.15</v>
      </c>
      <c r="J36" s="139">
        <f>0</f>
        <v>0</v>
      </c>
      <c r="L36" s="40"/>
    </row>
    <row r="37" spans="2:12" s="1" customFormat="1" ht="14.4" customHeight="1" hidden="1">
      <c r="B37" s="40"/>
      <c r="E37" s="125" t="s">
        <v>49</v>
      </c>
      <c r="F37" s="139">
        <f>ROUND((SUM(BI87:BI373)),2)</f>
        <v>0</v>
      </c>
      <c r="I37" s="140">
        <v>0</v>
      </c>
      <c r="J37" s="139">
        <f>0</f>
        <v>0</v>
      </c>
      <c r="L37" s="40"/>
    </row>
    <row r="38" spans="2:12" s="1" customFormat="1" ht="6.95" customHeight="1">
      <c r="B38" s="40"/>
      <c r="I38" s="127"/>
      <c r="L38" s="40"/>
    </row>
    <row r="39" spans="2:12" s="1" customFormat="1" ht="25.4" customHeight="1">
      <c r="B39" s="40"/>
      <c r="C39" s="141"/>
      <c r="D39" s="142" t="s">
        <v>50</v>
      </c>
      <c r="E39" s="143"/>
      <c r="F39" s="143"/>
      <c r="G39" s="144" t="s">
        <v>51</v>
      </c>
      <c r="H39" s="145" t="s">
        <v>52</v>
      </c>
      <c r="I39" s="146"/>
      <c r="J39" s="147">
        <f>SUM(J30:J37)</f>
        <v>0</v>
      </c>
      <c r="K39" s="148"/>
      <c r="L39" s="40"/>
    </row>
    <row r="40" spans="2:12" s="1" customFormat="1" ht="14.4" customHeight="1">
      <c r="B40" s="149"/>
      <c r="C40" s="150"/>
      <c r="D40" s="150"/>
      <c r="E40" s="150"/>
      <c r="F40" s="150"/>
      <c r="G40" s="150"/>
      <c r="H40" s="150"/>
      <c r="I40" s="151"/>
      <c r="J40" s="150"/>
      <c r="K40" s="150"/>
      <c r="L40" s="40"/>
    </row>
    <row r="44" spans="2:12" s="1" customFormat="1" ht="6.95" customHeight="1">
      <c r="B44" s="152"/>
      <c r="C44" s="153"/>
      <c r="D44" s="153"/>
      <c r="E44" s="153"/>
      <c r="F44" s="153"/>
      <c r="G44" s="153"/>
      <c r="H44" s="153"/>
      <c r="I44" s="154"/>
      <c r="J44" s="153"/>
      <c r="K44" s="153"/>
      <c r="L44" s="40"/>
    </row>
    <row r="45" spans="2:12" s="1" customFormat="1" ht="24.95" customHeight="1">
      <c r="B45" s="35"/>
      <c r="C45" s="20" t="s">
        <v>103</v>
      </c>
      <c r="D45" s="36"/>
      <c r="E45" s="36"/>
      <c r="F45" s="36"/>
      <c r="G45" s="36"/>
      <c r="H45" s="36"/>
      <c r="I45" s="127"/>
      <c r="J45" s="36"/>
      <c r="K45" s="36"/>
      <c r="L45" s="40"/>
    </row>
    <row r="46" spans="2:12" s="1" customFormat="1" ht="6.95" customHeight="1">
      <c r="B46" s="35"/>
      <c r="C46" s="36"/>
      <c r="D46" s="36"/>
      <c r="E46" s="36"/>
      <c r="F46" s="36"/>
      <c r="G46" s="36"/>
      <c r="H46" s="36"/>
      <c r="I46" s="127"/>
      <c r="J46" s="36"/>
      <c r="K46" s="36"/>
      <c r="L46" s="40"/>
    </row>
    <row r="47" spans="2:12" s="1" customFormat="1" ht="12" customHeight="1">
      <c r="B47" s="35"/>
      <c r="C47" s="29" t="s">
        <v>16</v>
      </c>
      <c r="D47" s="36"/>
      <c r="E47" s="36"/>
      <c r="F47" s="36"/>
      <c r="G47" s="36"/>
      <c r="H47" s="36"/>
      <c r="I47" s="127"/>
      <c r="J47" s="36"/>
      <c r="K47" s="36"/>
      <c r="L47" s="40"/>
    </row>
    <row r="48" spans="2:12" s="1" customFormat="1" ht="14.4" customHeight="1">
      <c r="B48" s="35"/>
      <c r="C48" s="36"/>
      <c r="D48" s="36"/>
      <c r="E48" s="155" t="str">
        <f>E7</f>
        <v>Obnova a dostavba kanalizace Plánice - Klatovská, Kostelní</v>
      </c>
      <c r="F48" s="29"/>
      <c r="G48" s="29"/>
      <c r="H48" s="29"/>
      <c r="I48" s="127"/>
      <c r="J48" s="36"/>
      <c r="K48" s="36"/>
      <c r="L48" s="40"/>
    </row>
    <row r="49" spans="2:12" s="1" customFormat="1" ht="12" customHeight="1">
      <c r="B49" s="35"/>
      <c r="C49" s="29" t="s">
        <v>101</v>
      </c>
      <c r="D49" s="36"/>
      <c r="E49" s="36"/>
      <c r="F49" s="36"/>
      <c r="G49" s="36"/>
      <c r="H49" s="36"/>
      <c r="I49" s="127"/>
      <c r="J49" s="36"/>
      <c r="K49" s="36"/>
      <c r="L49" s="40"/>
    </row>
    <row r="50" spans="2:12" s="1" customFormat="1" ht="14.4" customHeight="1">
      <c r="B50" s="35"/>
      <c r="C50" s="36"/>
      <c r="D50" s="36"/>
      <c r="E50" s="61" t="str">
        <f>E9</f>
        <v>SO 301 - A -3-1 - Kanalizace stoka A-3-1</v>
      </c>
      <c r="F50" s="36"/>
      <c r="G50" s="36"/>
      <c r="H50" s="36"/>
      <c r="I50" s="127"/>
      <c r="J50" s="36"/>
      <c r="K50" s="36"/>
      <c r="L50" s="40"/>
    </row>
    <row r="51" spans="2:12" s="1" customFormat="1" ht="6.95" customHeight="1">
      <c r="B51" s="35"/>
      <c r="C51" s="36"/>
      <c r="D51" s="36"/>
      <c r="E51" s="36"/>
      <c r="F51" s="36"/>
      <c r="G51" s="36"/>
      <c r="H51" s="36"/>
      <c r="I51" s="127"/>
      <c r="J51" s="36"/>
      <c r="K51" s="36"/>
      <c r="L51" s="40"/>
    </row>
    <row r="52" spans="2:12" s="1" customFormat="1" ht="12" customHeight="1">
      <c r="B52" s="35"/>
      <c r="C52" s="29" t="s">
        <v>21</v>
      </c>
      <c r="D52" s="36"/>
      <c r="E52" s="36"/>
      <c r="F52" s="24" t="str">
        <f>F12</f>
        <v>Plánice</v>
      </c>
      <c r="G52" s="36"/>
      <c r="H52" s="36"/>
      <c r="I52" s="129" t="s">
        <v>23</v>
      </c>
      <c r="J52" s="64" t="str">
        <f>IF(J12="","",J12)</f>
        <v>29. 10. 2018</v>
      </c>
      <c r="K52" s="36"/>
      <c r="L52" s="40"/>
    </row>
    <row r="53" spans="2:12" s="1" customFormat="1" ht="6.95" customHeight="1">
      <c r="B53" s="35"/>
      <c r="C53" s="36"/>
      <c r="D53" s="36"/>
      <c r="E53" s="36"/>
      <c r="F53" s="36"/>
      <c r="G53" s="36"/>
      <c r="H53" s="36"/>
      <c r="I53" s="127"/>
      <c r="J53" s="36"/>
      <c r="K53" s="36"/>
      <c r="L53" s="40"/>
    </row>
    <row r="54" spans="2:12" s="1" customFormat="1" ht="22.8" customHeight="1">
      <c r="B54" s="35"/>
      <c r="C54" s="29" t="s">
        <v>25</v>
      </c>
      <c r="D54" s="36"/>
      <c r="E54" s="36"/>
      <c r="F54" s="24" t="str">
        <f>E15</f>
        <v>Město Plánice</v>
      </c>
      <c r="G54" s="36"/>
      <c r="H54" s="36"/>
      <c r="I54" s="129" t="s">
        <v>32</v>
      </c>
      <c r="J54" s="33" t="str">
        <f>E21</f>
        <v>INGVAMA inženýrská a projektová spol. s r.o.</v>
      </c>
      <c r="K54" s="36"/>
      <c r="L54" s="40"/>
    </row>
    <row r="55" spans="2:12" s="1" customFormat="1" ht="12.6" customHeight="1">
      <c r="B55" s="35"/>
      <c r="C55" s="29" t="s">
        <v>30</v>
      </c>
      <c r="D55" s="36"/>
      <c r="E55" s="36"/>
      <c r="F55" s="24" t="str">
        <f>IF(E18="","",E18)</f>
        <v>Vyplň údaj</v>
      </c>
      <c r="G55" s="36"/>
      <c r="H55" s="36"/>
      <c r="I55" s="129" t="s">
        <v>36</v>
      </c>
      <c r="J55" s="33" t="str">
        <f>E24</f>
        <v xml:space="preserve"> </v>
      </c>
      <c r="K55" s="36"/>
      <c r="L55" s="40"/>
    </row>
    <row r="56" spans="2:12" s="1" customFormat="1" ht="10.3" customHeight="1">
      <c r="B56" s="35"/>
      <c r="C56" s="36"/>
      <c r="D56" s="36"/>
      <c r="E56" s="36"/>
      <c r="F56" s="36"/>
      <c r="G56" s="36"/>
      <c r="H56" s="36"/>
      <c r="I56" s="127"/>
      <c r="J56" s="36"/>
      <c r="K56" s="36"/>
      <c r="L56" s="40"/>
    </row>
    <row r="57" spans="2:12" s="1" customFormat="1" ht="29.25" customHeight="1">
      <c r="B57" s="35"/>
      <c r="C57" s="156" t="s">
        <v>104</v>
      </c>
      <c r="D57" s="157"/>
      <c r="E57" s="157"/>
      <c r="F57" s="157"/>
      <c r="G57" s="157"/>
      <c r="H57" s="157"/>
      <c r="I57" s="158"/>
      <c r="J57" s="159" t="s">
        <v>105</v>
      </c>
      <c r="K57" s="157"/>
      <c r="L57" s="40"/>
    </row>
    <row r="58" spans="2:12" s="1" customFormat="1" ht="10.3" customHeight="1">
      <c r="B58" s="35"/>
      <c r="C58" s="36"/>
      <c r="D58" s="36"/>
      <c r="E58" s="36"/>
      <c r="F58" s="36"/>
      <c r="G58" s="36"/>
      <c r="H58" s="36"/>
      <c r="I58" s="127"/>
      <c r="J58" s="36"/>
      <c r="K58" s="36"/>
      <c r="L58" s="40"/>
    </row>
    <row r="59" spans="2:47" s="1" customFormat="1" ht="22.8" customHeight="1">
      <c r="B59" s="35"/>
      <c r="C59" s="160" t="s">
        <v>72</v>
      </c>
      <c r="D59" s="36"/>
      <c r="E59" s="36"/>
      <c r="F59" s="36"/>
      <c r="G59" s="36"/>
      <c r="H59" s="36"/>
      <c r="I59" s="127"/>
      <c r="J59" s="94">
        <f>J87</f>
        <v>0</v>
      </c>
      <c r="K59" s="36"/>
      <c r="L59" s="40"/>
      <c r="AU59" s="14" t="s">
        <v>106</v>
      </c>
    </row>
    <row r="60" spans="2:12" s="7" customFormat="1" ht="24.95" customHeight="1">
      <c r="B60" s="161"/>
      <c r="C60" s="162"/>
      <c r="D60" s="163" t="s">
        <v>107</v>
      </c>
      <c r="E60" s="164"/>
      <c r="F60" s="164"/>
      <c r="G60" s="164"/>
      <c r="H60" s="164"/>
      <c r="I60" s="165"/>
      <c r="J60" s="166">
        <f>J88</f>
        <v>0</v>
      </c>
      <c r="K60" s="162"/>
      <c r="L60" s="167"/>
    </row>
    <row r="61" spans="2:12" s="8" customFormat="1" ht="19.9" customHeight="1">
      <c r="B61" s="168"/>
      <c r="C61" s="169"/>
      <c r="D61" s="170" t="s">
        <v>108</v>
      </c>
      <c r="E61" s="171"/>
      <c r="F61" s="171"/>
      <c r="G61" s="171"/>
      <c r="H61" s="171"/>
      <c r="I61" s="172"/>
      <c r="J61" s="173">
        <f>J89</f>
        <v>0</v>
      </c>
      <c r="K61" s="169"/>
      <c r="L61" s="174"/>
    </row>
    <row r="62" spans="2:12" s="8" customFormat="1" ht="19.9" customHeight="1">
      <c r="B62" s="168"/>
      <c r="C62" s="169"/>
      <c r="D62" s="170" t="s">
        <v>109</v>
      </c>
      <c r="E62" s="171"/>
      <c r="F62" s="171"/>
      <c r="G62" s="171"/>
      <c r="H62" s="171"/>
      <c r="I62" s="172"/>
      <c r="J62" s="173">
        <f>J241</f>
        <v>0</v>
      </c>
      <c r="K62" s="169"/>
      <c r="L62" s="174"/>
    </row>
    <row r="63" spans="2:12" s="8" customFormat="1" ht="19.9" customHeight="1">
      <c r="B63" s="168"/>
      <c r="C63" s="169"/>
      <c r="D63" s="170" t="s">
        <v>110</v>
      </c>
      <c r="E63" s="171"/>
      <c r="F63" s="171"/>
      <c r="G63" s="171"/>
      <c r="H63" s="171"/>
      <c r="I63" s="172"/>
      <c r="J63" s="173">
        <f>J244</f>
        <v>0</v>
      </c>
      <c r="K63" s="169"/>
      <c r="L63" s="174"/>
    </row>
    <row r="64" spans="2:12" s="8" customFormat="1" ht="19.9" customHeight="1">
      <c r="B64" s="168"/>
      <c r="C64" s="169"/>
      <c r="D64" s="170" t="s">
        <v>111</v>
      </c>
      <c r="E64" s="171"/>
      <c r="F64" s="171"/>
      <c r="G64" s="171"/>
      <c r="H64" s="171"/>
      <c r="I64" s="172"/>
      <c r="J64" s="173">
        <f>J267</f>
        <v>0</v>
      </c>
      <c r="K64" s="169"/>
      <c r="L64" s="174"/>
    </row>
    <row r="65" spans="2:12" s="8" customFormat="1" ht="19.9" customHeight="1">
      <c r="B65" s="168"/>
      <c r="C65" s="169"/>
      <c r="D65" s="170" t="s">
        <v>112</v>
      </c>
      <c r="E65" s="171"/>
      <c r="F65" s="171"/>
      <c r="G65" s="171"/>
      <c r="H65" s="171"/>
      <c r="I65" s="172"/>
      <c r="J65" s="173">
        <f>J280</f>
        <v>0</v>
      </c>
      <c r="K65" s="169"/>
      <c r="L65" s="174"/>
    </row>
    <row r="66" spans="2:12" s="8" customFormat="1" ht="19.9" customHeight="1">
      <c r="B66" s="168"/>
      <c r="C66" s="169"/>
      <c r="D66" s="170" t="s">
        <v>113</v>
      </c>
      <c r="E66" s="171"/>
      <c r="F66" s="171"/>
      <c r="G66" s="171"/>
      <c r="H66" s="171"/>
      <c r="I66" s="172"/>
      <c r="J66" s="173">
        <f>J348</f>
        <v>0</v>
      </c>
      <c r="K66" s="169"/>
      <c r="L66" s="174"/>
    </row>
    <row r="67" spans="2:12" s="8" customFormat="1" ht="19.9" customHeight="1">
      <c r="B67" s="168"/>
      <c r="C67" s="169"/>
      <c r="D67" s="170" t="s">
        <v>114</v>
      </c>
      <c r="E67" s="171"/>
      <c r="F67" s="171"/>
      <c r="G67" s="171"/>
      <c r="H67" s="171"/>
      <c r="I67" s="172"/>
      <c r="J67" s="173">
        <f>J370</f>
        <v>0</v>
      </c>
      <c r="K67" s="169"/>
      <c r="L67" s="174"/>
    </row>
    <row r="68" spans="2:12" s="1" customFormat="1" ht="21.8" customHeight="1">
      <c r="B68" s="35"/>
      <c r="C68" s="36"/>
      <c r="D68" s="36"/>
      <c r="E68" s="36"/>
      <c r="F68" s="36"/>
      <c r="G68" s="36"/>
      <c r="H68" s="36"/>
      <c r="I68" s="127"/>
      <c r="J68" s="36"/>
      <c r="K68" s="36"/>
      <c r="L68" s="40"/>
    </row>
    <row r="69" spans="2:12" s="1" customFormat="1" ht="6.95" customHeight="1">
      <c r="B69" s="54"/>
      <c r="C69" s="55"/>
      <c r="D69" s="55"/>
      <c r="E69" s="55"/>
      <c r="F69" s="55"/>
      <c r="G69" s="55"/>
      <c r="H69" s="55"/>
      <c r="I69" s="151"/>
      <c r="J69" s="55"/>
      <c r="K69" s="55"/>
      <c r="L69" s="40"/>
    </row>
    <row r="73" spans="2:12" s="1" customFormat="1" ht="6.95" customHeight="1">
      <c r="B73" s="56"/>
      <c r="C73" s="57"/>
      <c r="D73" s="57"/>
      <c r="E73" s="57"/>
      <c r="F73" s="57"/>
      <c r="G73" s="57"/>
      <c r="H73" s="57"/>
      <c r="I73" s="154"/>
      <c r="J73" s="57"/>
      <c r="K73" s="57"/>
      <c r="L73" s="40"/>
    </row>
    <row r="74" spans="2:12" s="1" customFormat="1" ht="24.95" customHeight="1">
      <c r="B74" s="35"/>
      <c r="C74" s="20" t="s">
        <v>115</v>
      </c>
      <c r="D74" s="36"/>
      <c r="E74" s="36"/>
      <c r="F74" s="36"/>
      <c r="G74" s="36"/>
      <c r="H74" s="36"/>
      <c r="I74" s="127"/>
      <c r="J74" s="36"/>
      <c r="K74" s="36"/>
      <c r="L74" s="40"/>
    </row>
    <row r="75" spans="2:12" s="1" customFormat="1" ht="6.95" customHeight="1">
      <c r="B75" s="35"/>
      <c r="C75" s="36"/>
      <c r="D75" s="36"/>
      <c r="E75" s="36"/>
      <c r="F75" s="36"/>
      <c r="G75" s="36"/>
      <c r="H75" s="36"/>
      <c r="I75" s="127"/>
      <c r="J75" s="36"/>
      <c r="K75" s="36"/>
      <c r="L75" s="40"/>
    </row>
    <row r="76" spans="2:12" s="1" customFormat="1" ht="12" customHeight="1">
      <c r="B76" s="35"/>
      <c r="C76" s="29" t="s">
        <v>16</v>
      </c>
      <c r="D76" s="36"/>
      <c r="E76" s="36"/>
      <c r="F76" s="36"/>
      <c r="G76" s="36"/>
      <c r="H76" s="36"/>
      <c r="I76" s="127"/>
      <c r="J76" s="36"/>
      <c r="K76" s="36"/>
      <c r="L76" s="40"/>
    </row>
    <row r="77" spans="2:12" s="1" customFormat="1" ht="14.4" customHeight="1">
      <c r="B77" s="35"/>
      <c r="C77" s="36"/>
      <c r="D77" s="36"/>
      <c r="E77" s="155" t="str">
        <f>E7</f>
        <v>Obnova a dostavba kanalizace Plánice - Klatovská, Kostelní</v>
      </c>
      <c r="F77" s="29"/>
      <c r="G77" s="29"/>
      <c r="H77" s="29"/>
      <c r="I77" s="127"/>
      <c r="J77" s="36"/>
      <c r="K77" s="36"/>
      <c r="L77" s="40"/>
    </row>
    <row r="78" spans="2:12" s="1" customFormat="1" ht="12" customHeight="1">
      <c r="B78" s="35"/>
      <c r="C78" s="29" t="s">
        <v>101</v>
      </c>
      <c r="D78" s="36"/>
      <c r="E78" s="36"/>
      <c r="F78" s="36"/>
      <c r="G78" s="36"/>
      <c r="H78" s="36"/>
      <c r="I78" s="127"/>
      <c r="J78" s="36"/>
      <c r="K78" s="36"/>
      <c r="L78" s="40"/>
    </row>
    <row r="79" spans="2:12" s="1" customFormat="1" ht="14.4" customHeight="1">
      <c r="B79" s="35"/>
      <c r="C79" s="36"/>
      <c r="D79" s="36"/>
      <c r="E79" s="61" t="str">
        <f>E9</f>
        <v>SO 301 - A -3-1 - Kanalizace stoka A-3-1</v>
      </c>
      <c r="F79" s="36"/>
      <c r="G79" s="36"/>
      <c r="H79" s="36"/>
      <c r="I79" s="127"/>
      <c r="J79" s="36"/>
      <c r="K79" s="36"/>
      <c r="L79" s="40"/>
    </row>
    <row r="80" spans="2:12" s="1" customFormat="1" ht="6.95" customHeight="1">
      <c r="B80" s="35"/>
      <c r="C80" s="36"/>
      <c r="D80" s="36"/>
      <c r="E80" s="36"/>
      <c r="F80" s="36"/>
      <c r="G80" s="36"/>
      <c r="H80" s="36"/>
      <c r="I80" s="127"/>
      <c r="J80" s="36"/>
      <c r="K80" s="36"/>
      <c r="L80" s="40"/>
    </row>
    <row r="81" spans="2:12" s="1" customFormat="1" ht="12" customHeight="1">
      <c r="B81" s="35"/>
      <c r="C81" s="29" t="s">
        <v>21</v>
      </c>
      <c r="D81" s="36"/>
      <c r="E81" s="36"/>
      <c r="F81" s="24" t="str">
        <f>F12</f>
        <v>Plánice</v>
      </c>
      <c r="G81" s="36"/>
      <c r="H81" s="36"/>
      <c r="I81" s="129" t="s">
        <v>23</v>
      </c>
      <c r="J81" s="64" t="str">
        <f>IF(J12="","",J12)</f>
        <v>29. 10. 2018</v>
      </c>
      <c r="K81" s="36"/>
      <c r="L81" s="40"/>
    </row>
    <row r="82" spans="2:12" s="1" customFormat="1" ht="6.95" customHeight="1">
      <c r="B82" s="35"/>
      <c r="C82" s="36"/>
      <c r="D82" s="36"/>
      <c r="E82" s="36"/>
      <c r="F82" s="36"/>
      <c r="G82" s="36"/>
      <c r="H82" s="36"/>
      <c r="I82" s="127"/>
      <c r="J82" s="36"/>
      <c r="K82" s="36"/>
      <c r="L82" s="40"/>
    </row>
    <row r="83" spans="2:12" s="1" customFormat="1" ht="22.8" customHeight="1">
      <c r="B83" s="35"/>
      <c r="C83" s="29" t="s">
        <v>25</v>
      </c>
      <c r="D83" s="36"/>
      <c r="E83" s="36"/>
      <c r="F83" s="24" t="str">
        <f>E15</f>
        <v>Město Plánice</v>
      </c>
      <c r="G83" s="36"/>
      <c r="H83" s="36"/>
      <c r="I83" s="129" t="s">
        <v>32</v>
      </c>
      <c r="J83" s="33" t="str">
        <f>E21</f>
        <v>INGVAMA inženýrská a projektová spol. s r.o.</v>
      </c>
      <c r="K83" s="36"/>
      <c r="L83" s="40"/>
    </row>
    <row r="84" spans="2:12" s="1" customFormat="1" ht="12.6" customHeight="1">
      <c r="B84" s="35"/>
      <c r="C84" s="29" t="s">
        <v>30</v>
      </c>
      <c r="D84" s="36"/>
      <c r="E84" s="36"/>
      <c r="F84" s="24" t="str">
        <f>IF(E18="","",E18)</f>
        <v>Vyplň údaj</v>
      </c>
      <c r="G84" s="36"/>
      <c r="H84" s="36"/>
      <c r="I84" s="129" t="s">
        <v>36</v>
      </c>
      <c r="J84" s="33" t="str">
        <f>E24</f>
        <v xml:space="preserve"> </v>
      </c>
      <c r="K84" s="36"/>
      <c r="L84" s="40"/>
    </row>
    <row r="85" spans="2:12" s="1" customFormat="1" ht="10.3" customHeight="1">
      <c r="B85" s="35"/>
      <c r="C85" s="36"/>
      <c r="D85" s="36"/>
      <c r="E85" s="36"/>
      <c r="F85" s="36"/>
      <c r="G85" s="36"/>
      <c r="H85" s="36"/>
      <c r="I85" s="127"/>
      <c r="J85" s="36"/>
      <c r="K85" s="36"/>
      <c r="L85" s="40"/>
    </row>
    <row r="86" spans="2:20" s="9" customFormat="1" ht="29.25" customHeight="1">
      <c r="B86" s="175"/>
      <c r="C86" s="176" t="s">
        <v>116</v>
      </c>
      <c r="D86" s="177" t="s">
        <v>59</v>
      </c>
      <c r="E86" s="177" t="s">
        <v>55</v>
      </c>
      <c r="F86" s="177" t="s">
        <v>56</v>
      </c>
      <c r="G86" s="177" t="s">
        <v>117</v>
      </c>
      <c r="H86" s="177" t="s">
        <v>118</v>
      </c>
      <c r="I86" s="178" t="s">
        <v>119</v>
      </c>
      <c r="J86" s="177" t="s">
        <v>105</v>
      </c>
      <c r="K86" s="179" t="s">
        <v>120</v>
      </c>
      <c r="L86" s="180"/>
      <c r="M86" s="84" t="s">
        <v>19</v>
      </c>
      <c r="N86" s="85" t="s">
        <v>44</v>
      </c>
      <c r="O86" s="85" t="s">
        <v>121</v>
      </c>
      <c r="P86" s="85" t="s">
        <v>122</v>
      </c>
      <c r="Q86" s="85" t="s">
        <v>123</v>
      </c>
      <c r="R86" s="85" t="s">
        <v>124</v>
      </c>
      <c r="S86" s="85" t="s">
        <v>125</v>
      </c>
      <c r="T86" s="86" t="s">
        <v>126</v>
      </c>
    </row>
    <row r="87" spans="2:63" s="1" customFormat="1" ht="22.8" customHeight="1">
      <c r="B87" s="35"/>
      <c r="C87" s="91" t="s">
        <v>127</v>
      </c>
      <c r="D87" s="36"/>
      <c r="E87" s="36"/>
      <c r="F87" s="36"/>
      <c r="G87" s="36"/>
      <c r="H87" s="36"/>
      <c r="I87" s="127"/>
      <c r="J87" s="181">
        <f>BK87</f>
        <v>0</v>
      </c>
      <c r="K87" s="36"/>
      <c r="L87" s="40"/>
      <c r="M87" s="87"/>
      <c r="N87" s="88"/>
      <c r="O87" s="88"/>
      <c r="P87" s="182">
        <f>P88</f>
        <v>0</v>
      </c>
      <c r="Q87" s="88"/>
      <c r="R87" s="182">
        <f>R88</f>
        <v>286.75193091</v>
      </c>
      <c r="S87" s="88"/>
      <c r="T87" s="183">
        <f>T88</f>
        <v>241.422</v>
      </c>
      <c r="AT87" s="14" t="s">
        <v>73</v>
      </c>
      <c r="AU87" s="14" t="s">
        <v>106</v>
      </c>
      <c r="BK87" s="184">
        <f>BK88</f>
        <v>0</v>
      </c>
    </row>
    <row r="88" spans="2:63" s="10" customFormat="1" ht="25.9" customHeight="1">
      <c r="B88" s="185"/>
      <c r="C88" s="186"/>
      <c r="D88" s="187" t="s">
        <v>73</v>
      </c>
      <c r="E88" s="188" t="s">
        <v>128</v>
      </c>
      <c r="F88" s="188" t="s">
        <v>129</v>
      </c>
      <c r="G88" s="186"/>
      <c r="H88" s="186"/>
      <c r="I88" s="189"/>
      <c r="J88" s="190">
        <f>BK88</f>
        <v>0</v>
      </c>
      <c r="K88" s="186"/>
      <c r="L88" s="191"/>
      <c r="M88" s="192"/>
      <c r="N88" s="193"/>
      <c r="O88" s="193"/>
      <c r="P88" s="194">
        <f>P89+P241+P244+P267+P280+P348+P370</f>
        <v>0</v>
      </c>
      <c r="Q88" s="193"/>
      <c r="R88" s="194">
        <f>R89+R241+R244+R267+R280+R348+R370</f>
        <v>286.75193091</v>
      </c>
      <c r="S88" s="193"/>
      <c r="T88" s="195">
        <f>T89+T241+T244+T267+T280+T348+T370</f>
        <v>241.422</v>
      </c>
      <c r="AR88" s="196" t="s">
        <v>82</v>
      </c>
      <c r="AT88" s="197" t="s">
        <v>73</v>
      </c>
      <c r="AU88" s="197" t="s">
        <v>74</v>
      </c>
      <c r="AY88" s="196" t="s">
        <v>130</v>
      </c>
      <c r="BK88" s="198">
        <f>BK89+BK241+BK244+BK267+BK280+BK348+BK370</f>
        <v>0</v>
      </c>
    </row>
    <row r="89" spans="2:63" s="10" customFormat="1" ht="22.8" customHeight="1">
      <c r="B89" s="185"/>
      <c r="C89" s="186"/>
      <c r="D89" s="187" t="s">
        <v>73</v>
      </c>
      <c r="E89" s="199" t="s">
        <v>82</v>
      </c>
      <c r="F89" s="199" t="s">
        <v>131</v>
      </c>
      <c r="G89" s="186"/>
      <c r="H89" s="186"/>
      <c r="I89" s="189"/>
      <c r="J89" s="200">
        <f>BK89</f>
        <v>0</v>
      </c>
      <c r="K89" s="186"/>
      <c r="L89" s="191"/>
      <c r="M89" s="192"/>
      <c r="N89" s="193"/>
      <c r="O89" s="193"/>
      <c r="P89" s="194">
        <f>SUM(P90:P240)</f>
        <v>0</v>
      </c>
      <c r="Q89" s="193"/>
      <c r="R89" s="194">
        <f>SUM(R90:R240)</f>
        <v>31.873458110000005</v>
      </c>
      <c r="S89" s="193"/>
      <c r="T89" s="195">
        <f>SUM(T90:T240)</f>
        <v>241.422</v>
      </c>
      <c r="AR89" s="196" t="s">
        <v>82</v>
      </c>
      <c r="AT89" s="197" t="s">
        <v>73</v>
      </c>
      <c r="AU89" s="197" t="s">
        <v>82</v>
      </c>
      <c r="AY89" s="196" t="s">
        <v>130</v>
      </c>
      <c r="BK89" s="198">
        <f>SUM(BK90:BK240)</f>
        <v>0</v>
      </c>
    </row>
    <row r="90" spans="2:65" s="1" customFormat="1" ht="20.4" customHeight="1">
      <c r="B90" s="35"/>
      <c r="C90" s="201" t="s">
        <v>82</v>
      </c>
      <c r="D90" s="201" t="s">
        <v>132</v>
      </c>
      <c r="E90" s="202" t="s">
        <v>692</v>
      </c>
      <c r="F90" s="203" t="s">
        <v>693</v>
      </c>
      <c r="G90" s="204" t="s">
        <v>135</v>
      </c>
      <c r="H90" s="205">
        <v>297.6</v>
      </c>
      <c r="I90" s="206"/>
      <c r="J90" s="207">
        <f>ROUND(I90*H90,2)</f>
        <v>0</v>
      </c>
      <c r="K90" s="203" t="s">
        <v>136</v>
      </c>
      <c r="L90" s="40"/>
      <c r="M90" s="208" t="s">
        <v>19</v>
      </c>
      <c r="N90" s="209" t="s">
        <v>45</v>
      </c>
      <c r="O90" s="76"/>
      <c r="P90" s="210">
        <f>O90*H90</f>
        <v>0</v>
      </c>
      <c r="Q90" s="210">
        <v>0</v>
      </c>
      <c r="R90" s="210">
        <f>Q90*H90</f>
        <v>0</v>
      </c>
      <c r="S90" s="210">
        <v>0.48</v>
      </c>
      <c r="T90" s="211">
        <f>S90*H90</f>
        <v>142.848</v>
      </c>
      <c r="AR90" s="14" t="s">
        <v>137</v>
      </c>
      <c r="AT90" s="14" t="s">
        <v>132</v>
      </c>
      <c r="AU90" s="14" t="s">
        <v>84</v>
      </c>
      <c r="AY90" s="14" t="s">
        <v>130</v>
      </c>
      <c r="BE90" s="212">
        <f>IF(N90="základní",J90,0)</f>
        <v>0</v>
      </c>
      <c r="BF90" s="212">
        <f>IF(N90="snížená",J90,0)</f>
        <v>0</v>
      </c>
      <c r="BG90" s="212">
        <f>IF(N90="zákl. přenesená",J90,0)</f>
        <v>0</v>
      </c>
      <c r="BH90" s="212">
        <f>IF(N90="sníž. přenesená",J90,0)</f>
        <v>0</v>
      </c>
      <c r="BI90" s="212">
        <f>IF(N90="nulová",J90,0)</f>
        <v>0</v>
      </c>
      <c r="BJ90" s="14" t="s">
        <v>82</v>
      </c>
      <c r="BK90" s="212">
        <f>ROUND(I90*H90,2)</f>
        <v>0</v>
      </c>
      <c r="BL90" s="14" t="s">
        <v>137</v>
      </c>
      <c r="BM90" s="14" t="s">
        <v>694</v>
      </c>
    </row>
    <row r="91" spans="2:47" s="1" customFormat="1" ht="12">
      <c r="B91" s="35"/>
      <c r="C91" s="36"/>
      <c r="D91" s="213" t="s">
        <v>139</v>
      </c>
      <c r="E91" s="36"/>
      <c r="F91" s="214" t="s">
        <v>695</v>
      </c>
      <c r="G91" s="36"/>
      <c r="H91" s="36"/>
      <c r="I91" s="127"/>
      <c r="J91" s="36"/>
      <c r="K91" s="36"/>
      <c r="L91" s="40"/>
      <c r="M91" s="215"/>
      <c r="N91" s="76"/>
      <c r="O91" s="76"/>
      <c r="P91" s="76"/>
      <c r="Q91" s="76"/>
      <c r="R91" s="76"/>
      <c r="S91" s="76"/>
      <c r="T91" s="77"/>
      <c r="AT91" s="14" t="s">
        <v>139</v>
      </c>
      <c r="AU91" s="14" t="s">
        <v>84</v>
      </c>
    </row>
    <row r="92" spans="2:47" s="1" customFormat="1" ht="12">
      <c r="B92" s="35"/>
      <c r="C92" s="36"/>
      <c r="D92" s="213" t="s">
        <v>141</v>
      </c>
      <c r="E92" s="36"/>
      <c r="F92" s="216" t="s">
        <v>696</v>
      </c>
      <c r="G92" s="36"/>
      <c r="H92" s="36"/>
      <c r="I92" s="127"/>
      <c r="J92" s="36"/>
      <c r="K92" s="36"/>
      <c r="L92" s="40"/>
      <c r="M92" s="215"/>
      <c r="N92" s="76"/>
      <c r="O92" s="76"/>
      <c r="P92" s="76"/>
      <c r="Q92" s="76"/>
      <c r="R92" s="76"/>
      <c r="S92" s="76"/>
      <c r="T92" s="77"/>
      <c r="AT92" s="14" t="s">
        <v>141</v>
      </c>
      <c r="AU92" s="14" t="s">
        <v>84</v>
      </c>
    </row>
    <row r="93" spans="2:51" s="11" customFormat="1" ht="12">
      <c r="B93" s="217"/>
      <c r="C93" s="218"/>
      <c r="D93" s="213" t="s">
        <v>143</v>
      </c>
      <c r="E93" s="219" t="s">
        <v>19</v>
      </c>
      <c r="F93" s="220" t="s">
        <v>697</v>
      </c>
      <c r="G93" s="218"/>
      <c r="H93" s="221">
        <v>297.6</v>
      </c>
      <c r="I93" s="222"/>
      <c r="J93" s="218"/>
      <c r="K93" s="218"/>
      <c r="L93" s="223"/>
      <c r="M93" s="224"/>
      <c r="N93" s="225"/>
      <c r="O93" s="225"/>
      <c r="P93" s="225"/>
      <c r="Q93" s="225"/>
      <c r="R93" s="225"/>
      <c r="S93" s="225"/>
      <c r="T93" s="226"/>
      <c r="AT93" s="227" t="s">
        <v>143</v>
      </c>
      <c r="AU93" s="227" t="s">
        <v>84</v>
      </c>
      <c r="AV93" s="11" t="s">
        <v>84</v>
      </c>
      <c r="AW93" s="11" t="s">
        <v>35</v>
      </c>
      <c r="AX93" s="11" t="s">
        <v>82</v>
      </c>
      <c r="AY93" s="227" t="s">
        <v>130</v>
      </c>
    </row>
    <row r="94" spans="2:65" s="1" customFormat="1" ht="20.4" customHeight="1">
      <c r="B94" s="35"/>
      <c r="C94" s="201" t="s">
        <v>84</v>
      </c>
      <c r="D94" s="201" t="s">
        <v>132</v>
      </c>
      <c r="E94" s="202" t="s">
        <v>133</v>
      </c>
      <c r="F94" s="203" t="s">
        <v>134</v>
      </c>
      <c r="G94" s="204" t="s">
        <v>135</v>
      </c>
      <c r="H94" s="205">
        <v>6</v>
      </c>
      <c r="I94" s="206"/>
      <c r="J94" s="207">
        <f>ROUND(I94*H94,2)</f>
        <v>0</v>
      </c>
      <c r="K94" s="203" t="s">
        <v>136</v>
      </c>
      <c r="L94" s="40"/>
      <c r="M94" s="208" t="s">
        <v>19</v>
      </c>
      <c r="N94" s="209" t="s">
        <v>45</v>
      </c>
      <c r="O94" s="76"/>
      <c r="P94" s="210">
        <f>O94*H94</f>
        <v>0</v>
      </c>
      <c r="Q94" s="210">
        <v>0</v>
      </c>
      <c r="R94" s="210">
        <f>Q94*H94</f>
        <v>0</v>
      </c>
      <c r="S94" s="210">
        <v>0.417</v>
      </c>
      <c r="T94" s="211">
        <f>S94*H94</f>
        <v>2.502</v>
      </c>
      <c r="AR94" s="14" t="s">
        <v>137</v>
      </c>
      <c r="AT94" s="14" t="s">
        <v>132</v>
      </c>
      <c r="AU94" s="14" t="s">
        <v>84</v>
      </c>
      <c r="AY94" s="14" t="s">
        <v>130</v>
      </c>
      <c r="BE94" s="212">
        <f>IF(N94="základní",J94,0)</f>
        <v>0</v>
      </c>
      <c r="BF94" s="212">
        <f>IF(N94="snížená",J94,0)</f>
        <v>0</v>
      </c>
      <c r="BG94" s="212">
        <f>IF(N94="zákl. přenesená",J94,0)</f>
        <v>0</v>
      </c>
      <c r="BH94" s="212">
        <f>IF(N94="sníž. přenesená",J94,0)</f>
        <v>0</v>
      </c>
      <c r="BI94" s="212">
        <f>IF(N94="nulová",J94,0)</f>
        <v>0</v>
      </c>
      <c r="BJ94" s="14" t="s">
        <v>82</v>
      </c>
      <c r="BK94" s="212">
        <f>ROUND(I94*H94,2)</f>
        <v>0</v>
      </c>
      <c r="BL94" s="14" t="s">
        <v>137</v>
      </c>
      <c r="BM94" s="14" t="s">
        <v>698</v>
      </c>
    </row>
    <row r="95" spans="2:47" s="1" customFormat="1" ht="12">
      <c r="B95" s="35"/>
      <c r="C95" s="36"/>
      <c r="D95" s="213" t="s">
        <v>139</v>
      </c>
      <c r="E95" s="36"/>
      <c r="F95" s="214" t="s">
        <v>140</v>
      </c>
      <c r="G95" s="36"/>
      <c r="H95" s="36"/>
      <c r="I95" s="127"/>
      <c r="J95" s="36"/>
      <c r="K95" s="36"/>
      <c r="L95" s="40"/>
      <c r="M95" s="215"/>
      <c r="N95" s="76"/>
      <c r="O95" s="76"/>
      <c r="P95" s="76"/>
      <c r="Q95" s="76"/>
      <c r="R95" s="76"/>
      <c r="S95" s="76"/>
      <c r="T95" s="77"/>
      <c r="AT95" s="14" t="s">
        <v>139</v>
      </c>
      <c r="AU95" s="14" t="s">
        <v>84</v>
      </c>
    </row>
    <row r="96" spans="2:47" s="1" customFormat="1" ht="12">
      <c r="B96" s="35"/>
      <c r="C96" s="36"/>
      <c r="D96" s="213" t="s">
        <v>141</v>
      </c>
      <c r="E96" s="36"/>
      <c r="F96" s="216" t="s">
        <v>142</v>
      </c>
      <c r="G96" s="36"/>
      <c r="H96" s="36"/>
      <c r="I96" s="127"/>
      <c r="J96" s="36"/>
      <c r="K96" s="36"/>
      <c r="L96" s="40"/>
      <c r="M96" s="215"/>
      <c r="N96" s="76"/>
      <c r="O96" s="76"/>
      <c r="P96" s="76"/>
      <c r="Q96" s="76"/>
      <c r="R96" s="76"/>
      <c r="S96" s="76"/>
      <c r="T96" s="77"/>
      <c r="AT96" s="14" t="s">
        <v>141</v>
      </c>
      <c r="AU96" s="14" t="s">
        <v>84</v>
      </c>
    </row>
    <row r="97" spans="2:51" s="11" customFormat="1" ht="12">
      <c r="B97" s="217"/>
      <c r="C97" s="218"/>
      <c r="D97" s="213" t="s">
        <v>143</v>
      </c>
      <c r="E97" s="219" t="s">
        <v>19</v>
      </c>
      <c r="F97" s="220" t="s">
        <v>699</v>
      </c>
      <c r="G97" s="218"/>
      <c r="H97" s="221">
        <v>6</v>
      </c>
      <c r="I97" s="222"/>
      <c r="J97" s="218"/>
      <c r="K97" s="218"/>
      <c r="L97" s="223"/>
      <c r="M97" s="224"/>
      <c r="N97" s="225"/>
      <c r="O97" s="225"/>
      <c r="P97" s="225"/>
      <c r="Q97" s="225"/>
      <c r="R97" s="225"/>
      <c r="S97" s="225"/>
      <c r="T97" s="226"/>
      <c r="AT97" s="227" t="s">
        <v>143</v>
      </c>
      <c r="AU97" s="227" t="s">
        <v>84</v>
      </c>
      <c r="AV97" s="11" t="s">
        <v>84</v>
      </c>
      <c r="AW97" s="11" t="s">
        <v>35</v>
      </c>
      <c r="AX97" s="11" t="s">
        <v>82</v>
      </c>
      <c r="AY97" s="227" t="s">
        <v>130</v>
      </c>
    </row>
    <row r="98" spans="2:65" s="1" customFormat="1" ht="20.4" customHeight="1">
      <c r="B98" s="35"/>
      <c r="C98" s="201" t="s">
        <v>150</v>
      </c>
      <c r="D98" s="201" t="s">
        <v>132</v>
      </c>
      <c r="E98" s="202" t="s">
        <v>145</v>
      </c>
      <c r="F98" s="203" t="s">
        <v>146</v>
      </c>
      <c r="G98" s="204" t="s">
        <v>135</v>
      </c>
      <c r="H98" s="205">
        <v>315.6</v>
      </c>
      <c r="I98" s="206"/>
      <c r="J98" s="207">
        <f>ROUND(I98*H98,2)</f>
        <v>0</v>
      </c>
      <c r="K98" s="203" t="s">
        <v>136</v>
      </c>
      <c r="L98" s="40"/>
      <c r="M98" s="208" t="s">
        <v>19</v>
      </c>
      <c r="N98" s="209" t="s">
        <v>45</v>
      </c>
      <c r="O98" s="76"/>
      <c r="P98" s="210">
        <f>O98*H98</f>
        <v>0</v>
      </c>
      <c r="Q98" s="210">
        <v>0</v>
      </c>
      <c r="R98" s="210">
        <f>Q98*H98</f>
        <v>0</v>
      </c>
      <c r="S98" s="210">
        <v>0.29</v>
      </c>
      <c r="T98" s="211">
        <f>S98*H98</f>
        <v>91.524</v>
      </c>
      <c r="AR98" s="14" t="s">
        <v>137</v>
      </c>
      <c r="AT98" s="14" t="s">
        <v>132</v>
      </c>
      <c r="AU98" s="14" t="s">
        <v>84</v>
      </c>
      <c r="AY98" s="14" t="s">
        <v>130</v>
      </c>
      <c r="BE98" s="212">
        <f>IF(N98="základní",J98,0)</f>
        <v>0</v>
      </c>
      <c r="BF98" s="212">
        <f>IF(N98="snížená",J98,0)</f>
        <v>0</v>
      </c>
      <c r="BG98" s="212">
        <f>IF(N98="zákl. přenesená",J98,0)</f>
        <v>0</v>
      </c>
      <c r="BH98" s="212">
        <f>IF(N98="sníž. přenesená",J98,0)</f>
        <v>0</v>
      </c>
      <c r="BI98" s="212">
        <f>IF(N98="nulová",J98,0)</f>
        <v>0</v>
      </c>
      <c r="BJ98" s="14" t="s">
        <v>82</v>
      </c>
      <c r="BK98" s="212">
        <f>ROUND(I98*H98,2)</f>
        <v>0</v>
      </c>
      <c r="BL98" s="14" t="s">
        <v>137</v>
      </c>
      <c r="BM98" s="14" t="s">
        <v>700</v>
      </c>
    </row>
    <row r="99" spans="2:47" s="1" customFormat="1" ht="12">
      <c r="B99" s="35"/>
      <c r="C99" s="36"/>
      <c r="D99" s="213" t="s">
        <v>139</v>
      </c>
      <c r="E99" s="36"/>
      <c r="F99" s="214" t="s">
        <v>148</v>
      </c>
      <c r="G99" s="36"/>
      <c r="H99" s="36"/>
      <c r="I99" s="127"/>
      <c r="J99" s="36"/>
      <c r="K99" s="36"/>
      <c r="L99" s="40"/>
      <c r="M99" s="215"/>
      <c r="N99" s="76"/>
      <c r="O99" s="76"/>
      <c r="P99" s="76"/>
      <c r="Q99" s="76"/>
      <c r="R99" s="76"/>
      <c r="S99" s="76"/>
      <c r="T99" s="77"/>
      <c r="AT99" s="14" t="s">
        <v>139</v>
      </c>
      <c r="AU99" s="14" t="s">
        <v>84</v>
      </c>
    </row>
    <row r="100" spans="2:47" s="1" customFormat="1" ht="12">
      <c r="B100" s="35"/>
      <c r="C100" s="36"/>
      <c r="D100" s="213" t="s">
        <v>141</v>
      </c>
      <c r="E100" s="36"/>
      <c r="F100" s="216" t="s">
        <v>149</v>
      </c>
      <c r="G100" s="36"/>
      <c r="H100" s="36"/>
      <c r="I100" s="127"/>
      <c r="J100" s="36"/>
      <c r="K100" s="36"/>
      <c r="L100" s="40"/>
      <c r="M100" s="215"/>
      <c r="N100" s="76"/>
      <c r="O100" s="76"/>
      <c r="P100" s="76"/>
      <c r="Q100" s="76"/>
      <c r="R100" s="76"/>
      <c r="S100" s="76"/>
      <c r="T100" s="77"/>
      <c r="AT100" s="14" t="s">
        <v>141</v>
      </c>
      <c r="AU100" s="14" t="s">
        <v>84</v>
      </c>
    </row>
    <row r="101" spans="2:51" s="11" customFormat="1" ht="12">
      <c r="B101" s="217"/>
      <c r="C101" s="218"/>
      <c r="D101" s="213" t="s">
        <v>143</v>
      </c>
      <c r="E101" s="219" t="s">
        <v>19</v>
      </c>
      <c r="F101" s="220" t="s">
        <v>701</v>
      </c>
      <c r="G101" s="218"/>
      <c r="H101" s="221">
        <v>315.6</v>
      </c>
      <c r="I101" s="222"/>
      <c r="J101" s="218"/>
      <c r="K101" s="218"/>
      <c r="L101" s="223"/>
      <c r="M101" s="224"/>
      <c r="N101" s="225"/>
      <c r="O101" s="225"/>
      <c r="P101" s="225"/>
      <c r="Q101" s="225"/>
      <c r="R101" s="225"/>
      <c r="S101" s="225"/>
      <c r="T101" s="226"/>
      <c r="AT101" s="227" t="s">
        <v>143</v>
      </c>
      <c r="AU101" s="227" t="s">
        <v>84</v>
      </c>
      <c r="AV101" s="11" t="s">
        <v>84</v>
      </c>
      <c r="AW101" s="11" t="s">
        <v>35</v>
      </c>
      <c r="AX101" s="11" t="s">
        <v>82</v>
      </c>
      <c r="AY101" s="227" t="s">
        <v>130</v>
      </c>
    </row>
    <row r="102" spans="2:65" s="1" customFormat="1" ht="20.4" customHeight="1">
      <c r="B102" s="35"/>
      <c r="C102" s="201" t="s">
        <v>137</v>
      </c>
      <c r="D102" s="201" t="s">
        <v>132</v>
      </c>
      <c r="E102" s="202" t="s">
        <v>151</v>
      </c>
      <c r="F102" s="203" t="s">
        <v>152</v>
      </c>
      <c r="G102" s="204" t="s">
        <v>135</v>
      </c>
      <c r="H102" s="205">
        <v>6</v>
      </c>
      <c r="I102" s="206"/>
      <c r="J102" s="207">
        <f>ROUND(I102*H102,2)</f>
        <v>0</v>
      </c>
      <c r="K102" s="203" t="s">
        <v>136</v>
      </c>
      <c r="L102" s="40"/>
      <c r="M102" s="208" t="s">
        <v>19</v>
      </c>
      <c r="N102" s="209" t="s">
        <v>45</v>
      </c>
      <c r="O102" s="76"/>
      <c r="P102" s="210">
        <f>O102*H102</f>
        <v>0</v>
      </c>
      <c r="Q102" s="210">
        <v>0</v>
      </c>
      <c r="R102" s="210">
        <f>Q102*H102</f>
        <v>0</v>
      </c>
      <c r="S102" s="210">
        <v>0.44</v>
      </c>
      <c r="T102" s="211">
        <f>S102*H102</f>
        <v>2.64</v>
      </c>
      <c r="AR102" s="14" t="s">
        <v>137</v>
      </c>
      <c r="AT102" s="14" t="s">
        <v>132</v>
      </c>
      <c r="AU102" s="14" t="s">
        <v>84</v>
      </c>
      <c r="AY102" s="14" t="s">
        <v>130</v>
      </c>
      <c r="BE102" s="212">
        <f>IF(N102="základní",J102,0)</f>
        <v>0</v>
      </c>
      <c r="BF102" s="212">
        <f>IF(N102="snížená",J102,0)</f>
        <v>0</v>
      </c>
      <c r="BG102" s="212">
        <f>IF(N102="zákl. přenesená",J102,0)</f>
        <v>0</v>
      </c>
      <c r="BH102" s="212">
        <f>IF(N102="sníž. přenesená",J102,0)</f>
        <v>0</v>
      </c>
      <c r="BI102" s="212">
        <f>IF(N102="nulová",J102,0)</f>
        <v>0</v>
      </c>
      <c r="BJ102" s="14" t="s">
        <v>82</v>
      </c>
      <c r="BK102" s="212">
        <f>ROUND(I102*H102,2)</f>
        <v>0</v>
      </c>
      <c r="BL102" s="14" t="s">
        <v>137</v>
      </c>
      <c r="BM102" s="14" t="s">
        <v>702</v>
      </c>
    </row>
    <row r="103" spans="2:47" s="1" customFormat="1" ht="12">
      <c r="B103" s="35"/>
      <c r="C103" s="36"/>
      <c r="D103" s="213" t="s">
        <v>139</v>
      </c>
      <c r="E103" s="36"/>
      <c r="F103" s="214" t="s">
        <v>154</v>
      </c>
      <c r="G103" s="36"/>
      <c r="H103" s="36"/>
      <c r="I103" s="127"/>
      <c r="J103" s="36"/>
      <c r="K103" s="36"/>
      <c r="L103" s="40"/>
      <c r="M103" s="215"/>
      <c r="N103" s="76"/>
      <c r="O103" s="76"/>
      <c r="P103" s="76"/>
      <c r="Q103" s="76"/>
      <c r="R103" s="76"/>
      <c r="S103" s="76"/>
      <c r="T103" s="77"/>
      <c r="AT103" s="14" t="s">
        <v>139</v>
      </c>
      <c r="AU103" s="14" t="s">
        <v>84</v>
      </c>
    </row>
    <row r="104" spans="2:47" s="1" customFormat="1" ht="12">
      <c r="B104" s="35"/>
      <c r="C104" s="36"/>
      <c r="D104" s="213" t="s">
        <v>141</v>
      </c>
      <c r="E104" s="36"/>
      <c r="F104" s="216" t="s">
        <v>149</v>
      </c>
      <c r="G104" s="36"/>
      <c r="H104" s="36"/>
      <c r="I104" s="127"/>
      <c r="J104" s="36"/>
      <c r="K104" s="36"/>
      <c r="L104" s="40"/>
      <c r="M104" s="215"/>
      <c r="N104" s="76"/>
      <c r="O104" s="76"/>
      <c r="P104" s="76"/>
      <c r="Q104" s="76"/>
      <c r="R104" s="76"/>
      <c r="S104" s="76"/>
      <c r="T104" s="77"/>
      <c r="AT104" s="14" t="s">
        <v>141</v>
      </c>
      <c r="AU104" s="14" t="s">
        <v>84</v>
      </c>
    </row>
    <row r="105" spans="2:51" s="11" customFormat="1" ht="12">
      <c r="B105" s="217"/>
      <c r="C105" s="218"/>
      <c r="D105" s="213" t="s">
        <v>143</v>
      </c>
      <c r="E105" s="219" t="s">
        <v>19</v>
      </c>
      <c r="F105" s="220" t="s">
        <v>699</v>
      </c>
      <c r="G105" s="218"/>
      <c r="H105" s="221">
        <v>6</v>
      </c>
      <c r="I105" s="222"/>
      <c r="J105" s="218"/>
      <c r="K105" s="218"/>
      <c r="L105" s="223"/>
      <c r="M105" s="224"/>
      <c r="N105" s="225"/>
      <c r="O105" s="225"/>
      <c r="P105" s="225"/>
      <c r="Q105" s="225"/>
      <c r="R105" s="225"/>
      <c r="S105" s="225"/>
      <c r="T105" s="226"/>
      <c r="AT105" s="227" t="s">
        <v>143</v>
      </c>
      <c r="AU105" s="227" t="s">
        <v>84</v>
      </c>
      <c r="AV105" s="11" t="s">
        <v>84</v>
      </c>
      <c r="AW105" s="11" t="s">
        <v>35</v>
      </c>
      <c r="AX105" s="11" t="s">
        <v>82</v>
      </c>
      <c r="AY105" s="227" t="s">
        <v>130</v>
      </c>
    </row>
    <row r="106" spans="2:65" s="1" customFormat="1" ht="20.4" customHeight="1">
      <c r="B106" s="35"/>
      <c r="C106" s="201" t="s">
        <v>159</v>
      </c>
      <c r="D106" s="201" t="s">
        <v>132</v>
      </c>
      <c r="E106" s="202" t="s">
        <v>155</v>
      </c>
      <c r="F106" s="203" t="s">
        <v>156</v>
      </c>
      <c r="G106" s="204" t="s">
        <v>135</v>
      </c>
      <c r="H106" s="205">
        <v>6</v>
      </c>
      <c r="I106" s="206"/>
      <c r="J106" s="207">
        <f>ROUND(I106*H106,2)</f>
        <v>0</v>
      </c>
      <c r="K106" s="203" t="s">
        <v>136</v>
      </c>
      <c r="L106" s="40"/>
      <c r="M106" s="208" t="s">
        <v>19</v>
      </c>
      <c r="N106" s="209" t="s">
        <v>45</v>
      </c>
      <c r="O106" s="76"/>
      <c r="P106" s="210">
        <f>O106*H106</f>
        <v>0</v>
      </c>
      <c r="Q106" s="210">
        <v>0</v>
      </c>
      <c r="R106" s="210">
        <f>Q106*H106</f>
        <v>0</v>
      </c>
      <c r="S106" s="210">
        <v>0.098</v>
      </c>
      <c r="T106" s="211">
        <f>S106*H106</f>
        <v>0.5880000000000001</v>
      </c>
      <c r="AR106" s="14" t="s">
        <v>137</v>
      </c>
      <c r="AT106" s="14" t="s">
        <v>132</v>
      </c>
      <c r="AU106" s="14" t="s">
        <v>84</v>
      </c>
      <c r="AY106" s="14" t="s">
        <v>130</v>
      </c>
      <c r="BE106" s="212">
        <f>IF(N106="základní",J106,0)</f>
        <v>0</v>
      </c>
      <c r="BF106" s="212">
        <f>IF(N106="snížená",J106,0)</f>
        <v>0</v>
      </c>
      <c r="BG106" s="212">
        <f>IF(N106="zákl. přenesená",J106,0)</f>
        <v>0</v>
      </c>
      <c r="BH106" s="212">
        <f>IF(N106="sníž. přenesená",J106,0)</f>
        <v>0</v>
      </c>
      <c r="BI106" s="212">
        <f>IF(N106="nulová",J106,0)</f>
        <v>0</v>
      </c>
      <c r="BJ106" s="14" t="s">
        <v>82</v>
      </c>
      <c r="BK106" s="212">
        <f>ROUND(I106*H106,2)</f>
        <v>0</v>
      </c>
      <c r="BL106" s="14" t="s">
        <v>137</v>
      </c>
      <c r="BM106" s="14" t="s">
        <v>703</v>
      </c>
    </row>
    <row r="107" spans="2:47" s="1" customFormat="1" ht="12">
      <c r="B107" s="35"/>
      <c r="C107" s="36"/>
      <c r="D107" s="213" t="s">
        <v>139</v>
      </c>
      <c r="E107" s="36"/>
      <c r="F107" s="214" t="s">
        <v>158</v>
      </c>
      <c r="G107" s="36"/>
      <c r="H107" s="36"/>
      <c r="I107" s="127"/>
      <c r="J107" s="36"/>
      <c r="K107" s="36"/>
      <c r="L107" s="40"/>
      <c r="M107" s="215"/>
      <c r="N107" s="76"/>
      <c r="O107" s="76"/>
      <c r="P107" s="76"/>
      <c r="Q107" s="76"/>
      <c r="R107" s="76"/>
      <c r="S107" s="76"/>
      <c r="T107" s="77"/>
      <c r="AT107" s="14" t="s">
        <v>139</v>
      </c>
      <c r="AU107" s="14" t="s">
        <v>84</v>
      </c>
    </row>
    <row r="108" spans="2:47" s="1" customFormat="1" ht="12">
      <c r="B108" s="35"/>
      <c r="C108" s="36"/>
      <c r="D108" s="213" t="s">
        <v>141</v>
      </c>
      <c r="E108" s="36"/>
      <c r="F108" s="216" t="s">
        <v>149</v>
      </c>
      <c r="G108" s="36"/>
      <c r="H108" s="36"/>
      <c r="I108" s="127"/>
      <c r="J108" s="36"/>
      <c r="K108" s="36"/>
      <c r="L108" s="40"/>
      <c r="M108" s="215"/>
      <c r="N108" s="76"/>
      <c r="O108" s="76"/>
      <c r="P108" s="76"/>
      <c r="Q108" s="76"/>
      <c r="R108" s="76"/>
      <c r="S108" s="76"/>
      <c r="T108" s="77"/>
      <c r="AT108" s="14" t="s">
        <v>141</v>
      </c>
      <c r="AU108" s="14" t="s">
        <v>84</v>
      </c>
    </row>
    <row r="109" spans="2:51" s="11" customFormat="1" ht="12">
      <c r="B109" s="217"/>
      <c r="C109" s="218"/>
      <c r="D109" s="213" t="s">
        <v>143</v>
      </c>
      <c r="E109" s="219" t="s">
        <v>19</v>
      </c>
      <c r="F109" s="220" t="s">
        <v>699</v>
      </c>
      <c r="G109" s="218"/>
      <c r="H109" s="221">
        <v>6</v>
      </c>
      <c r="I109" s="222"/>
      <c r="J109" s="218"/>
      <c r="K109" s="218"/>
      <c r="L109" s="223"/>
      <c r="M109" s="224"/>
      <c r="N109" s="225"/>
      <c r="O109" s="225"/>
      <c r="P109" s="225"/>
      <c r="Q109" s="225"/>
      <c r="R109" s="225"/>
      <c r="S109" s="225"/>
      <c r="T109" s="226"/>
      <c r="AT109" s="227" t="s">
        <v>143</v>
      </c>
      <c r="AU109" s="227" t="s">
        <v>84</v>
      </c>
      <c r="AV109" s="11" t="s">
        <v>84</v>
      </c>
      <c r="AW109" s="11" t="s">
        <v>35</v>
      </c>
      <c r="AX109" s="11" t="s">
        <v>82</v>
      </c>
      <c r="AY109" s="227" t="s">
        <v>130</v>
      </c>
    </row>
    <row r="110" spans="2:65" s="1" customFormat="1" ht="20.4" customHeight="1">
      <c r="B110" s="35"/>
      <c r="C110" s="201" t="s">
        <v>164</v>
      </c>
      <c r="D110" s="201" t="s">
        <v>132</v>
      </c>
      <c r="E110" s="202" t="s">
        <v>160</v>
      </c>
      <c r="F110" s="203" t="s">
        <v>161</v>
      </c>
      <c r="G110" s="204" t="s">
        <v>135</v>
      </c>
      <c r="H110" s="205">
        <v>6</v>
      </c>
      <c r="I110" s="206"/>
      <c r="J110" s="207">
        <f>ROUND(I110*H110,2)</f>
        <v>0</v>
      </c>
      <c r="K110" s="203" t="s">
        <v>136</v>
      </c>
      <c r="L110" s="40"/>
      <c r="M110" s="208" t="s">
        <v>19</v>
      </c>
      <c r="N110" s="209" t="s">
        <v>45</v>
      </c>
      <c r="O110" s="76"/>
      <c r="P110" s="210">
        <f>O110*H110</f>
        <v>0</v>
      </c>
      <c r="Q110" s="210">
        <v>0</v>
      </c>
      <c r="R110" s="210">
        <f>Q110*H110</f>
        <v>0</v>
      </c>
      <c r="S110" s="210">
        <v>0.22</v>
      </c>
      <c r="T110" s="211">
        <f>S110*H110</f>
        <v>1.32</v>
      </c>
      <c r="AR110" s="14" t="s">
        <v>137</v>
      </c>
      <c r="AT110" s="14" t="s">
        <v>132</v>
      </c>
      <c r="AU110" s="14" t="s">
        <v>84</v>
      </c>
      <c r="AY110" s="14" t="s">
        <v>130</v>
      </c>
      <c r="BE110" s="212">
        <f>IF(N110="základní",J110,0)</f>
        <v>0</v>
      </c>
      <c r="BF110" s="212">
        <f>IF(N110="snížená",J110,0)</f>
        <v>0</v>
      </c>
      <c r="BG110" s="212">
        <f>IF(N110="zákl. přenesená",J110,0)</f>
        <v>0</v>
      </c>
      <c r="BH110" s="212">
        <f>IF(N110="sníž. přenesená",J110,0)</f>
        <v>0</v>
      </c>
      <c r="BI110" s="212">
        <f>IF(N110="nulová",J110,0)</f>
        <v>0</v>
      </c>
      <c r="BJ110" s="14" t="s">
        <v>82</v>
      </c>
      <c r="BK110" s="212">
        <f>ROUND(I110*H110,2)</f>
        <v>0</v>
      </c>
      <c r="BL110" s="14" t="s">
        <v>137</v>
      </c>
      <c r="BM110" s="14" t="s">
        <v>704</v>
      </c>
    </row>
    <row r="111" spans="2:47" s="1" customFormat="1" ht="12">
      <c r="B111" s="35"/>
      <c r="C111" s="36"/>
      <c r="D111" s="213" t="s">
        <v>139</v>
      </c>
      <c r="E111" s="36"/>
      <c r="F111" s="214" t="s">
        <v>163</v>
      </c>
      <c r="G111" s="36"/>
      <c r="H111" s="36"/>
      <c r="I111" s="127"/>
      <c r="J111" s="36"/>
      <c r="K111" s="36"/>
      <c r="L111" s="40"/>
      <c r="M111" s="215"/>
      <c r="N111" s="76"/>
      <c r="O111" s="76"/>
      <c r="P111" s="76"/>
      <c r="Q111" s="76"/>
      <c r="R111" s="76"/>
      <c r="S111" s="76"/>
      <c r="T111" s="77"/>
      <c r="AT111" s="14" t="s">
        <v>139</v>
      </c>
      <c r="AU111" s="14" t="s">
        <v>84</v>
      </c>
    </row>
    <row r="112" spans="2:47" s="1" customFormat="1" ht="12">
      <c r="B112" s="35"/>
      <c r="C112" s="36"/>
      <c r="D112" s="213" t="s">
        <v>141</v>
      </c>
      <c r="E112" s="36"/>
      <c r="F112" s="216" t="s">
        <v>149</v>
      </c>
      <c r="G112" s="36"/>
      <c r="H112" s="36"/>
      <c r="I112" s="127"/>
      <c r="J112" s="36"/>
      <c r="K112" s="36"/>
      <c r="L112" s="40"/>
      <c r="M112" s="215"/>
      <c r="N112" s="76"/>
      <c r="O112" s="76"/>
      <c r="P112" s="76"/>
      <c r="Q112" s="76"/>
      <c r="R112" s="76"/>
      <c r="S112" s="76"/>
      <c r="T112" s="77"/>
      <c r="AT112" s="14" t="s">
        <v>141</v>
      </c>
      <c r="AU112" s="14" t="s">
        <v>84</v>
      </c>
    </row>
    <row r="113" spans="2:51" s="11" customFormat="1" ht="12">
      <c r="B113" s="217"/>
      <c r="C113" s="218"/>
      <c r="D113" s="213" t="s">
        <v>143</v>
      </c>
      <c r="E113" s="219" t="s">
        <v>19</v>
      </c>
      <c r="F113" s="220" t="s">
        <v>699</v>
      </c>
      <c r="G113" s="218"/>
      <c r="H113" s="221">
        <v>6</v>
      </c>
      <c r="I113" s="222"/>
      <c r="J113" s="218"/>
      <c r="K113" s="218"/>
      <c r="L113" s="223"/>
      <c r="M113" s="224"/>
      <c r="N113" s="225"/>
      <c r="O113" s="225"/>
      <c r="P113" s="225"/>
      <c r="Q113" s="225"/>
      <c r="R113" s="225"/>
      <c r="S113" s="225"/>
      <c r="T113" s="226"/>
      <c r="AT113" s="227" t="s">
        <v>143</v>
      </c>
      <c r="AU113" s="227" t="s">
        <v>84</v>
      </c>
      <c r="AV113" s="11" t="s">
        <v>84</v>
      </c>
      <c r="AW113" s="11" t="s">
        <v>35</v>
      </c>
      <c r="AX113" s="11" t="s">
        <v>82</v>
      </c>
      <c r="AY113" s="227" t="s">
        <v>130</v>
      </c>
    </row>
    <row r="114" spans="2:65" s="1" customFormat="1" ht="20.4" customHeight="1">
      <c r="B114" s="35"/>
      <c r="C114" s="201" t="s">
        <v>171</v>
      </c>
      <c r="D114" s="201" t="s">
        <v>132</v>
      </c>
      <c r="E114" s="202" t="s">
        <v>705</v>
      </c>
      <c r="F114" s="203" t="s">
        <v>706</v>
      </c>
      <c r="G114" s="204" t="s">
        <v>209</v>
      </c>
      <c r="H114" s="205">
        <v>74.4</v>
      </c>
      <c r="I114" s="206"/>
      <c r="J114" s="207">
        <f>ROUND(I114*H114,2)</f>
        <v>0</v>
      </c>
      <c r="K114" s="203" t="s">
        <v>136</v>
      </c>
      <c r="L114" s="40"/>
      <c r="M114" s="208" t="s">
        <v>19</v>
      </c>
      <c r="N114" s="209" t="s">
        <v>45</v>
      </c>
      <c r="O114" s="76"/>
      <c r="P114" s="210">
        <f>O114*H114</f>
        <v>0</v>
      </c>
      <c r="Q114" s="210">
        <v>0.4</v>
      </c>
      <c r="R114" s="210">
        <f>Q114*H114</f>
        <v>29.760000000000005</v>
      </c>
      <c r="S114" s="210">
        <v>0</v>
      </c>
      <c r="T114" s="211">
        <f>S114*H114</f>
        <v>0</v>
      </c>
      <c r="AR114" s="14" t="s">
        <v>137</v>
      </c>
      <c r="AT114" s="14" t="s">
        <v>132</v>
      </c>
      <c r="AU114" s="14" t="s">
        <v>84</v>
      </c>
      <c r="AY114" s="14" t="s">
        <v>130</v>
      </c>
      <c r="BE114" s="212">
        <f>IF(N114="základní",J114,0)</f>
        <v>0</v>
      </c>
      <c r="BF114" s="212">
        <f>IF(N114="snížená",J114,0)</f>
        <v>0</v>
      </c>
      <c r="BG114" s="212">
        <f>IF(N114="zákl. přenesená",J114,0)</f>
        <v>0</v>
      </c>
      <c r="BH114" s="212">
        <f>IF(N114="sníž. přenesená",J114,0)</f>
        <v>0</v>
      </c>
      <c r="BI114" s="212">
        <f>IF(N114="nulová",J114,0)</f>
        <v>0</v>
      </c>
      <c r="BJ114" s="14" t="s">
        <v>82</v>
      </c>
      <c r="BK114" s="212">
        <f>ROUND(I114*H114,2)</f>
        <v>0</v>
      </c>
      <c r="BL114" s="14" t="s">
        <v>137</v>
      </c>
      <c r="BM114" s="14" t="s">
        <v>707</v>
      </c>
    </row>
    <row r="115" spans="2:47" s="1" customFormat="1" ht="12">
      <c r="B115" s="35"/>
      <c r="C115" s="36"/>
      <c r="D115" s="213" t="s">
        <v>139</v>
      </c>
      <c r="E115" s="36"/>
      <c r="F115" s="214" t="s">
        <v>708</v>
      </c>
      <c r="G115" s="36"/>
      <c r="H115" s="36"/>
      <c r="I115" s="127"/>
      <c r="J115" s="36"/>
      <c r="K115" s="36"/>
      <c r="L115" s="40"/>
      <c r="M115" s="215"/>
      <c r="N115" s="76"/>
      <c r="O115" s="76"/>
      <c r="P115" s="76"/>
      <c r="Q115" s="76"/>
      <c r="R115" s="76"/>
      <c r="S115" s="76"/>
      <c r="T115" s="77"/>
      <c r="AT115" s="14" t="s">
        <v>139</v>
      </c>
      <c r="AU115" s="14" t="s">
        <v>84</v>
      </c>
    </row>
    <row r="116" spans="2:47" s="1" customFormat="1" ht="12">
      <c r="B116" s="35"/>
      <c r="C116" s="36"/>
      <c r="D116" s="213" t="s">
        <v>141</v>
      </c>
      <c r="E116" s="36"/>
      <c r="F116" s="216" t="s">
        <v>709</v>
      </c>
      <c r="G116" s="36"/>
      <c r="H116" s="36"/>
      <c r="I116" s="127"/>
      <c r="J116" s="36"/>
      <c r="K116" s="36"/>
      <c r="L116" s="40"/>
      <c r="M116" s="215"/>
      <c r="N116" s="76"/>
      <c r="O116" s="76"/>
      <c r="P116" s="76"/>
      <c r="Q116" s="76"/>
      <c r="R116" s="76"/>
      <c r="S116" s="76"/>
      <c r="T116" s="77"/>
      <c r="AT116" s="14" t="s">
        <v>141</v>
      </c>
      <c r="AU116" s="14" t="s">
        <v>84</v>
      </c>
    </row>
    <row r="117" spans="2:51" s="11" customFormat="1" ht="12">
      <c r="B117" s="217"/>
      <c r="C117" s="218"/>
      <c r="D117" s="213" t="s">
        <v>143</v>
      </c>
      <c r="E117" s="219" t="s">
        <v>19</v>
      </c>
      <c r="F117" s="220" t="s">
        <v>710</v>
      </c>
      <c r="G117" s="218"/>
      <c r="H117" s="221">
        <v>74.4</v>
      </c>
      <c r="I117" s="222"/>
      <c r="J117" s="218"/>
      <c r="K117" s="218"/>
      <c r="L117" s="223"/>
      <c r="M117" s="224"/>
      <c r="N117" s="225"/>
      <c r="O117" s="225"/>
      <c r="P117" s="225"/>
      <c r="Q117" s="225"/>
      <c r="R117" s="225"/>
      <c r="S117" s="225"/>
      <c r="T117" s="226"/>
      <c r="AT117" s="227" t="s">
        <v>143</v>
      </c>
      <c r="AU117" s="227" t="s">
        <v>84</v>
      </c>
      <c r="AV117" s="11" t="s">
        <v>84</v>
      </c>
      <c r="AW117" s="11" t="s">
        <v>35</v>
      </c>
      <c r="AX117" s="11" t="s">
        <v>82</v>
      </c>
      <c r="AY117" s="227" t="s">
        <v>130</v>
      </c>
    </row>
    <row r="118" spans="2:65" s="1" customFormat="1" ht="20.4" customHeight="1">
      <c r="B118" s="35"/>
      <c r="C118" s="201" t="s">
        <v>178</v>
      </c>
      <c r="D118" s="201" t="s">
        <v>132</v>
      </c>
      <c r="E118" s="202" t="s">
        <v>711</v>
      </c>
      <c r="F118" s="203" t="s">
        <v>712</v>
      </c>
      <c r="G118" s="204" t="s">
        <v>209</v>
      </c>
      <c r="H118" s="205">
        <v>74.4</v>
      </c>
      <c r="I118" s="206"/>
      <c r="J118" s="207">
        <f>ROUND(I118*H118,2)</f>
        <v>0</v>
      </c>
      <c r="K118" s="203" t="s">
        <v>136</v>
      </c>
      <c r="L118" s="40"/>
      <c r="M118" s="208" t="s">
        <v>19</v>
      </c>
      <c r="N118" s="209" t="s">
        <v>45</v>
      </c>
      <c r="O118" s="76"/>
      <c r="P118" s="210">
        <f>O118*H118</f>
        <v>0</v>
      </c>
      <c r="Q118" s="210">
        <v>0</v>
      </c>
      <c r="R118" s="210">
        <f>Q118*H118</f>
        <v>0</v>
      </c>
      <c r="S118" s="210">
        <v>0</v>
      </c>
      <c r="T118" s="211">
        <f>S118*H118</f>
        <v>0</v>
      </c>
      <c r="AR118" s="14" t="s">
        <v>137</v>
      </c>
      <c r="AT118" s="14" t="s">
        <v>132</v>
      </c>
      <c r="AU118" s="14" t="s">
        <v>84</v>
      </c>
      <c r="AY118" s="14" t="s">
        <v>130</v>
      </c>
      <c r="BE118" s="212">
        <f>IF(N118="základní",J118,0)</f>
        <v>0</v>
      </c>
      <c r="BF118" s="212">
        <f>IF(N118="snížená",J118,0)</f>
        <v>0</v>
      </c>
      <c r="BG118" s="212">
        <f>IF(N118="zákl. přenesená",J118,0)</f>
        <v>0</v>
      </c>
      <c r="BH118" s="212">
        <f>IF(N118="sníž. přenesená",J118,0)</f>
        <v>0</v>
      </c>
      <c r="BI118" s="212">
        <f>IF(N118="nulová",J118,0)</f>
        <v>0</v>
      </c>
      <c r="BJ118" s="14" t="s">
        <v>82</v>
      </c>
      <c r="BK118" s="212">
        <f>ROUND(I118*H118,2)</f>
        <v>0</v>
      </c>
      <c r="BL118" s="14" t="s">
        <v>137</v>
      </c>
      <c r="BM118" s="14" t="s">
        <v>713</v>
      </c>
    </row>
    <row r="119" spans="2:47" s="1" customFormat="1" ht="12">
      <c r="B119" s="35"/>
      <c r="C119" s="36"/>
      <c r="D119" s="213" t="s">
        <v>139</v>
      </c>
      <c r="E119" s="36"/>
      <c r="F119" s="214" t="s">
        <v>714</v>
      </c>
      <c r="G119" s="36"/>
      <c r="H119" s="36"/>
      <c r="I119" s="127"/>
      <c r="J119" s="36"/>
      <c r="K119" s="36"/>
      <c r="L119" s="40"/>
      <c r="M119" s="215"/>
      <c r="N119" s="76"/>
      <c r="O119" s="76"/>
      <c r="P119" s="76"/>
      <c r="Q119" s="76"/>
      <c r="R119" s="76"/>
      <c r="S119" s="76"/>
      <c r="T119" s="77"/>
      <c r="AT119" s="14" t="s">
        <v>139</v>
      </c>
      <c r="AU119" s="14" t="s">
        <v>84</v>
      </c>
    </row>
    <row r="120" spans="2:47" s="1" customFormat="1" ht="12">
      <c r="B120" s="35"/>
      <c r="C120" s="36"/>
      <c r="D120" s="213" t="s">
        <v>141</v>
      </c>
      <c r="E120" s="36"/>
      <c r="F120" s="216" t="s">
        <v>715</v>
      </c>
      <c r="G120" s="36"/>
      <c r="H120" s="36"/>
      <c r="I120" s="127"/>
      <c r="J120" s="36"/>
      <c r="K120" s="36"/>
      <c r="L120" s="40"/>
      <c r="M120" s="215"/>
      <c r="N120" s="76"/>
      <c r="O120" s="76"/>
      <c r="P120" s="76"/>
      <c r="Q120" s="76"/>
      <c r="R120" s="76"/>
      <c r="S120" s="76"/>
      <c r="T120" s="77"/>
      <c r="AT120" s="14" t="s">
        <v>141</v>
      </c>
      <c r="AU120" s="14" t="s">
        <v>84</v>
      </c>
    </row>
    <row r="121" spans="2:51" s="11" customFormat="1" ht="12">
      <c r="B121" s="217"/>
      <c r="C121" s="218"/>
      <c r="D121" s="213" t="s">
        <v>143</v>
      </c>
      <c r="E121" s="219" t="s">
        <v>19</v>
      </c>
      <c r="F121" s="220" t="s">
        <v>710</v>
      </c>
      <c r="G121" s="218"/>
      <c r="H121" s="221">
        <v>74.4</v>
      </c>
      <c r="I121" s="222"/>
      <c r="J121" s="218"/>
      <c r="K121" s="218"/>
      <c r="L121" s="223"/>
      <c r="M121" s="224"/>
      <c r="N121" s="225"/>
      <c r="O121" s="225"/>
      <c r="P121" s="225"/>
      <c r="Q121" s="225"/>
      <c r="R121" s="225"/>
      <c r="S121" s="225"/>
      <c r="T121" s="226"/>
      <c r="AT121" s="227" t="s">
        <v>143</v>
      </c>
      <c r="AU121" s="227" t="s">
        <v>84</v>
      </c>
      <c r="AV121" s="11" t="s">
        <v>84</v>
      </c>
      <c r="AW121" s="11" t="s">
        <v>35</v>
      </c>
      <c r="AX121" s="11" t="s">
        <v>82</v>
      </c>
      <c r="AY121" s="227" t="s">
        <v>130</v>
      </c>
    </row>
    <row r="122" spans="2:65" s="1" customFormat="1" ht="20.4" customHeight="1">
      <c r="B122" s="35"/>
      <c r="C122" s="201" t="s">
        <v>185</v>
      </c>
      <c r="D122" s="201" t="s">
        <v>132</v>
      </c>
      <c r="E122" s="202" t="s">
        <v>165</v>
      </c>
      <c r="F122" s="203" t="s">
        <v>166</v>
      </c>
      <c r="G122" s="204" t="s">
        <v>167</v>
      </c>
      <c r="H122" s="205">
        <v>40</v>
      </c>
      <c r="I122" s="206"/>
      <c r="J122" s="207">
        <f>ROUND(I122*H122,2)</f>
        <v>0</v>
      </c>
      <c r="K122" s="203" t="s">
        <v>136</v>
      </c>
      <c r="L122" s="40"/>
      <c r="M122" s="208" t="s">
        <v>19</v>
      </c>
      <c r="N122" s="209" t="s">
        <v>45</v>
      </c>
      <c r="O122" s="76"/>
      <c r="P122" s="210">
        <f>O122*H122</f>
        <v>0</v>
      </c>
      <c r="Q122" s="210">
        <v>0</v>
      </c>
      <c r="R122" s="210">
        <f>Q122*H122</f>
        <v>0</v>
      </c>
      <c r="S122" s="210">
        <v>0</v>
      </c>
      <c r="T122" s="211">
        <f>S122*H122</f>
        <v>0</v>
      </c>
      <c r="AR122" s="14" t="s">
        <v>137</v>
      </c>
      <c r="AT122" s="14" t="s">
        <v>132</v>
      </c>
      <c r="AU122" s="14" t="s">
        <v>84</v>
      </c>
      <c r="AY122" s="14" t="s">
        <v>130</v>
      </c>
      <c r="BE122" s="212">
        <f>IF(N122="základní",J122,0)</f>
        <v>0</v>
      </c>
      <c r="BF122" s="212">
        <f>IF(N122="snížená",J122,0)</f>
        <v>0</v>
      </c>
      <c r="BG122" s="212">
        <f>IF(N122="zákl. přenesená",J122,0)</f>
        <v>0</v>
      </c>
      <c r="BH122" s="212">
        <f>IF(N122="sníž. přenesená",J122,0)</f>
        <v>0</v>
      </c>
      <c r="BI122" s="212">
        <f>IF(N122="nulová",J122,0)</f>
        <v>0</v>
      </c>
      <c r="BJ122" s="14" t="s">
        <v>82</v>
      </c>
      <c r="BK122" s="212">
        <f>ROUND(I122*H122,2)</f>
        <v>0</v>
      </c>
      <c r="BL122" s="14" t="s">
        <v>137</v>
      </c>
      <c r="BM122" s="14" t="s">
        <v>716</v>
      </c>
    </row>
    <row r="123" spans="2:47" s="1" customFormat="1" ht="12">
      <c r="B123" s="35"/>
      <c r="C123" s="36"/>
      <c r="D123" s="213" t="s">
        <v>139</v>
      </c>
      <c r="E123" s="36"/>
      <c r="F123" s="214" t="s">
        <v>169</v>
      </c>
      <c r="G123" s="36"/>
      <c r="H123" s="36"/>
      <c r="I123" s="127"/>
      <c r="J123" s="36"/>
      <c r="K123" s="36"/>
      <c r="L123" s="40"/>
      <c r="M123" s="215"/>
      <c r="N123" s="76"/>
      <c r="O123" s="76"/>
      <c r="P123" s="76"/>
      <c r="Q123" s="76"/>
      <c r="R123" s="76"/>
      <c r="S123" s="76"/>
      <c r="T123" s="77"/>
      <c r="AT123" s="14" t="s">
        <v>139</v>
      </c>
      <c r="AU123" s="14" t="s">
        <v>84</v>
      </c>
    </row>
    <row r="124" spans="2:47" s="1" customFormat="1" ht="12">
      <c r="B124" s="35"/>
      <c r="C124" s="36"/>
      <c r="D124" s="213" t="s">
        <v>141</v>
      </c>
      <c r="E124" s="36"/>
      <c r="F124" s="216" t="s">
        <v>170</v>
      </c>
      <c r="G124" s="36"/>
      <c r="H124" s="36"/>
      <c r="I124" s="127"/>
      <c r="J124" s="36"/>
      <c r="K124" s="36"/>
      <c r="L124" s="40"/>
      <c r="M124" s="215"/>
      <c r="N124" s="76"/>
      <c r="O124" s="76"/>
      <c r="P124" s="76"/>
      <c r="Q124" s="76"/>
      <c r="R124" s="76"/>
      <c r="S124" s="76"/>
      <c r="T124" s="77"/>
      <c r="AT124" s="14" t="s">
        <v>141</v>
      </c>
      <c r="AU124" s="14" t="s">
        <v>84</v>
      </c>
    </row>
    <row r="125" spans="2:65" s="1" customFormat="1" ht="20.4" customHeight="1">
      <c r="B125" s="35"/>
      <c r="C125" s="201" t="s">
        <v>190</v>
      </c>
      <c r="D125" s="201" t="s">
        <v>132</v>
      </c>
      <c r="E125" s="202" t="s">
        <v>172</v>
      </c>
      <c r="F125" s="203" t="s">
        <v>173</v>
      </c>
      <c r="G125" s="204" t="s">
        <v>174</v>
      </c>
      <c r="H125" s="205">
        <v>5</v>
      </c>
      <c r="I125" s="206"/>
      <c r="J125" s="207">
        <f>ROUND(I125*H125,2)</f>
        <v>0</v>
      </c>
      <c r="K125" s="203" t="s">
        <v>136</v>
      </c>
      <c r="L125" s="40"/>
      <c r="M125" s="208" t="s">
        <v>19</v>
      </c>
      <c r="N125" s="209" t="s">
        <v>45</v>
      </c>
      <c r="O125" s="76"/>
      <c r="P125" s="210">
        <f>O125*H125</f>
        <v>0</v>
      </c>
      <c r="Q125" s="210">
        <v>0</v>
      </c>
      <c r="R125" s="210">
        <f>Q125*H125</f>
        <v>0</v>
      </c>
      <c r="S125" s="210">
        <v>0</v>
      </c>
      <c r="T125" s="211">
        <f>S125*H125</f>
        <v>0</v>
      </c>
      <c r="AR125" s="14" t="s">
        <v>137</v>
      </c>
      <c r="AT125" s="14" t="s">
        <v>132</v>
      </c>
      <c r="AU125" s="14" t="s">
        <v>84</v>
      </c>
      <c r="AY125" s="14" t="s">
        <v>130</v>
      </c>
      <c r="BE125" s="212">
        <f>IF(N125="základní",J125,0)</f>
        <v>0</v>
      </c>
      <c r="BF125" s="212">
        <f>IF(N125="snížená",J125,0)</f>
        <v>0</v>
      </c>
      <c r="BG125" s="212">
        <f>IF(N125="zákl. přenesená",J125,0)</f>
        <v>0</v>
      </c>
      <c r="BH125" s="212">
        <f>IF(N125="sníž. přenesená",J125,0)</f>
        <v>0</v>
      </c>
      <c r="BI125" s="212">
        <f>IF(N125="nulová",J125,0)</f>
        <v>0</v>
      </c>
      <c r="BJ125" s="14" t="s">
        <v>82</v>
      </c>
      <c r="BK125" s="212">
        <f>ROUND(I125*H125,2)</f>
        <v>0</v>
      </c>
      <c r="BL125" s="14" t="s">
        <v>137</v>
      </c>
      <c r="BM125" s="14" t="s">
        <v>717</v>
      </c>
    </row>
    <row r="126" spans="2:47" s="1" customFormat="1" ht="12">
      <c r="B126" s="35"/>
      <c r="C126" s="36"/>
      <c r="D126" s="213" t="s">
        <v>139</v>
      </c>
      <c r="E126" s="36"/>
      <c r="F126" s="214" t="s">
        <v>176</v>
      </c>
      <c r="G126" s="36"/>
      <c r="H126" s="36"/>
      <c r="I126" s="127"/>
      <c r="J126" s="36"/>
      <c r="K126" s="36"/>
      <c r="L126" s="40"/>
      <c r="M126" s="215"/>
      <c r="N126" s="76"/>
      <c r="O126" s="76"/>
      <c r="P126" s="76"/>
      <c r="Q126" s="76"/>
      <c r="R126" s="76"/>
      <c r="S126" s="76"/>
      <c r="T126" s="77"/>
      <c r="AT126" s="14" t="s">
        <v>139</v>
      </c>
      <c r="AU126" s="14" t="s">
        <v>84</v>
      </c>
    </row>
    <row r="127" spans="2:47" s="1" customFormat="1" ht="12">
      <c r="B127" s="35"/>
      <c r="C127" s="36"/>
      <c r="D127" s="213" t="s">
        <v>141</v>
      </c>
      <c r="E127" s="36"/>
      <c r="F127" s="216" t="s">
        <v>177</v>
      </c>
      <c r="G127" s="36"/>
      <c r="H127" s="36"/>
      <c r="I127" s="127"/>
      <c r="J127" s="36"/>
      <c r="K127" s="36"/>
      <c r="L127" s="40"/>
      <c r="M127" s="215"/>
      <c r="N127" s="76"/>
      <c r="O127" s="76"/>
      <c r="P127" s="76"/>
      <c r="Q127" s="76"/>
      <c r="R127" s="76"/>
      <c r="S127" s="76"/>
      <c r="T127" s="77"/>
      <c r="AT127" s="14" t="s">
        <v>141</v>
      </c>
      <c r="AU127" s="14" t="s">
        <v>84</v>
      </c>
    </row>
    <row r="128" spans="2:65" s="1" customFormat="1" ht="20.4" customHeight="1">
      <c r="B128" s="35"/>
      <c r="C128" s="201" t="s">
        <v>195</v>
      </c>
      <c r="D128" s="201" t="s">
        <v>132</v>
      </c>
      <c r="E128" s="202" t="s">
        <v>179</v>
      </c>
      <c r="F128" s="203" t="s">
        <v>180</v>
      </c>
      <c r="G128" s="204" t="s">
        <v>181</v>
      </c>
      <c r="H128" s="205">
        <v>5</v>
      </c>
      <c r="I128" s="206"/>
      <c r="J128" s="207">
        <f>ROUND(I128*H128,2)</f>
        <v>0</v>
      </c>
      <c r="K128" s="203" t="s">
        <v>136</v>
      </c>
      <c r="L128" s="40"/>
      <c r="M128" s="208" t="s">
        <v>19</v>
      </c>
      <c r="N128" s="209" t="s">
        <v>45</v>
      </c>
      <c r="O128" s="76"/>
      <c r="P128" s="210">
        <f>O128*H128</f>
        <v>0</v>
      </c>
      <c r="Q128" s="210">
        <v>0.00868</v>
      </c>
      <c r="R128" s="210">
        <f>Q128*H128</f>
        <v>0.0434</v>
      </c>
      <c r="S128" s="210">
        <v>0</v>
      </c>
      <c r="T128" s="211">
        <f>S128*H128</f>
        <v>0</v>
      </c>
      <c r="AR128" s="14" t="s">
        <v>137</v>
      </c>
      <c r="AT128" s="14" t="s">
        <v>132</v>
      </c>
      <c r="AU128" s="14" t="s">
        <v>84</v>
      </c>
      <c r="AY128" s="14" t="s">
        <v>130</v>
      </c>
      <c r="BE128" s="212">
        <f>IF(N128="základní",J128,0)</f>
        <v>0</v>
      </c>
      <c r="BF128" s="212">
        <f>IF(N128="snížená",J128,0)</f>
        <v>0</v>
      </c>
      <c r="BG128" s="212">
        <f>IF(N128="zákl. přenesená",J128,0)</f>
        <v>0</v>
      </c>
      <c r="BH128" s="212">
        <f>IF(N128="sníž. přenesená",J128,0)</f>
        <v>0</v>
      </c>
      <c r="BI128" s="212">
        <f>IF(N128="nulová",J128,0)</f>
        <v>0</v>
      </c>
      <c r="BJ128" s="14" t="s">
        <v>82</v>
      </c>
      <c r="BK128" s="212">
        <f>ROUND(I128*H128,2)</f>
        <v>0</v>
      </c>
      <c r="BL128" s="14" t="s">
        <v>137</v>
      </c>
      <c r="BM128" s="14" t="s">
        <v>718</v>
      </c>
    </row>
    <row r="129" spans="2:47" s="1" customFormat="1" ht="12">
      <c r="B129" s="35"/>
      <c r="C129" s="36"/>
      <c r="D129" s="213" t="s">
        <v>139</v>
      </c>
      <c r="E129" s="36"/>
      <c r="F129" s="214" t="s">
        <v>183</v>
      </c>
      <c r="G129" s="36"/>
      <c r="H129" s="36"/>
      <c r="I129" s="127"/>
      <c r="J129" s="36"/>
      <c r="K129" s="36"/>
      <c r="L129" s="40"/>
      <c r="M129" s="215"/>
      <c r="N129" s="76"/>
      <c r="O129" s="76"/>
      <c r="P129" s="76"/>
      <c r="Q129" s="76"/>
      <c r="R129" s="76"/>
      <c r="S129" s="76"/>
      <c r="T129" s="77"/>
      <c r="AT129" s="14" t="s">
        <v>139</v>
      </c>
      <c r="AU129" s="14" t="s">
        <v>84</v>
      </c>
    </row>
    <row r="130" spans="2:47" s="1" customFormat="1" ht="12">
      <c r="B130" s="35"/>
      <c r="C130" s="36"/>
      <c r="D130" s="213" t="s">
        <v>141</v>
      </c>
      <c r="E130" s="36"/>
      <c r="F130" s="216" t="s">
        <v>184</v>
      </c>
      <c r="G130" s="36"/>
      <c r="H130" s="36"/>
      <c r="I130" s="127"/>
      <c r="J130" s="36"/>
      <c r="K130" s="36"/>
      <c r="L130" s="40"/>
      <c r="M130" s="215"/>
      <c r="N130" s="76"/>
      <c r="O130" s="76"/>
      <c r="P130" s="76"/>
      <c r="Q130" s="76"/>
      <c r="R130" s="76"/>
      <c r="S130" s="76"/>
      <c r="T130" s="77"/>
      <c r="AT130" s="14" t="s">
        <v>141</v>
      </c>
      <c r="AU130" s="14" t="s">
        <v>84</v>
      </c>
    </row>
    <row r="131" spans="2:65" s="1" customFormat="1" ht="20.4" customHeight="1">
      <c r="B131" s="35"/>
      <c r="C131" s="201" t="s">
        <v>201</v>
      </c>
      <c r="D131" s="201" t="s">
        <v>132</v>
      </c>
      <c r="E131" s="202" t="s">
        <v>186</v>
      </c>
      <c r="F131" s="203" t="s">
        <v>187</v>
      </c>
      <c r="G131" s="204" t="s">
        <v>181</v>
      </c>
      <c r="H131" s="205">
        <v>2.5</v>
      </c>
      <c r="I131" s="206"/>
      <c r="J131" s="207">
        <f>ROUND(I131*H131,2)</f>
        <v>0</v>
      </c>
      <c r="K131" s="203" t="s">
        <v>136</v>
      </c>
      <c r="L131" s="40"/>
      <c r="M131" s="208" t="s">
        <v>19</v>
      </c>
      <c r="N131" s="209" t="s">
        <v>45</v>
      </c>
      <c r="O131" s="76"/>
      <c r="P131" s="210">
        <f>O131*H131</f>
        <v>0</v>
      </c>
      <c r="Q131" s="210">
        <v>0.01068</v>
      </c>
      <c r="R131" s="210">
        <f>Q131*H131</f>
        <v>0.0267</v>
      </c>
      <c r="S131" s="210">
        <v>0</v>
      </c>
      <c r="T131" s="211">
        <f>S131*H131</f>
        <v>0</v>
      </c>
      <c r="AR131" s="14" t="s">
        <v>137</v>
      </c>
      <c r="AT131" s="14" t="s">
        <v>132</v>
      </c>
      <c r="AU131" s="14" t="s">
        <v>84</v>
      </c>
      <c r="AY131" s="14" t="s">
        <v>130</v>
      </c>
      <c r="BE131" s="212">
        <f>IF(N131="základní",J131,0)</f>
        <v>0</v>
      </c>
      <c r="BF131" s="212">
        <f>IF(N131="snížená",J131,0)</f>
        <v>0</v>
      </c>
      <c r="BG131" s="212">
        <f>IF(N131="zákl. přenesená",J131,0)</f>
        <v>0</v>
      </c>
      <c r="BH131" s="212">
        <f>IF(N131="sníž. přenesená",J131,0)</f>
        <v>0</v>
      </c>
      <c r="BI131" s="212">
        <f>IF(N131="nulová",J131,0)</f>
        <v>0</v>
      </c>
      <c r="BJ131" s="14" t="s">
        <v>82</v>
      </c>
      <c r="BK131" s="212">
        <f>ROUND(I131*H131,2)</f>
        <v>0</v>
      </c>
      <c r="BL131" s="14" t="s">
        <v>137</v>
      </c>
      <c r="BM131" s="14" t="s">
        <v>719</v>
      </c>
    </row>
    <row r="132" spans="2:47" s="1" customFormat="1" ht="12">
      <c r="B132" s="35"/>
      <c r="C132" s="36"/>
      <c r="D132" s="213" t="s">
        <v>139</v>
      </c>
      <c r="E132" s="36"/>
      <c r="F132" s="214" t="s">
        <v>189</v>
      </c>
      <c r="G132" s="36"/>
      <c r="H132" s="36"/>
      <c r="I132" s="127"/>
      <c r="J132" s="36"/>
      <c r="K132" s="36"/>
      <c r="L132" s="40"/>
      <c r="M132" s="215"/>
      <c r="N132" s="76"/>
      <c r="O132" s="76"/>
      <c r="P132" s="76"/>
      <c r="Q132" s="76"/>
      <c r="R132" s="76"/>
      <c r="S132" s="76"/>
      <c r="T132" s="77"/>
      <c r="AT132" s="14" t="s">
        <v>139</v>
      </c>
      <c r="AU132" s="14" t="s">
        <v>84</v>
      </c>
    </row>
    <row r="133" spans="2:47" s="1" customFormat="1" ht="12">
      <c r="B133" s="35"/>
      <c r="C133" s="36"/>
      <c r="D133" s="213" t="s">
        <v>141</v>
      </c>
      <c r="E133" s="36"/>
      <c r="F133" s="216" t="s">
        <v>184</v>
      </c>
      <c r="G133" s="36"/>
      <c r="H133" s="36"/>
      <c r="I133" s="127"/>
      <c r="J133" s="36"/>
      <c r="K133" s="36"/>
      <c r="L133" s="40"/>
      <c r="M133" s="215"/>
      <c r="N133" s="76"/>
      <c r="O133" s="76"/>
      <c r="P133" s="76"/>
      <c r="Q133" s="76"/>
      <c r="R133" s="76"/>
      <c r="S133" s="76"/>
      <c r="T133" s="77"/>
      <c r="AT133" s="14" t="s">
        <v>141</v>
      </c>
      <c r="AU133" s="14" t="s">
        <v>84</v>
      </c>
    </row>
    <row r="134" spans="2:65" s="1" customFormat="1" ht="20.4" customHeight="1">
      <c r="B134" s="35"/>
      <c r="C134" s="201" t="s">
        <v>206</v>
      </c>
      <c r="D134" s="201" t="s">
        <v>132</v>
      </c>
      <c r="E134" s="202" t="s">
        <v>191</v>
      </c>
      <c r="F134" s="203" t="s">
        <v>192</v>
      </c>
      <c r="G134" s="204" t="s">
        <v>181</v>
      </c>
      <c r="H134" s="205">
        <v>5</v>
      </c>
      <c r="I134" s="206"/>
      <c r="J134" s="207">
        <f>ROUND(I134*H134,2)</f>
        <v>0</v>
      </c>
      <c r="K134" s="203" t="s">
        <v>136</v>
      </c>
      <c r="L134" s="40"/>
      <c r="M134" s="208" t="s">
        <v>19</v>
      </c>
      <c r="N134" s="209" t="s">
        <v>45</v>
      </c>
      <c r="O134" s="76"/>
      <c r="P134" s="210">
        <f>O134*H134</f>
        <v>0</v>
      </c>
      <c r="Q134" s="210">
        <v>0.0369</v>
      </c>
      <c r="R134" s="210">
        <f>Q134*H134</f>
        <v>0.1845</v>
      </c>
      <c r="S134" s="210">
        <v>0</v>
      </c>
      <c r="T134" s="211">
        <f>S134*H134</f>
        <v>0</v>
      </c>
      <c r="AR134" s="14" t="s">
        <v>137</v>
      </c>
      <c r="AT134" s="14" t="s">
        <v>132</v>
      </c>
      <c r="AU134" s="14" t="s">
        <v>84</v>
      </c>
      <c r="AY134" s="14" t="s">
        <v>130</v>
      </c>
      <c r="BE134" s="212">
        <f>IF(N134="základní",J134,0)</f>
        <v>0</v>
      </c>
      <c r="BF134" s="212">
        <f>IF(N134="snížená",J134,0)</f>
        <v>0</v>
      </c>
      <c r="BG134" s="212">
        <f>IF(N134="zákl. přenesená",J134,0)</f>
        <v>0</v>
      </c>
      <c r="BH134" s="212">
        <f>IF(N134="sníž. přenesená",J134,0)</f>
        <v>0</v>
      </c>
      <c r="BI134" s="212">
        <f>IF(N134="nulová",J134,0)</f>
        <v>0</v>
      </c>
      <c r="BJ134" s="14" t="s">
        <v>82</v>
      </c>
      <c r="BK134" s="212">
        <f>ROUND(I134*H134,2)</f>
        <v>0</v>
      </c>
      <c r="BL134" s="14" t="s">
        <v>137</v>
      </c>
      <c r="BM134" s="14" t="s">
        <v>720</v>
      </c>
    </row>
    <row r="135" spans="2:47" s="1" customFormat="1" ht="12">
      <c r="B135" s="35"/>
      <c r="C135" s="36"/>
      <c r="D135" s="213" t="s">
        <v>139</v>
      </c>
      <c r="E135" s="36"/>
      <c r="F135" s="214" t="s">
        <v>194</v>
      </c>
      <c r="G135" s="36"/>
      <c r="H135" s="36"/>
      <c r="I135" s="127"/>
      <c r="J135" s="36"/>
      <c r="K135" s="36"/>
      <c r="L135" s="40"/>
      <c r="M135" s="215"/>
      <c r="N135" s="76"/>
      <c r="O135" s="76"/>
      <c r="P135" s="76"/>
      <c r="Q135" s="76"/>
      <c r="R135" s="76"/>
      <c r="S135" s="76"/>
      <c r="T135" s="77"/>
      <c r="AT135" s="14" t="s">
        <v>139</v>
      </c>
      <c r="AU135" s="14" t="s">
        <v>84</v>
      </c>
    </row>
    <row r="136" spans="2:47" s="1" customFormat="1" ht="12">
      <c r="B136" s="35"/>
      <c r="C136" s="36"/>
      <c r="D136" s="213" t="s">
        <v>141</v>
      </c>
      <c r="E136" s="36"/>
      <c r="F136" s="216" t="s">
        <v>184</v>
      </c>
      <c r="G136" s="36"/>
      <c r="H136" s="36"/>
      <c r="I136" s="127"/>
      <c r="J136" s="36"/>
      <c r="K136" s="36"/>
      <c r="L136" s="40"/>
      <c r="M136" s="215"/>
      <c r="N136" s="76"/>
      <c r="O136" s="76"/>
      <c r="P136" s="76"/>
      <c r="Q136" s="76"/>
      <c r="R136" s="76"/>
      <c r="S136" s="76"/>
      <c r="T136" s="77"/>
      <c r="AT136" s="14" t="s">
        <v>141</v>
      </c>
      <c r="AU136" s="14" t="s">
        <v>84</v>
      </c>
    </row>
    <row r="137" spans="2:65" s="1" customFormat="1" ht="20.4" customHeight="1">
      <c r="B137" s="35"/>
      <c r="C137" s="201" t="s">
        <v>215</v>
      </c>
      <c r="D137" s="201" t="s">
        <v>132</v>
      </c>
      <c r="E137" s="202" t="s">
        <v>196</v>
      </c>
      <c r="F137" s="203" t="s">
        <v>197</v>
      </c>
      <c r="G137" s="204" t="s">
        <v>181</v>
      </c>
      <c r="H137" s="205">
        <v>260</v>
      </c>
      <c r="I137" s="206"/>
      <c r="J137" s="207">
        <f>ROUND(I137*H137,2)</f>
        <v>0</v>
      </c>
      <c r="K137" s="203" t="s">
        <v>136</v>
      </c>
      <c r="L137" s="40"/>
      <c r="M137" s="208" t="s">
        <v>19</v>
      </c>
      <c r="N137" s="209" t="s">
        <v>45</v>
      </c>
      <c r="O137" s="76"/>
      <c r="P137" s="210">
        <f>O137*H137</f>
        <v>0</v>
      </c>
      <c r="Q137" s="210">
        <v>0.00014</v>
      </c>
      <c r="R137" s="210">
        <f>Q137*H137</f>
        <v>0.036399999999999995</v>
      </c>
      <c r="S137" s="210">
        <v>0</v>
      </c>
      <c r="T137" s="211">
        <f>S137*H137</f>
        <v>0</v>
      </c>
      <c r="AR137" s="14" t="s">
        <v>137</v>
      </c>
      <c r="AT137" s="14" t="s">
        <v>132</v>
      </c>
      <c r="AU137" s="14" t="s">
        <v>84</v>
      </c>
      <c r="AY137" s="14" t="s">
        <v>130</v>
      </c>
      <c r="BE137" s="212">
        <f>IF(N137="základní",J137,0)</f>
        <v>0</v>
      </c>
      <c r="BF137" s="212">
        <f>IF(N137="snížená",J137,0)</f>
        <v>0</v>
      </c>
      <c r="BG137" s="212">
        <f>IF(N137="zákl. přenesená",J137,0)</f>
        <v>0</v>
      </c>
      <c r="BH137" s="212">
        <f>IF(N137="sníž. přenesená",J137,0)</f>
        <v>0</v>
      </c>
      <c r="BI137" s="212">
        <f>IF(N137="nulová",J137,0)</f>
        <v>0</v>
      </c>
      <c r="BJ137" s="14" t="s">
        <v>82</v>
      </c>
      <c r="BK137" s="212">
        <f>ROUND(I137*H137,2)</f>
        <v>0</v>
      </c>
      <c r="BL137" s="14" t="s">
        <v>137</v>
      </c>
      <c r="BM137" s="14" t="s">
        <v>721</v>
      </c>
    </row>
    <row r="138" spans="2:47" s="1" customFormat="1" ht="12">
      <c r="B138" s="35"/>
      <c r="C138" s="36"/>
      <c r="D138" s="213" t="s">
        <v>139</v>
      </c>
      <c r="E138" s="36"/>
      <c r="F138" s="214" t="s">
        <v>199</v>
      </c>
      <c r="G138" s="36"/>
      <c r="H138" s="36"/>
      <c r="I138" s="127"/>
      <c r="J138" s="36"/>
      <c r="K138" s="36"/>
      <c r="L138" s="40"/>
      <c r="M138" s="215"/>
      <c r="N138" s="76"/>
      <c r="O138" s="76"/>
      <c r="P138" s="76"/>
      <c r="Q138" s="76"/>
      <c r="R138" s="76"/>
      <c r="S138" s="76"/>
      <c r="T138" s="77"/>
      <c r="AT138" s="14" t="s">
        <v>139</v>
      </c>
      <c r="AU138" s="14" t="s">
        <v>84</v>
      </c>
    </row>
    <row r="139" spans="2:47" s="1" customFormat="1" ht="12">
      <c r="B139" s="35"/>
      <c r="C139" s="36"/>
      <c r="D139" s="213" t="s">
        <v>141</v>
      </c>
      <c r="E139" s="36"/>
      <c r="F139" s="216" t="s">
        <v>200</v>
      </c>
      <c r="G139" s="36"/>
      <c r="H139" s="36"/>
      <c r="I139" s="127"/>
      <c r="J139" s="36"/>
      <c r="K139" s="36"/>
      <c r="L139" s="40"/>
      <c r="M139" s="215"/>
      <c r="N139" s="76"/>
      <c r="O139" s="76"/>
      <c r="P139" s="76"/>
      <c r="Q139" s="76"/>
      <c r="R139" s="76"/>
      <c r="S139" s="76"/>
      <c r="T139" s="77"/>
      <c r="AT139" s="14" t="s">
        <v>141</v>
      </c>
      <c r="AU139" s="14" t="s">
        <v>84</v>
      </c>
    </row>
    <row r="140" spans="2:65" s="1" customFormat="1" ht="20.4" customHeight="1">
      <c r="B140" s="35"/>
      <c r="C140" s="201" t="s">
        <v>8</v>
      </c>
      <c r="D140" s="201" t="s">
        <v>132</v>
      </c>
      <c r="E140" s="202" t="s">
        <v>202</v>
      </c>
      <c r="F140" s="203" t="s">
        <v>203</v>
      </c>
      <c r="G140" s="204" t="s">
        <v>181</v>
      </c>
      <c r="H140" s="205">
        <v>260</v>
      </c>
      <c r="I140" s="206"/>
      <c r="J140" s="207">
        <f>ROUND(I140*H140,2)</f>
        <v>0</v>
      </c>
      <c r="K140" s="203" t="s">
        <v>136</v>
      </c>
      <c r="L140" s="40"/>
      <c r="M140" s="208" t="s">
        <v>19</v>
      </c>
      <c r="N140" s="209" t="s">
        <v>45</v>
      </c>
      <c r="O140" s="76"/>
      <c r="P140" s="210">
        <f>O140*H140</f>
        <v>0</v>
      </c>
      <c r="Q140" s="210">
        <v>0</v>
      </c>
      <c r="R140" s="210">
        <f>Q140*H140</f>
        <v>0</v>
      </c>
      <c r="S140" s="210">
        <v>0</v>
      </c>
      <c r="T140" s="211">
        <f>S140*H140</f>
        <v>0</v>
      </c>
      <c r="AR140" s="14" t="s">
        <v>137</v>
      </c>
      <c r="AT140" s="14" t="s">
        <v>132</v>
      </c>
      <c r="AU140" s="14" t="s">
        <v>84</v>
      </c>
      <c r="AY140" s="14" t="s">
        <v>130</v>
      </c>
      <c r="BE140" s="212">
        <f>IF(N140="základní",J140,0)</f>
        <v>0</v>
      </c>
      <c r="BF140" s="212">
        <f>IF(N140="snížená",J140,0)</f>
        <v>0</v>
      </c>
      <c r="BG140" s="212">
        <f>IF(N140="zákl. přenesená",J140,0)</f>
        <v>0</v>
      </c>
      <c r="BH140" s="212">
        <f>IF(N140="sníž. přenesená",J140,0)</f>
        <v>0</v>
      </c>
      <c r="BI140" s="212">
        <f>IF(N140="nulová",J140,0)</f>
        <v>0</v>
      </c>
      <c r="BJ140" s="14" t="s">
        <v>82</v>
      </c>
      <c r="BK140" s="212">
        <f>ROUND(I140*H140,2)</f>
        <v>0</v>
      </c>
      <c r="BL140" s="14" t="s">
        <v>137</v>
      </c>
      <c r="BM140" s="14" t="s">
        <v>722</v>
      </c>
    </row>
    <row r="141" spans="2:47" s="1" customFormat="1" ht="12">
      <c r="B141" s="35"/>
      <c r="C141" s="36"/>
      <c r="D141" s="213" t="s">
        <v>139</v>
      </c>
      <c r="E141" s="36"/>
      <c r="F141" s="214" t="s">
        <v>205</v>
      </c>
      <c r="G141" s="36"/>
      <c r="H141" s="36"/>
      <c r="I141" s="127"/>
      <c r="J141" s="36"/>
      <c r="K141" s="36"/>
      <c r="L141" s="40"/>
      <c r="M141" s="215"/>
      <c r="N141" s="76"/>
      <c r="O141" s="76"/>
      <c r="P141" s="76"/>
      <c r="Q141" s="76"/>
      <c r="R141" s="76"/>
      <c r="S141" s="76"/>
      <c r="T141" s="77"/>
      <c r="AT141" s="14" t="s">
        <v>139</v>
      </c>
      <c r="AU141" s="14" t="s">
        <v>84</v>
      </c>
    </row>
    <row r="142" spans="2:47" s="1" customFormat="1" ht="12">
      <c r="B142" s="35"/>
      <c r="C142" s="36"/>
      <c r="D142" s="213" t="s">
        <v>141</v>
      </c>
      <c r="E142" s="36"/>
      <c r="F142" s="216" t="s">
        <v>200</v>
      </c>
      <c r="G142" s="36"/>
      <c r="H142" s="36"/>
      <c r="I142" s="127"/>
      <c r="J142" s="36"/>
      <c r="K142" s="36"/>
      <c r="L142" s="40"/>
      <c r="M142" s="215"/>
      <c r="N142" s="76"/>
      <c r="O142" s="76"/>
      <c r="P142" s="76"/>
      <c r="Q142" s="76"/>
      <c r="R142" s="76"/>
      <c r="S142" s="76"/>
      <c r="T142" s="77"/>
      <c r="AT142" s="14" t="s">
        <v>141</v>
      </c>
      <c r="AU142" s="14" t="s">
        <v>84</v>
      </c>
    </row>
    <row r="143" spans="2:65" s="1" customFormat="1" ht="20.4" customHeight="1">
      <c r="B143" s="35"/>
      <c r="C143" s="201" t="s">
        <v>226</v>
      </c>
      <c r="D143" s="201" t="s">
        <v>132</v>
      </c>
      <c r="E143" s="202" t="s">
        <v>207</v>
      </c>
      <c r="F143" s="203" t="s">
        <v>208</v>
      </c>
      <c r="G143" s="204" t="s">
        <v>209</v>
      </c>
      <c r="H143" s="205">
        <v>98.942</v>
      </c>
      <c r="I143" s="206"/>
      <c r="J143" s="207">
        <f>ROUND(I143*H143,2)</f>
        <v>0</v>
      </c>
      <c r="K143" s="203" t="s">
        <v>136</v>
      </c>
      <c r="L143" s="40"/>
      <c r="M143" s="208" t="s">
        <v>19</v>
      </c>
      <c r="N143" s="209" t="s">
        <v>45</v>
      </c>
      <c r="O143" s="76"/>
      <c r="P143" s="210">
        <f>O143*H143</f>
        <v>0</v>
      </c>
      <c r="Q143" s="210">
        <v>0</v>
      </c>
      <c r="R143" s="210">
        <f>Q143*H143</f>
        <v>0</v>
      </c>
      <c r="S143" s="210">
        <v>0</v>
      </c>
      <c r="T143" s="211">
        <f>S143*H143</f>
        <v>0</v>
      </c>
      <c r="AR143" s="14" t="s">
        <v>137</v>
      </c>
      <c r="AT143" s="14" t="s">
        <v>132</v>
      </c>
      <c r="AU143" s="14" t="s">
        <v>84</v>
      </c>
      <c r="AY143" s="14" t="s">
        <v>130</v>
      </c>
      <c r="BE143" s="212">
        <f>IF(N143="základní",J143,0)</f>
        <v>0</v>
      </c>
      <c r="BF143" s="212">
        <f>IF(N143="snížená",J143,0)</f>
        <v>0</v>
      </c>
      <c r="BG143" s="212">
        <f>IF(N143="zákl. přenesená",J143,0)</f>
        <v>0</v>
      </c>
      <c r="BH143" s="212">
        <f>IF(N143="sníž. přenesená",J143,0)</f>
        <v>0</v>
      </c>
      <c r="BI143" s="212">
        <f>IF(N143="nulová",J143,0)</f>
        <v>0</v>
      </c>
      <c r="BJ143" s="14" t="s">
        <v>82</v>
      </c>
      <c r="BK143" s="212">
        <f>ROUND(I143*H143,2)</f>
        <v>0</v>
      </c>
      <c r="BL143" s="14" t="s">
        <v>137</v>
      </c>
      <c r="BM143" s="14" t="s">
        <v>723</v>
      </c>
    </row>
    <row r="144" spans="2:47" s="1" customFormat="1" ht="12">
      <c r="B144" s="35"/>
      <c r="C144" s="36"/>
      <c r="D144" s="213" t="s">
        <v>139</v>
      </c>
      <c r="E144" s="36"/>
      <c r="F144" s="214" t="s">
        <v>211</v>
      </c>
      <c r="G144" s="36"/>
      <c r="H144" s="36"/>
      <c r="I144" s="127"/>
      <c r="J144" s="36"/>
      <c r="K144" s="36"/>
      <c r="L144" s="40"/>
      <c r="M144" s="215"/>
      <c r="N144" s="76"/>
      <c r="O144" s="76"/>
      <c r="P144" s="76"/>
      <c r="Q144" s="76"/>
      <c r="R144" s="76"/>
      <c r="S144" s="76"/>
      <c r="T144" s="77"/>
      <c r="AT144" s="14" t="s">
        <v>139</v>
      </c>
      <c r="AU144" s="14" t="s">
        <v>84</v>
      </c>
    </row>
    <row r="145" spans="2:47" s="1" customFormat="1" ht="12">
      <c r="B145" s="35"/>
      <c r="C145" s="36"/>
      <c r="D145" s="213" t="s">
        <v>141</v>
      </c>
      <c r="E145" s="36"/>
      <c r="F145" s="216" t="s">
        <v>212</v>
      </c>
      <c r="G145" s="36"/>
      <c r="H145" s="36"/>
      <c r="I145" s="127"/>
      <c r="J145" s="36"/>
      <c r="K145" s="36"/>
      <c r="L145" s="40"/>
      <c r="M145" s="215"/>
      <c r="N145" s="76"/>
      <c r="O145" s="76"/>
      <c r="P145" s="76"/>
      <c r="Q145" s="76"/>
      <c r="R145" s="76"/>
      <c r="S145" s="76"/>
      <c r="T145" s="77"/>
      <c r="AT145" s="14" t="s">
        <v>141</v>
      </c>
      <c r="AU145" s="14" t="s">
        <v>84</v>
      </c>
    </row>
    <row r="146" spans="2:51" s="11" customFormat="1" ht="12">
      <c r="B146" s="217"/>
      <c r="C146" s="218"/>
      <c r="D146" s="213" t="s">
        <v>143</v>
      </c>
      <c r="E146" s="219" t="s">
        <v>19</v>
      </c>
      <c r="F146" s="220" t="s">
        <v>724</v>
      </c>
      <c r="G146" s="218"/>
      <c r="H146" s="221">
        <v>329.805</v>
      </c>
      <c r="I146" s="222"/>
      <c r="J146" s="218"/>
      <c r="K146" s="218"/>
      <c r="L146" s="223"/>
      <c r="M146" s="224"/>
      <c r="N146" s="225"/>
      <c r="O146" s="225"/>
      <c r="P146" s="225"/>
      <c r="Q146" s="225"/>
      <c r="R146" s="225"/>
      <c r="S146" s="225"/>
      <c r="T146" s="226"/>
      <c r="AT146" s="227" t="s">
        <v>143</v>
      </c>
      <c r="AU146" s="227" t="s">
        <v>84</v>
      </c>
      <c r="AV146" s="11" t="s">
        <v>84</v>
      </c>
      <c r="AW146" s="11" t="s">
        <v>35</v>
      </c>
      <c r="AX146" s="11" t="s">
        <v>82</v>
      </c>
      <c r="AY146" s="227" t="s">
        <v>130</v>
      </c>
    </row>
    <row r="147" spans="2:51" s="11" customFormat="1" ht="12">
      <c r="B147" s="217"/>
      <c r="C147" s="218"/>
      <c r="D147" s="213" t="s">
        <v>143</v>
      </c>
      <c r="E147" s="218"/>
      <c r="F147" s="220" t="s">
        <v>725</v>
      </c>
      <c r="G147" s="218"/>
      <c r="H147" s="221">
        <v>98.942</v>
      </c>
      <c r="I147" s="222"/>
      <c r="J147" s="218"/>
      <c r="K147" s="218"/>
      <c r="L147" s="223"/>
      <c r="M147" s="224"/>
      <c r="N147" s="225"/>
      <c r="O147" s="225"/>
      <c r="P147" s="225"/>
      <c r="Q147" s="225"/>
      <c r="R147" s="225"/>
      <c r="S147" s="225"/>
      <c r="T147" s="226"/>
      <c r="AT147" s="227" t="s">
        <v>143</v>
      </c>
      <c r="AU147" s="227" t="s">
        <v>84</v>
      </c>
      <c r="AV147" s="11" t="s">
        <v>84</v>
      </c>
      <c r="AW147" s="11" t="s">
        <v>4</v>
      </c>
      <c r="AX147" s="11" t="s">
        <v>82</v>
      </c>
      <c r="AY147" s="227" t="s">
        <v>130</v>
      </c>
    </row>
    <row r="148" spans="2:65" s="1" customFormat="1" ht="20.4" customHeight="1">
      <c r="B148" s="35"/>
      <c r="C148" s="201" t="s">
        <v>232</v>
      </c>
      <c r="D148" s="201" t="s">
        <v>132</v>
      </c>
      <c r="E148" s="202" t="s">
        <v>216</v>
      </c>
      <c r="F148" s="203" t="s">
        <v>217</v>
      </c>
      <c r="G148" s="204" t="s">
        <v>209</v>
      </c>
      <c r="H148" s="205">
        <v>98.942</v>
      </c>
      <c r="I148" s="206"/>
      <c r="J148" s="207">
        <f>ROUND(I148*H148,2)</f>
        <v>0</v>
      </c>
      <c r="K148" s="203" t="s">
        <v>136</v>
      </c>
      <c r="L148" s="40"/>
      <c r="M148" s="208" t="s">
        <v>19</v>
      </c>
      <c r="N148" s="209" t="s">
        <v>45</v>
      </c>
      <c r="O148" s="76"/>
      <c r="P148" s="210">
        <f>O148*H148</f>
        <v>0</v>
      </c>
      <c r="Q148" s="210">
        <v>0</v>
      </c>
      <c r="R148" s="210">
        <f>Q148*H148</f>
        <v>0</v>
      </c>
      <c r="S148" s="210">
        <v>0</v>
      </c>
      <c r="T148" s="211">
        <f>S148*H148</f>
        <v>0</v>
      </c>
      <c r="AR148" s="14" t="s">
        <v>137</v>
      </c>
      <c r="AT148" s="14" t="s">
        <v>132</v>
      </c>
      <c r="AU148" s="14" t="s">
        <v>84</v>
      </c>
      <c r="AY148" s="14" t="s">
        <v>130</v>
      </c>
      <c r="BE148" s="212">
        <f>IF(N148="základní",J148,0)</f>
        <v>0</v>
      </c>
      <c r="BF148" s="212">
        <f>IF(N148="snížená",J148,0)</f>
        <v>0</v>
      </c>
      <c r="BG148" s="212">
        <f>IF(N148="zákl. přenesená",J148,0)</f>
        <v>0</v>
      </c>
      <c r="BH148" s="212">
        <f>IF(N148="sníž. přenesená",J148,0)</f>
        <v>0</v>
      </c>
      <c r="BI148" s="212">
        <f>IF(N148="nulová",J148,0)</f>
        <v>0</v>
      </c>
      <c r="BJ148" s="14" t="s">
        <v>82</v>
      </c>
      <c r="BK148" s="212">
        <f>ROUND(I148*H148,2)</f>
        <v>0</v>
      </c>
      <c r="BL148" s="14" t="s">
        <v>137</v>
      </c>
      <c r="BM148" s="14" t="s">
        <v>726</v>
      </c>
    </row>
    <row r="149" spans="2:47" s="1" customFormat="1" ht="12">
      <c r="B149" s="35"/>
      <c r="C149" s="36"/>
      <c r="D149" s="213" t="s">
        <v>139</v>
      </c>
      <c r="E149" s="36"/>
      <c r="F149" s="214" t="s">
        <v>219</v>
      </c>
      <c r="G149" s="36"/>
      <c r="H149" s="36"/>
      <c r="I149" s="127"/>
      <c r="J149" s="36"/>
      <c r="K149" s="36"/>
      <c r="L149" s="40"/>
      <c r="M149" s="215"/>
      <c r="N149" s="76"/>
      <c r="O149" s="76"/>
      <c r="P149" s="76"/>
      <c r="Q149" s="76"/>
      <c r="R149" s="76"/>
      <c r="S149" s="76"/>
      <c r="T149" s="77"/>
      <c r="AT149" s="14" t="s">
        <v>139</v>
      </c>
      <c r="AU149" s="14" t="s">
        <v>84</v>
      </c>
    </row>
    <row r="150" spans="2:47" s="1" customFormat="1" ht="12">
      <c r="B150" s="35"/>
      <c r="C150" s="36"/>
      <c r="D150" s="213" t="s">
        <v>141</v>
      </c>
      <c r="E150" s="36"/>
      <c r="F150" s="216" t="s">
        <v>220</v>
      </c>
      <c r="G150" s="36"/>
      <c r="H150" s="36"/>
      <c r="I150" s="127"/>
      <c r="J150" s="36"/>
      <c r="K150" s="36"/>
      <c r="L150" s="40"/>
      <c r="M150" s="215"/>
      <c r="N150" s="76"/>
      <c r="O150" s="76"/>
      <c r="P150" s="76"/>
      <c r="Q150" s="76"/>
      <c r="R150" s="76"/>
      <c r="S150" s="76"/>
      <c r="T150" s="77"/>
      <c r="AT150" s="14" t="s">
        <v>141</v>
      </c>
      <c r="AU150" s="14" t="s">
        <v>84</v>
      </c>
    </row>
    <row r="151" spans="2:51" s="11" customFormat="1" ht="12">
      <c r="B151" s="217"/>
      <c r="C151" s="218"/>
      <c r="D151" s="213" t="s">
        <v>143</v>
      </c>
      <c r="E151" s="219" t="s">
        <v>19</v>
      </c>
      <c r="F151" s="220" t="s">
        <v>724</v>
      </c>
      <c r="G151" s="218"/>
      <c r="H151" s="221">
        <v>329.805</v>
      </c>
      <c r="I151" s="222"/>
      <c r="J151" s="218"/>
      <c r="K151" s="218"/>
      <c r="L151" s="223"/>
      <c r="M151" s="224"/>
      <c r="N151" s="225"/>
      <c r="O151" s="225"/>
      <c r="P151" s="225"/>
      <c r="Q151" s="225"/>
      <c r="R151" s="225"/>
      <c r="S151" s="225"/>
      <c r="T151" s="226"/>
      <c r="AT151" s="227" t="s">
        <v>143</v>
      </c>
      <c r="AU151" s="227" t="s">
        <v>84</v>
      </c>
      <c r="AV151" s="11" t="s">
        <v>84</v>
      </c>
      <c r="AW151" s="11" t="s">
        <v>35</v>
      </c>
      <c r="AX151" s="11" t="s">
        <v>82</v>
      </c>
      <c r="AY151" s="227" t="s">
        <v>130</v>
      </c>
    </row>
    <row r="152" spans="2:51" s="11" customFormat="1" ht="12">
      <c r="B152" s="217"/>
      <c r="C152" s="218"/>
      <c r="D152" s="213" t="s">
        <v>143</v>
      </c>
      <c r="E152" s="218"/>
      <c r="F152" s="220" t="s">
        <v>725</v>
      </c>
      <c r="G152" s="218"/>
      <c r="H152" s="221">
        <v>98.942</v>
      </c>
      <c r="I152" s="222"/>
      <c r="J152" s="218"/>
      <c r="K152" s="218"/>
      <c r="L152" s="223"/>
      <c r="M152" s="224"/>
      <c r="N152" s="225"/>
      <c r="O152" s="225"/>
      <c r="P152" s="225"/>
      <c r="Q152" s="225"/>
      <c r="R152" s="225"/>
      <c r="S152" s="225"/>
      <c r="T152" s="226"/>
      <c r="AT152" s="227" t="s">
        <v>143</v>
      </c>
      <c r="AU152" s="227" t="s">
        <v>84</v>
      </c>
      <c r="AV152" s="11" t="s">
        <v>84</v>
      </c>
      <c r="AW152" s="11" t="s">
        <v>4</v>
      </c>
      <c r="AX152" s="11" t="s">
        <v>82</v>
      </c>
      <c r="AY152" s="227" t="s">
        <v>130</v>
      </c>
    </row>
    <row r="153" spans="2:65" s="1" customFormat="1" ht="20.4" customHeight="1">
      <c r="B153" s="35"/>
      <c r="C153" s="201" t="s">
        <v>238</v>
      </c>
      <c r="D153" s="201" t="s">
        <v>132</v>
      </c>
      <c r="E153" s="202" t="s">
        <v>221</v>
      </c>
      <c r="F153" s="203" t="s">
        <v>222</v>
      </c>
      <c r="G153" s="204" t="s">
        <v>209</v>
      </c>
      <c r="H153" s="205">
        <v>29.682</v>
      </c>
      <c r="I153" s="206"/>
      <c r="J153" s="207">
        <f>ROUND(I153*H153,2)</f>
        <v>0</v>
      </c>
      <c r="K153" s="203" t="s">
        <v>136</v>
      </c>
      <c r="L153" s="40"/>
      <c r="M153" s="208" t="s">
        <v>19</v>
      </c>
      <c r="N153" s="209" t="s">
        <v>45</v>
      </c>
      <c r="O153" s="76"/>
      <c r="P153" s="210">
        <f>O153*H153</f>
        <v>0</v>
      </c>
      <c r="Q153" s="210">
        <v>0</v>
      </c>
      <c r="R153" s="210">
        <f>Q153*H153</f>
        <v>0</v>
      </c>
      <c r="S153" s="210">
        <v>0</v>
      </c>
      <c r="T153" s="211">
        <f>S153*H153</f>
        <v>0</v>
      </c>
      <c r="AR153" s="14" t="s">
        <v>137</v>
      </c>
      <c r="AT153" s="14" t="s">
        <v>132</v>
      </c>
      <c r="AU153" s="14" t="s">
        <v>84</v>
      </c>
      <c r="AY153" s="14" t="s">
        <v>130</v>
      </c>
      <c r="BE153" s="212">
        <f>IF(N153="základní",J153,0)</f>
        <v>0</v>
      </c>
      <c r="BF153" s="212">
        <f>IF(N153="snížená",J153,0)</f>
        <v>0</v>
      </c>
      <c r="BG153" s="212">
        <f>IF(N153="zákl. přenesená",J153,0)</f>
        <v>0</v>
      </c>
      <c r="BH153" s="212">
        <f>IF(N153="sníž. přenesená",J153,0)</f>
        <v>0</v>
      </c>
      <c r="BI153" s="212">
        <f>IF(N153="nulová",J153,0)</f>
        <v>0</v>
      </c>
      <c r="BJ153" s="14" t="s">
        <v>82</v>
      </c>
      <c r="BK153" s="212">
        <f>ROUND(I153*H153,2)</f>
        <v>0</v>
      </c>
      <c r="BL153" s="14" t="s">
        <v>137</v>
      </c>
      <c r="BM153" s="14" t="s">
        <v>727</v>
      </c>
    </row>
    <row r="154" spans="2:47" s="1" customFormat="1" ht="12">
      <c r="B154" s="35"/>
      <c r="C154" s="36"/>
      <c r="D154" s="213" t="s">
        <v>139</v>
      </c>
      <c r="E154" s="36"/>
      <c r="F154" s="214" t="s">
        <v>224</v>
      </c>
      <c r="G154" s="36"/>
      <c r="H154" s="36"/>
      <c r="I154" s="127"/>
      <c r="J154" s="36"/>
      <c r="K154" s="36"/>
      <c r="L154" s="40"/>
      <c r="M154" s="215"/>
      <c r="N154" s="76"/>
      <c r="O154" s="76"/>
      <c r="P154" s="76"/>
      <c r="Q154" s="76"/>
      <c r="R154" s="76"/>
      <c r="S154" s="76"/>
      <c r="T154" s="77"/>
      <c r="AT154" s="14" t="s">
        <v>139</v>
      </c>
      <c r="AU154" s="14" t="s">
        <v>84</v>
      </c>
    </row>
    <row r="155" spans="2:47" s="1" customFormat="1" ht="12">
      <c r="B155" s="35"/>
      <c r="C155" s="36"/>
      <c r="D155" s="213" t="s">
        <v>141</v>
      </c>
      <c r="E155" s="36"/>
      <c r="F155" s="216" t="s">
        <v>220</v>
      </c>
      <c r="G155" s="36"/>
      <c r="H155" s="36"/>
      <c r="I155" s="127"/>
      <c r="J155" s="36"/>
      <c r="K155" s="36"/>
      <c r="L155" s="40"/>
      <c r="M155" s="215"/>
      <c r="N155" s="76"/>
      <c r="O155" s="76"/>
      <c r="P155" s="76"/>
      <c r="Q155" s="76"/>
      <c r="R155" s="76"/>
      <c r="S155" s="76"/>
      <c r="T155" s="77"/>
      <c r="AT155" s="14" t="s">
        <v>141</v>
      </c>
      <c r="AU155" s="14" t="s">
        <v>84</v>
      </c>
    </row>
    <row r="156" spans="2:51" s="11" customFormat="1" ht="12">
      <c r="B156" s="217"/>
      <c r="C156" s="218"/>
      <c r="D156" s="213" t="s">
        <v>143</v>
      </c>
      <c r="E156" s="219" t="s">
        <v>19</v>
      </c>
      <c r="F156" s="220" t="s">
        <v>724</v>
      </c>
      <c r="G156" s="218"/>
      <c r="H156" s="221">
        <v>329.805</v>
      </c>
      <c r="I156" s="222"/>
      <c r="J156" s="218"/>
      <c r="K156" s="218"/>
      <c r="L156" s="223"/>
      <c r="M156" s="224"/>
      <c r="N156" s="225"/>
      <c r="O156" s="225"/>
      <c r="P156" s="225"/>
      <c r="Q156" s="225"/>
      <c r="R156" s="225"/>
      <c r="S156" s="225"/>
      <c r="T156" s="226"/>
      <c r="AT156" s="227" t="s">
        <v>143</v>
      </c>
      <c r="AU156" s="227" t="s">
        <v>84</v>
      </c>
      <c r="AV156" s="11" t="s">
        <v>84</v>
      </c>
      <c r="AW156" s="11" t="s">
        <v>35</v>
      </c>
      <c r="AX156" s="11" t="s">
        <v>82</v>
      </c>
      <c r="AY156" s="227" t="s">
        <v>130</v>
      </c>
    </row>
    <row r="157" spans="2:51" s="11" customFormat="1" ht="12">
      <c r="B157" s="217"/>
      <c r="C157" s="218"/>
      <c r="D157" s="213" t="s">
        <v>143</v>
      </c>
      <c r="E157" s="218"/>
      <c r="F157" s="220" t="s">
        <v>728</v>
      </c>
      <c r="G157" s="218"/>
      <c r="H157" s="221">
        <v>29.682</v>
      </c>
      <c r="I157" s="222"/>
      <c r="J157" s="218"/>
      <c r="K157" s="218"/>
      <c r="L157" s="223"/>
      <c r="M157" s="224"/>
      <c r="N157" s="225"/>
      <c r="O157" s="225"/>
      <c r="P157" s="225"/>
      <c r="Q157" s="225"/>
      <c r="R157" s="225"/>
      <c r="S157" s="225"/>
      <c r="T157" s="226"/>
      <c r="AT157" s="227" t="s">
        <v>143</v>
      </c>
      <c r="AU157" s="227" t="s">
        <v>84</v>
      </c>
      <c r="AV157" s="11" t="s">
        <v>84</v>
      </c>
      <c r="AW157" s="11" t="s">
        <v>4</v>
      </c>
      <c r="AX157" s="11" t="s">
        <v>82</v>
      </c>
      <c r="AY157" s="227" t="s">
        <v>130</v>
      </c>
    </row>
    <row r="158" spans="2:65" s="1" customFormat="1" ht="20.4" customHeight="1">
      <c r="B158" s="35"/>
      <c r="C158" s="201" t="s">
        <v>244</v>
      </c>
      <c r="D158" s="201" t="s">
        <v>132</v>
      </c>
      <c r="E158" s="202" t="s">
        <v>227</v>
      </c>
      <c r="F158" s="203" t="s">
        <v>228</v>
      </c>
      <c r="G158" s="204" t="s">
        <v>209</v>
      </c>
      <c r="H158" s="205">
        <v>131.922</v>
      </c>
      <c r="I158" s="206"/>
      <c r="J158" s="207">
        <f>ROUND(I158*H158,2)</f>
        <v>0</v>
      </c>
      <c r="K158" s="203" t="s">
        <v>136</v>
      </c>
      <c r="L158" s="40"/>
      <c r="M158" s="208" t="s">
        <v>19</v>
      </c>
      <c r="N158" s="209" t="s">
        <v>45</v>
      </c>
      <c r="O158" s="76"/>
      <c r="P158" s="210">
        <f>O158*H158</f>
        <v>0</v>
      </c>
      <c r="Q158" s="210">
        <v>0</v>
      </c>
      <c r="R158" s="210">
        <f>Q158*H158</f>
        <v>0</v>
      </c>
      <c r="S158" s="210">
        <v>0</v>
      </c>
      <c r="T158" s="211">
        <f>S158*H158</f>
        <v>0</v>
      </c>
      <c r="AR158" s="14" t="s">
        <v>137</v>
      </c>
      <c r="AT158" s="14" t="s">
        <v>132</v>
      </c>
      <c r="AU158" s="14" t="s">
        <v>84</v>
      </c>
      <c r="AY158" s="14" t="s">
        <v>130</v>
      </c>
      <c r="BE158" s="212">
        <f>IF(N158="základní",J158,0)</f>
        <v>0</v>
      </c>
      <c r="BF158" s="212">
        <f>IF(N158="snížená",J158,0)</f>
        <v>0</v>
      </c>
      <c r="BG158" s="212">
        <f>IF(N158="zákl. přenesená",J158,0)</f>
        <v>0</v>
      </c>
      <c r="BH158" s="212">
        <f>IF(N158="sníž. přenesená",J158,0)</f>
        <v>0</v>
      </c>
      <c r="BI158" s="212">
        <f>IF(N158="nulová",J158,0)</f>
        <v>0</v>
      </c>
      <c r="BJ158" s="14" t="s">
        <v>82</v>
      </c>
      <c r="BK158" s="212">
        <f>ROUND(I158*H158,2)</f>
        <v>0</v>
      </c>
      <c r="BL158" s="14" t="s">
        <v>137</v>
      </c>
      <c r="BM158" s="14" t="s">
        <v>729</v>
      </c>
    </row>
    <row r="159" spans="2:47" s="1" customFormat="1" ht="12">
      <c r="B159" s="35"/>
      <c r="C159" s="36"/>
      <c r="D159" s="213" t="s">
        <v>139</v>
      </c>
      <c r="E159" s="36"/>
      <c r="F159" s="214" t="s">
        <v>230</v>
      </c>
      <c r="G159" s="36"/>
      <c r="H159" s="36"/>
      <c r="I159" s="127"/>
      <c r="J159" s="36"/>
      <c r="K159" s="36"/>
      <c r="L159" s="40"/>
      <c r="M159" s="215"/>
      <c r="N159" s="76"/>
      <c r="O159" s="76"/>
      <c r="P159" s="76"/>
      <c r="Q159" s="76"/>
      <c r="R159" s="76"/>
      <c r="S159" s="76"/>
      <c r="T159" s="77"/>
      <c r="AT159" s="14" t="s">
        <v>139</v>
      </c>
      <c r="AU159" s="14" t="s">
        <v>84</v>
      </c>
    </row>
    <row r="160" spans="2:47" s="1" customFormat="1" ht="12">
      <c r="B160" s="35"/>
      <c r="C160" s="36"/>
      <c r="D160" s="213" t="s">
        <v>141</v>
      </c>
      <c r="E160" s="36"/>
      <c r="F160" s="216" t="s">
        <v>220</v>
      </c>
      <c r="G160" s="36"/>
      <c r="H160" s="36"/>
      <c r="I160" s="127"/>
      <c r="J160" s="36"/>
      <c r="K160" s="36"/>
      <c r="L160" s="40"/>
      <c r="M160" s="215"/>
      <c r="N160" s="76"/>
      <c r="O160" s="76"/>
      <c r="P160" s="76"/>
      <c r="Q160" s="76"/>
      <c r="R160" s="76"/>
      <c r="S160" s="76"/>
      <c r="T160" s="77"/>
      <c r="AT160" s="14" t="s">
        <v>141</v>
      </c>
      <c r="AU160" s="14" t="s">
        <v>84</v>
      </c>
    </row>
    <row r="161" spans="2:51" s="11" customFormat="1" ht="12">
      <c r="B161" s="217"/>
      <c r="C161" s="218"/>
      <c r="D161" s="213" t="s">
        <v>143</v>
      </c>
      <c r="E161" s="219" t="s">
        <v>19</v>
      </c>
      <c r="F161" s="220" t="s">
        <v>724</v>
      </c>
      <c r="G161" s="218"/>
      <c r="H161" s="221">
        <v>329.805</v>
      </c>
      <c r="I161" s="222"/>
      <c r="J161" s="218"/>
      <c r="K161" s="218"/>
      <c r="L161" s="223"/>
      <c r="M161" s="224"/>
      <c r="N161" s="225"/>
      <c r="O161" s="225"/>
      <c r="P161" s="225"/>
      <c r="Q161" s="225"/>
      <c r="R161" s="225"/>
      <c r="S161" s="225"/>
      <c r="T161" s="226"/>
      <c r="AT161" s="227" t="s">
        <v>143</v>
      </c>
      <c r="AU161" s="227" t="s">
        <v>84</v>
      </c>
      <c r="AV161" s="11" t="s">
        <v>84</v>
      </c>
      <c r="AW161" s="11" t="s">
        <v>35</v>
      </c>
      <c r="AX161" s="11" t="s">
        <v>82</v>
      </c>
      <c r="AY161" s="227" t="s">
        <v>130</v>
      </c>
    </row>
    <row r="162" spans="2:51" s="11" customFormat="1" ht="12">
      <c r="B162" s="217"/>
      <c r="C162" s="218"/>
      <c r="D162" s="213" t="s">
        <v>143</v>
      </c>
      <c r="E162" s="218"/>
      <c r="F162" s="220" t="s">
        <v>730</v>
      </c>
      <c r="G162" s="218"/>
      <c r="H162" s="221">
        <v>131.922</v>
      </c>
      <c r="I162" s="222"/>
      <c r="J162" s="218"/>
      <c r="K162" s="218"/>
      <c r="L162" s="223"/>
      <c r="M162" s="224"/>
      <c r="N162" s="225"/>
      <c r="O162" s="225"/>
      <c r="P162" s="225"/>
      <c r="Q162" s="225"/>
      <c r="R162" s="225"/>
      <c r="S162" s="225"/>
      <c r="T162" s="226"/>
      <c r="AT162" s="227" t="s">
        <v>143</v>
      </c>
      <c r="AU162" s="227" t="s">
        <v>84</v>
      </c>
      <c r="AV162" s="11" t="s">
        <v>84</v>
      </c>
      <c r="AW162" s="11" t="s">
        <v>4</v>
      </c>
      <c r="AX162" s="11" t="s">
        <v>82</v>
      </c>
      <c r="AY162" s="227" t="s">
        <v>130</v>
      </c>
    </row>
    <row r="163" spans="2:65" s="1" customFormat="1" ht="20.4" customHeight="1">
      <c r="B163" s="35"/>
      <c r="C163" s="201" t="s">
        <v>250</v>
      </c>
      <c r="D163" s="201" t="s">
        <v>132</v>
      </c>
      <c r="E163" s="202" t="s">
        <v>233</v>
      </c>
      <c r="F163" s="203" t="s">
        <v>234</v>
      </c>
      <c r="G163" s="204" t="s">
        <v>209</v>
      </c>
      <c r="H163" s="205">
        <v>39.577</v>
      </c>
      <c r="I163" s="206"/>
      <c r="J163" s="207">
        <f>ROUND(I163*H163,2)</f>
        <v>0</v>
      </c>
      <c r="K163" s="203" t="s">
        <v>136</v>
      </c>
      <c r="L163" s="40"/>
      <c r="M163" s="208" t="s">
        <v>19</v>
      </c>
      <c r="N163" s="209" t="s">
        <v>45</v>
      </c>
      <c r="O163" s="76"/>
      <c r="P163" s="210">
        <f>O163*H163</f>
        <v>0</v>
      </c>
      <c r="Q163" s="210">
        <v>0</v>
      </c>
      <c r="R163" s="210">
        <f>Q163*H163</f>
        <v>0</v>
      </c>
      <c r="S163" s="210">
        <v>0</v>
      </c>
      <c r="T163" s="211">
        <f>S163*H163</f>
        <v>0</v>
      </c>
      <c r="AR163" s="14" t="s">
        <v>137</v>
      </c>
      <c r="AT163" s="14" t="s">
        <v>132</v>
      </c>
      <c r="AU163" s="14" t="s">
        <v>84</v>
      </c>
      <c r="AY163" s="14" t="s">
        <v>130</v>
      </c>
      <c r="BE163" s="212">
        <f>IF(N163="základní",J163,0)</f>
        <v>0</v>
      </c>
      <c r="BF163" s="212">
        <f>IF(N163="snížená",J163,0)</f>
        <v>0</v>
      </c>
      <c r="BG163" s="212">
        <f>IF(N163="zákl. přenesená",J163,0)</f>
        <v>0</v>
      </c>
      <c r="BH163" s="212">
        <f>IF(N163="sníž. přenesená",J163,0)</f>
        <v>0</v>
      </c>
      <c r="BI163" s="212">
        <f>IF(N163="nulová",J163,0)</f>
        <v>0</v>
      </c>
      <c r="BJ163" s="14" t="s">
        <v>82</v>
      </c>
      <c r="BK163" s="212">
        <f>ROUND(I163*H163,2)</f>
        <v>0</v>
      </c>
      <c r="BL163" s="14" t="s">
        <v>137</v>
      </c>
      <c r="BM163" s="14" t="s">
        <v>731</v>
      </c>
    </row>
    <row r="164" spans="2:47" s="1" customFormat="1" ht="12">
      <c r="B164" s="35"/>
      <c r="C164" s="36"/>
      <c r="D164" s="213" t="s">
        <v>139</v>
      </c>
      <c r="E164" s="36"/>
      <c r="F164" s="214" t="s">
        <v>236</v>
      </c>
      <c r="G164" s="36"/>
      <c r="H164" s="36"/>
      <c r="I164" s="127"/>
      <c r="J164" s="36"/>
      <c r="K164" s="36"/>
      <c r="L164" s="40"/>
      <c r="M164" s="215"/>
      <c r="N164" s="76"/>
      <c r="O164" s="76"/>
      <c r="P164" s="76"/>
      <c r="Q164" s="76"/>
      <c r="R164" s="76"/>
      <c r="S164" s="76"/>
      <c r="T164" s="77"/>
      <c r="AT164" s="14" t="s">
        <v>139</v>
      </c>
      <c r="AU164" s="14" t="s">
        <v>84</v>
      </c>
    </row>
    <row r="165" spans="2:47" s="1" customFormat="1" ht="12">
      <c r="B165" s="35"/>
      <c r="C165" s="36"/>
      <c r="D165" s="213" t="s">
        <v>141</v>
      </c>
      <c r="E165" s="36"/>
      <c r="F165" s="216" t="s">
        <v>220</v>
      </c>
      <c r="G165" s="36"/>
      <c r="H165" s="36"/>
      <c r="I165" s="127"/>
      <c r="J165" s="36"/>
      <c r="K165" s="36"/>
      <c r="L165" s="40"/>
      <c r="M165" s="215"/>
      <c r="N165" s="76"/>
      <c r="O165" s="76"/>
      <c r="P165" s="76"/>
      <c r="Q165" s="76"/>
      <c r="R165" s="76"/>
      <c r="S165" s="76"/>
      <c r="T165" s="77"/>
      <c r="AT165" s="14" t="s">
        <v>141</v>
      </c>
      <c r="AU165" s="14" t="s">
        <v>84</v>
      </c>
    </row>
    <row r="166" spans="2:51" s="11" customFormat="1" ht="12">
      <c r="B166" s="217"/>
      <c r="C166" s="218"/>
      <c r="D166" s="213" t="s">
        <v>143</v>
      </c>
      <c r="E166" s="219" t="s">
        <v>19</v>
      </c>
      <c r="F166" s="220" t="s">
        <v>724</v>
      </c>
      <c r="G166" s="218"/>
      <c r="H166" s="221">
        <v>329.805</v>
      </c>
      <c r="I166" s="222"/>
      <c r="J166" s="218"/>
      <c r="K166" s="218"/>
      <c r="L166" s="223"/>
      <c r="M166" s="224"/>
      <c r="N166" s="225"/>
      <c r="O166" s="225"/>
      <c r="P166" s="225"/>
      <c r="Q166" s="225"/>
      <c r="R166" s="225"/>
      <c r="S166" s="225"/>
      <c r="T166" s="226"/>
      <c r="AT166" s="227" t="s">
        <v>143</v>
      </c>
      <c r="AU166" s="227" t="s">
        <v>84</v>
      </c>
      <c r="AV166" s="11" t="s">
        <v>84</v>
      </c>
      <c r="AW166" s="11" t="s">
        <v>35</v>
      </c>
      <c r="AX166" s="11" t="s">
        <v>82</v>
      </c>
      <c r="AY166" s="227" t="s">
        <v>130</v>
      </c>
    </row>
    <row r="167" spans="2:51" s="11" customFormat="1" ht="12">
      <c r="B167" s="217"/>
      <c r="C167" s="218"/>
      <c r="D167" s="213" t="s">
        <v>143</v>
      </c>
      <c r="E167" s="218"/>
      <c r="F167" s="220" t="s">
        <v>732</v>
      </c>
      <c r="G167" s="218"/>
      <c r="H167" s="221">
        <v>39.577</v>
      </c>
      <c r="I167" s="222"/>
      <c r="J167" s="218"/>
      <c r="K167" s="218"/>
      <c r="L167" s="223"/>
      <c r="M167" s="224"/>
      <c r="N167" s="225"/>
      <c r="O167" s="225"/>
      <c r="P167" s="225"/>
      <c r="Q167" s="225"/>
      <c r="R167" s="225"/>
      <c r="S167" s="225"/>
      <c r="T167" s="226"/>
      <c r="AT167" s="227" t="s">
        <v>143</v>
      </c>
      <c r="AU167" s="227" t="s">
        <v>84</v>
      </c>
      <c r="AV167" s="11" t="s">
        <v>84</v>
      </c>
      <c r="AW167" s="11" t="s">
        <v>4</v>
      </c>
      <c r="AX167" s="11" t="s">
        <v>82</v>
      </c>
      <c r="AY167" s="227" t="s">
        <v>130</v>
      </c>
    </row>
    <row r="168" spans="2:65" s="1" customFormat="1" ht="20.4" customHeight="1">
      <c r="B168" s="35"/>
      <c r="C168" s="201" t="s">
        <v>7</v>
      </c>
      <c r="D168" s="201" t="s">
        <v>132</v>
      </c>
      <c r="E168" s="202" t="s">
        <v>239</v>
      </c>
      <c r="F168" s="203" t="s">
        <v>240</v>
      </c>
      <c r="G168" s="204" t="s">
        <v>209</v>
      </c>
      <c r="H168" s="205">
        <v>65.961</v>
      </c>
      <c r="I168" s="206"/>
      <c r="J168" s="207">
        <f>ROUND(I168*H168,2)</f>
        <v>0</v>
      </c>
      <c r="K168" s="203" t="s">
        <v>136</v>
      </c>
      <c r="L168" s="40"/>
      <c r="M168" s="208" t="s">
        <v>19</v>
      </c>
      <c r="N168" s="209" t="s">
        <v>45</v>
      </c>
      <c r="O168" s="76"/>
      <c r="P168" s="210">
        <f>O168*H168</f>
        <v>0</v>
      </c>
      <c r="Q168" s="210">
        <v>0.01046</v>
      </c>
      <c r="R168" s="210">
        <f>Q168*H168</f>
        <v>0.68995206</v>
      </c>
      <c r="S168" s="210">
        <v>0</v>
      </c>
      <c r="T168" s="211">
        <f>S168*H168</f>
        <v>0</v>
      </c>
      <c r="AR168" s="14" t="s">
        <v>137</v>
      </c>
      <c r="AT168" s="14" t="s">
        <v>132</v>
      </c>
      <c r="AU168" s="14" t="s">
        <v>84</v>
      </c>
      <c r="AY168" s="14" t="s">
        <v>130</v>
      </c>
      <c r="BE168" s="212">
        <f>IF(N168="základní",J168,0)</f>
        <v>0</v>
      </c>
      <c r="BF168" s="212">
        <f>IF(N168="snížená",J168,0)</f>
        <v>0</v>
      </c>
      <c r="BG168" s="212">
        <f>IF(N168="zákl. přenesená",J168,0)</f>
        <v>0</v>
      </c>
      <c r="BH168" s="212">
        <f>IF(N168="sníž. přenesená",J168,0)</f>
        <v>0</v>
      </c>
      <c r="BI168" s="212">
        <f>IF(N168="nulová",J168,0)</f>
        <v>0</v>
      </c>
      <c r="BJ168" s="14" t="s">
        <v>82</v>
      </c>
      <c r="BK168" s="212">
        <f>ROUND(I168*H168,2)</f>
        <v>0</v>
      </c>
      <c r="BL168" s="14" t="s">
        <v>137</v>
      </c>
      <c r="BM168" s="14" t="s">
        <v>733</v>
      </c>
    </row>
    <row r="169" spans="2:47" s="1" customFormat="1" ht="12">
      <c r="B169" s="35"/>
      <c r="C169" s="36"/>
      <c r="D169" s="213" t="s">
        <v>139</v>
      </c>
      <c r="E169" s="36"/>
      <c r="F169" s="214" t="s">
        <v>242</v>
      </c>
      <c r="G169" s="36"/>
      <c r="H169" s="36"/>
      <c r="I169" s="127"/>
      <c r="J169" s="36"/>
      <c r="K169" s="36"/>
      <c r="L169" s="40"/>
      <c r="M169" s="215"/>
      <c r="N169" s="76"/>
      <c r="O169" s="76"/>
      <c r="P169" s="76"/>
      <c r="Q169" s="76"/>
      <c r="R169" s="76"/>
      <c r="S169" s="76"/>
      <c r="T169" s="77"/>
      <c r="AT169" s="14" t="s">
        <v>139</v>
      </c>
      <c r="AU169" s="14" t="s">
        <v>84</v>
      </c>
    </row>
    <row r="170" spans="2:47" s="1" customFormat="1" ht="12">
      <c r="B170" s="35"/>
      <c r="C170" s="36"/>
      <c r="D170" s="213" t="s">
        <v>141</v>
      </c>
      <c r="E170" s="36"/>
      <c r="F170" s="216" t="s">
        <v>220</v>
      </c>
      <c r="G170" s="36"/>
      <c r="H170" s="36"/>
      <c r="I170" s="127"/>
      <c r="J170" s="36"/>
      <c r="K170" s="36"/>
      <c r="L170" s="40"/>
      <c r="M170" s="215"/>
      <c r="N170" s="76"/>
      <c r="O170" s="76"/>
      <c r="P170" s="76"/>
      <c r="Q170" s="76"/>
      <c r="R170" s="76"/>
      <c r="S170" s="76"/>
      <c r="T170" s="77"/>
      <c r="AT170" s="14" t="s">
        <v>141</v>
      </c>
      <c r="AU170" s="14" t="s">
        <v>84</v>
      </c>
    </row>
    <row r="171" spans="2:51" s="11" customFormat="1" ht="12">
      <c r="B171" s="217"/>
      <c r="C171" s="218"/>
      <c r="D171" s="213" t="s">
        <v>143</v>
      </c>
      <c r="E171" s="219" t="s">
        <v>19</v>
      </c>
      <c r="F171" s="220" t="s">
        <v>724</v>
      </c>
      <c r="G171" s="218"/>
      <c r="H171" s="221">
        <v>329.805</v>
      </c>
      <c r="I171" s="222"/>
      <c r="J171" s="218"/>
      <c r="K171" s="218"/>
      <c r="L171" s="223"/>
      <c r="M171" s="224"/>
      <c r="N171" s="225"/>
      <c r="O171" s="225"/>
      <c r="P171" s="225"/>
      <c r="Q171" s="225"/>
      <c r="R171" s="225"/>
      <c r="S171" s="225"/>
      <c r="T171" s="226"/>
      <c r="AT171" s="227" t="s">
        <v>143</v>
      </c>
      <c r="AU171" s="227" t="s">
        <v>84</v>
      </c>
      <c r="AV171" s="11" t="s">
        <v>84</v>
      </c>
      <c r="AW171" s="11" t="s">
        <v>35</v>
      </c>
      <c r="AX171" s="11" t="s">
        <v>82</v>
      </c>
      <c r="AY171" s="227" t="s">
        <v>130</v>
      </c>
    </row>
    <row r="172" spans="2:51" s="11" customFormat="1" ht="12">
      <c r="B172" s="217"/>
      <c r="C172" s="218"/>
      <c r="D172" s="213" t="s">
        <v>143</v>
      </c>
      <c r="E172" s="218"/>
      <c r="F172" s="220" t="s">
        <v>734</v>
      </c>
      <c r="G172" s="218"/>
      <c r="H172" s="221">
        <v>65.961</v>
      </c>
      <c r="I172" s="222"/>
      <c r="J172" s="218"/>
      <c r="K172" s="218"/>
      <c r="L172" s="223"/>
      <c r="M172" s="224"/>
      <c r="N172" s="225"/>
      <c r="O172" s="225"/>
      <c r="P172" s="225"/>
      <c r="Q172" s="225"/>
      <c r="R172" s="225"/>
      <c r="S172" s="225"/>
      <c r="T172" s="226"/>
      <c r="AT172" s="227" t="s">
        <v>143</v>
      </c>
      <c r="AU172" s="227" t="s">
        <v>84</v>
      </c>
      <c r="AV172" s="11" t="s">
        <v>84</v>
      </c>
      <c r="AW172" s="11" t="s">
        <v>4</v>
      </c>
      <c r="AX172" s="11" t="s">
        <v>82</v>
      </c>
      <c r="AY172" s="227" t="s">
        <v>130</v>
      </c>
    </row>
    <row r="173" spans="2:65" s="1" customFormat="1" ht="20.4" customHeight="1">
      <c r="B173" s="35"/>
      <c r="C173" s="201" t="s">
        <v>261</v>
      </c>
      <c r="D173" s="201" t="s">
        <v>132</v>
      </c>
      <c r="E173" s="202" t="s">
        <v>245</v>
      </c>
      <c r="F173" s="203" t="s">
        <v>246</v>
      </c>
      <c r="G173" s="204" t="s">
        <v>209</v>
      </c>
      <c r="H173" s="205">
        <v>32.981</v>
      </c>
      <c r="I173" s="206"/>
      <c r="J173" s="207">
        <f>ROUND(I173*H173,2)</f>
        <v>0</v>
      </c>
      <c r="K173" s="203" t="s">
        <v>136</v>
      </c>
      <c r="L173" s="40"/>
      <c r="M173" s="208" t="s">
        <v>19</v>
      </c>
      <c r="N173" s="209" t="s">
        <v>45</v>
      </c>
      <c r="O173" s="76"/>
      <c r="P173" s="210">
        <f>O173*H173</f>
        <v>0</v>
      </c>
      <c r="Q173" s="210">
        <v>0.01705</v>
      </c>
      <c r="R173" s="210">
        <f>Q173*H173</f>
        <v>0.56232605</v>
      </c>
      <c r="S173" s="210">
        <v>0</v>
      </c>
      <c r="T173" s="211">
        <f>S173*H173</f>
        <v>0</v>
      </c>
      <c r="AR173" s="14" t="s">
        <v>137</v>
      </c>
      <c r="AT173" s="14" t="s">
        <v>132</v>
      </c>
      <c r="AU173" s="14" t="s">
        <v>84</v>
      </c>
      <c r="AY173" s="14" t="s">
        <v>130</v>
      </c>
      <c r="BE173" s="212">
        <f>IF(N173="základní",J173,0)</f>
        <v>0</v>
      </c>
      <c r="BF173" s="212">
        <f>IF(N173="snížená",J173,0)</f>
        <v>0</v>
      </c>
      <c r="BG173" s="212">
        <f>IF(N173="zákl. přenesená",J173,0)</f>
        <v>0</v>
      </c>
      <c r="BH173" s="212">
        <f>IF(N173="sníž. přenesená",J173,0)</f>
        <v>0</v>
      </c>
      <c r="BI173" s="212">
        <f>IF(N173="nulová",J173,0)</f>
        <v>0</v>
      </c>
      <c r="BJ173" s="14" t="s">
        <v>82</v>
      </c>
      <c r="BK173" s="212">
        <f>ROUND(I173*H173,2)</f>
        <v>0</v>
      </c>
      <c r="BL173" s="14" t="s">
        <v>137</v>
      </c>
      <c r="BM173" s="14" t="s">
        <v>735</v>
      </c>
    </row>
    <row r="174" spans="2:47" s="1" customFormat="1" ht="12">
      <c r="B174" s="35"/>
      <c r="C174" s="36"/>
      <c r="D174" s="213" t="s">
        <v>139</v>
      </c>
      <c r="E174" s="36"/>
      <c r="F174" s="214" t="s">
        <v>248</v>
      </c>
      <c r="G174" s="36"/>
      <c r="H174" s="36"/>
      <c r="I174" s="127"/>
      <c r="J174" s="36"/>
      <c r="K174" s="36"/>
      <c r="L174" s="40"/>
      <c r="M174" s="215"/>
      <c r="N174" s="76"/>
      <c r="O174" s="76"/>
      <c r="P174" s="76"/>
      <c r="Q174" s="76"/>
      <c r="R174" s="76"/>
      <c r="S174" s="76"/>
      <c r="T174" s="77"/>
      <c r="AT174" s="14" t="s">
        <v>139</v>
      </c>
      <c r="AU174" s="14" t="s">
        <v>84</v>
      </c>
    </row>
    <row r="175" spans="2:47" s="1" customFormat="1" ht="12">
      <c r="B175" s="35"/>
      <c r="C175" s="36"/>
      <c r="D175" s="213" t="s">
        <v>141</v>
      </c>
      <c r="E175" s="36"/>
      <c r="F175" s="216" t="s">
        <v>220</v>
      </c>
      <c r="G175" s="36"/>
      <c r="H175" s="36"/>
      <c r="I175" s="127"/>
      <c r="J175" s="36"/>
      <c r="K175" s="36"/>
      <c r="L175" s="40"/>
      <c r="M175" s="215"/>
      <c r="N175" s="76"/>
      <c r="O175" s="76"/>
      <c r="P175" s="76"/>
      <c r="Q175" s="76"/>
      <c r="R175" s="76"/>
      <c r="S175" s="76"/>
      <c r="T175" s="77"/>
      <c r="AT175" s="14" t="s">
        <v>141</v>
      </c>
      <c r="AU175" s="14" t="s">
        <v>84</v>
      </c>
    </row>
    <row r="176" spans="2:51" s="11" customFormat="1" ht="12">
      <c r="B176" s="217"/>
      <c r="C176" s="218"/>
      <c r="D176" s="213" t="s">
        <v>143</v>
      </c>
      <c r="E176" s="219" t="s">
        <v>19</v>
      </c>
      <c r="F176" s="220" t="s">
        <v>724</v>
      </c>
      <c r="G176" s="218"/>
      <c r="H176" s="221">
        <v>329.805</v>
      </c>
      <c r="I176" s="222"/>
      <c r="J176" s="218"/>
      <c r="K176" s="218"/>
      <c r="L176" s="223"/>
      <c r="M176" s="224"/>
      <c r="N176" s="225"/>
      <c r="O176" s="225"/>
      <c r="P176" s="225"/>
      <c r="Q176" s="225"/>
      <c r="R176" s="225"/>
      <c r="S176" s="225"/>
      <c r="T176" s="226"/>
      <c r="AT176" s="227" t="s">
        <v>143</v>
      </c>
      <c r="AU176" s="227" t="s">
        <v>84</v>
      </c>
      <c r="AV176" s="11" t="s">
        <v>84</v>
      </c>
      <c r="AW176" s="11" t="s">
        <v>35</v>
      </c>
      <c r="AX176" s="11" t="s">
        <v>82</v>
      </c>
      <c r="AY176" s="227" t="s">
        <v>130</v>
      </c>
    </row>
    <row r="177" spans="2:51" s="11" customFormat="1" ht="12">
      <c r="B177" s="217"/>
      <c r="C177" s="218"/>
      <c r="D177" s="213" t="s">
        <v>143</v>
      </c>
      <c r="E177" s="218"/>
      <c r="F177" s="220" t="s">
        <v>736</v>
      </c>
      <c r="G177" s="218"/>
      <c r="H177" s="221">
        <v>32.981</v>
      </c>
      <c r="I177" s="222"/>
      <c r="J177" s="218"/>
      <c r="K177" s="218"/>
      <c r="L177" s="223"/>
      <c r="M177" s="224"/>
      <c r="N177" s="225"/>
      <c r="O177" s="225"/>
      <c r="P177" s="225"/>
      <c r="Q177" s="225"/>
      <c r="R177" s="225"/>
      <c r="S177" s="225"/>
      <c r="T177" s="226"/>
      <c r="AT177" s="227" t="s">
        <v>143</v>
      </c>
      <c r="AU177" s="227" t="s">
        <v>84</v>
      </c>
      <c r="AV177" s="11" t="s">
        <v>84</v>
      </c>
      <c r="AW177" s="11" t="s">
        <v>4</v>
      </c>
      <c r="AX177" s="11" t="s">
        <v>82</v>
      </c>
      <c r="AY177" s="227" t="s">
        <v>130</v>
      </c>
    </row>
    <row r="178" spans="2:65" s="1" customFormat="1" ht="20.4" customHeight="1">
      <c r="B178" s="35"/>
      <c r="C178" s="201" t="s">
        <v>268</v>
      </c>
      <c r="D178" s="201" t="s">
        <v>132</v>
      </c>
      <c r="E178" s="202" t="s">
        <v>251</v>
      </c>
      <c r="F178" s="203" t="s">
        <v>252</v>
      </c>
      <c r="G178" s="204" t="s">
        <v>135</v>
      </c>
      <c r="H178" s="205">
        <v>670.8</v>
      </c>
      <c r="I178" s="206"/>
      <c r="J178" s="207">
        <f>ROUND(I178*H178,2)</f>
        <v>0</v>
      </c>
      <c r="K178" s="203" t="s">
        <v>136</v>
      </c>
      <c r="L178" s="40"/>
      <c r="M178" s="208" t="s">
        <v>19</v>
      </c>
      <c r="N178" s="209" t="s">
        <v>45</v>
      </c>
      <c r="O178" s="76"/>
      <c r="P178" s="210">
        <f>O178*H178</f>
        <v>0</v>
      </c>
      <c r="Q178" s="210">
        <v>0.00085</v>
      </c>
      <c r="R178" s="210">
        <f>Q178*H178</f>
        <v>0.5701799999999999</v>
      </c>
      <c r="S178" s="210">
        <v>0</v>
      </c>
      <c r="T178" s="211">
        <f>S178*H178</f>
        <v>0</v>
      </c>
      <c r="AR178" s="14" t="s">
        <v>137</v>
      </c>
      <c r="AT178" s="14" t="s">
        <v>132</v>
      </c>
      <c r="AU178" s="14" t="s">
        <v>84</v>
      </c>
      <c r="AY178" s="14" t="s">
        <v>130</v>
      </c>
      <c r="BE178" s="212">
        <f>IF(N178="základní",J178,0)</f>
        <v>0</v>
      </c>
      <c r="BF178" s="212">
        <f>IF(N178="snížená",J178,0)</f>
        <v>0</v>
      </c>
      <c r="BG178" s="212">
        <f>IF(N178="zákl. přenesená",J178,0)</f>
        <v>0</v>
      </c>
      <c r="BH178" s="212">
        <f>IF(N178="sníž. přenesená",J178,0)</f>
        <v>0</v>
      </c>
      <c r="BI178" s="212">
        <f>IF(N178="nulová",J178,0)</f>
        <v>0</v>
      </c>
      <c r="BJ178" s="14" t="s">
        <v>82</v>
      </c>
      <c r="BK178" s="212">
        <f>ROUND(I178*H178,2)</f>
        <v>0</v>
      </c>
      <c r="BL178" s="14" t="s">
        <v>137</v>
      </c>
      <c r="BM178" s="14" t="s">
        <v>737</v>
      </c>
    </row>
    <row r="179" spans="2:47" s="1" customFormat="1" ht="12">
      <c r="B179" s="35"/>
      <c r="C179" s="36"/>
      <c r="D179" s="213" t="s">
        <v>139</v>
      </c>
      <c r="E179" s="36"/>
      <c r="F179" s="214" t="s">
        <v>254</v>
      </c>
      <c r="G179" s="36"/>
      <c r="H179" s="36"/>
      <c r="I179" s="127"/>
      <c r="J179" s="36"/>
      <c r="K179" s="36"/>
      <c r="L179" s="40"/>
      <c r="M179" s="215"/>
      <c r="N179" s="76"/>
      <c r="O179" s="76"/>
      <c r="P179" s="76"/>
      <c r="Q179" s="76"/>
      <c r="R179" s="76"/>
      <c r="S179" s="76"/>
      <c r="T179" s="77"/>
      <c r="AT179" s="14" t="s">
        <v>139</v>
      </c>
      <c r="AU179" s="14" t="s">
        <v>84</v>
      </c>
    </row>
    <row r="180" spans="2:47" s="1" customFormat="1" ht="12">
      <c r="B180" s="35"/>
      <c r="C180" s="36"/>
      <c r="D180" s="213" t="s">
        <v>141</v>
      </c>
      <c r="E180" s="36"/>
      <c r="F180" s="216" t="s">
        <v>255</v>
      </c>
      <c r="G180" s="36"/>
      <c r="H180" s="36"/>
      <c r="I180" s="127"/>
      <c r="J180" s="36"/>
      <c r="K180" s="36"/>
      <c r="L180" s="40"/>
      <c r="M180" s="215"/>
      <c r="N180" s="76"/>
      <c r="O180" s="76"/>
      <c r="P180" s="76"/>
      <c r="Q180" s="76"/>
      <c r="R180" s="76"/>
      <c r="S180" s="76"/>
      <c r="T180" s="77"/>
      <c r="AT180" s="14" t="s">
        <v>141</v>
      </c>
      <c r="AU180" s="14" t="s">
        <v>84</v>
      </c>
    </row>
    <row r="181" spans="2:51" s="11" customFormat="1" ht="12">
      <c r="B181" s="217"/>
      <c r="C181" s="218"/>
      <c r="D181" s="213" t="s">
        <v>143</v>
      </c>
      <c r="E181" s="219" t="s">
        <v>19</v>
      </c>
      <c r="F181" s="220" t="s">
        <v>738</v>
      </c>
      <c r="G181" s="218"/>
      <c r="H181" s="221">
        <v>670.8</v>
      </c>
      <c r="I181" s="222"/>
      <c r="J181" s="218"/>
      <c r="K181" s="218"/>
      <c r="L181" s="223"/>
      <c r="M181" s="224"/>
      <c r="N181" s="225"/>
      <c r="O181" s="225"/>
      <c r="P181" s="225"/>
      <c r="Q181" s="225"/>
      <c r="R181" s="225"/>
      <c r="S181" s="225"/>
      <c r="T181" s="226"/>
      <c r="AT181" s="227" t="s">
        <v>143</v>
      </c>
      <c r="AU181" s="227" t="s">
        <v>84</v>
      </c>
      <c r="AV181" s="11" t="s">
        <v>84</v>
      </c>
      <c r="AW181" s="11" t="s">
        <v>35</v>
      </c>
      <c r="AX181" s="11" t="s">
        <v>82</v>
      </c>
      <c r="AY181" s="227" t="s">
        <v>130</v>
      </c>
    </row>
    <row r="182" spans="2:65" s="1" customFormat="1" ht="20.4" customHeight="1">
      <c r="B182" s="35"/>
      <c r="C182" s="201" t="s">
        <v>274</v>
      </c>
      <c r="D182" s="201" t="s">
        <v>132</v>
      </c>
      <c r="E182" s="202" t="s">
        <v>257</v>
      </c>
      <c r="F182" s="203" t="s">
        <v>258</v>
      </c>
      <c r="G182" s="204" t="s">
        <v>135</v>
      </c>
      <c r="H182" s="205">
        <v>670.8</v>
      </c>
      <c r="I182" s="206"/>
      <c r="J182" s="207">
        <f>ROUND(I182*H182,2)</f>
        <v>0</v>
      </c>
      <c r="K182" s="203" t="s">
        <v>136</v>
      </c>
      <c r="L182" s="40"/>
      <c r="M182" s="208" t="s">
        <v>19</v>
      </c>
      <c r="N182" s="209" t="s">
        <v>45</v>
      </c>
      <c r="O182" s="76"/>
      <c r="P182" s="210">
        <f>O182*H182</f>
        <v>0</v>
      </c>
      <c r="Q182" s="210">
        <v>0</v>
      </c>
      <c r="R182" s="210">
        <f>Q182*H182</f>
        <v>0</v>
      </c>
      <c r="S182" s="210">
        <v>0</v>
      </c>
      <c r="T182" s="211">
        <f>S182*H182</f>
        <v>0</v>
      </c>
      <c r="AR182" s="14" t="s">
        <v>137</v>
      </c>
      <c r="AT182" s="14" t="s">
        <v>132</v>
      </c>
      <c r="AU182" s="14" t="s">
        <v>84</v>
      </c>
      <c r="AY182" s="14" t="s">
        <v>130</v>
      </c>
      <c r="BE182" s="212">
        <f>IF(N182="základní",J182,0)</f>
        <v>0</v>
      </c>
      <c r="BF182" s="212">
        <f>IF(N182="snížená",J182,0)</f>
        <v>0</v>
      </c>
      <c r="BG182" s="212">
        <f>IF(N182="zákl. přenesená",J182,0)</f>
        <v>0</v>
      </c>
      <c r="BH182" s="212">
        <f>IF(N182="sníž. přenesená",J182,0)</f>
        <v>0</v>
      </c>
      <c r="BI182" s="212">
        <f>IF(N182="nulová",J182,0)</f>
        <v>0</v>
      </c>
      <c r="BJ182" s="14" t="s">
        <v>82</v>
      </c>
      <c r="BK182" s="212">
        <f>ROUND(I182*H182,2)</f>
        <v>0</v>
      </c>
      <c r="BL182" s="14" t="s">
        <v>137</v>
      </c>
      <c r="BM182" s="14" t="s">
        <v>739</v>
      </c>
    </row>
    <row r="183" spans="2:47" s="1" customFormat="1" ht="12">
      <c r="B183" s="35"/>
      <c r="C183" s="36"/>
      <c r="D183" s="213" t="s">
        <v>139</v>
      </c>
      <c r="E183" s="36"/>
      <c r="F183" s="214" t="s">
        <v>260</v>
      </c>
      <c r="G183" s="36"/>
      <c r="H183" s="36"/>
      <c r="I183" s="127"/>
      <c r="J183" s="36"/>
      <c r="K183" s="36"/>
      <c r="L183" s="40"/>
      <c r="M183" s="215"/>
      <c r="N183" s="76"/>
      <c r="O183" s="76"/>
      <c r="P183" s="76"/>
      <c r="Q183" s="76"/>
      <c r="R183" s="76"/>
      <c r="S183" s="76"/>
      <c r="T183" s="77"/>
      <c r="AT183" s="14" t="s">
        <v>139</v>
      </c>
      <c r="AU183" s="14" t="s">
        <v>84</v>
      </c>
    </row>
    <row r="184" spans="2:51" s="11" customFormat="1" ht="12">
      <c r="B184" s="217"/>
      <c r="C184" s="218"/>
      <c r="D184" s="213" t="s">
        <v>143</v>
      </c>
      <c r="E184" s="219" t="s">
        <v>19</v>
      </c>
      <c r="F184" s="220" t="s">
        <v>738</v>
      </c>
      <c r="G184" s="218"/>
      <c r="H184" s="221">
        <v>670.8</v>
      </c>
      <c r="I184" s="222"/>
      <c r="J184" s="218"/>
      <c r="K184" s="218"/>
      <c r="L184" s="223"/>
      <c r="M184" s="224"/>
      <c r="N184" s="225"/>
      <c r="O184" s="225"/>
      <c r="P184" s="225"/>
      <c r="Q184" s="225"/>
      <c r="R184" s="225"/>
      <c r="S184" s="225"/>
      <c r="T184" s="226"/>
      <c r="AT184" s="227" t="s">
        <v>143</v>
      </c>
      <c r="AU184" s="227" t="s">
        <v>84</v>
      </c>
      <c r="AV184" s="11" t="s">
        <v>84</v>
      </c>
      <c r="AW184" s="11" t="s">
        <v>35</v>
      </c>
      <c r="AX184" s="11" t="s">
        <v>82</v>
      </c>
      <c r="AY184" s="227" t="s">
        <v>130</v>
      </c>
    </row>
    <row r="185" spans="2:65" s="1" customFormat="1" ht="20.4" customHeight="1">
      <c r="B185" s="35"/>
      <c r="C185" s="201" t="s">
        <v>283</v>
      </c>
      <c r="D185" s="201" t="s">
        <v>132</v>
      </c>
      <c r="E185" s="202" t="s">
        <v>262</v>
      </c>
      <c r="F185" s="203" t="s">
        <v>263</v>
      </c>
      <c r="G185" s="204" t="s">
        <v>209</v>
      </c>
      <c r="H185" s="205">
        <v>126.975</v>
      </c>
      <c r="I185" s="206"/>
      <c r="J185" s="207">
        <f>ROUND(I185*H185,2)</f>
        <v>0</v>
      </c>
      <c r="K185" s="203" t="s">
        <v>136</v>
      </c>
      <c r="L185" s="40"/>
      <c r="M185" s="208" t="s">
        <v>19</v>
      </c>
      <c r="N185" s="209" t="s">
        <v>45</v>
      </c>
      <c r="O185" s="76"/>
      <c r="P185" s="210">
        <f>O185*H185</f>
        <v>0</v>
      </c>
      <c r="Q185" s="210">
        <v>0</v>
      </c>
      <c r="R185" s="210">
        <f>Q185*H185</f>
        <v>0</v>
      </c>
      <c r="S185" s="210">
        <v>0</v>
      </c>
      <c r="T185" s="211">
        <f>S185*H185</f>
        <v>0</v>
      </c>
      <c r="AR185" s="14" t="s">
        <v>137</v>
      </c>
      <c r="AT185" s="14" t="s">
        <v>132</v>
      </c>
      <c r="AU185" s="14" t="s">
        <v>84</v>
      </c>
      <c r="AY185" s="14" t="s">
        <v>130</v>
      </c>
      <c r="BE185" s="212">
        <f>IF(N185="základní",J185,0)</f>
        <v>0</v>
      </c>
      <c r="BF185" s="212">
        <f>IF(N185="snížená",J185,0)</f>
        <v>0</v>
      </c>
      <c r="BG185" s="212">
        <f>IF(N185="zákl. přenesená",J185,0)</f>
        <v>0</v>
      </c>
      <c r="BH185" s="212">
        <f>IF(N185="sníž. přenesená",J185,0)</f>
        <v>0</v>
      </c>
      <c r="BI185" s="212">
        <f>IF(N185="nulová",J185,0)</f>
        <v>0</v>
      </c>
      <c r="BJ185" s="14" t="s">
        <v>82</v>
      </c>
      <c r="BK185" s="212">
        <f>ROUND(I185*H185,2)</f>
        <v>0</v>
      </c>
      <c r="BL185" s="14" t="s">
        <v>137</v>
      </c>
      <c r="BM185" s="14" t="s">
        <v>740</v>
      </c>
    </row>
    <row r="186" spans="2:47" s="1" customFormat="1" ht="12">
      <c r="B186" s="35"/>
      <c r="C186" s="36"/>
      <c r="D186" s="213" t="s">
        <v>139</v>
      </c>
      <c r="E186" s="36"/>
      <c r="F186" s="214" t="s">
        <v>265</v>
      </c>
      <c r="G186" s="36"/>
      <c r="H186" s="36"/>
      <c r="I186" s="127"/>
      <c r="J186" s="36"/>
      <c r="K186" s="36"/>
      <c r="L186" s="40"/>
      <c r="M186" s="215"/>
      <c r="N186" s="76"/>
      <c r="O186" s="76"/>
      <c r="P186" s="76"/>
      <c r="Q186" s="76"/>
      <c r="R186" s="76"/>
      <c r="S186" s="76"/>
      <c r="T186" s="77"/>
      <c r="AT186" s="14" t="s">
        <v>139</v>
      </c>
      <c r="AU186" s="14" t="s">
        <v>84</v>
      </c>
    </row>
    <row r="187" spans="2:47" s="1" customFormat="1" ht="12">
      <c r="B187" s="35"/>
      <c r="C187" s="36"/>
      <c r="D187" s="213" t="s">
        <v>141</v>
      </c>
      <c r="E187" s="36"/>
      <c r="F187" s="216" t="s">
        <v>266</v>
      </c>
      <c r="G187" s="36"/>
      <c r="H187" s="36"/>
      <c r="I187" s="127"/>
      <c r="J187" s="36"/>
      <c r="K187" s="36"/>
      <c r="L187" s="40"/>
      <c r="M187" s="215"/>
      <c r="N187" s="76"/>
      <c r="O187" s="76"/>
      <c r="P187" s="76"/>
      <c r="Q187" s="76"/>
      <c r="R187" s="76"/>
      <c r="S187" s="76"/>
      <c r="T187" s="77"/>
      <c r="AT187" s="14" t="s">
        <v>141</v>
      </c>
      <c r="AU187" s="14" t="s">
        <v>84</v>
      </c>
    </row>
    <row r="188" spans="2:51" s="11" customFormat="1" ht="12">
      <c r="B188" s="217"/>
      <c r="C188" s="218"/>
      <c r="D188" s="213" t="s">
        <v>143</v>
      </c>
      <c r="E188" s="219" t="s">
        <v>19</v>
      </c>
      <c r="F188" s="220" t="s">
        <v>724</v>
      </c>
      <c r="G188" s="218"/>
      <c r="H188" s="221">
        <v>329.805</v>
      </c>
      <c r="I188" s="222"/>
      <c r="J188" s="218"/>
      <c r="K188" s="218"/>
      <c r="L188" s="223"/>
      <c r="M188" s="224"/>
      <c r="N188" s="225"/>
      <c r="O188" s="225"/>
      <c r="P188" s="225"/>
      <c r="Q188" s="225"/>
      <c r="R188" s="225"/>
      <c r="S188" s="225"/>
      <c r="T188" s="226"/>
      <c r="AT188" s="227" t="s">
        <v>143</v>
      </c>
      <c r="AU188" s="227" t="s">
        <v>84</v>
      </c>
      <c r="AV188" s="11" t="s">
        <v>84</v>
      </c>
      <c r="AW188" s="11" t="s">
        <v>35</v>
      </c>
      <c r="AX188" s="11" t="s">
        <v>82</v>
      </c>
      <c r="AY188" s="227" t="s">
        <v>130</v>
      </c>
    </row>
    <row r="189" spans="2:51" s="11" customFormat="1" ht="12">
      <c r="B189" s="217"/>
      <c r="C189" s="218"/>
      <c r="D189" s="213" t="s">
        <v>143</v>
      </c>
      <c r="E189" s="218"/>
      <c r="F189" s="220" t="s">
        <v>741</v>
      </c>
      <c r="G189" s="218"/>
      <c r="H189" s="221">
        <v>126.975</v>
      </c>
      <c r="I189" s="222"/>
      <c r="J189" s="218"/>
      <c r="K189" s="218"/>
      <c r="L189" s="223"/>
      <c r="M189" s="224"/>
      <c r="N189" s="225"/>
      <c r="O189" s="225"/>
      <c r="P189" s="225"/>
      <c r="Q189" s="225"/>
      <c r="R189" s="225"/>
      <c r="S189" s="225"/>
      <c r="T189" s="226"/>
      <c r="AT189" s="227" t="s">
        <v>143</v>
      </c>
      <c r="AU189" s="227" t="s">
        <v>84</v>
      </c>
      <c r="AV189" s="11" t="s">
        <v>84</v>
      </c>
      <c r="AW189" s="11" t="s">
        <v>4</v>
      </c>
      <c r="AX189" s="11" t="s">
        <v>82</v>
      </c>
      <c r="AY189" s="227" t="s">
        <v>130</v>
      </c>
    </row>
    <row r="190" spans="2:65" s="1" customFormat="1" ht="20.4" customHeight="1">
      <c r="B190" s="35"/>
      <c r="C190" s="201" t="s">
        <v>289</v>
      </c>
      <c r="D190" s="201" t="s">
        <v>132</v>
      </c>
      <c r="E190" s="202" t="s">
        <v>269</v>
      </c>
      <c r="F190" s="203" t="s">
        <v>270</v>
      </c>
      <c r="G190" s="204" t="s">
        <v>209</v>
      </c>
      <c r="H190" s="205">
        <v>54.418</v>
      </c>
      <c r="I190" s="206"/>
      <c r="J190" s="207">
        <f>ROUND(I190*H190,2)</f>
        <v>0</v>
      </c>
      <c r="K190" s="203" t="s">
        <v>136</v>
      </c>
      <c r="L190" s="40"/>
      <c r="M190" s="208" t="s">
        <v>19</v>
      </c>
      <c r="N190" s="209" t="s">
        <v>45</v>
      </c>
      <c r="O190" s="76"/>
      <c r="P190" s="210">
        <f>O190*H190</f>
        <v>0</v>
      </c>
      <c r="Q190" s="210">
        <v>0</v>
      </c>
      <c r="R190" s="210">
        <f>Q190*H190</f>
        <v>0</v>
      </c>
      <c r="S190" s="210">
        <v>0</v>
      </c>
      <c r="T190" s="211">
        <f>S190*H190</f>
        <v>0</v>
      </c>
      <c r="AR190" s="14" t="s">
        <v>137</v>
      </c>
      <c r="AT190" s="14" t="s">
        <v>132</v>
      </c>
      <c r="AU190" s="14" t="s">
        <v>84</v>
      </c>
      <c r="AY190" s="14" t="s">
        <v>130</v>
      </c>
      <c r="BE190" s="212">
        <f>IF(N190="základní",J190,0)</f>
        <v>0</v>
      </c>
      <c r="BF190" s="212">
        <f>IF(N190="snížená",J190,0)</f>
        <v>0</v>
      </c>
      <c r="BG190" s="212">
        <f>IF(N190="zákl. přenesená",J190,0)</f>
        <v>0</v>
      </c>
      <c r="BH190" s="212">
        <f>IF(N190="sníž. přenesená",J190,0)</f>
        <v>0</v>
      </c>
      <c r="BI190" s="212">
        <f>IF(N190="nulová",J190,0)</f>
        <v>0</v>
      </c>
      <c r="BJ190" s="14" t="s">
        <v>82</v>
      </c>
      <c r="BK190" s="212">
        <f>ROUND(I190*H190,2)</f>
        <v>0</v>
      </c>
      <c r="BL190" s="14" t="s">
        <v>137</v>
      </c>
      <c r="BM190" s="14" t="s">
        <v>742</v>
      </c>
    </row>
    <row r="191" spans="2:47" s="1" customFormat="1" ht="12">
      <c r="B191" s="35"/>
      <c r="C191" s="36"/>
      <c r="D191" s="213" t="s">
        <v>139</v>
      </c>
      <c r="E191" s="36"/>
      <c r="F191" s="214" t="s">
        <v>272</v>
      </c>
      <c r="G191" s="36"/>
      <c r="H191" s="36"/>
      <c r="I191" s="127"/>
      <c r="J191" s="36"/>
      <c r="K191" s="36"/>
      <c r="L191" s="40"/>
      <c r="M191" s="215"/>
      <c r="N191" s="76"/>
      <c r="O191" s="76"/>
      <c r="P191" s="76"/>
      <c r="Q191" s="76"/>
      <c r="R191" s="76"/>
      <c r="S191" s="76"/>
      <c r="T191" s="77"/>
      <c r="AT191" s="14" t="s">
        <v>139</v>
      </c>
      <c r="AU191" s="14" t="s">
        <v>84</v>
      </c>
    </row>
    <row r="192" spans="2:47" s="1" customFormat="1" ht="12">
      <c r="B192" s="35"/>
      <c r="C192" s="36"/>
      <c r="D192" s="213" t="s">
        <v>141</v>
      </c>
      <c r="E192" s="36"/>
      <c r="F192" s="216" t="s">
        <v>266</v>
      </c>
      <c r="G192" s="36"/>
      <c r="H192" s="36"/>
      <c r="I192" s="127"/>
      <c r="J192" s="36"/>
      <c r="K192" s="36"/>
      <c r="L192" s="40"/>
      <c r="M192" s="215"/>
      <c r="N192" s="76"/>
      <c r="O192" s="76"/>
      <c r="P192" s="76"/>
      <c r="Q192" s="76"/>
      <c r="R192" s="76"/>
      <c r="S192" s="76"/>
      <c r="T192" s="77"/>
      <c r="AT192" s="14" t="s">
        <v>141</v>
      </c>
      <c r="AU192" s="14" t="s">
        <v>84</v>
      </c>
    </row>
    <row r="193" spans="2:51" s="11" customFormat="1" ht="12">
      <c r="B193" s="217"/>
      <c r="C193" s="218"/>
      <c r="D193" s="213" t="s">
        <v>143</v>
      </c>
      <c r="E193" s="219" t="s">
        <v>19</v>
      </c>
      <c r="F193" s="220" t="s">
        <v>724</v>
      </c>
      <c r="G193" s="218"/>
      <c r="H193" s="221">
        <v>329.805</v>
      </c>
      <c r="I193" s="222"/>
      <c r="J193" s="218"/>
      <c r="K193" s="218"/>
      <c r="L193" s="223"/>
      <c r="M193" s="224"/>
      <c r="N193" s="225"/>
      <c r="O193" s="225"/>
      <c r="P193" s="225"/>
      <c r="Q193" s="225"/>
      <c r="R193" s="225"/>
      <c r="S193" s="225"/>
      <c r="T193" s="226"/>
      <c r="AT193" s="227" t="s">
        <v>143</v>
      </c>
      <c r="AU193" s="227" t="s">
        <v>84</v>
      </c>
      <c r="AV193" s="11" t="s">
        <v>84</v>
      </c>
      <c r="AW193" s="11" t="s">
        <v>35</v>
      </c>
      <c r="AX193" s="11" t="s">
        <v>82</v>
      </c>
      <c r="AY193" s="227" t="s">
        <v>130</v>
      </c>
    </row>
    <row r="194" spans="2:51" s="11" customFormat="1" ht="12">
      <c r="B194" s="217"/>
      <c r="C194" s="218"/>
      <c r="D194" s="213" t="s">
        <v>143</v>
      </c>
      <c r="E194" s="218"/>
      <c r="F194" s="220" t="s">
        <v>743</v>
      </c>
      <c r="G194" s="218"/>
      <c r="H194" s="221">
        <v>54.418</v>
      </c>
      <c r="I194" s="222"/>
      <c r="J194" s="218"/>
      <c r="K194" s="218"/>
      <c r="L194" s="223"/>
      <c r="M194" s="224"/>
      <c r="N194" s="225"/>
      <c r="O194" s="225"/>
      <c r="P194" s="225"/>
      <c r="Q194" s="225"/>
      <c r="R194" s="225"/>
      <c r="S194" s="225"/>
      <c r="T194" s="226"/>
      <c r="AT194" s="227" t="s">
        <v>143</v>
      </c>
      <c r="AU194" s="227" t="s">
        <v>84</v>
      </c>
      <c r="AV194" s="11" t="s">
        <v>84</v>
      </c>
      <c r="AW194" s="11" t="s">
        <v>4</v>
      </c>
      <c r="AX194" s="11" t="s">
        <v>82</v>
      </c>
      <c r="AY194" s="227" t="s">
        <v>130</v>
      </c>
    </row>
    <row r="195" spans="2:65" s="1" customFormat="1" ht="20.4" customHeight="1">
      <c r="B195" s="35"/>
      <c r="C195" s="201" t="s">
        <v>295</v>
      </c>
      <c r="D195" s="201" t="s">
        <v>132</v>
      </c>
      <c r="E195" s="202" t="s">
        <v>275</v>
      </c>
      <c r="F195" s="203" t="s">
        <v>276</v>
      </c>
      <c r="G195" s="204" t="s">
        <v>209</v>
      </c>
      <c r="H195" s="205">
        <v>80.185</v>
      </c>
      <c r="I195" s="206"/>
      <c r="J195" s="207">
        <f>ROUND(I195*H195,2)</f>
        <v>0</v>
      </c>
      <c r="K195" s="203" t="s">
        <v>136</v>
      </c>
      <c r="L195" s="40"/>
      <c r="M195" s="208" t="s">
        <v>19</v>
      </c>
      <c r="N195" s="209" t="s">
        <v>45</v>
      </c>
      <c r="O195" s="76"/>
      <c r="P195" s="210">
        <f>O195*H195</f>
        <v>0</v>
      </c>
      <c r="Q195" s="210">
        <v>0</v>
      </c>
      <c r="R195" s="210">
        <f>Q195*H195</f>
        <v>0</v>
      </c>
      <c r="S195" s="210">
        <v>0</v>
      </c>
      <c r="T195" s="211">
        <f>S195*H195</f>
        <v>0</v>
      </c>
      <c r="AR195" s="14" t="s">
        <v>137</v>
      </c>
      <c r="AT195" s="14" t="s">
        <v>132</v>
      </c>
      <c r="AU195" s="14" t="s">
        <v>84</v>
      </c>
      <c r="AY195" s="14" t="s">
        <v>130</v>
      </c>
      <c r="BE195" s="212">
        <f>IF(N195="základní",J195,0)</f>
        <v>0</v>
      </c>
      <c r="BF195" s="212">
        <f>IF(N195="snížená",J195,0)</f>
        <v>0</v>
      </c>
      <c r="BG195" s="212">
        <f>IF(N195="zákl. přenesená",J195,0)</f>
        <v>0</v>
      </c>
      <c r="BH195" s="212">
        <f>IF(N195="sníž. přenesená",J195,0)</f>
        <v>0</v>
      </c>
      <c r="BI195" s="212">
        <f>IF(N195="nulová",J195,0)</f>
        <v>0</v>
      </c>
      <c r="BJ195" s="14" t="s">
        <v>82</v>
      </c>
      <c r="BK195" s="212">
        <f>ROUND(I195*H195,2)</f>
        <v>0</v>
      </c>
      <c r="BL195" s="14" t="s">
        <v>137</v>
      </c>
      <c r="BM195" s="14" t="s">
        <v>744</v>
      </c>
    </row>
    <row r="196" spans="2:47" s="1" customFormat="1" ht="12">
      <c r="B196" s="35"/>
      <c r="C196" s="36"/>
      <c r="D196" s="213" t="s">
        <v>139</v>
      </c>
      <c r="E196" s="36"/>
      <c r="F196" s="214" t="s">
        <v>278</v>
      </c>
      <c r="G196" s="36"/>
      <c r="H196" s="36"/>
      <c r="I196" s="127"/>
      <c r="J196" s="36"/>
      <c r="K196" s="36"/>
      <c r="L196" s="40"/>
      <c r="M196" s="215"/>
      <c r="N196" s="76"/>
      <c r="O196" s="76"/>
      <c r="P196" s="76"/>
      <c r="Q196" s="76"/>
      <c r="R196" s="76"/>
      <c r="S196" s="76"/>
      <c r="T196" s="77"/>
      <c r="AT196" s="14" t="s">
        <v>139</v>
      </c>
      <c r="AU196" s="14" t="s">
        <v>84</v>
      </c>
    </row>
    <row r="197" spans="2:47" s="1" customFormat="1" ht="12">
      <c r="B197" s="35"/>
      <c r="C197" s="36"/>
      <c r="D197" s="213" t="s">
        <v>141</v>
      </c>
      <c r="E197" s="36"/>
      <c r="F197" s="216" t="s">
        <v>279</v>
      </c>
      <c r="G197" s="36"/>
      <c r="H197" s="36"/>
      <c r="I197" s="127"/>
      <c r="J197" s="36"/>
      <c r="K197" s="36"/>
      <c r="L197" s="40"/>
      <c r="M197" s="215"/>
      <c r="N197" s="76"/>
      <c r="O197" s="76"/>
      <c r="P197" s="76"/>
      <c r="Q197" s="76"/>
      <c r="R197" s="76"/>
      <c r="S197" s="76"/>
      <c r="T197" s="77"/>
      <c r="AT197" s="14" t="s">
        <v>141</v>
      </c>
      <c r="AU197" s="14" t="s">
        <v>84</v>
      </c>
    </row>
    <row r="198" spans="2:51" s="11" customFormat="1" ht="12">
      <c r="B198" s="217"/>
      <c r="C198" s="218"/>
      <c r="D198" s="213" t="s">
        <v>143</v>
      </c>
      <c r="E198" s="219" t="s">
        <v>19</v>
      </c>
      <c r="F198" s="220" t="s">
        <v>745</v>
      </c>
      <c r="G198" s="218"/>
      <c r="H198" s="221">
        <v>114.55</v>
      </c>
      <c r="I198" s="222"/>
      <c r="J198" s="218"/>
      <c r="K198" s="218"/>
      <c r="L198" s="223"/>
      <c r="M198" s="224"/>
      <c r="N198" s="225"/>
      <c r="O198" s="225"/>
      <c r="P198" s="225"/>
      <c r="Q198" s="225"/>
      <c r="R198" s="225"/>
      <c r="S198" s="225"/>
      <c r="T198" s="226"/>
      <c r="AT198" s="227" t="s">
        <v>143</v>
      </c>
      <c r="AU198" s="227" t="s">
        <v>84</v>
      </c>
      <c r="AV198" s="11" t="s">
        <v>84</v>
      </c>
      <c r="AW198" s="11" t="s">
        <v>35</v>
      </c>
      <c r="AX198" s="11" t="s">
        <v>74</v>
      </c>
      <c r="AY198" s="227" t="s">
        <v>130</v>
      </c>
    </row>
    <row r="199" spans="2:51" s="11" customFormat="1" ht="12">
      <c r="B199" s="217"/>
      <c r="C199" s="218"/>
      <c r="D199" s="213" t="s">
        <v>143</v>
      </c>
      <c r="E199" s="218"/>
      <c r="F199" s="220" t="s">
        <v>746</v>
      </c>
      <c r="G199" s="218"/>
      <c r="H199" s="221">
        <v>80.185</v>
      </c>
      <c r="I199" s="222"/>
      <c r="J199" s="218"/>
      <c r="K199" s="218"/>
      <c r="L199" s="223"/>
      <c r="M199" s="224"/>
      <c r="N199" s="225"/>
      <c r="O199" s="225"/>
      <c r="P199" s="225"/>
      <c r="Q199" s="225"/>
      <c r="R199" s="225"/>
      <c r="S199" s="225"/>
      <c r="T199" s="226"/>
      <c r="AT199" s="227" t="s">
        <v>143</v>
      </c>
      <c r="AU199" s="227" t="s">
        <v>84</v>
      </c>
      <c r="AV199" s="11" t="s">
        <v>84</v>
      </c>
      <c r="AW199" s="11" t="s">
        <v>4</v>
      </c>
      <c r="AX199" s="11" t="s">
        <v>82</v>
      </c>
      <c r="AY199" s="227" t="s">
        <v>130</v>
      </c>
    </row>
    <row r="200" spans="2:65" s="1" customFormat="1" ht="20.4" customHeight="1">
      <c r="B200" s="35"/>
      <c r="C200" s="201" t="s">
        <v>300</v>
      </c>
      <c r="D200" s="201" t="s">
        <v>132</v>
      </c>
      <c r="E200" s="202" t="s">
        <v>284</v>
      </c>
      <c r="F200" s="203" t="s">
        <v>285</v>
      </c>
      <c r="G200" s="204" t="s">
        <v>209</v>
      </c>
      <c r="H200" s="205">
        <v>34.365</v>
      </c>
      <c r="I200" s="206"/>
      <c r="J200" s="207">
        <f>ROUND(I200*H200,2)</f>
        <v>0</v>
      </c>
      <c r="K200" s="203" t="s">
        <v>136</v>
      </c>
      <c r="L200" s="40"/>
      <c r="M200" s="208" t="s">
        <v>19</v>
      </c>
      <c r="N200" s="209" t="s">
        <v>45</v>
      </c>
      <c r="O200" s="76"/>
      <c r="P200" s="210">
        <f>O200*H200</f>
        <v>0</v>
      </c>
      <c r="Q200" s="210">
        <v>0</v>
      </c>
      <c r="R200" s="210">
        <f>Q200*H200</f>
        <v>0</v>
      </c>
      <c r="S200" s="210">
        <v>0</v>
      </c>
      <c r="T200" s="211">
        <f>S200*H200</f>
        <v>0</v>
      </c>
      <c r="AR200" s="14" t="s">
        <v>137</v>
      </c>
      <c r="AT200" s="14" t="s">
        <v>132</v>
      </c>
      <c r="AU200" s="14" t="s">
        <v>84</v>
      </c>
      <c r="AY200" s="14" t="s">
        <v>130</v>
      </c>
      <c r="BE200" s="212">
        <f>IF(N200="základní",J200,0)</f>
        <v>0</v>
      </c>
      <c r="BF200" s="212">
        <f>IF(N200="snížená",J200,0)</f>
        <v>0</v>
      </c>
      <c r="BG200" s="212">
        <f>IF(N200="zákl. přenesená",J200,0)</f>
        <v>0</v>
      </c>
      <c r="BH200" s="212">
        <f>IF(N200="sníž. přenesená",J200,0)</f>
        <v>0</v>
      </c>
      <c r="BI200" s="212">
        <f>IF(N200="nulová",J200,0)</f>
        <v>0</v>
      </c>
      <c r="BJ200" s="14" t="s">
        <v>82</v>
      </c>
      <c r="BK200" s="212">
        <f>ROUND(I200*H200,2)</f>
        <v>0</v>
      </c>
      <c r="BL200" s="14" t="s">
        <v>137</v>
      </c>
      <c r="BM200" s="14" t="s">
        <v>747</v>
      </c>
    </row>
    <row r="201" spans="2:47" s="1" customFormat="1" ht="12">
      <c r="B201" s="35"/>
      <c r="C201" s="36"/>
      <c r="D201" s="213" t="s">
        <v>139</v>
      </c>
      <c r="E201" s="36"/>
      <c r="F201" s="214" t="s">
        <v>287</v>
      </c>
      <c r="G201" s="36"/>
      <c r="H201" s="36"/>
      <c r="I201" s="127"/>
      <c r="J201" s="36"/>
      <c r="K201" s="36"/>
      <c r="L201" s="40"/>
      <c r="M201" s="215"/>
      <c r="N201" s="76"/>
      <c r="O201" s="76"/>
      <c r="P201" s="76"/>
      <c r="Q201" s="76"/>
      <c r="R201" s="76"/>
      <c r="S201" s="76"/>
      <c r="T201" s="77"/>
      <c r="AT201" s="14" t="s">
        <v>139</v>
      </c>
      <c r="AU201" s="14" t="s">
        <v>84</v>
      </c>
    </row>
    <row r="202" spans="2:47" s="1" customFormat="1" ht="12">
      <c r="B202" s="35"/>
      <c r="C202" s="36"/>
      <c r="D202" s="213" t="s">
        <v>141</v>
      </c>
      <c r="E202" s="36"/>
      <c r="F202" s="216" t="s">
        <v>279</v>
      </c>
      <c r="G202" s="36"/>
      <c r="H202" s="36"/>
      <c r="I202" s="127"/>
      <c r="J202" s="36"/>
      <c r="K202" s="36"/>
      <c r="L202" s="40"/>
      <c r="M202" s="215"/>
      <c r="N202" s="76"/>
      <c r="O202" s="76"/>
      <c r="P202" s="76"/>
      <c r="Q202" s="76"/>
      <c r="R202" s="76"/>
      <c r="S202" s="76"/>
      <c r="T202" s="77"/>
      <c r="AT202" s="14" t="s">
        <v>141</v>
      </c>
      <c r="AU202" s="14" t="s">
        <v>84</v>
      </c>
    </row>
    <row r="203" spans="2:51" s="11" customFormat="1" ht="12">
      <c r="B203" s="217"/>
      <c r="C203" s="218"/>
      <c r="D203" s="213" t="s">
        <v>143</v>
      </c>
      <c r="E203" s="219" t="s">
        <v>19</v>
      </c>
      <c r="F203" s="220" t="s">
        <v>745</v>
      </c>
      <c r="G203" s="218"/>
      <c r="H203" s="221">
        <v>114.55</v>
      </c>
      <c r="I203" s="222"/>
      <c r="J203" s="218"/>
      <c r="K203" s="218"/>
      <c r="L203" s="223"/>
      <c r="M203" s="224"/>
      <c r="N203" s="225"/>
      <c r="O203" s="225"/>
      <c r="P203" s="225"/>
      <c r="Q203" s="225"/>
      <c r="R203" s="225"/>
      <c r="S203" s="225"/>
      <c r="T203" s="226"/>
      <c r="AT203" s="227" t="s">
        <v>143</v>
      </c>
      <c r="AU203" s="227" t="s">
        <v>84</v>
      </c>
      <c r="AV203" s="11" t="s">
        <v>84</v>
      </c>
      <c r="AW203" s="11" t="s">
        <v>35</v>
      </c>
      <c r="AX203" s="11" t="s">
        <v>74</v>
      </c>
      <c r="AY203" s="227" t="s">
        <v>130</v>
      </c>
    </row>
    <row r="204" spans="2:51" s="11" customFormat="1" ht="12">
      <c r="B204" s="217"/>
      <c r="C204" s="218"/>
      <c r="D204" s="213" t="s">
        <v>143</v>
      </c>
      <c r="E204" s="218"/>
      <c r="F204" s="220" t="s">
        <v>748</v>
      </c>
      <c r="G204" s="218"/>
      <c r="H204" s="221">
        <v>34.365</v>
      </c>
      <c r="I204" s="222"/>
      <c r="J204" s="218"/>
      <c r="K204" s="218"/>
      <c r="L204" s="223"/>
      <c r="M204" s="224"/>
      <c r="N204" s="225"/>
      <c r="O204" s="225"/>
      <c r="P204" s="225"/>
      <c r="Q204" s="225"/>
      <c r="R204" s="225"/>
      <c r="S204" s="225"/>
      <c r="T204" s="226"/>
      <c r="AT204" s="227" t="s">
        <v>143</v>
      </c>
      <c r="AU204" s="227" t="s">
        <v>84</v>
      </c>
      <c r="AV204" s="11" t="s">
        <v>84</v>
      </c>
      <c r="AW204" s="11" t="s">
        <v>4</v>
      </c>
      <c r="AX204" s="11" t="s">
        <v>82</v>
      </c>
      <c r="AY204" s="227" t="s">
        <v>130</v>
      </c>
    </row>
    <row r="205" spans="2:65" s="1" customFormat="1" ht="20.4" customHeight="1">
      <c r="B205" s="35"/>
      <c r="C205" s="201" t="s">
        <v>305</v>
      </c>
      <c r="D205" s="201" t="s">
        <v>132</v>
      </c>
      <c r="E205" s="202" t="s">
        <v>290</v>
      </c>
      <c r="F205" s="203" t="s">
        <v>291</v>
      </c>
      <c r="G205" s="204" t="s">
        <v>209</v>
      </c>
      <c r="H205" s="205">
        <v>80.185</v>
      </c>
      <c r="I205" s="206"/>
      <c r="J205" s="207">
        <f>ROUND(I205*H205,2)</f>
        <v>0</v>
      </c>
      <c r="K205" s="203" t="s">
        <v>136</v>
      </c>
      <c r="L205" s="40"/>
      <c r="M205" s="208" t="s">
        <v>19</v>
      </c>
      <c r="N205" s="209" t="s">
        <v>45</v>
      </c>
      <c r="O205" s="76"/>
      <c r="P205" s="210">
        <f>O205*H205</f>
        <v>0</v>
      </c>
      <c r="Q205" s="210">
        <v>0</v>
      </c>
      <c r="R205" s="210">
        <f>Q205*H205</f>
        <v>0</v>
      </c>
      <c r="S205" s="210">
        <v>0</v>
      </c>
      <c r="T205" s="211">
        <f>S205*H205</f>
        <v>0</v>
      </c>
      <c r="AR205" s="14" t="s">
        <v>137</v>
      </c>
      <c r="AT205" s="14" t="s">
        <v>132</v>
      </c>
      <c r="AU205" s="14" t="s">
        <v>84</v>
      </c>
      <c r="AY205" s="14" t="s">
        <v>130</v>
      </c>
      <c r="BE205" s="212">
        <f>IF(N205="základní",J205,0)</f>
        <v>0</v>
      </c>
      <c r="BF205" s="212">
        <f>IF(N205="snížená",J205,0)</f>
        <v>0</v>
      </c>
      <c r="BG205" s="212">
        <f>IF(N205="zákl. přenesená",J205,0)</f>
        <v>0</v>
      </c>
      <c r="BH205" s="212">
        <f>IF(N205="sníž. přenesená",J205,0)</f>
        <v>0</v>
      </c>
      <c r="BI205" s="212">
        <f>IF(N205="nulová",J205,0)</f>
        <v>0</v>
      </c>
      <c r="BJ205" s="14" t="s">
        <v>82</v>
      </c>
      <c r="BK205" s="212">
        <f>ROUND(I205*H205,2)</f>
        <v>0</v>
      </c>
      <c r="BL205" s="14" t="s">
        <v>137</v>
      </c>
      <c r="BM205" s="14" t="s">
        <v>749</v>
      </c>
    </row>
    <row r="206" spans="2:47" s="1" customFormat="1" ht="12">
      <c r="B206" s="35"/>
      <c r="C206" s="36"/>
      <c r="D206" s="213" t="s">
        <v>139</v>
      </c>
      <c r="E206" s="36"/>
      <c r="F206" s="214" t="s">
        <v>293</v>
      </c>
      <c r="G206" s="36"/>
      <c r="H206" s="36"/>
      <c r="I206" s="127"/>
      <c r="J206" s="36"/>
      <c r="K206" s="36"/>
      <c r="L206" s="40"/>
      <c r="M206" s="215"/>
      <c r="N206" s="76"/>
      <c r="O206" s="76"/>
      <c r="P206" s="76"/>
      <c r="Q206" s="76"/>
      <c r="R206" s="76"/>
      <c r="S206" s="76"/>
      <c r="T206" s="77"/>
      <c r="AT206" s="14" t="s">
        <v>139</v>
      </c>
      <c r="AU206" s="14" t="s">
        <v>84</v>
      </c>
    </row>
    <row r="207" spans="2:47" s="1" customFormat="1" ht="12">
      <c r="B207" s="35"/>
      <c r="C207" s="36"/>
      <c r="D207" s="213" t="s">
        <v>141</v>
      </c>
      <c r="E207" s="36"/>
      <c r="F207" s="216" t="s">
        <v>294</v>
      </c>
      <c r="G207" s="36"/>
      <c r="H207" s="36"/>
      <c r="I207" s="127"/>
      <c r="J207" s="36"/>
      <c r="K207" s="36"/>
      <c r="L207" s="40"/>
      <c r="M207" s="215"/>
      <c r="N207" s="76"/>
      <c r="O207" s="76"/>
      <c r="P207" s="76"/>
      <c r="Q207" s="76"/>
      <c r="R207" s="76"/>
      <c r="S207" s="76"/>
      <c r="T207" s="77"/>
      <c r="AT207" s="14" t="s">
        <v>141</v>
      </c>
      <c r="AU207" s="14" t="s">
        <v>84</v>
      </c>
    </row>
    <row r="208" spans="2:51" s="11" customFormat="1" ht="12">
      <c r="B208" s="217"/>
      <c r="C208" s="218"/>
      <c r="D208" s="213" t="s">
        <v>143</v>
      </c>
      <c r="E208" s="219" t="s">
        <v>19</v>
      </c>
      <c r="F208" s="220" t="s">
        <v>745</v>
      </c>
      <c r="G208" s="218"/>
      <c r="H208" s="221">
        <v>114.55</v>
      </c>
      <c r="I208" s="222"/>
      <c r="J208" s="218"/>
      <c r="K208" s="218"/>
      <c r="L208" s="223"/>
      <c r="M208" s="224"/>
      <c r="N208" s="225"/>
      <c r="O208" s="225"/>
      <c r="P208" s="225"/>
      <c r="Q208" s="225"/>
      <c r="R208" s="225"/>
      <c r="S208" s="225"/>
      <c r="T208" s="226"/>
      <c r="AT208" s="227" t="s">
        <v>143</v>
      </c>
      <c r="AU208" s="227" t="s">
        <v>84</v>
      </c>
      <c r="AV208" s="11" t="s">
        <v>84</v>
      </c>
      <c r="AW208" s="11" t="s">
        <v>35</v>
      </c>
      <c r="AX208" s="11" t="s">
        <v>74</v>
      </c>
      <c r="AY208" s="227" t="s">
        <v>130</v>
      </c>
    </row>
    <row r="209" spans="2:51" s="11" customFormat="1" ht="12">
      <c r="B209" s="217"/>
      <c r="C209" s="218"/>
      <c r="D209" s="213" t="s">
        <v>143</v>
      </c>
      <c r="E209" s="218"/>
      <c r="F209" s="220" t="s">
        <v>746</v>
      </c>
      <c r="G209" s="218"/>
      <c r="H209" s="221">
        <v>80.185</v>
      </c>
      <c r="I209" s="222"/>
      <c r="J209" s="218"/>
      <c r="K209" s="218"/>
      <c r="L209" s="223"/>
      <c r="M209" s="224"/>
      <c r="N209" s="225"/>
      <c r="O209" s="225"/>
      <c r="P209" s="225"/>
      <c r="Q209" s="225"/>
      <c r="R209" s="225"/>
      <c r="S209" s="225"/>
      <c r="T209" s="226"/>
      <c r="AT209" s="227" t="s">
        <v>143</v>
      </c>
      <c r="AU209" s="227" t="s">
        <v>84</v>
      </c>
      <c r="AV209" s="11" t="s">
        <v>84</v>
      </c>
      <c r="AW209" s="11" t="s">
        <v>4</v>
      </c>
      <c r="AX209" s="11" t="s">
        <v>82</v>
      </c>
      <c r="AY209" s="227" t="s">
        <v>130</v>
      </c>
    </row>
    <row r="210" spans="2:65" s="1" customFormat="1" ht="20.4" customHeight="1">
      <c r="B210" s="35"/>
      <c r="C210" s="201" t="s">
        <v>313</v>
      </c>
      <c r="D210" s="201" t="s">
        <v>132</v>
      </c>
      <c r="E210" s="202" t="s">
        <v>296</v>
      </c>
      <c r="F210" s="203" t="s">
        <v>297</v>
      </c>
      <c r="G210" s="204" t="s">
        <v>209</v>
      </c>
      <c r="H210" s="205">
        <v>34.365</v>
      </c>
      <c r="I210" s="206"/>
      <c r="J210" s="207">
        <f>ROUND(I210*H210,2)</f>
        <v>0</v>
      </c>
      <c r="K210" s="203" t="s">
        <v>136</v>
      </c>
      <c r="L210" s="40"/>
      <c r="M210" s="208" t="s">
        <v>19</v>
      </c>
      <c r="N210" s="209" t="s">
        <v>45</v>
      </c>
      <c r="O210" s="76"/>
      <c r="P210" s="210">
        <f>O210*H210</f>
        <v>0</v>
      </c>
      <c r="Q210" s="210">
        <v>0</v>
      </c>
      <c r="R210" s="210">
        <f>Q210*H210</f>
        <v>0</v>
      </c>
      <c r="S210" s="210">
        <v>0</v>
      </c>
      <c r="T210" s="211">
        <f>S210*H210</f>
        <v>0</v>
      </c>
      <c r="AR210" s="14" t="s">
        <v>137</v>
      </c>
      <c r="AT210" s="14" t="s">
        <v>132</v>
      </c>
      <c r="AU210" s="14" t="s">
        <v>84</v>
      </c>
      <c r="AY210" s="14" t="s">
        <v>130</v>
      </c>
      <c r="BE210" s="212">
        <f>IF(N210="základní",J210,0)</f>
        <v>0</v>
      </c>
      <c r="BF210" s="212">
        <f>IF(N210="snížená",J210,0)</f>
        <v>0</v>
      </c>
      <c r="BG210" s="212">
        <f>IF(N210="zákl. přenesená",J210,0)</f>
        <v>0</v>
      </c>
      <c r="BH210" s="212">
        <f>IF(N210="sníž. přenesená",J210,0)</f>
        <v>0</v>
      </c>
      <c r="BI210" s="212">
        <f>IF(N210="nulová",J210,0)</f>
        <v>0</v>
      </c>
      <c r="BJ210" s="14" t="s">
        <v>82</v>
      </c>
      <c r="BK210" s="212">
        <f>ROUND(I210*H210,2)</f>
        <v>0</v>
      </c>
      <c r="BL210" s="14" t="s">
        <v>137</v>
      </c>
      <c r="BM210" s="14" t="s">
        <v>750</v>
      </c>
    </row>
    <row r="211" spans="2:47" s="1" customFormat="1" ht="12">
      <c r="B211" s="35"/>
      <c r="C211" s="36"/>
      <c r="D211" s="213" t="s">
        <v>139</v>
      </c>
      <c r="E211" s="36"/>
      <c r="F211" s="214" t="s">
        <v>299</v>
      </c>
      <c r="G211" s="36"/>
      <c r="H211" s="36"/>
      <c r="I211" s="127"/>
      <c r="J211" s="36"/>
      <c r="K211" s="36"/>
      <c r="L211" s="40"/>
      <c r="M211" s="215"/>
      <c r="N211" s="76"/>
      <c r="O211" s="76"/>
      <c r="P211" s="76"/>
      <c r="Q211" s="76"/>
      <c r="R211" s="76"/>
      <c r="S211" s="76"/>
      <c r="T211" s="77"/>
      <c r="AT211" s="14" t="s">
        <v>139</v>
      </c>
      <c r="AU211" s="14" t="s">
        <v>84</v>
      </c>
    </row>
    <row r="212" spans="2:47" s="1" customFormat="1" ht="12">
      <c r="B212" s="35"/>
      <c r="C212" s="36"/>
      <c r="D212" s="213" t="s">
        <v>141</v>
      </c>
      <c r="E212" s="36"/>
      <c r="F212" s="216" t="s">
        <v>294</v>
      </c>
      <c r="G212" s="36"/>
      <c r="H212" s="36"/>
      <c r="I212" s="127"/>
      <c r="J212" s="36"/>
      <c r="K212" s="36"/>
      <c r="L212" s="40"/>
      <c r="M212" s="215"/>
      <c r="N212" s="76"/>
      <c r="O212" s="76"/>
      <c r="P212" s="76"/>
      <c r="Q212" s="76"/>
      <c r="R212" s="76"/>
      <c r="S212" s="76"/>
      <c r="T212" s="77"/>
      <c r="AT212" s="14" t="s">
        <v>141</v>
      </c>
      <c r="AU212" s="14" t="s">
        <v>84</v>
      </c>
    </row>
    <row r="213" spans="2:51" s="11" customFormat="1" ht="12">
      <c r="B213" s="217"/>
      <c r="C213" s="218"/>
      <c r="D213" s="213" t="s">
        <v>143</v>
      </c>
      <c r="E213" s="219" t="s">
        <v>19</v>
      </c>
      <c r="F213" s="220" t="s">
        <v>745</v>
      </c>
      <c r="G213" s="218"/>
      <c r="H213" s="221">
        <v>114.55</v>
      </c>
      <c r="I213" s="222"/>
      <c r="J213" s="218"/>
      <c r="K213" s="218"/>
      <c r="L213" s="223"/>
      <c r="M213" s="224"/>
      <c r="N213" s="225"/>
      <c r="O213" s="225"/>
      <c r="P213" s="225"/>
      <c r="Q213" s="225"/>
      <c r="R213" s="225"/>
      <c r="S213" s="225"/>
      <c r="T213" s="226"/>
      <c r="AT213" s="227" t="s">
        <v>143</v>
      </c>
      <c r="AU213" s="227" t="s">
        <v>84</v>
      </c>
      <c r="AV213" s="11" t="s">
        <v>84</v>
      </c>
      <c r="AW213" s="11" t="s">
        <v>35</v>
      </c>
      <c r="AX213" s="11" t="s">
        <v>74</v>
      </c>
      <c r="AY213" s="227" t="s">
        <v>130</v>
      </c>
    </row>
    <row r="214" spans="2:51" s="11" customFormat="1" ht="12">
      <c r="B214" s="217"/>
      <c r="C214" s="218"/>
      <c r="D214" s="213" t="s">
        <v>143</v>
      </c>
      <c r="E214" s="218"/>
      <c r="F214" s="220" t="s">
        <v>748</v>
      </c>
      <c r="G214" s="218"/>
      <c r="H214" s="221">
        <v>34.365</v>
      </c>
      <c r="I214" s="222"/>
      <c r="J214" s="218"/>
      <c r="K214" s="218"/>
      <c r="L214" s="223"/>
      <c r="M214" s="224"/>
      <c r="N214" s="225"/>
      <c r="O214" s="225"/>
      <c r="P214" s="225"/>
      <c r="Q214" s="225"/>
      <c r="R214" s="225"/>
      <c r="S214" s="225"/>
      <c r="T214" s="226"/>
      <c r="AT214" s="227" t="s">
        <v>143</v>
      </c>
      <c r="AU214" s="227" t="s">
        <v>84</v>
      </c>
      <c r="AV214" s="11" t="s">
        <v>84</v>
      </c>
      <c r="AW214" s="11" t="s">
        <v>4</v>
      </c>
      <c r="AX214" s="11" t="s">
        <v>82</v>
      </c>
      <c r="AY214" s="227" t="s">
        <v>130</v>
      </c>
    </row>
    <row r="215" spans="2:65" s="1" customFormat="1" ht="20.4" customHeight="1">
      <c r="B215" s="35"/>
      <c r="C215" s="201" t="s">
        <v>321</v>
      </c>
      <c r="D215" s="201" t="s">
        <v>132</v>
      </c>
      <c r="E215" s="202" t="s">
        <v>301</v>
      </c>
      <c r="F215" s="203" t="s">
        <v>302</v>
      </c>
      <c r="G215" s="204" t="s">
        <v>209</v>
      </c>
      <c r="H215" s="205">
        <v>114.55</v>
      </c>
      <c r="I215" s="206"/>
      <c r="J215" s="207">
        <f>ROUND(I215*H215,2)</f>
        <v>0</v>
      </c>
      <c r="K215" s="203" t="s">
        <v>136</v>
      </c>
      <c r="L215" s="40"/>
      <c r="M215" s="208" t="s">
        <v>19</v>
      </c>
      <c r="N215" s="209" t="s">
        <v>45</v>
      </c>
      <c r="O215" s="76"/>
      <c r="P215" s="210">
        <f>O215*H215</f>
        <v>0</v>
      </c>
      <c r="Q215" s="210">
        <v>0</v>
      </c>
      <c r="R215" s="210">
        <f>Q215*H215</f>
        <v>0</v>
      </c>
      <c r="S215" s="210">
        <v>0</v>
      </c>
      <c r="T215" s="211">
        <f>S215*H215</f>
        <v>0</v>
      </c>
      <c r="AR215" s="14" t="s">
        <v>137</v>
      </c>
      <c r="AT215" s="14" t="s">
        <v>132</v>
      </c>
      <c r="AU215" s="14" t="s">
        <v>84</v>
      </c>
      <c r="AY215" s="14" t="s">
        <v>130</v>
      </c>
      <c r="BE215" s="212">
        <f>IF(N215="základní",J215,0)</f>
        <v>0</v>
      </c>
      <c r="BF215" s="212">
        <f>IF(N215="snížená",J215,0)</f>
        <v>0</v>
      </c>
      <c r="BG215" s="212">
        <f>IF(N215="zákl. přenesená",J215,0)</f>
        <v>0</v>
      </c>
      <c r="BH215" s="212">
        <f>IF(N215="sníž. přenesená",J215,0)</f>
        <v>0</v>
      </c>
      <c r="BI215" s="212">
        <f>IF(N215="nulová",J215,0)</f>
        <v>0</v>
      </c>
      <c r="BJ215" s="14" t="s">
        <v>82</v>
      </c>
      <c r="BK215" s="212">
        <f>ROUND(I215*H215,2)</f>
        <v>0</v>
      </c>
      <c r="BL215" s="14" t="s">
        <v>137</v>
      </c>
      <c r="BM215" s="14" t="s">
        <v>751</v>
      </c>
    </row>
    <row r="216" spans="2:47" s="1" customFormat="1" ht="12">
      <c r="B216" s="35"/>
      <c r="C216" s="36"/>
      <c r="D216" s="213" t="s">
        <v>139</v>
      </c>
      <c r="E216" s="36"/>
      <c r="F216" s="214" t="s">
        <v>302</v>
      </c>
      <c r="G216" s="36"/>
      <c r="H216" s="36"/>
      <c r="I216" s="127"/>
      <c r="J216" s="36"/>
      <c r="K216" s="36"/>
      <c r="L216" s="40"/>
      <c r="M216" s="215"/>
      <c r="N216" s="76"/>
      <c r="O216" s="76"/>
      <c r="P216" s="76"/>
      <c r="Q216" s="76"/>
      <c r="R216" s="76"/>
      <c r="S216" s="76"/>
      <c r="T216" s="77"/>
      <c r="AT216" s="14" t="s">
        <v>139</v>
      </c>
      <c r="AU216" s="14" t="s">
        <v>84</v>
      </c>
    </row>
    <row r="217" spans="2:47" s="1" customFormat="1" ht="12">
      <c r="B217" s="35"/>
      <c r="C217" s="36"/>
      <c r="D217" s="213" t="s">
        <v>141</v>
      </c>
      <c r="E217" s="36"/>
      <c r="F217" s="216" t="s">
        <v>304</v>
      </c>
      <c r="G217" s="36"/>
      <c r="H217" s="36"/>
      <c r="I217" s="127"/>
      <c r="J217" s="36"/>
      <c r="K217" s="36"/>
      <c r="L217" s="40"/>
      <c r="M217" s="215"/>
      <c r="N217" s="76"/>
      <c r="O217" s="76"/>
      <c r="P217" s="76"/>
      <c r="Q217" s="76"/>
      <c r="R217" s="76"/>
      <c r="S217" s="76"/>
      <c r="T217" s="77"/>
      <c r="AT217" s="14" t="s">
        <v>141</v>
      </c>
      <c r="AU217" s="14" t="s">
        <v>84</v>
      </c>
    </row>
    <row r="218" spans="2:51" s="11" customFormat="1" ht="12">
      <c r="B218" s="217"/>
      <c r="C218" s="218"/>
      <c r="D218" s="213" t="s">
        <v>143</v>
      </c>
      <c r="E218" s="219" t="s">
        <v>19</v>
      </c>
      <c r="F218" s="220" t="s">
        <v>745</v>
      </c>
      <c r="G218" s="218"/>
      <c r="H218" s="221">
        <v>114.55</v>
      </c>
      <c r="I218" s="222"/>
      <c r="J218" s="218"/>
      <c r="K218" s="218"/>
      <c r="L218" s="223"/>
      <c r="M218" s="224"/>
      <c r="N218" s="225"/>
      <c r="O218" s="225"/>
      <c r="P218" s="225"/>
      <c r="Q218" s="225"/>
      <c r="R218" s="225"/>
      <c r="S218" s="225"/>
      <c r="T218" s="226"/>
      <c r="AT218" s="227" t="s">
        <v>143</v>
      </c>
      <c r="AU218" s="227" t="s">
        <v>84</v>
      </c>
      <c r="AV218" s="11" t="s">
        <v>84</v>
      </c>
      <c r="AW218" s="11" t="s">
        <v>35</v>
      </c>
      <c r="AX218" s="11" t="s">
        <v>74</v>
      </c>
      <c r="AY218" s="227" t="s">
        <v>130</v>
      </c>
    </row>
    <row r="219" spans="2:65" s="1" customFormat="1" ht="20.4" customHeight="1">
      <c r="B219" s="35"/>
      <c r="C219" s="201" t="s">
        <v>329</v>
      </c>
      <c r="D219" s="201" t="s">
        <v>132</v>
      </c>
      <c r="E219" s="202" t="s">
        <v>306</v>
      </c>
      <c r="F219" s="203" t="s">
        <v>307</v>
      </c>
      <c r="G219" s="204" t="s">
        <v>308</v>
      </c>
      <c r="H219" s="205">
        <v>229.1</v>
      </c>
      <c r="I219" s="206"/>
      <c r="J219" s="207">
        <f>ROUND(I219*H219,2)</f>
        <v>0</v>
      </c>
      <c r="K219" s="203" t="s">
        <v>136</v>
      </c>
      <c r="L219" s="40"/>
      <c r="M219" s="208" t="s">
        <v>19</v>
      </c>
      <c r="N219" s="209" t="s">
        <v>45</v>
      </c>
      <c r="O219" s="76"/>
      <c r="P219" s="210">
        <f>O219*H219</f>
        <v>0</v>
      </c>
      <c r="Q219" s="210">
        <v>0</v>
      </c>
      <c r="R219" s="210">
        <f>Q219*H219</f>
        <v>0</v>
      </c>
      <c r="S219" s="210">
        <v>0</v>
      </c>
      <c r="T219" s="211">
        <f>S219*H219</f>
        <v>0</v>
      </c>
      <c r="AR219" s="14" t="s">
        <v>137</v>
      </c>
      <c r="AT219" s="14" t="s">
        <v>132</v>
      </c>
      <c r="AU219" s="14" t="s">
        <v>84</v>
      </c>
      <c r="AY219" s="14" t="s">
        <v>130</v>
      </c>
      <c r="BE219" s="212">
        <f>IF(N219="základní",J219,0)</f>
        <v>0</v>
      </c>
      <c r="BF219" s="212">
        <f>IF(N219="snížená",J219,0)</f>
        <v>0</v>
      </c>
      <c r="BG219" s="212">
        <f>IF(N219="zákl. přenesená",J219,0)</f>
        <v>0</v>
      </c>
      <c r="BH219" s="212">
        <f>IF(N219="sníž. přenesená",J219,0)</f>
        <v>0</v>
      </c>
      <c r="BI219" s="212">
        <f>IF(N219="nulová",J219,0)</f>
        <v>0</v>
      </c>
      <c r="BJ219" s="14" t="s">
        <v>82</v>
      </c>
      <c r="BK219" s="212">
        <f>ROUND(I219*H219,2)</f>
        <v>0</v>
      </c>
      <c r="BL219" s="14" t="s">
        <v>137</v>
      </c>
      <c r="BM219" s="14" t="s">
        <v>752</v>
      </c>
    </row>
    <row r="220" spans="2:47" s="1" customFormat="1" ht="12">
      <c r="B220" s="35"/>
      <c r="C220" s="36"/>
      <c r="D220" s="213" t="s">
        <v>139</v>
      </c>
      <c r="E220" s="36"/>
      <c r="F220" s="214" t="s">
        <v>310</v>
      </c>
      <c r="G220" s="36"/>
      <c r="H220" s="36"/>
      <c r="I220" s="127"/>
      <c r="J220" s="36"/>
      <c r="K220" s="36"/>
      <c r="L220" s="40"/>
      <c r="M220" s="215"/>
      <c r="N220" s="76"/>
      <c r="O220" s="76"/>
      <c r="P220" s="76"/>
      <c r="Q220" s="76"/>
      <c r="R220" s="76"/>
      <c r="S220" s="76"/>
      <c r="T220" s="77"/>
      <c r="AT220" s="14" t="s">
        <v>139</v>
      </c>
      <c r="AU220" s="14" t="s">
        <v>84</v>
      </c>
    </row>
    <row r="221" spans="2:47" s="1" customFormat="1" ht="12">
      <c r="B221" s="35"/>
      <c r="C221" s="36"/>
      <c r="D221" s="213" t="s">
        <v>141</v>
      </c>
      <c r="E221" s="36"/>
      <c r="F221" s="216" t="s">
        <v>311</v>
      </c>
      <c r="G221" s="36"/>
      <c r="H221" s="36"/>
      <c r="I221" s="127"/>
      <c r="J221" s="36"/>
      <c r="K221" s="36"/>
      <c r="L221" s="40"/>
      <c r="M221" s="215"/>
      <c r="N221" s="76"/>
      <c r="O221" s="76"/>
      <c r="P221" s="76"/>
      <c r="Q221" s="76"/>
      <c r="R221" s="76"/>
      <c r="S221" s="76"/>
      <c r="T221" s="77"/>
      <c r="AT221" s="14" t="s">
        <v>141</v>
      </c>
      <c r="AU221" s="14" t="s">
        <v>84</v>
      </c>
    </row>
    <row r="222" spans="2:51" s="11" customFormat="1" ht="12">
      <c r="B222" s="217"/>
      <c r="C222" s="218"/>
      <c r="D222" s="213" t="s">
        <v>143</v>
      </c>
      <c r="E222" s="219" t="s">
        <v>19</v>
      </c>
      <c r="F222" s="220" t="s">
        <v>745</v>
      </c>
      <c r="G222" s="218"/>
      <c r="H222" s="221">
        <v>114.55</v>
      </c>
      <c r="I222" s="222"/>
      <c r="J222" s="218"/>
      <c r="K222" s="218"/>
      <c r="L222" s="223"/>
      <c r="M222" s="224"/>
      <c r="N222" s="225"/>
      <c r="O222" s="225"/>
      <c r="P222" s="225"/>
      <c r="Q222" s="225"/>
      <c r="R222" s="225"/>
      <c r="S222" s="225"/>
      <c r="T222" s="226"/>
      <c r="AT222" s="227" t="s">
        <v>143</v>
      </c>
      <c r="AU222" s="227" t="s">
        <v>84</v>
      </c>
      <c r="AV222" s="11" t="s">
        <v>84</v>
      </c>
      <c r="AW222" s="11" t="s">
        <v>35</v>
      </c>
      <c r="AX222" s="11" t="s">
        <v>74</v>
      </c>
      <c r="AY222" s="227" t="s">
        <v>130</v>
      </c>
    </row>
    <row r="223" spans="2:51" s="11" customFormat="1" ht="12">
      <c r="B223" s="217"/>
      <c r="C223" s="218"/>
      <c r="D223" s="213" t="s">
        <v>143</v>
      </c>
      <c r="E223" s="218"/>
      <c r="F223" s="220" t="s">
        <v>753</v>
      </c>
      <c r="G223" s="218"/>
      <c r="H223" s="221">
        <v>229.1</v>
      </c>
      <c r="I223" s="222"/>
      <c r="J223" s="218"/>
      <c r="K223" s="218"/>
      <c r="L223" s="223"/>
      <c r="M223" s="224"/>
      <c r="N223" s="225"/>
      <c r="O223" s="225"/>
      <c r="P223" s="225"/>
      <c r="Q223" s="225"/>
      <c r="R223" s="225"/>
      <c r="S223" s="225"/>
      <c r="T223" s="226"/>
      <c r="AT223" s="227" t="s">
        <v>143</v>
      </c>
      <c r="AU223" s="227" t="s">
        <v>84</v>
      </c>
      <c r="AV223" s="11" t="s">
        <v>84</v>
      </c>
      <c r="AW223" s="11" t="s">
        <v>4</v>
      </c>
      <c r="AX223" s="11" t="s">
        <v>82</v>
      </c>
      <c r="AY223" s="227" t="s">
        <v>130</v>
      </c>
    </row>
    <row r="224" spans="2:65" s="1" customFormat="1" ht="20.4" customHeight="1">
      <c r="B224" s="35"/>
      <c r="C224" s="201" t="s">
        <v>335</v>
      </c>
      <c r="D224" s="201" t="s">
        <v>132</v>
      </c>
      <c r="E224" s="202" t="s">
        <v>314</v>
      </c>
      <c r="F224" s="203" t="s">
        <v>315</v>
      </c>
      <c r="G224" s="204" t="s">
        <v>209</v>
      </c>
      <c r="H224" s="205">
        <v>215.255</v>
      </c>
      <c r="I224" s="206"/>
      <c r="J224" s="207">
        <f>ROUND(I224*H224,2)</f>
        <v>0</v>
      </c>
      <c r="K224" s="203" t="s">
        <v>136</v>
      </c>
      <c r="L224" s="40"/>
      <c r="M224" s="208" t="s">
        <v>19</v>
      </c>
      <c r="N224" s="209" t="s">
        <v>45</v>
      </c>
      <c r="O224" s="76"/>
      <c r="P224" s="210">
        <f>O224*H224</f>
        <v>0</v>
      </c>
      <c r="Q224" s="210">
        <v>0</v>
      </c>
      <c r="R224" s="210">
        <f>Q224*H224</f>
        <v>0</v>
      </c>
      <c r="S224" s="210">
        <v>0</v>
      </c>
      <c r="T224" s="211">
        <f>S224*H224</f>
        <v>0</v>
      </c>
      <c r="AR224" s="14" t="s">
        <v>137</v>
      </c>
      <c r="AT224" s="14" t="s">
        <v>132</v>
      </c>
      <c r="AU224" s="14" t="s">
        <v>84</v>
      </c>
      <c r="AY224" s="14" t="s">
        <v>130</v>
      </c>
      <c r="BE224" s="212">
        <f>IF(N224="základní",J224,0)</f>
        <v>0</v>
      </c>
      <c r="BF224" s="212">
        <f>IF(N224="snížená",J224,0)</f>
        <v>0</v>
      </c>
      <c r="BG224" s="212">
        <f>IF(N224="zákl. přenesená",J224,0)</f>
        <v>0</v>
      </c>
      <c r="BH224" s="212">
        <f>IF(N224="sníž. přenesená",J224,0)</f>
        <v>0</v>
      </c>
      <c r="BI224" s="212">
        <f>IF(N224="nulová",J224,0)</f>
        <v>0</v>
      </c>
      <c r="BJ224" s="14" t="s">
        <v>82</v>
      </c>
      <c r="BK224" s="212">
        <f>ROUND(I224*H224,2)</f>
        <v>0</v>
      </c>
      <c r="BL224" s="14" t="s">
        <v>137</v>
      </c>
      <c r="BM224" s="14" t="s">
        <v>754</v>
      </c>
    </row>
    <row r="225" spans="2:47" s="1" customFormat="1" ht="12">
      <c r="B225" s="35"/>
      <c r="C225" s="36"/>
      <c r="D225" s="213" t="s">
        <v>139</v>
      </c>
      <c r="E225" s="36"/>
      <c r="F225" s="214" t="s">
        <v>317</v>
      </c>
      <c r="G225" s="36"/>
      <c r="H225" s="36"/>
      <c r="I225" s="127"/>
      <c r="J225" s="36"/>
      <c r="K225" s="36"/>
      <c r="L225" s="40"/>
      <c r="M225" s="215"/>
      <c r="N225" s="76"/>
      <c r="O225" s="76"/>
      <c r="P225" s="76"/>
      <c r="Q225" s="76"/>
      <c r="R225" s="76"/>
      <c r="S225" s="76"/>
      <c r="T225" s="77"/>
      <c r="AT225" s="14" t="s">
        <v>139</v>
      </c>
      <c r="AU225" s="14" t="s">
        <v>84</v>
      </c>
    </row>
    <row r="226" spans="2:47" s="1" customFormat="1" ht="12">
      <c r="B226" s="35"/>
      <c r="C226" s="36"/>
      <c r="D226" s="213" t="s">
        <v>141</v>
      </c>
      <c r="E226" s="36"/>
      <c r="F226" s="216" t="s">
        <v>318</v>
      </c>
      <c r="G226" s="36"/>
      <c r="H226" s="36"/>
      <c r="I226" s="127"/>
      <c r="J226" s="36"/>
      <c r="K226" s="36"/>
      <c r="L226" s="40"/>
      <c r="M226" s="215"/>
      <c r="N226" s="76"/>
      <c r="O226" s="76"/>
      <c r="P226" s="76"/>
      <c r="Q226" s="76"/>
      <c r="R226" s="76"/>
      <c r="S226" s="76"/>
      <c r="T226" s="77"/>
      <c r="AT226" s="14" t="s">
        <v>141</v>
      </c>
      <c r="AU226" s="14" t="s">
        <v>84</v>
      </c>
    </row>
    <row r="227" spans="2:51" s="11" customFormat="1" ht="12">
      <c r="B227" s="217"/>
      <c r="C227" s="218"/>
      <c r="D227" s="213" t="s">
        <v>143</v>
      </c>
      <c r="E227" s="219" t="s">
        <v>19</v>
      </c>
      <c r="F227" s="220" t="s">
        <v>724</v>
      </c>
      <c r="G227" s="218"/>
      <c r="H227" s="221">
        <v>329.805</v>
      </c>
      <c r="I227" s="222"/>
      <c r="J227" s="218"/>
      <c r="K227" s="218"/>
      <c r="L227" s="223"/>
      <c r="M227" s="224"/>
      <c r="N227" s="225"/>
      <c r="O227" s="225"/>
      <c r="P227" s="225"/>
      <c r="Q227" s="225"/>
      <c r="R227" s="225"/>
      <c r="S227" s="225"/>
      <c r="T227" s="226"/>
      <c r="AT227" s="227" t="s">
        <v>143</v>
      </c>
      <c r="AU227" s="227" t="s">
        <v>84</v>
      </c>
      <c r="AV227" s="11" t="s">
        <v>84</v>
      </c>
      <c r="AW227" s="11" t="s">
        <v>35</v>
      </c>
      <c r="AX227" s="11" t="s">
        <v>74</v>
      </c>
      <c r="AY227" s="227" t="s">
        <v>130</v>
      </c>
    </row>
    <row r="228" spans="2:51" s="11" customFormat="1" ht="12">
      <c r="B228" s="217"/>
      <c r="C228" s="218"/>
      <c r="D228" s="213" t="s">
        <v>143</v>
      </c>
      <c r="E228" s="219" t="s">
        <v>19</v>
      </c>
      <c r="F228" s="220" t="s">
        <v>755</v>
      </c>
      <c r="G228" s="218"/>
      <c r="H228" s="221">
        <v>-114.55</v>
      </c>
      <c r="I228" s="222"/>
      <c r="J228" s="218"/>
      <c r="K228" s="218"/>
      <c r="L228" s="223"/>
      <c r="M228" s="224"/>
      <c r="N228" s="225"/>
      <c r="O228" s="225"/>
      <c r="P228" s="225"/>
      <c r="Q228" s="225"/>
      <c r="R228" s="225"/>
      <c r="S228" s="225"/>
      <c r="T228" s="226"/>
      <c r="AT228" s="227" t="s">
        <v>143</v>
      </c>
      <c r="AU228" s="227" t="s">
        <v>84</v>
      </c>
      <c r="AV228" s="11" t="s">
        <v>84</v>
      </c>
      <c r="AW228" s="11" t="s">
        <v>35</v>
      </c>
      <c r="AX228" s="11" t="s">
        <v>74</v>
      </c>
      <c r="AY228" s="227" t="s">
        <v>130</v>
      </c>
    </row>
    <row r="229" spans="2:65" s="1" customFormat="1" ht="20.4" customHeight="1">
      <c r="B229" s="35"/>
      <c r="C229" s="201" t="s">
        <v>343</v>
      </c>
      <c r="D229" s="201" t="s">
        <v>132</v>
      </c>
      <c r="E229" s="202" t="s">
        <v>322</v>
      </c>
      <c r="F229" s="203" t="s">
        <v>323</v>
      </c>
      <c r="G229" s="204" t="s">
        <v>209</v>
      </c>
      <c r="H229" s="205">
        <v>78.84</v>
      </c>
      <c r="I229" s="206"/>
      <c r="J229" s="207">
        <f>ROUND(I229*H229,2)</f>
        <v>0</v>
      </c>
      <c r="K229" s="203" t="s">
        <v>136</v>
      </c>
      <c r="L229" s="40"/>
      <c r="M229" s="208" t="s">
        <v>19</v>
      </c>
      <c r="N229" s="209" t="s">
        <v>45</v>
      </c>
      <c r="O229" s="76"/>
      <c r="P229" s="210">
        <f>O229*H229</f>
        <v>0</v>
      </c>
      <c r="Q229" s="210">
        <v>0</v>
      </c>
      <c r="R229" s="210">
        <f>Q229*H229</f>
        <v>0</v>
      </c>
      <c r="S229" s="210">
        <v>0</v>
      </c>
      <c r="T229" s="211">
        <f>S229*H229</f>
        <v>0</v>
      </c>
      <c r="AR229" s="14" t="s">
        <v>137</v>
      </c>
      <c r="AT229" s="14" t="s">
        <v>132</v>
      </c>
      <c r="AU229" s="14" t="s">
        <v>84</v>
      </c>
      <c r="AY229" s="14" t="s">
        <v>130</v>
      </c>
      <c r="BE229" s="212">
        <f>IF(N229="základní",J229,0)</f>
        <v>0</v>
      </c>
      <c r="BF229" s="212">
        <f>IF(N229="snížená",J229,0)</f>
        <v>0</v>
      </c>
      <c r="BG229" s="212">
        <f>IF(N229="zákl. přenesená",J229,0)</f>
        <v>0</v>
      </c>
      <c r="BH229" s="212">
        <f>IF(N229="sníž. přenesená",J229,0)</f>
        <v>0</v>
      </c>
      <c r="BI229" s="212">
        <f>IF(N229="nulová",J229,0)</f>
        <v>0</v>
      </c>
      <c r="BJ229" s="14" t="s">
        <v>82</v>
      </c>
      <c r="BK229" s="212">
        <f>ROUND(I229*H229,2)</f>
        <v>0</v>
      </c>
      <c r="BL229" s="14" t="s">
        <v>137</v>
      </c>
      <c r="BM229" s="14" t="s">
        <v>756</v>
      </c>
    </row>
    <row r="230" spans="2:47" s="1" customFormat="1" ht="12">
      <c r="B230" s="35"/>
      <c r="C230" s="36"/>
      <c r="D230" s="213" t="s">
        <v>139</v>
      </c>
      <c r="E230" s="36"/>
      <c r="F230" s="214" t="s">
        <v>325</v>
      </c>
      <c r="G230" s="36"/>
      <c r="H230" s="36"/>
      <c r="I230" s="127"/>
      <c r="J230" s="36"/>
      <c r="K230" s="36"/>
      <c r="L230" s="40"/>
      <c r="M230" s="215"/>
      <c r="N230" s="76"/>
      <c r="O230" s="76"/>
      <c r="P230" s="76"/>
      <c r="Q230" s="76"/>
      <c r="R230" s="76"/>
      <c r="S230" s="76"/>
      <c r="T230" s="77"/>
      <c r="AT230" s="14" t="s">
        <v>139</v>
      </c>
      <c r="AU230" s="14" t="s">
        <v>84</v>
      </c>
    </row>
    <row r="231" spans="2:47" s="1" customFormat="1" ht="12">
      <c r="B231" s="35"/>
      <c r="C231" s="36"/>
      <c r="D231" s="213" t="s">
        <v>141</v>
      </c>
      <c r="E231" s="36"/>
      <c r="F231" s="216" t="s">
        <v>326</v>
      </c>
      <c r="G231" s="36"/>
      <c r="H231" s="36"/>
      <c r="I231" s="127"/>
      <c r="J231" s="36"/>
      <c r="K231" s="36"/>
      <c r="L231" s="40"/>
      <c r="M231" s="215"/>
      <c r="N231" s="76"/>
      <c r="O231" s="76"/>
      <c r="P231" s="76"/>
      <c r="Q231" s="76"/>
      <c r="R231" s="76"/>
      <c r="S231" s="76"/>
      <c r="T231" s="77"/>
      <c r="AT231" s="14" t="s">
        <v>141</v>
      </c>
      <c r="AU231" s="14" t="s">
        <v>84</v>
      </c>
    </row>
    <row r="232" spans="2:51" s="11" customFormat="1" ht="12">
      <c r="B232" s="217"/>
      <c r="C232" s="218"/>
      <c r="D232" s="213" t="s">
        <v>143</v>
      </c>
      <c r="E232" s="219" t="s">
        <v>19</v>
      </c>
      <c r="F232" s="220" t="s">
        <v>757</v>
      </c>
      <c r="G232" s="218"/>
      <c r="H232" s="221">
        <v>78.84</v>
      </c>
      <c r="I232" s="222"/>
      <c r="J232" s="218"/>
      <c r="K232" s="218"/>
      <c r="L232" s="223"/>
      <c r="M232" s="224"/>
      <c r="N232" s="225"/>
      <c r="O232" s="225"/>
      <c r="P232" s="225"/>
      <c r="Q232" s="225"/>
      <c r="R232" s="225"/>
      <c r="S232" s="225"/>
      <c r="T232" s="226"/>
      <c r="AT232" s="227" t="s">
        <v>143</v>
      </c>
      <c r="AU232" s="227" t="s">
        <v>84</v>
      </c>
      <c r="AV232" s="11" t="s">
        <v>84</v>
      </c>
      <c r="AW232" s="11" t="s">
        <v>35</v>
      </c>
      <c r="AX232" s="11" t="s">
        <v>74</v>
      </c>
      <c r="AY232" s="227" t="s">
        <v>130</v>
      </c>
    </row>
    <row r="233" spans="2:65" s="1" customFormat="1" ht="20.4" customHeight="1">
      <c r="B233" s="35"/>
      <c r="C233" s="228" t="s">
        <v>350</v>
      </c>
      <c r="D233" s="228" t="s">
        <v>330</v>
      </c>
      <c r="E233" s="229" t="s">
        <v>331</v>
      </c>
      <c r="F233" s="230" t="s">
        <v>332</v>
      </c>
      <c r="G233" s="231" t="s">
        <v>308</v>
      </c>
      <c r="H233" s="232">
        <v>131.663</v>
      </c>
      <c r="I233" s="233"/>
      <c r="J233" s="234">
        <f>ROUND(I233*H233,2)</f>
        <v>0</v>
      </c>
      <c r="K233" s="230" t="s">
        <v>136</v>
      </c>
      <c r="L233" s="235"/>
      <c r="M233" s="236" t="s">
        <v>19</v>
      </c>
      <c r="N233" s="237" t="s">
        <v>45</v>
      </c>
      <c r="O233" s="76"/>
      <c r="P233" s="210">
        <f>O233*H233</f>
        <v>0</v>
      </c>
      <c r="Q233" s="210">
        <v>0</v>
      </c>
      <c r="R233" s="210">
        <f>Q233*H233</f>
        <v>0</v>
      </c>
      <c r="S233" s="210">
        <v>0</v>
      </c>
      <c r="T233" s="211">
        <f>S233*H233</f>
        <v>0</v>
      </c>
      <c r="AR233" s="14" t="s">
        <v>178</v>
      </c>
      <c r="AT233" s="14" t="s">
        <v>330</v>
      </c>
      <c r="AU233" s="14" t="s">
        <v>84</v>
      </c>
      <c r="AY233" s="14" t="s">
        <v>130</v>
      </c>
      <c r="BE233" s="212">
        <f>IF(N233="základní",J233,0)</f>
        <v>0</v>
      </c>
      <c r="BF233" s="212">
        <f>IF(N233="snížená",J233,0)</f>
        <v>0</v>
      </c>
      <c r="BG233" s="212">
        <f>IF(N233="zákl. přenesená",J233,0)</f>
        <v>0</v>
      </c>
      <c r="BH233" s="212">
        <f>IF(N233="sníž. přenesená",J233,0)</f>
        <v>0</v>
      </c>
      <c r="BI233" s="212">
        <f>IF(N233="nulová",J233,0)</f>
        <v>0</v>
      </c>
      <c r="BJ233" s="14" t="s">
        <v>82</v>
      </c>
      <c r="BK233" s="212">
        <f>ROUND(I233*H233,2)</f>
        <v>0</v>
      </c>
      <c r="BL233" s="14" t="s">
        <v>137</v>
      </c>
      <c r="BM233" s="14" t="s">
        <v>758</v>
      </c>
    </row>
    <row r="234" spans="2:47" s="1" customFormat="1" ht="12">
      <c r="B234" s="35"/>
      <c r="C234" s="36"/>
      <c r="D234" s="213" t="s">
        <v>139</v>
      </c>
      <c r="E234" s="36"/>
      <c r="F234" s="214" t="s">
        <v>332</v>
      </c>
      <c r="G234" s="36"/>
      <c r="H234" s="36"/>
      <c r="I234" s="127"/>
      <c r="J234" s="36"/>
      <c r="K234" s="36"/>
      <c r="L234" s="40"/>
      <c r="M234" s="215"/>
      <c r="N234" s="76"/>
      <c r="O234" s="76"/>
      <c r="P234" s="76"/>
      <c r="Q234" s="76"/>
      <c r="R234" s="76"/>
      <c r="S234" s="76"/>
      <c r="T234" s="77"/>
      <c r="AT234" s="14" t="s">
        <v>139</v>
      </c>
      <c r="AU234" s="14" t="s">
        <v>84</v>
      </c>
    </row>
    <row r="235" spans="2:51" s="11" customFormat="1" ht="12">
      <c r="B235" s="217"/>
      <c r="C235" s="218"/>
      <c r="D235" s="213" t="s">
        <v>143</v>
      </c>
      <c r="E235" s="219" t="s">
        <v>19</v>
      </c>
      <c r="F235" s="220" t="s">
        <v>757</v>
      </c>
      <c r="G235" s="218"/>
      <c r="H235" s="221">
        <v>78.84</v>
      </c>
      <c r="I235" s="222"/>
      <c r="J235" s="218"/>
      <c r="K235" s="218"/>
      <c r="L235" s="223"/>
      <c r="M235" s="224"/>
      <c r="N235" s="225"/>
      <c r="O235" s="225"/>
      <c r="P235" s="225"/>
      <c r="Q235" s="225"/>
      <c r="R235" s="225"/>
      <c r="S235" s="225"/>
      <c r="T235" s="226"/>
      <c r="AT235" s="227" t="s">
        <v>143</v>
      </c>
      <c r="AU235" s="227" t="s">
        <v>84</v>
      </c>
      <c r="AV235" s="11" t="s">
        <v>84</v>
      </c>
      <c r="AW235" s="11" t="s">
        <v>35</v>
      </c>
      <c r="AX235" s="11" t="s">
        <v>74</v>
      </c>
      <c r="AY235" s="227" t="s">
        <v>130</v>
      </c>
    </row>
    <row r="236" spans="2:51" s="11" customFormat="1" ht="12">
      <c r="B236" s="217"/>
      <c r="C236" s="218"/>
      <c r="D236" s="213" t="s">
        <v>143</v>
      </c>
      <c r="E236" s="218"/>
      <c r="F236" s="220" t="s">
        <v>759</v>
      </c>
      <c r="G236" s="218"/>
      <c r="H236" s="221">
        <v>131.663</v>
      </c>
      <c r="I236" s="222"/>
      <c r="J236" s="218"/>
      <c r="K236" s="218"/>
      <c r="L236" s="223"/>
      <c r="M236" s="224"/>
      <c r="N236" s="225"/>
      <c r="O236" s="225"/>
      <c r="P236" s="225"/>
      <c r="Q236" s="225"/>
      <c r="R236" s="225"/>
      <c r="S236" s="225"/>
      <c r="T236" s="226"/>
      <c r="AT236" s="227" t="s">
        <v>143</v>
      </c>
      <c r="AU236" s="227" t="s">
        <v>84</v>
      </c>
      <c r="AV236" s="11" t="s">
        <v>84</v>
      </c>
      <c r="AW236" s="11" t="s">
        <v>4</v>
      </c>
      <c r="AX236" s="11" t="s">
        <v>82</v>
      </c>
      <c r="AY236" s="227" t="s">
        <v>130</v>
      </c>
    </row>
    <row r="237" spans="2:65" s="1" customFormat="1" ht="20.4" customHeight="1">
      <c r="B237" s="35"/>
      <c r="C237" s="201" t="s">
        <v>357</v>
      </c>
      <c r="D237" s="201" t="s">
        <v>132</v>
      </c>
      <c r="E237" s="202" t="s">
        <v>336</v>
      </c>
      <c r="F237" s="203" t="s">
        <v>337</v>
      </c>
      <c r="G237" s="204" t="s">
        <v>135</v>
      </c>
      <c r="H237" s="205">
        <v>473.4</v>
      </c>
      <c r="I237" s="206"/>
      <c r="J237" s="207">
        <f>ROUND(I237*H237,2)</f>
        <v>0</v>
      </c>
      <c r="K237" s="203" t="s">
        <v>136</v>
      </c>
      <c r="L237" s="40"/>
      <c r="M237" s="208" t="s">
        <v>19</v>
      </c>
      <c r="N237" s="209" t="s">
        <v>45</v>
      </c>
      <c r="O237" s="76"/>
      <c r="P237" s="210">
        <f>O237*H237</f>
        <v>0</v>
      </c>
      <c r="Q237" s="210">
        <v>0</v>
      </c>
      <c r="R237" s="210">
        <f>Q237*H237</f>
        <v>0</v>
      </c>
      <c r="S237" s="210">
        <v>0</v>
      </c>
      <c r="T237" s="211">
        <f>S237*H237</f>
        <v>0</v>
      </c>
      <c r="AR237" s="14" t="s">
        <v>137</v>
      </c>
      <c r="AT237" s="14" t="s">
        <v>132</v>
      </c>
      <c r="AU237" s="14" t="s">
        <v>84</v>
      </c>
      <c r="AY237" s="14" t="s">
        <v>130</v>
      </c>
      <c r="BE237" s="212">
        <f>IF(N237="základní",J237,0)</f>
        <v>0</v>
      </c>
      <c r="BF237" s="212">
        <f>IF(N237="snížená",J237,0)</f>
        <v>0</v>
      </c>
      <c r="BG237" s="212">
        <f>IF(N237="zákl. přenesená",J237,0)</f>
        <v>0</v>
      </c>
      <c r="BH237" s="212">
        <f>IF(N237="sníž. přenesená",J237,0)</f>
        <v>0</v>
      </c>
      <c r="BI237" s="212">
        <f>IF(N237="nulová",J237,0)</f>
        <v>0</v>
      </c>
      <c r="BJ237" s="14" t="s">
        <v>82</v>
      </c>
      <c r="BK237" s="212">
        <f>ROUND(I237*H237,2)</f>
        <v>0</v>
      </c>
      <c r="BL237" s="14" t="s">
        <v>137</v>
      </c>
      <c r="BM237" s="14" t="s">
        <v>760</v>
      </c>
    </row>
    <row r="238" spans="2:47" s="1" customFormat="1" ht="12">
      <c r="B238" s="35"/>
      <c r="C238" s="36"/>
      <c r="D238" s="213" t="s">
        <v>139</v>
      </c>
      <c r="E238" s="36"/>
      <c r="F238" s="214" t="s">
        <v>339</v>
      </c>
      <c r="G238" s="36"/>
      <c r="H238" s="36"/>
      <c r="I238" s="127"/>
      <c r="J238" s="36"/>
      <c r="K238" s="36"/>
      <c r="L238" s="40"/>
      <c r="M238" s="215"/>
      <c r="N238" s="76"/>
      <c r="O238" s="76"/>
      <c r="P238" s="76"/>
      <c r="Q238" s="76"/>
      <c r="R238" s="76"/>
      <c r="S238" s="76"/>
      <c r="T238" s="77"/>
      <c r="AT238" s="14" t="s">
        <v>139</v>
      </c>
      <c r="AU238" s="14" t="s">
        <v>84</v>
      </c>
    </row>
    <row r="239" spans="2:47" s="1" customFormat="1" ht="12">
      <c r="B239" s="35"/>
      <c r="C239" s="36"/>
      <c r="D239" s="213" t="s">
        <v>141</v>
      </c>
      <c r="E239" s="36"/>
      <c r="F239" s="216" t="s">
        <v>340</v>
      </c>
      <c r="G239" s="36"/>
      <c r="H239" s="36"/>
      <c r="I239" s="127"/>
      <c r="J239" s="36"/>
      <c r="K239" s="36"/>
      <c r="L239" s="40"/>
      <c r="M239" s="215"/>
      <c r="N239" s="76"/>
      <c r="O239" s="76"/>
      <c r="P239" s="76"/>
      <c r="Q239" s="76"/>
      <c r="R239" s="76"/>
      <c r="S239" s="76"/>
      <c r="T239" s="77"/>
      <c r="AT239" s="14" t="s">
        <v>141</v>
      </c>
      <c r="AU239" s="14" t="s">
        <v>84</v>
      </c>
    </row>
    <row r="240" spans="2:51" s="11" customFormat="1" ht="12">
      <c r="B240" s="217"/>
      <c r="C240" s="218"/>
      <c r="D240" s="213" t="s">
        <v>143</v>
      </c>
      <c r="E240" s="219" t="s">
        <v>19</v>
      </c>
      <c r="F240" s="220" t="s">
        <v>761</v>
      </c>
      <c r="G240" s="218"/>
      <c r="H240" s="221">
        <v>473.4</v>
      </c>
      <c r="I240" s="222"/>
      <c r="J240" s="218"/>
      <c r="K240" s="218"/>
      <c r="L240" s="223"/>
      <c r="M240" s="224"/>
      <c r="N240" s="225"/>
      <c r="O240" s="225"/>
      <c r="P240" s="225"/>
      <c r="Q240" s="225"/>
      <c r="R240" s="225"/>
      <c r="S240" s="225"/>
      <c r="T240" s="226"/>
      <c r="AT240" s="227" t="s">
        <v>143</v>
      </c>
      <c r="AU240" s="227" t="s">
        <v>84</v>
      </c>
      <c r="AV240" s="11" t="s">
        <v>84</v>
      </c>
      <c r="AW240" s="11" t="s">
        <v>35</v>
      </c>
      <c r="AX240" s="11" t="s">
        <v>82</v>
      </c>
      <c r="AY240" s="227" t="s">
        <v>130</v>
      </c>
    </row>
    <row r="241" spans="2:63" s="10" customFormat="1" ht="22.8" customHeight="1">
      <c r="B241" s="185"/>
      <c r="C241" s="186"/>
      <c r="D241" s="187" t="s">
        <v>73</v>
      </c>
      <c r="E241" s="199" t="s">
        <v>84</v>
      </c>
      <c r="F241" s="199" t="s">
        <v>342</v>
      </c>
      <c r="G241" s="186"/>
      <c r="H241" s="186"/>
      <c r="I241" s="189"/>
      <c r="J241" s="200">
        <f>BK241</f>
        <v>0</v>
      </c>
      <c r="K241" s="186"/>
      <c r="L241" s="191"/>
      <c r="M241" s="192"/>
      <c r="N241" s="193"/>
      <c r="O241" s="193"/>
      <c r="P241" s="194">
        <f>SUM(P242:P243)</f>
        <v>0</v>
      </c>
      <c r="Q241" s="193"/>
      <c r="R241" s="194">
        <f>SUM(R242:R243)</f>
        <v>29.227529999999998</v>
      </c>
      <c r="S241" s="193"/>
      <c r="T241" s="195">
        <f>SUM(T242:T243)</f>
        <v>0</v>
      </c>
      <c r="AR241" s="196" t="s">
        <v>82</v>
      </c>
      <c r="AT241" s="197" t="s">
        <v>73</v>
      </c>
      <c r="AU241" s="197" t="s">
        <v>82</v>
      </c>
      <c r="AY241" s="196" t="s">
        <v>130</v>
      </c>
      <c r="BK241" s="198">
        <f>SUM(BK242:BK243)</f>
        <v>0</v>
      </c>
    </row>
    <row r="242" spans="2:65" s="1" customFormat="1" ht="20.4" customHeight="1">
      <c r="B242" s="35"/>
      <c r="C242" s="201" t="s">
        <v>364</v>
      </c>
      <c r="D242" s="201" t="s">
        <v>132</v>
      </c>
      <c r="E242" s="202" t="s">
        <v>344</v>
      </c>
      <c r="F242" s="203" t="s">
        <v>345</v>
      </c>
      <c r="G242" s="204" t="s">
        <v>181</v>
      </c>
      <c r="H242" s="205">
        <v>129</v>
      </c>
      <c r="I242" s="206"/>
      <c r="J242" s="207">
        <f>ROUND(I242*H242,2)</f>
        <v>0</v>
      </c>
      <c r="K242" s="203" t="s">
        <v>136</v>
      </c>
      <c r="L242" s="40"/>
      <c r="M242" s="208" t="s">
        <v>19</v>
      </c>
      <c r="N242" s="209" t="s">
        <v>45</v>
      </c>
      <c r="O242" s="76"/>
      <c r="P242" s="210">
        <f>O242*H242</f>
        <v>0</v>
      </c>
      <c r="Q242" s="210">
        <v>0.22657</v>
      </c>
      <c r="R242" s="210">
        <f>Q242*H242</f>
        <v>29.227529999999998</v>
      </c>
      <c r="S242" s="210">
        <v>0</v>
      </c>
      <c r="T242" s="211">
        <f>S242*H242</f>
        <v>0</v>
      </c>
      <c r="AR242" s="14" t="s">
        <v>137</v>
      </c>
      <c r="AT242" s="14" t="s">
        <v>132</v>
      </c>
      <c r="AU242" s="14" t="s">
        <v>84</v>
      </c>
      <c r="AY242" s="14" t="s">
        <v>130</v>
      </c>
      <c r="BE242" s="212">
        <f>IF(N242="základní",J242,0)</f>
        <v>0</v>
      </c>
      <c r="BF242" s="212">
        <f>IF(N242="snížená",J242,0)</f>
        <v>0</v>
      </c>
      <c r="BG242" s="212">
        <f>IF(N242="zákl. přenesená",J242,0)</f>
        <v>0</v>
      </c>
      <c r="BH242" s="212">
        <f>IF(N242="sníž. přenesená",J242,0)</f>
        <v>0</v>
      </c>
      <c r="BI242" s="212">
        <f>IF(N242="nulová",J242,0)</f>
        <v>0</v>
      </c>
      <c r="BJ242" s="14" t="s">
        <v>82</v>
      </c>
      <c r="BK242" s="212">
        <f>ROUND(I242*H242,2)</f>
        <v>0</v>
      </c>
      <c r="BL242" s="14" t="s">
        <v>137</v>
      </c>
      <c r="BM242" s="14" t="s">
        <v>762</v>
      </c>
    </row>
    <row r="243" spans="2:47" s="1" customFormat="1" ht="12">
      <c r="B243" s="35"/>
      <c r="C243" s="36"/>
      <c r="D243" s="213" t="s">
        <v>139</v>
      </c>
      <c r="E243" s="36"/>
      <c r="F243" s="214" t="s">
        <v>347</v>
      </c>
      <c r="G243" s="36"/>
      <c r="H243" s="36"/>
      <c r="I243" s="127"/>
      <c r="J243" s="36"/>
      <c r="K243" s="36"/>
      <c r="L243" s="40"/>
      <c r="M243" s="215"/>
      <c r="N243" s="76"/>
      <c r="O243" s="76"/>
      <c r="P243" s="76"/>
      <c r="Q243" s="76"/>
      <c r="R243" s="76"/>
      <c r="S243" s="76"/>
      <c r="T243" s="77"/>
      <c r="AT243" s="14" t="s">
        <v>139</v>
      </c>
      <c r="AU243" s="14" t="s">
        <v>84</v>
      </c>
    </row>
    <row r="244" spans="2:63" s="10" customFormat="1" ht="22.8" customHeight="1">
      <c r="B244" s="185"/>
      <c r="C244" s="186"/>
      <c r="D244" s="187" t="s">
        <v>73</v>
      </c>
      <c r="E244" s="199" t="s">
        <v>137</v>
      </c>
      <c r="F244" s="199" t="s">
        <v>349</v>
      </c>
      <c r="G244" s="186"/>
      <c r="H244" s="186"/>
      <c r="I244" s="189"/>
      <c r="J244" s="200">
        <f>BK244</f>
        <v>0</v>
      </c>
      <c r="K244" s="186"/>
      <c r="L244" s="191"/>
      <c r="M244" s="192"/>
      <c r="N244" s="193"/>
      <c r="O244" s="193"/>
      <c r="P244" s="194">
        <f>SUM(P245:P266)</f>
        <v>0</v>
      </c>
      <c r="Q244" s="193"/>
      <c r="R244" s="194">
        <f>SUM(R245:R266)</f>
        <v>3.1564500000000004</v>
      </c>
      <c r="S244" s="193"/>
      <c r="T244" s="195">
        <f>SUM(T245:T266)</f>
        <v>0</v>
      </c>
      <c r="AR244" s="196" t="s">
        <v>82</v>
      </c>
      <c r="AT244" s="197" t="s">
        <v>73</v>
      </c>
      <c r="AU244" s="197" t="s">
        <v>82</v>
      </c>
      <c r="AY244" s="196" t="s">
        <v>130</v>
      </c>
      <c r="BK244" s="198">
        <f>SUM(BK245:BK266)</f>
        <v>0</v>
      </c>
    </row>
    <row r="245" spans="2:65" s="1" customFormat="1" ht="20.4" customHeight="1">
      <c r="B245" s="35"/>
      <c r="C245" s="201" t="s">
        <v>368</v>
      </c>
      <c r="D245" s="201" t="s">
        <v>132</v>
      </c>
      <c r="E245" s="202" t="s">
        <v>351</v>
      </c>
      <c r="F245" s="203" t="s">
        <v>352</v>
      </c>
      <c r="G245" s="204" t="s">
        <v>209</v>
      </c>
      <c r="H245" s="205">
        <v>15.48</v>
      </c>
      <c r="I245" s="206"/>
      <c r="J245" s="207">
        <f>ROUND(I245*H245,2)</f>
        <v>0</v>
      </c>
      <c r="K245" s="203" t="s">
        <v>136</v>
      </c>
      <c r="L245" s="40"/>
      <c r="M245" s="208" t="s">
        <v>19</v>
      </c>
      <c r="N245" s="209" t="s">
        <v>45</v>
      </c>
      <c r="O245" s="76"/>
      <c r="P245" s="210">
        <f>O245*H245</f>
        <v>0</v>
      </c>
      <c r="Q245" s="210">
        <v>0</v>
      </c>
      <c r="R245" s="210">
        <f>Q245*H245</f>
        <v>0</v>
      </c>
      <c r="S245" s="210">
        <v>0</v>
      </c>
      <c r="T245" s="211">
        <f>S245*H245</f>
        <v>0</v>
      </c>
      <c r="AR245" s="14" t="s">
        <v>137</v>
      </c>
      <c r="AT245" s="14" t="s">
        <v>132</v>
      </c>
      <c r="AU245" s="14" t="s">
        <v>84</v>
      </c>
      <c r="AY245" s="14" t="s">
        <v>130</v>
      </c>
      <c r="BE245" s="212">
        <f>IF(N245="základní",J245,0)</f>
        <v>0</v>
      </c>
      <c r="BF245" s="212">
        <f>IF(N245="snížená",J245,0)</f>
        <v>0</v>
      </c>
      <c r="BG245" s="212">
        <f>IF(N245="zákl. přenesená",J245,0)</f>
        <v>0</v>
      </c>
      <c r="BH245" s="212">
        <f>IF(N245="sníž. přenesená",J245,0)</f>
        <v>0</v>
      </c>
      <c r="BI245" s="212">
        <f>IF(N245="nulová",J245,0)</f>
        <v>0</v>
      </c>
      <c r="BJ245" s="14" t="s">
        <v>82</v>
      </c>
      <c r="BK245" s="212">
        <f>ROUND(I245*H245,2)</f>
        <v>0</v>
      </c>
      <c r="BL245" s="14" t="s">
        <v>137</v>
      </c>
      <c r="BM245" s="14" t="s">
        <v>763</v>
      </c>
    </row>
    <row r="246" spans="2:47" s="1" customFormat="1" ht="12">
      <c r="B246" s="35"/>
      <c r="C246" s="36"/>
      <c r="D246" s="213" t="s">
        <v>139</v>
      </c>
      <c r="E246" s="36"/>
      <c r="F246" s="214" t="s">
        <v>354</v>
      </c>
      <c r="G246" s="36"/>
      <c r="H246" s="36"/>
      <c r="I246" s="127"/>
      <c r="J246" s="36"/>
      <c r="K246" s="36"/>
      <c r="L246" s="40"/>
      <c r="M246" s="215"/>
      <c r="N246" s="76"/>
      <c r="O246" s="76"/>
      <c r="P246" s="76"/>
      <c r="Q246" s="76"/>
      <c r="R246" s="76"/>
      <c r="S246" s="76"/>
      <c r="T246" s="77"/>
      <c r="AT246" s="14" t="s">
        <v>139</v>
      </c>
      <c r="AU246" s="14" t="s">
        <v>84</v>
      </c>
    </row>
    <row r="247" spans="2:47" s="1" customFormat="1" ht="12">
      <c r="B247" s="35"/>
      <c r="C247" s="36"/>
      <c r="D247" s="213" t="s">
        <v>141</v>
      </c>
      <c r="E247" s="36"/>
      <c r="F247" s="216" t="s">
        <v>355</v>
      </c>
      <c r="G247" s="36"/>
      <c r="H247" s="36"/>
      <c r="I247" s="127"/>
      <c r="J247" s="36"/>
      <c r="K247" s="36"/>
      <c r="L247" s="40"/>
      <c r="M247" s="215"/>
      <c r="N247" s="76"/>
      <c r="O247" s="76"/>
      <c r="P247" s="76"/>
      <c r="Q247" s="76"/>
      <c r="R247" s="76"/>
      <c r="S247" s="76"/>
      <c r="T247" s="77"/>
      <c r="AT247" s="14" t="s">
        <v>141</v>
      </c>
      <c r="AU247" s="14" t="s">
        <v>84</v>
      </c>
    </row>
    <row r="248" spans="2:51" s="11" customFormat="1" ht="12">
      <c r="B248" s="217"/>
      <c r="C248" s="218"/>
      <c r="D248" s="213" t="s">
        <v>143</v>
      </c>
      <c r="E248" s="219" t="s">
        <v>19</v>
      </c>
      <c r="F248" s="220" t="s">
        <v>764</v>
      </c>
      <c r="G248" s="218"/>
      <c r="H248" s="221">
        <v>15.48</v>
      </c>
      <c r="I248" s="222"/>
      <c r="J248" s="218"/>
      <c r="K248" s="218"/>
      <c r="L248" s="223"/>
      <c r="M248" s="224"/>
      <c r="N248" s="225"/>
      <c r="O248" s="225"/>
      <c r="P248" s="225"/>
      <c r="Q248" s="225"/>
      <c r="R248" s="225"/>
      <c r="S248" s="225"/>
      <c r="T248" s="226"/>
      <c r="AT248" s="227" t="s">
        <v>143</v>
      </c>
      <c r="AU248" s="227" t="s">
        <v>84</v>
      </c>
      <c r="AV248" s="11" t="s">
        <v>84</v>
      </c>
      <c r="AW248" s="11" t="s">
        <v>35</v>
      </c>
      <c r="AX248" s="11" t="s">
        <v>82</v>
      </c>
      <c r="AY248" s="227" t="s">
        <v>130</v>
      </c>
    </row>
    <row r="249" spans="2:65" s="1" customFormat="1" ht="20.4" customHeight="1">
      <c r="B249" s="35"/>
      <c r="C249" s="201" t="s">
        <v>373</v>
      </c>
      <c r="D249" s="201" t="s">
        <v>132</v>
      </c>
      <c r="E249" s="202" t="s">
        <v>765</v>
      </c>
      <c r="F249" s="203" t="s">
        <v>766</v>
      </c>
      <c r="G249" s="204" t="s">
        <v>135</v>
      </c>
      <c r="H249" s="205">
        <v>1488</v>
      </c>
      <c r="I249" s="206"/>
      <c r="J249" s="207">
        <f>ROUND(I249*H249,2)</f>
        <v>0</v>
      </c>
      <c r="K249" s="203" t="s">
        <v>136</v>
      </c>
      <c r="L249" s="40"/>
      <c r="M249" s="208" t="s">
        <v>19</v>
      </c>
      <c r="N249" s="209" t="s">
        <v>45</v>
      </c>
      <c r="O249" s="76"/>
      <c r="P249" s="210">
        <f>O249*H249</f>
        <v>0</v>
      </c>
      <c r="Q249" s="210">
        <v>0</v>
      </c>
      <c r="R249" s="210">
        <f>Q249*H249</f>
        <v>0</v>
      </c>
      <c r="S249" s="210">
        <v>0</v>
      </c>
      <c r="T249" s="211">
        <f>S249*H249</f>
        <v>0</v>
      </c>
      <c r="AR249" s="14" t="s">
        <v>137</v>
      </c>
      <c r="AT249" s="14" t="s">
        <v>132</v>
      </c>
      <c r="AU249" s="14" t="s">
        <v>84</v>
      </c>
      <c r="AY249" s="14" t="s">
        <v>130</v>
      </c>
      <c r="BE249" s="212">
        <f>IF(N249="základní",J249,0)</f>
        <v>0</v>
      </c>
      <c r="BF249" s="212">
        <f>IF(N249="snížená",J249,0)</f>
        <v>0</v>
      </c>
      <c r="BG249" s="212">
        <f>IF(N249="zákl. přenesená",J249,0)</f>
        <v>0</v>
      </c>
      <c r="BH249" s="212">
        <f>IF(N249="sníž. přenesená",J249,0)</f>
        <v>0</v>
      </c>
      <c r="BI249" s="212">
        <f>IF(N249="nulová",J249,0)</f>
        <v>0</v>
      </c>
      <c r="BJ249" s="14" t="s">
        <v>82</v>
      </c>
      <c r="BK249" s="212">
        <f>ROUND(I249*H249,2)</f>
        <v>0</v>
      </c>
      <c r="BL249" s="14" t="s">
        <v>137</v>
      </c>
      <c r="BM249" s="14" t="s">
        <v>767</v>
      </c>
    </row>
    <row r="250" spans="2:47" s="1" customFormat="1" ht="12">
      <c r="B250" s="35"/>
      <c r="C250" s="36"/>
      <c r="D250" s="213" t="s">
        <v>139</v>
      </c>
      <c r="E250" s="36"/>
      <c r="F250" s="214" t="s">
        <v>768</v>
      </c>
      <c r="G250" s="36"/>
      <c r="H250" s="36"/>
      <c r="I250" s="127"/>
      <c r="J250" s="36"/>
      <c r="K250" s="36"/>
      <c r="L250" s="40"/>
      <c r="M250" s="215"/>
      <c r="N250" s="76"/>
      <c r="O250" s="76"/>
      <c r="P250" s="76"/>
      <c r="Q250" s="76"/>
      <c r="R250" s="76"/>
      <c r="S250" s="76"/>
      <c r="T250" s="77"/>
      <c r="AT250" s="14" t="s">
        <v>139</v>
      </c>
      <c r="AU250" s="14" t="s">
        <v>84</v>
      </c>
    </row>
    <row r="251" spans="2:47" s="1" customFormat="1" ht="12">
      <c r="B251" s="35"/>
      <c r="C251" s="36"/>
      <c r="D251" s="213" t="s">
        <v>141</v>
      </c>
      <c r="E251" s="36"/>
      <c r="F251" s="216" t="s">
        <v>769</v>
      </c>
      <c r="G251" s="36"/>
      <c r="H251" s="36"/>
      <c r="I251" s="127"/>
      <c r="J251" s="36"/>
      <c r="K251" s="36"/>
      <c r="L251" s="40"/>
      <c r="M251" s="215"/>
      <c r="N251" s="76"/>
      <c r="O251" s="76"/>
      <c r="P251" s="76"/>
      <c r="Q251" s="76"/>
      <c r="R251" s="76"/>
      <c r="S251" s="76"/>
      <c r="T251" s="77"/>
      <c r="AT251" s="14" t="s">
        <v>141</v>
      </c>
      <c r="AU251" s="14" t="s">
        <v>84</v>
      </c>
    </row>
    <row r="252" spans="2:51" s="11" customFormat="1" ht="12">
      <c r="B252" s="217"/>
      <c r="C252" s="218"/>
      <c r="D252" s="213" t="s">
        <v>143</v>
      </c>
      <c r="E252" s="219" t="s">
        <v>19</v>
      </c>
      <c r="F252" s="220" t="s">
        <v>697</v>
      </c>
      <c r="G252" s="218"/>
      <c r="H252" s="221">
        <v>297.6</v>
      </c>
      <c r="I252" s="222"/>
      <c r="J252" s="218"/>
      <c r="K252" s="218"/>
      <c r="L252" s="223"/>
      <c r="M252" s="224"/>
      <c r="N252" s="225"/>
      <c r="O252" s="225"/>
      <c r="P252" s="225"/>
      <c r="Q252" s="225"/>
      <c r="R252" s="225"/>
      <c r="S252" s="225"/>
      <c r="T252" s="226"/>
      <c r="AT252" s="227" t="s">
        <v>143</v>
      </c>
      <c r="AU252" s="227" t="s">
        <v>84</v>
      </c>
      <c r="AV252" s="11" t="s">
        <v>84</v>
      </c>
      <c r="AW252" s="11" t="s">
        <v>35</v>
      </c>
      <c r="AX252" s="11" t="s">
        <v>82</v>
      </c>
      <c r="AY252" s="227" t="s">
        <v>130</v>
      </c>
    </row>
    <row r="253" spans="2:51" s="11" customFormat="1" ht="12">
      <c r="B253" s="217"/>
      <c r="C253" s="218"/>
      <c r="D253" s="213" t="s">
        <v>143</v>
      </c>
      <c r="E253" s="218"/>
      <c r="F253" s="220" t="s">
        <v>770</v>
      </c>
      <c r="G253" s="218"/>
      <c r="H253" s="221">
        <v>1488</v>
      </c>
      <c r="I253" s="222"/>
      <c r="J253" s="218"/>
      <c r="K253" s="218"/>
      <c r="L253" s="223"/>
      <c r="M253" s="224"/>
      <c r="N253" s="225"/>
      <c r="O253" s="225"/>
      <c r="P253" s="225"/>
      <c r="Q253" s="225"/>
      <c r="R253" s="225"/>
      <c r="S253" s="225"/>
      <c r="T253" s="226"/>
      <c r="AT253" s="227" t="s">
        <v>143</v>
      </c>
      <c r="AU253" s="227" t="s">
        <v>84</v>
      </c>
      <c r="AV253" s="11" t="s">
        <v>84</v>
      </c>
      <c r="AW253" s="11" t="s">
        <v>4</v>
      </c>
      <c r="AX253" s="11" t="s">
        <v>82</v>
      </c>
      <c r="AY253" s="227" t="s">
        <v>130</v>
      </c>
    </row>
    <row r="254" spans="2:65" s="1" customFormat="1" ht="20.4" customHeight="1">
      <c r="B254" s="35"/>
      <c r="C254" s="201" t="s">
        <v>377</v>
      </c>
      <c r="D254" s="201" t="s">
        <v>132</v>
      </c>
      <c r="E254" s="202" t="s">
        <v>358</v>
      </c>
      <c r="F254" s="203" t="s">
        <v>359</v>
      </c>
      <c r="G254" s="204" t="s">
        <v>360</v>
      </c>
      <c r="H254" s="205">
        <v>12</v>
      </c>
      <c r="I254" s="206"/>
      <c r="J254" s="207">
        <f>ROUND(I254*H254,2)</f>
        <v>0</v>
      </c>
      <c r="K254" s="203" t="s">
        <v>136</v>
      </c>
      <c r="L254" s="40"/>
      <c r="M254" s="208" t="s">
        <v>19</v>
      </c>
      <c r="N254" s="209" t="s">
        <v>45</v>
      </c>
      <c r="O254" s="76"/>
      <c r="P254" s="210">
        <f>O254*H254</f>
        <v>0</v>
      </c>
      <c r="Q254" s="210">
        <v>0.0066</v>
      </c>
      <c r="R254" s="210">
        <f>Q254*H254</f>
        <v>0.07919999999999999</v>
      </c>
      <c r="S254" s="210">
        <v>0</v>
      </c>
      <c r="T254" s="211">
        <f>S254*H254</f>
        <v>0</v>
      </c>
      <c r="AR254" s="14" t="s">
        <v>137</v>
      </c>
      <c r="AT254" s="14" t="s">
        <v>132</v>
      </c>
      <c r="AU254" s="14" t="s">
        <v>84</v>
      </c>
      <c r="AY254" s="14" t="s">
        <v>130</v>
      </c>
      <c r="BE254" s="212">
        <f>IF(N254="základní",J254,0)</f>
        <v>0</v>
      </c>
      <c r="BF254" s="212">
        <f>IF(N254="snížená",J254,0)</f>
        <v>0</v>
      </c>
      <c r="BG254" s="212">
        <f>IF(N254="zákl. přenesená",J254,0)</f>
        <v>0</v>
      </c>
      <c r="BH254" s="212">
        <f>IF(N254="sníž. přenesená",J254,0)</f>
        <v>0</v>
      </c>
      <c r="BI254" s="212">
        <f>IF(N254="nulová",J254,0)</f>
        <v>0</v>
      </c>
      <c r="BJ254" s="14" t="s">
        <v>82</v>
      </c>
      <c r="BK254" s="212">
        <f>ROUND(I254*H254,2)</f>
        <v>0</v>
      </c>
      <c r="BL254" s="14" t="s">
        <v>137</v>
      </c>
      <c r="BM254" s="14" t="s">
        <v>771</v>
      </c>
    </row>
    <row r="255" spans="2:47" s="1" customFormat="1" ht="12">
      <c r="B255" s="35"/>
      <c r="C255" s="36"/>
      <c r="D255" s="213" t="s">
        <v>139</v>
      </c>
      <c r="E255" s="36"/>
      <c r="F255" s="214" t="s">
        <v>362</v>
      </c>
      <c r="G255" s="36"/>
      <c r="H255" s="36"/>
      <c r="I255" s="127"/>
      <c r="J255" s="36"/>
      <c r="K255" s="36"/>
      <c r="L255" s="40"/>
      <c r="M255" s="215"/>
      <c r="N255" s="76"/>
      <c r="O255" s="76"/>
      <c r="P255" s="76"/>
      <c r="Q255" s="76"/>
      <c r="R255" s="76"/>
      <c r="S255" s="76"/>
      <c r="T255" s="77"/>
      <c r="AT255" s="14" t="s">
        <v>139</v>
      </c>
      <c r="AU255" s="14" t="s">
        <v>84</v>
      </c>
    </row>
    <row r="256" spans="2:47" s="1" customFormat="1" ht="12">
      <c r="B256" s="35"/>
      <c r="C256" s="36"/>
      <c r="D256" s="213" t="s">
        <v>141</v>
      </c>
      <c r="E256" s="36"/>
      <c r="F256" s="216" t="s">
        <v>363</v>
      </c>
      <c r="G256" s="36"/>
      <c r="H256" s="36"/>
      <c r="I256" s="127"/>
      <c r="J256" s="36"/>
      <c r="K256" s="36"/>
      <c r="L256" s="40"/>
      <c r="M256" s="215"/>
      <c r="N256" s="76"/>
      <c r="O256" s="76"/>
      <c r="P256" s="76"/>
      <c r="Q256" s="76"/>
      <c r="R256" s="76"/>
      <c r="S256" s="76"/>
      <c r="T256" s="77"/>
      <c r="AT256" s="14" t="s">
        <v>141</v>
      </c>
      <c r="AU256" s="14" t="s">
        <v>84</v>
      </c>
    </row>
    <row r="257" spans="2:65" s="1" customFormat="1" ht="20.4" customHeight="1">
      <c r="B257" s="35"/>
      <c r="C257" s="228" t="s">
        <v>380</v>
      </c>
      <c r="D257" s="228" t="s">
        <v>330</v>
      </c>
      <c r="E257" s="229" t="s">
        <v>365</v>
      </c>
      <c r="F257" s="230" t="s">
        <v>366</v>
      </c>
      <c r="G257" s="231" t="s">
        <v>360</v>
      </c>
      <c r="H257" s="232">
        <v>2</v>
      </c>
      <c r="I257" s="233"/>
      <c r="J257" s="234">
        <f>ROUND(I257*H257,2)</f>
        <v>0</v>
      </c>
      <c r="K257" s="230" t="s">
        <v>136</v>
      </c>
      <c r="L257" s="235"/>
      <c r="M257" s="236" t="s">
        <v>19</v>
      </c>
      <c r="N257" s="237" t="s">
        <v>45</v>
      </c>
      <c r="O257" s="76"/>
      <c r="P257" s="210">
        <f>O257*H257</f>
        <v>0</v>
      </c>
      <c r="Q257" s="210">
        <v>0.027</v>
      </c>
      <c r="R257" s="210">
        <f>Q257*H257</f>
        <v>0.054</v>
      </c>
      <c r="S257" s="210">
        <v>0</v>
      </c>
      <c r="T257" s="211">
        <f>S257*H257</f>
        <v>0</v>
      </c>
      <c r="AR257" s="14" t="s">
        <v>178</v>
      </c>
      <c r="AT257" s="14" t="s">
        <v>330</v>
      </c>
      <c r="AU257" s="14" t="s">
        <v>84</v>
      </c>
      <c r="AY257" s="14" t="s">
        <v>130</v>
      </c>
      <c r="BE257" s="212">
        <f>IF(N257="základní",J257,0)</f>
        <v>0</v>
      </c>
      <c r="BF257" s="212">
        <f>IF(N257="snížená",J257,0)</f>
        <v>0</v>
      </c>
      <c r="BG257" s="212">
        <f>IF(N257="zákl. přenesená",J257,0)</f>
        <v>0</v>
      </c>
      <c r="BH257" s="212">
        <f>IF(N257="sníž. přenesená",J257,0)</f>
        <v>0</v>
      </c>
      <c r="BI257" s="212">
        <f>IF(N257="nulová",J257,0)</f>
        <v>0</v>
      </c>
      <c r="BJ257" s="14" t="s">
        <v>82</v>
      </c>
      <c r="BK257" s="212">
        <f>ROUND(I257*H257,2)</f>
        <v>0</v>
      </c>
      <c r="BL257" s="14" t="s">
        <v>137</v>
      </c>
      <c r="BM257" s="14" t="s">
        <v>772</v>
      </c>
    </row>
    <row r="258" spans="2:47" s="1" customFormat="1" ht="12">
      <c r="B258" s="35"/>
      <c r="C258" s="36"/>
      <c r="D258" s="213" t="s">
        <v>139</v>
      </c>
      <c r="E258" s="36"/>
      <c r="F258" s="214" t="s">
        <v>366</v>
      </c>
      <c r="G258" s="36"/>
      <c r="H258" s="36"/>
      <c r="I258" s="127"/>
      <c r="J258" s="36"/>
      <c r="K258" s="36"/>
      <c r="L258" s="40"/>
      <c r="M258" s="215"/>
      <c r="N258" s="76"/>
      <c r="O258" s="76"/>
      <c r="P258" s="76"/>
      <c r="Q258" s="76"/>
      <c r="R258" s="76"/>
      <c r="S258" s="76"/>
      <c r="T258" s="77"/>
      <c r="AT258" s="14" t="s">
        <v>139</v>
      </c>
      <c r="AU258" s="14" t="s">
        <v>84</v>
      </c>
    </row>
    <row r="259" spans="2:65" s="1" customFormat="1" ht="14.4" customHeight="1">
      <c r="B259" s="35"/>
      <c r="C259" s="228" t="s">
        <v>384</v>
      </c>
      <c r="D259" s="228" t="s">
        <v>330</v>
      </c>
      <c r="E259" s="229" t="s">
        <v>374</v>
      </c>
      <c r="F259" s="230" t="s">
        <v>370</v>
      </c>
      <c r="G259" s="231" t="s">
        <v>360</v>
      </c>
      <c r="H259" s="232">
        <v>5</v>
      </c>
      <c r="I259" s="233"/>
      <c r="J259" s="234">
        <f>ROUND(I259*H259,2)</f>
        <v>0</v>
      </c>
      <c r="K259" s="230" t="s">
        <v>19</v>
      </c>
      <c r="L259" s="235"/>
      <c r="M259" s="236" t="s">
        <v>19</v>
      </c>
      <c r="N259" s="237" t="s">
        <v>45</v>
      </c>
      <c r="O259" s="76"/>
      <c r="P259" s="210">
        <f>O259*H259</f>
        <v>0</v>
      </c>
      <c r="Q259" s="210">
        <v>0.051</v>
      </c>
      <c r="R259" s="210">
        <f>Q259*H259</f>
        <v>0.255</v>
      </c>
      <c r="S259" s="210">
        <v>0</v>
      </c>
      <c r="T259" s="211">
        <f>S259*H259</f>
        <v>0</v>
      </c>
      <c r="AR259" s="14" t="s">
        <v>178</v>
      </c>
      <c r="AT259" s="14" t="s">
        <v>330</v>
      </c>
      <c r="AU259" s="14" t="s">
        <v>84</v>
      </c>
      <c r="AY259" s="14" t="s">
        <v>130</v>
      </c>
      <c r="BE259" s="212">
        <f>IF(N259="základní",J259,0)</f>
        <v>0</v>
      </c>
      <c r="BF259" s="212">
        <f>IF(N259="snížená",J259,0)</f>
        <v>0</v>
      </c>
      <c r="BG259" s="212">
        <f>IF(N259="zákl. přenesená",J259,0)</f>
        <v>0</v>
      </c>
      <c r="BH259" s="212">
        <f>IF(N259="sníž. přenesená",J259,0)</f>
        <v>0</v>
      </c>
      <c r="BI259" s="212">
        <f>IF(N259="nulová",J259,0)</f>
        <v>0</v>
      </c>
      <c r="BJ259" s="14" t="s">
        <v>82</v>
      </c>
      <c r="BK259" s="212">
        <f>ROUND(I259*H259,2)</f>
        <v>0</v>
      </c>
      <c r="BL259" s="14" t="s">
        <v>137</v>
      </c>
      <c r="BM259" s="14" t="s">
        <v>773</v>
      </c>
    </row>
    <row r="260" spans="2:47" s="1" customFormat="1" ht="12">
      <c r="B260" s="35"/>
      <c r="C260" s="36"/>
      <c r="D260" s="213" t="s">
        <v>139</v>
      </c>
      <c r="E260" s="36"/>
      <c r="F260" s="214" t="s">
        <v>376</v>
      </c>
      <c r="G260" s="36"/>
      <c r="H260" s="36"/>
      <c r="I260" s="127"/>
      <c r="J260" s="36"/>
      <c r="K260" s="36"/>
      <c r="L260" s="40"/>
      <c r="M260" s="215"/>
      <c r="N260" s="76"/>
      <c r="O260" s="76"/>
      <c r="P260" s="76"/>
      <c r="Q260" s="76"/>
      <c r="R260" s="76"/>
      <c r="S260" s="76"/>
      <c r="T260" s="77"/>
      <c r="AT260" s="14" t="s">
        <v>139</v>
      </c>
      <c r="AU260" s="14" t="s">
        <v>84</v>
      </c>
    </row>
    <row r="261" spans="2:65" s="1" customFormat="1" ht="14.4" customHeight="1">
      <c r="B261" s="35"/>
      <c r="C261" s="228" t="s">
        <v>392</v>
      </c>
      <c r="D261" s="228" t="s">
        <v>330</v>
      </c>
      <c r="E261" s="229" t="s">
        <v>381</v>
      </c>
      <c r="F261" s="230" t="s">
        <v>370</v>
      </c>
      <c r="G261" s="231" t="s">
        <v>360</v>
      </c>
      <c r="H261" s="232">
        <v>5</v>
      </c>
      <c r="I261" s="233"/>
      <c r="J261" s="234">
        <f>ROUND(I261*H261,2)</f>
        <v>0</v>
      </c>
      <c r="K261" s="230" t="s">
        <v>19</v>
      </c>
      <c r="L261" s="235"/>
      <c r="M261" s="236" t="s">
        <v>19</v>
      </c>
      <c r="N261" s="237" t="s">
        <v>45</v>
      </c>
      <c r="O261" s="76"/>
      <c r="P261" s="210">
        <f>O261*H261</f>
        <v>0</v>
      </c>
      <c r="Q261" s="210">
        <v>0.051</v>
      </c>
      <c r="R261" s="210">
        <f>Q261*H261</f>
        <v>0.255</v>
      </c>
      <c r="S261" s="210">
        <v>0</v>
      </c>
      <c r="T261" s="211">
        <f>S261*H261</f>
        <v>0</v>
      </c>
      <c r="AR261" s="14" t="s">
        <v>178</v>
      </c>
      <c r="AT261" s="14" t="s">
        <v>330</v>
      </c>
      <c r="AU261" s="14" t="s">
        <v>84</v>
      </c>
      <c r="AY261" s="14" t="s">
        <v>130</v>
      </c>
      <c r="BE261" s="212">
        <f>IF(N261="základní",J261,0)</f>
        <v>0</v>
      </c>
      <c r="BF261" s="212">
        <f>IF(N261="snížená",J261,0)</f>
        <v>0</v>
      </c>
      <c r="BG261" s="212">
        <f>IF(N261="zákl. přenesená",J261,0)</f>
        <v>0</v>
      </c>
      <c r="BH261" s="212">
        <f>IF(N261="sníž. přenesená",J261,0)</f>
        <v>0</v>
      </c>
      <c r="BI261" s="212">
        <f>IF(N261="nulová",J261,0)</f>
        <v>0</v>
      </c>
      <c r="BJ261" s="14" t="s">
        <v>82</v>
      </c>
      <c r="BK261" s="212">
        <f>ROUND(I261*H261,2)</f>
        <v>0</v>
      </c>
      <c r="BL261" s="14" t="s">
        <v>137</v>
      </c>
      <c r="BM261" s="14" t="s">
        <v>774</v>
      </c>
    </row>
    <row r="262" spans="2:47" s="1" customFormat="1" ht="12">
      <c r="B262" s="35"/>
      <c r="C262" s="36"/>
      <c r="D262" s="213" t="s">
        <v>139</v>
      </c>
      <c r="E262" s="36"/>
      <c r="F262" s="214" t="s">
        <v>383</v>
      </c>
      <c r="G262" s="36"/>
      <c r="H262" s="36"/>
      <c r="I262" s="127"/>
      <c r="J262" s="36"/>
      <c r="K262" s="36"/>
      <c r="L262" s="40"/>
      <c r="M262" s="215"/>
      <c r="N262" s="76"/>
      <c r="O262" s="76"/>
      <c r="P262" s="76"/>
      <c r="Q262" s="76"/>
      <c r="R262" s="76"/>
      <c r="S262" s="76"/>
      <c r="T262" s="77"/>
      <c r="AT262" s="14" t="s">
        <v>139</v>
      </c>
      <c r="AU262" s="14" t="s">
        <v>84</v>
      </c>
    </row>
    <row r="263" spans="2:65" s="1" customFormat="1" ht="20.4" customHeight="1">
      <c r="B263" s="35"/>
      <c r="C263" s="201" t="s">
        <v>399</v>
      </c>
      <c r="D263" s="201" t="s">
        <v>132</v>
      </c>
      <c r="E263" s="202" t="s">
        <v>385</v>
      </c>
      <c r="F263" s="203" t="s">
        <v>386</v>
      </c>
      <c r="G263" s="204" t="s">
        <v>209</v>
      </c>
      <c r="H263" s="205">
        <v>1.125</v>
      </c>
      <c r="I263" s="206"/>
      <c r="J263" s="207">
        <f>ROUND(I263*H263,2)</f>
        <v>0</v>
      </c>
      <c r="K263" s="203" t="s">
        <v>136</v>
      </c>
      <c r="L263" s="40"/>
      <c r="M263" s="208" t="s">
        <v>19</v>
      </c>
      <c r="N263" s="209" t="s">
        <v>45</v>
      </c>
      <c r="O263" s="76"/>
      <c r="P263" s="210">
        <f>O263*H263</f>
        <v>0</v>
      </c>
      <c r="Q263" s="210">
        <v>2.234</v>
      </c>
      <c r="R263" s="210">
        <f>Q263*H263</f>
        <v>2.51325</v>
      </c>
      <c r="S263" s="210">
        <v>0</v>
      </c>
      <c r="T263" s="211">
        <f>S263*H263</f>
        <v>0</v>
      </c>
      <c r="AR263" s="14" t="s">
        <v>137</v>
      </c>
      <c r="AT263" s="14" t="s">
        <v>132</v>
      </c>
      <c r="AU263" s="14" t="s">
        <v>84</v>
      </c>
      <c r="AY263" s="14" t="s">
        <v>130</v>
      </c>
      <c r="BE263" s="212">
        <f>IF(N263="základní",J263,0)</f>
        <v>0</v>
      </c>
      <c r="BF263" s="212">
        <f>IF(N263="snížená",J263,0)</f>
        <v>0</v>
      </c>
      <c r="BG263" s="212">
        <f>IF(N263="zákl. přenesená",J263,0)</f>
        <v>0</v>
      </c>
      <c r="BH263" s="212">
        <f>IF(N263="sníž. přenesená",J263,0)</f>
        <v>0</v>
      </c>
      <c r="BI263" s="212">
        <f>IF(N263="nulová",J263,0)</f>
        <v>0</v>
      </c>
      <c r="BJ263" s="14" t="s">
        <v>82</v>
      </c>
      <c r="BK263" s="212">
        <f>ROUND(I263*H263,2)</f>
        <v>0</v>
      </c>
      <c r="BL263" s="14" t="s">
        <v>137</v>
      </c>
      <c r="BM263" s="14" t="s">
        <v>775</v>
      </c>
    </row>
    <row r="264" spans="2:47" s="1" customFormat="1" ht="12">
      <c r="B264" s="35"/>
      <c r="C264" s="36"/>
      <c r="D264" s="213" t="s">
        <v>139</v>
      </c>
      <c r="E264" s="36"/>
      <c r="F264" s="214" t="s">
        <v>388</v>
      </c>
      <c r="G264" s="36"/>
      <c r="H264" s="36"/>
      <c r="I264" s="127"/>
      <c r="J264" s="36"/>
      <c r="K264" s="36"/>
      <c r="L264" s="40"/>
      <c r="M264" s="215"/>
      <c r="N264" s="76"/>
      <c r="O264" s="76"/>
      <c r="P264" s="76"/>
      <c r="Q264" s="76"/>
      <c r="R264" s="76"/>
      <c r="S264" s="76"/>
      <c r="T264" s="77"/>
      <c r="AT264" s="14" t="s">
        <v>139</v>
      </c>
      <c r="AU264" s="14" t="s">
        <v>84</v>
      </c>
    </row>
    <row r="265" spans="2:47" s="1" customFormat="1" ht="12">
      <c r="B265" s="35"/>
      <c r="C265" s="36"/>
      <c r="D265" s="213" t="s">
        <v>141</v>
      </c>
      <c r="E265" s="36"/>
      <c r="F265" s="216" t="s">
        <v>389</v>
      </c>
      <c r="G265" s="36"/>
      <c r="H265" s="36"/>
      <c r="I265" s="127"/>
      <c r="J265" s="36"/>
      <c r="K265" s="36"/>
      <c r="L265" s="40"/>
      <c r="M265" s="215"/>
      <c r="N265" s="76"/>
      <c r="O265" s="76"/>
      <c r="P265" s="76"/>
      <c r="Q265" s="76"/>
      <c r="R265" s="76"/>
      <c r="S265" s="76"/>
      <c r="T265" s="77"/>
      <c r="AT265" s="14" t="s">
        <v>141</v>
      </c>
      <c r="AU265" s="14" t="s">
        <v>84</v>
      </c>
    </row>
    <row r="266" spans="2:51" s="11" customFormat="1" ht="12">
      <c r="B266" s="217"/>
      <c r="C266" s="218"/>
      <c r="D266" s="213" t="s">
        <v>143</v>
      </c>
      <c r="E266" s="219" t="s">
        <v>19</v>
      </c>
      <c r="F266" s="220" t="s">
        <v>776</v>
      </c>
      <c r="G266" s="218"/>
      <c r="H266" s="221">
        <v>1.125</v>
      </c>
      <c r="I266" s="222"/>
      <c r="J266" s="218"/>
      <c r="K266" s="218"/>
      <c r="L266" s="223"/>
      <c r="M266" s="224"/>
      <c r="N266" s="225"/>
      <c r="O266" s="225"/>
      <c r="P266" s="225"/>
      <c r="Q266" s="225"/>
      <c r="R266" s="225"/>
      <c r="S266" s="225"/>
      <c r="T266" s="226"/>
      <c r="AT266" s="227" t="s">
        <v>143</v>
      </c>
      <c r="AU266" s="227" t="s">
        <v>84</v>
      </c>
      <c r="AV266" s="11" t="s">
        <v>84</v>
      </c>
      <c r="AW266" s="11" t="s">
        <v>35</v>
      </c>
      <c r="AX266" s="11" t="s">
        <v>82</v>
      </c>
      <c r="AY266" s="227" t="s">
        <v>130</v>
      </c>
    </row>
    <row r="267" spans="2:63" s="10" customFormat="1" ht="22.8" customHeight="1">
      <c r="B267" s="185"/>
      <c r="C267" s="186"/>
      <c r="D267" s="187" t="s">
        <v>73</v>
      </c>
      <c r="E267" s="199" t="s">
        <v>159</v>
      </c>
      <c r="F267" s="199" t="s">
        <v>391</v>
      </c>
      <c r="G267" s="186"/>
      <c r="H267" s="186"/>
      <c r="I267" s="189"/>
      <c r="J267" s="200">
        <f>BK267</f>
        <v>0</v>
      </c>
      <c r="K267" s="186"/>
      <c r="L267" s="191"/>
      <c r="M267" s="192"/>
      <c r="N267" s="193"/>
      <c r="O267" s="193"/>
      <c r="P267" s="194">
        <f>SUM(P268:P279)</f>
        <v>0</v>
      </c>
      <c r="Q267" s="193"/>
      <c r="R267" s="194">
        <f>SUM(R268:R279)</f>
        <v>203.48102400000002</v>
      </c>
      <c r="S267" s="193"/>
      <c r="T267" s="195">
        <f>SUM(T268:T279)</f>
        <v>0</v>
      </c>
      <c r="AR267" s="196" t="s">
        <v>82</v>
      </c>
      <c r="AT267" s="197" t="s">
        <v>73</v>
      </c>
      <c r="AU267" s="197" t="s">
        <v>82</v>
      </c>
      <c r="AY267" s="196" t="s">
        <v>130</v>
      </c>
      <c r="BK267" s="198">
        <f>SUM(BK268:BK279)</f>
        <v>0</v>
      </c>
    </row>
    <row r="268" spans="2:65" s="1" customFormat="1" ht="20.4" customHeight="1">
      <c r="B268" s="35"/>
      <c r="C268" s="201" t="s">
        <v>405</v>
      </c>
      <c r="D268" s="201" t="s">
        <v>132</v>
      </c>
      <c r="E268" s="202" t="s">
        <v>393</v>
      </c>
      <c r="F268" s="203" t="s">
        <v>394</v>
      </c>
      <c r="G268" s="204" t="s">
        <v>135</v>
      </c>
      <c r="H268" s="205">
        <v>160.8</v>
      </c>
      <c r="I268" s="206"/>
      <c r="J268" s="207">
        <f>ROUND(I268*H268,2)</f>
        <v>0</v>
      </c>
      <c r="K268" s="203" t="s">
        <v>136</v>
      </c>
      <c r="L268" s="40"/>
      <c r="M268" s="208" t="s">
        <v>19</v>
      </c>
      <c r="N268" s="209" t="s">
        <v>45</v>
      </c>
      <c r="O268" s="76"/>
      <c r="P268" s="210">
        <f>O268*H268</f>
        <v>0</v>
      </c>
      <c r="Q268" s="210">
        <v>0</v>
      </c>
      <c r="R268" s="210">
        <f>Q268*H268</f>
        <v>0</v>
      </c>
      <c r="S268" s="210">
        <v>0</v>
      </c>
      <c r="T268" s="211">
        <f>S268*H268</f>
        <v>0</v>
      </c>
      <c r="AR268" s="14" t="s">
        <v>137</v>
      </c>
      <c r="AT268" s="14" t="s">
        <v>132</v>
      </c>
      <c r="AU268" s="14" t="s">
        <v>84</v>
      </c>
      <c r="AY268" s="14" t="s">
        <v>130</v>
      </c>
      <c r="BE268" s="212">
        <f>IF(N268="základní",J268,0)</f>
        <v>0</v>
      </c>
      <c r="BF268" s="212">
        <f>IF(N268="snížená",J268,0)</f>
        <v>0</v>
      </c>
      <c r="BG268" s="212">
        <f>IF(N268="zákl. přenesená",J268,0)</f>
        <v>0</v>
      </c>
      <c r="BH268" s="212">
        <f>IF(N268="sníž. přenesená",J268,0)</f>
        <v>0</v>
      </c>
      <c r="BI268" s="212">
        <f>IF(N268="nulová",J268,0)</f>
        <v>0</v>
      </c>
      <c r="BJ268" s="14" t="s">
        <v>82</v>
      </c>
      <c r="BK268" s="212">
        <f>ROUND(I268*H268,2)</f>
        <v>0</v>
      </c>
      <c r="BL268" s="14" t="s">
        <v>137</v>
      </c>
      <c r="BM268" s="14" t="s">
        <v>777</v>
      </c>
    </row>
    <row r="269" spans="2:47" s="1" customFormat="1" ht="12">
      <c r="B269" s="35"/>
      <c r="C269" s="36"/>
      <c r="D269" s="213" t="s">
        <v>139</v>
      </c>
      <c r="E269" s="36"/>
      <c r="F269" s="214" t="s">
        <v>396</v>
      </c>
      <c r="G269" s="36"/>
      <c r="H269" s="36"/>
      <c r="I269" s="127"/>
      <c r="J269" s="36"/>
      <c r="K269" s="36"/>
      <c r="L269" s="40"/>
      <c r="M269" s="215"/>
      <c r="N269" s="76"/>
      <c r="O269" s="76"/>
      <c r="P269" s="76"/>
      <c r="Q269" s="76"/>
      <c r="R269" s="76"/>
      <c r="S269" s="76"/>
      <c r="T269" s="77"/>
      <c r="AT269" s="14" t="s">
        <v>139</v>
      </c>
      <c r="AU269" s="14" t="s">
        <v>84</v>
      </c>
    </row>
    <row r="270" spans="2:51" s="11" customFormat="1" ht="12">
      <c r="B270" s="217"/>
      <c r="C270" s="218"/>
      <c r="D270" s="213" t="s">
        <v>143</v>
      </c>
      <c r="E270" s="219" t="s">
        <v>19</v>
      </c>
      <c r="F270" s="220" t="s">
        <v>778</v>
      </c>
      <c r="G270" s="218"/>
      <c r="H270" s="221">
        <v>160.8</v>
      </c>
      <c r="I270" s="222"/>
      <c r="J270" s="218"/>
      <c r="K270" s="218"/>
      <c r="L270" s="223"/>
      <c r="M270" s="224"/>
      <c r="N270" s="225"/>
      <c r="O270" s="225"/>
      <c r="P270" s="225"/>
      <c r="Q270" s="225"/>
      <c r="R270" s="225"/>
      <c r="S270" s="225"/>
      <c r="T270" s="226"/>
      <c r="AT270" s="227" t="s">
        <v>143</v>
      </c>
      <c r="AU270" s="227" t="s">
        <v>84</v>
      </c>
      <c r="AV270" s="11" t="s">
        <v>84</v>
      </c>
      <c r="AW270" s="11" t="s">
        <v>35</v>
      </c>
      <c r="AX270" s="11" t="s">
        <v>82</v>
      </c>
      <c r="AY270" s="227" t="s">
        <v>130</v>
      </c>
    </row>
    <row r="271" spans="2:65" s="1" customFormat="1" ht="14.4" customHeight="1">
      <c r="B271" s="35"/>
      <c r="C271" s="201" t="s">
        <v>410</v>
      </c>
      <c r="D271" s="201" t="s">
        <v>132</v>
      </c>
      <c r="E271" s="202" t="s">
        <v>779</v>
      </c>
      <c r="F271" s="203" t="s">
        <v>780</v>
      </c>
      <c r="G271" s="204" t="s">
        <v>135</v>
      </c>
      <c r="H271" s="205">
        <v>297.6</v>
      </c>
      <c r="I271" s="206"/>
      <c r="J271" s="207">
        <f>ROUND(I271*H271,2)</f>
        <v>0</v>
      </c>
      <c r="K271" s="203" t="s">
        <v>19</v>
      </c>
      <c r="L271" s="40"/>
      <c r="M271" s="208" t="s">
        <v>19</v>
      </c>
      <c r="N271" s="209" t="s">
        <v>45</v>
      </c>
      <c r="O271" s="76"/>
      <c r="P271" s="210">
        <f>O271*H271</f>
        <v>0</v>
      </c>
      <c r="Q271" s="210">
        <v>0.5802</v>
      </c>
      <c r="R271" s="210">
        <f>Q271*H271</f>
        <v>172.66752000000002</v>
      </c>
      <c r="S271" s="210">
        <v>0</v>
      </c>
      <c r="T271" s="211">
        <f>S271*H271</f>
        <v>0</v>
      </c>
      <c r="AR271" s="14" t="s">
        <v>137</v>
      </c>
      <c r="AT271" s="14" t="s">
        <v>132</v>
      </c>
      <c r="AU271" s="14" t="s">
        <v>84</v>
      </c>
      <c r="AY271" s="14" t="s">
        <v>130</v>
      </c>
      <c r="BE271" s="212">
        <f>IF(N271="základní",J271,0)</f>
        <v>0</v>
      </c>
      <c r="BF271" s="212">
        <f>IF(N271="snížená",J271,0)</f>
        <v>0</v>
      </c>
      <c r="BG271" s="212">
        <f>IF(N271="zákl. přenesená",J271,0)</f>
        <v>0</v>
      </c>
      <c r="BH271" s="212">
        <f>IF(N271="sníž. přenesená",J271,0)</f>
        <v>0</v>
      </c>
      <c r="BI271" s="212">
        <f>IF(N271="nulová",J271,0)</f>
        <v>0</v>
      </c>
      <c r="BJ271" s="14" t="s">
        <v>82</v>
      </c>
      <c r="BK271" s="212">
        <f>ROUND(I271*H271,2)</f>
        <v>0</v>
      </c>
      <c r="BL271" s="14" t="s">
        <v>137</v>
      </c>
      <c r="BM271" s="14" t="s">
        <v>781</v>
      </c>
    </row>
    <row r="272" spans="2:47" s="1" customFormat="1" ht="12">
      <c r="B272" s="35"/>
      <c r="C272" s="36"/>
      <c r="D272" s="213" t="s">
        <v>139</v>
      </c>
      <c r="E272" s="36"/>
      <c r="F272" s="214" t="s">
        <v>782</v>
      </c>
      <c r="G272" s="36"/>
      <c r="H272" s="36"/>
      <c r="I272" s="127"/>
      <c r="J272" s="36"/>
      <c r="K272" s="36"/>
      <c r="L272" s="40"/>
      <c r="M272" s="215"/>
      <c r="N272" s="76"/>
      <c r="O272" s="76"/>
      <c r="P272" s="76"/>
      <c r="Q272" s="76"/>
      <c r="R272" s="76"/>
      <c r="S272" s="76"/>
      <c r="T272" s="77"/>
      <c r="AT272" s="14" t="s">
        <v>139</v>
      </c>
      <c r="AU272" s="14" t="s">
        <v>84</v>
      </c>
    </row>
    <row r="273" spans="2:47" s="1" customFormat="1" ht="12">
      <c r="B273" s="35"/>
      <c r="C273" s="36"/>
      <c r="D273" s="213" t="s">
        <v>141</v>
      </c>
      <c r="E273" s="36"/>
      <c r="F273" s="216" t="s">
        <v>783</v>
      </c>
      <c r="G273" s="36"/>
      <c r="H273" s="36"/>
      <c r="I273" s="127"/>
      <c r="J273" s="36"/>
      <c r="K273" s="36"/>
      <c r="L273" s="40"/>
      <c r="M273" s="215"/>
      <c r="N273" s="76"/>
      <c r="O273" s="76"/>
      <c r="P273" s="76"/>
      <c r="Q273" s="76"/>
      <c r="R273" s="76"/>
      <c r="S273" s="76"/>
      <c r="T273" s="77"/>
      <c r="AT273" s="14" t="s">
        <v>141</v>
      </c>
      <c r="AU273" s="14" t="s">
        <v>84</v>
      </c>
    </row>
    <row r="274" spans="2:47" s="1" customFormat="1" ht="12">
      <c r="B274" s="35"/>
      <c r="C274" s="36"/>
      <c r="D274" s="213" t="s">
        <v>784</v>
      </c>
      <c r="E274" s="36"/>
      <c r="F274" s="216" t="s">
        <v>785</v>
      </c>
      <c r="G274" s="36"/>
      <c r="H274" s="36"/>
      <c r="I274" s="127"/>
      <c r="J274" s="36"/>
      <c r="K274" s="36"/>
      <c r="L274" s="40"/>
      <c r="M274" s="215"/>
      <c r="N274" s="76"/>
      <c r="O274" s="76"/>
      <c r="P274" s="76"/>
      <c r="Q274" s="76"/>
      <c r="R274" s="76"/>
      <c r="S274" s="76"/>
      <c r="T274" s="77"/>
      <c r="AT274" s="14" t="s">
        <v>784</v>
      </c>
      <c r="AU274" s="14" t="s">
        <v>84</v>
      </c>
    </row>
    <row r="275" spans="2:51" s="11" customFormat="1" ht="12">
      <c r="B275" s="217"/>
      <c r="C275" s="218"/>
      <c r="D275" s="213" t="s">
        <v>143</v>
      </c>
      <c r="E275" s="219" t="s">
        <v>19</v>
      </c>
      <c r="F275" s="220" t="s">
        <v>697</v>
      </c>
      <c r="G275" s="218"/>
      <c r="H275" s="221">
        <v>297.6</v>
      </c>
      <c r="I275" s="222"/>
      <c r="J275" s="218"/>
      <c r="K275" s="218"/>
      <c r="L275" s="223"/>
      <c r="M275" s="224"/>
      <c r="N275" s="225"/>
      <c r="O275" s="225"/>
      <c r="P275" s="225"/>
      <c r="Q275" s="225"/>
      <c r="R275" s="225"/>
      <c r="S275" s="225"/>
      <c r="T275" s="226"/>
      <c r="AT275" s="227" t="s">
        <v>143</v>
      </c>
      <c r="AU275" s="227" t="s">
        <v>84</v>
      </c>
      <c r="AV275" s="11" t="s">
        <v>84</v>
      </c>
      <c r="AW275" s="11" t="s">
        <v>35</v>
      </c>
      <c r="AX275" s="11" t="s">
        <v>82</v>
      </c>
      <c r="AY275" s="227" t="s">
        <v>130</v>
      </c>
    </row>
    <row r="276" spans="2:65" s="1" customFormat="1" ht="20.4" customHeight="1">
      <c r="B276" s="35"/>
      <c r="C276" s="201" t="s">
        <v>415</v>
      </c>
      <c r="D276" s="201" t="s">
        <v>132</v>
      </c>
      <c r="E276" s="202" t="s">
        <v>786</v>
      </c>
      <c r="F276" s="203" t="s">
        <v>787</v>
      </c>
      <c r="G276" s="204" t="s">
        <v>135</v>
      </c>
      <c r="H276" s="205">
        <v>297.6</v>
      </c>
      <c r="I276" s="206"/>
      <c r="J276" s="207">
        <f>ROUND(I276*H276,2)</f>
        <v>0</v>
      </c>
      <c r="K276" s="203" t="s">
        <v>136</v>
      </c>
      <c r="L276" s="40"/>
      <c r="M276" s="208" t="s">
        <v>19</v>
      </c>
      <c r="N276" s="209" t="s">
        <v>45</v>
      </c>
      <c r="O276" s="76"/>
      <c r="P276" s="210">
        <f>O276*H276</f>
        <v>0</v>
      </c>
      <c r="Q276" s="210">
        <v>0.10354</v>
      </c>
      <c r="R276" s="210">
        <f>Q276*H276</f>
        <v>30.813504000000002</v>
      </c>
      <c r="S276" s="210">
        <v>0</v>
      </c>
      <c r="T276" s="211">
        <f>S276*H276</f>
        <v>0</v>
      </c>
      <c r="AR276" s="14" t="s">
        <v>137</v>
      </c>
      <c r="AT276" s="14" t="s">
        <v>132</v>
      </c>
      <c r="AU276" s="14" t="s">
        <v>84</v>
      </c>
      <c r="AY276" s="14" t="s">
        <v>130</v>
      </c>
      <c r="BE276" s="212">
        <f>IF(N276="základní",J276,0)</f>
        <v>0</v>
      </c>
      <c r="BF276" s="212">
        <f>IF(N276="snížená",J276,0)</f>
        <v>0</v>
      </c>
      <c r="BG276" s="212">
        <f>IF(N276="zákl. přenesená",J276,0)</f>
        <v>0</v>
      </c>
      <c r="BH276" s="212">
        <f>IF(N276="sníž. přenesená",J276,0)</f>
        <v>0</v>
      </c>
      <c r="BI276" s="212">
        <f>IF(N276="nulová",J276,0)</f>
        <v>0</v>
      </c>
      <c r="BJ276" s="14" t="s">
        <v>82</v>
      </c>
      <c r="BK276" s="212">
        <f>ROUND(I276*H276,2)</f>
        <v>0</v>
      </c>
      <c r="BL276" s="14" t="s">
        <v>137</v>
      </c>
      <c r="BM276" s="14" t="s">
        <v>788</v>
      </c>
    </row>
    <row r="277" spans="2:47" s="1" customFormat="1" ht="12">
      <c r="B277" s="35"/>
      <c r="C277" s="36"/>
      <c r="D277" s="213" t="s">
        <v>139</v>
      </c>
      <c r="E277" s="36"/>
      <c r="F277" s="214" t="s">
        <v>789</v>
      </c>
      <c r="G277" s="36"/>
      <c r="H277" s="36"/>
      <c r="I277" s="127"/>
      <c r="J277" s="36"/>
      <c r="K277" s="36"/>
      <c r="L277" s="40"/>
      <c r="M277" s="215"/>
      <c r="N277" s="76"/>
      <c r="O277" s="76"/>
      <c r="P277" s="76"/>
      <c r="Q277" s="76"/>
      <c r="R277" s="76"/>
      <c r="S277" s="76"/>
      <c r="T277" s="77"/>
      <c r="AT277" s="14" t="s">
        <v>139</v>
      </c>
      <c r="AU277" s="14" t="s">
        <v>84</v>
      </c>
    </row>
    <row r="278" spans="2:47" s="1" customFormat="1" ht="12">
      <c r="B278" s="35"/>
      <c r="C278" s="36"/>
      <c r="D278" s="213" t="s">
        <v>141</v>
      </c>
      <c r="E278" s="36"/>
      <c r="F278" s="216" t="s">
        <v>790</v>
      </c>
      <c r="G278" s="36"/>
      <c r="H278" s="36"/>
      <c r="I278" s="127"/>
      <c r="J278" s="36"/>
      <c r="K278" s="36"/>
      <c r="L278" s="40"/>
      <c r="M278" s="215"/>
      <c r="N278" s="76"/>
      <c r="O278" s="76"/>
      <c r="P278" s="76"/>
      <c r="Q278" s="76"/>
      <c r="R278" s="76"/>
      <c r="S278" s="76"/>
      <c r="T278" s="77"/>
      <c r="AT278" s="14" t="s">
        <v>141</v>
      </c>
      <c r="AU278" s="14" t="s">
        <v>84</v>
      </c>
    </row>
    <row r="279" spans="2:51" s="11" customFormat="1" ht="12">
      <c r="B279" s="217"/>
      <c r="C279" s="218"/>
      <c r="D279" s="213" t="s">
        <v>143</v>
      </c>
      <c r="E279" s="219" t="s">
        <v>19</v>
      </c>
      <c r="F279" s="220" t="s">
        <v>697</v>
      </c>
      <c r="G279" s="218"/>
      <c r="H279" s="221">
        <v>297.6</v>
      </c>
      <c r="I279" s="222"/>
      <c r="J279" s="218"/>
      <c r="K279" s="218"/>
      <c r="L279" s="223"/>
      <c r="M279" s="224"/>
      <c r="N279" s="225"/>
      <c r="O279" s="225"/>
      <c r="P279" s="225"/>
      <c r="Q279" s="225"/>
      <c r="R279" s="225"/>
      <c r="S279" s="225"/>
      <c r="T279" s="226"/>
      <c r="AT279" s="227" t="s">
        <v>143</v>
      </c>
      <c r="AU279" s="227" t="s">
        <v>84</v>
      </c>
      <c r="AV279" s="11" t="s">
        <v>84</v>
      </c>
      <c r="AW279" s="11" t="s">
        <v>35</v>
      </c>
      <c r="AX279" s="11" t="s">
        <v>82</v>
      </c>
      <c r="AY279" s="227" t="s">
        <v>130</v>
      </c>
    </row>
    <row r="280" spans="2:63" s="10" customFormat="1" ht="22.8" customHeight="1">
      <c r="B280" s="185"/>
      <c r="C280" s="186"/>
      <c r="D280" s="187" t="s">
        <v>73</v>
      </c>
      <c r="E280" s="199" t="s">
        <v>178</v>
      </c>
      <c r="F280" s="199" t="s">
        <v>398</v>
      </c>
      <c r="G280" s="186"/>
      <c r="H280" s="186"/>
      <c r="I280" s="189"/>
      <c r="J280" s="200">
        <f>BK280</f>
        <v>0</v>
      </c>
      <c r="K280" s="186"/>
      <c r="L280" s="191"/>
      <c r="M280" s="192"/>
      <c r="N280" s="193"/>
      <c r="O280" s="193"/>
      <c r="P280" s="194">
        <f>SUM(P281:P347)</f>
        <v>0</v>
      </c>
      <c r="Q280" s="193"/>
      <c r="R280" s="194">
        <f>SUM(R281:R347)</f>
        <v>19.013468800000005</v>
      </c>
      <c r="S280" s="193"/>
      <c r="T280" s="195">
        <f>SUM(T281:T347)</f>
        <v>0</v>
      </c>
      <c r="AR280" s="196" t="s">
        <v>82</v>
      </c>
      <c r="AT280" s="197" t="s">
        <v>73</v>
      </c>
      <c r="AU280" s="197" t="s">
        <v>82</v>
      </c>
      <c r="AY280" s="196" t="s">
        <v>130</v>
      </c>
      <c r="BK280" s="198">
        <f>SUM(BK281:BK347)</f>
        <v>0</v>
      </c>
    </row>
    <row r="281" spans="2:65" s="1" customFormat="1" ht="20.4" customHeight="1">
      <c r="B281" s="35"/>
      <c r="C281" s="201" t="s">
        <v>420</v>
      </c>
      <c r="D281" s="201" t="s">
        <v>132</v>
      </c>
      <c r="E281" s="202" t="s">
        <v>411</v>
      </c>
      <c r="F281" s="203" t="s">
        <v>412</v>
      </c>
      <c r="G281" s="204" t="s">
        <v>181</v>
      </c>
      <c r="H281" s="205">
        <v>128.4</v>
      </c>
      <c r="I281" s="206"/>
      <c r="J281" s="207">
        <f>ROUND(I281*H281,2)</f>
        <v>0</v>
      </c>
      <c r="K281" s="203" t="s">
        <v>136</v>
      </c>
      <c r="L281" s="40"/>
      <c r="M281" s="208" t="s">
        <v>19</v>
      </c>
      <c r="N281" s="209" t="s">
        <v>45</v>
      </c>
      <c r="O281" s="76"/>
      <c r="P281" s="210">
        <f>O281*H281</f>
        <v>0</v>
      </c>
      <c r="Q281" s="210">
        <v>2E-05</v>
      </c>
      <c r="R281" s="210">
        <f>Q281*H281</f>
        <v>0.0025680000000000004</v>
      </c>
      <c r="S281" s="210">
        <v>0</v>
      </c>
      <c r="T281" s="211">
        <f>S281*H281</f>
        <v>0</v>
      </c>
      <c r="AR281" s="14" t="s">
        <v>137</v>
      </c>
      <c r="AT281" s="14" t="s">
        <v>132</v>
      </c>
      <c r="AU281" s="14" t="s">
        <v>84</v>
      </c>
      <c r="AY281" s="14" t="s">
        <v>130</v>
      </c>
      <c r="BE281" s="212">
        <f>IF(N281="základní",J281,0)</f>
        <v>0</v>
      </c>
      <c r="BF281" s="212">
        <f>IF(N281="snížená",J281,0)</f>
        <v>0</v>
      </c>
      <c r="BG281" s="212">
        <f>IF(N281="zákl. přenesená",J281,0)</f>
        <v>0</v>
      </c>
      <c r="BH281" s="212">
        <f>IF(N281="sníž. přenesená",J281,0)</f>
        <v>0</v>
      </c>
      <c r="BI281" s="212">
        <f>IF(N281="nulová",J281,0)</f>
        <v>0</v>
      </c>
      <c r="BJ281" s="14" t="s">
        <v>82</v>
      </c>
      <c r="BK281" s="212">
        <f>ROUND(I281*H281,2)</f>
        <v>0</v>
      </c>
      <c r="BL281" s="14" t="s">
        <v>137</v>
      </c>
      <c r="BM281" s="14" t="s">
        <v>791</v>
      </c>
    </row>
    <row r="282" spans="2:47" s="1" customFormat="1" ht="12">
      <c r="B282" s="35"/>
      <c r="C282" s="36"/>
      <c r="D282" s="213" t="s">
        <v>139</v>
      </c>
      <c r="E282" s="36"/>
      <c r="F282" s="214" t="s">
        <v>414</v>
      </c>
      <c r="G282" s="36"/>
      <c r="H282" s="36"/>
      <c r="I282" s="127"/>
      <c r="J282" s="36"/>
      <c r="K282" s="36"/>
      <c r="L282" s="40"/>
      <c r="M282" s="215"/>
      <c r="N282" s="76"/>
      <c r="O282" s="76"/>
      <c r="P282" s="76"/>
      <c r="Q282" s="76"/>
      <c r="R282" s="76"/>
      <c r="S282" s="76"/>
      <c r="T282" s="77"/>
      <c r="AT282" s="14" t="s">
        <v>139</v>
      </c>
      <c r="AU282" s="14" t="s">
        <v>84</v>
      </c>
    </row>
    <row r="283" spans="2:47" s="1" customFormat="1" ht="12">
      <c r="B283" s="35"/>
      <c r="C283" s="36"/>
      <c r="D283" s="213" t="s">
        <v>141</v>
      </c>
      <c r="E283" s="36"/>
      <c r="F283" s="216" t="s">
        <v>404</v>
      </c>
      <c r="G283" s="36"/>
      <c r="H283" s="36"/>
      <c r="I283" s="127"/>
      <c r="J283" s="36"/>
      <c r="K283" s="36"/>
      <c r="L283" s="40"/>
      <c r="M283" s="215"/>
      <c r="N283" s="76"/>
      <c r="O283" s="76"/>
      <c r="P283" s="76"/>
      <c r="Q283" s="76"/>
      <c r="R283" s="76"/>
      <c r="S283" s="76"/>
      <c r="T283" s="77"/>
      <c r="AT283" s="14" t="s">
        <v>141</v>
      </c>
      <c r="AU283" s="14" t="s">
        <v>84</v>
      </c>
    </row>
    <row r="284" spans="2:65" s="1" customFormat="1" ht="20.4" customHeight="1">
      <c r="B284" s="35"/>
      <c r="C284" s="228" t="s">
        <v>425</v>
      </c>
      <c r="D284" s="228" t="s">
        <v>330</v>
      </c>
      <c r="E284" s="229" t="s">
        <v>416</v>
      </c>
      <c r="F284" s="230" t="s">
        <v>417</v>
      </c>
      <c r="G284" s="231" t="s">
        <v>181</v>
      </c>
      <c r="H284" s="232">
        <v>132.252</v>
      </c>
      <c r="I284" s="233"/>
      <c r="J284" s="234">
        <f>ROUND(I284*H284,2)</f>
        <v>0</v>
      </c>
      <c r="K284" s="230" t="s">
        <v>136</v>
      </c>
      <c r="L284" s="235"/>
      <c r="M284" s="236" t="s">
        <v>19</v>
      </c>
      <c r="N284" s="237" t="s">
        <v>45</v>
      </c>
      <c r="O284" s="76"/>
      <c r="P284" s="210">
        <f>O284*H284</f>
        <v>0</v>
      </c>
      <c r="Q284" s="210">
        <v>0.0129</v>
      </c>
      <c r="R284" s="210">
        <f>Q284*H284</f>
        <v>1.7060508</v>
      </c>
      <c r="S284" s="210">
        <v>0</v>
      </c>
      <c r="T284" s="211">
        <f>S284*H284</f>
        <v>0</v>
      </c>
      <c r="AR284" s="14" t="s">
        <v>178</v>
      </c>
      <c r="AT284" s="14" t="s">
        <v>330</v>
      </c>
      <c r="AU284" s="14" t="s">
        <v>84</v>
      </c>
      <c r="AY284" s="14" t="s">
        <v>130</v>
      </c>
      <c r="BE284" s="212">
        <f>IF(N284="základní",J284,0)</f>
        <v>0</v>
      </c>
      <c r="BF284" s="212">
        <f>IF(N284="snížená",J284,0)</f>
        <v>0</v>
      </c>
      <c r="BG284" s="212">
        <f>IF(N284="zákl. přenesená",J284,0)</f>
        <v>0</v>
      </c>
      <c r="BH284" s="212">
        <f>IF(N284="sníž. přenesená",J284,0)</f>
        <v>0</v>
      </c>
      <c r="BI284" s="212">
        <f>IF(N284="nulová",J284,0)</f>
        <v>0</v>
      </c>
      <c r="BJ284" s="14" t="s">
        <v>82</v>
      </c>
      <c r="BK284" s="212">
        <f>ROUND(I284*H284,2)</f>
        <v>0</v>
      </c>
      <c r="BL284" s="14" t="s">
        <v>137</v>
      </c>
      <c r="BM284" s="14" t="s">
        <v>792</v>
      </c>
    </row>
    <row r="285" spans="2:47" s="1" customFormat="1" ht="12">
      <c r="B285" s="35"/>
      <c r="C285" s="36"/>
      <c r="D285" s="213" t="s">
        <v>139</v>
      </c>
      <c r="E285" s="36"/>
      <c r="F285" s="214" t="s">
        <v>417</v>
      </c>
      <c r="G285" s="36"/>
      <c r="H285" s="36"/>
      <c r="I285" s="127"/>
      <c r="J285" s="36"/>
      <c r="K285" s="36"/>
      <c r="L285" s="40"/>
      <c r="M285" s="215"/>
      <c r="N285" s="76"/>
      <c r="O285" s="76"/>
      <c r="P285" s="76"/>
      <c r="Q285" s="76"/>
      <c r="R285" s="76"/>
      <c r="S285" s="76"/>
      <c r="T285" s="77"/>
      <c r="AT285" s="14" t="s">
        <v>139</v>
      </c>
      <c r="AU285" s="14" t="s">
        <v>84</v>
      </c>
    </row>
    <row r="286" spans="2:51" s="11" customFormat="1" ht="12">
      <c r="B286" s="217"/>
      <c r="C286" s="218"/>
      <c r="D286" s="213" t="s">
        <v>143</v>
      </c>
      <c r="E286" s="218"/>
      <c r="F286" s="220" t="s">
        <v>793</v>
      </c>
      <c r="G286" s="218"/>
      <c r="H286" s="221">
        <v>132.252</v>
      </c>
      <c r="I286" s="222"/>
      <c r="J286" s="218"/>
      <c r="K286" s="218"/>
      <c r="L286" s="223"/>
      <c r="M286" s="224"/>
      <c r="N286" s="225"/>
      <c r="O286" s="225"/>
      <c r="P286" s="225"/>
      <c r="Q286" s="225"/>
      <c r="R286" s="225"/>
      <c r="S286" s="225"/>
      <c r="T286" s="226"/>
      <c r="AT286" s="227" t="s">
        <v>143</v>
      </c>
      <c r="AU286" s="227" t="s">
        <v>84</v>
      </c>
      <c r="AV286" s="11" t="s">
        <v>84</v>
      </c>
      <c r="AW286" s="11" t="s">
        <v>4</v>
      </c>
      <c r="AX286" s="11" t="s">
        <v>82</v>
      </c>
      <c r="AY286" s="227" t="s">
        <v>130</v>
      </c>
    </row>
    <row r="287" spans="2:65" s="1" customFormat="1" ht="20.4" customHeight="1">
      <c r="B287" s="35"/>
      <c r="C287" s="201" t="s">
        <v>430</v>
      </c>
      <c r="D287" s="201" t="s">
        <v>132</v>
      </c>
      <c r="E287" s="202" t="s">
        <v>441</v>
      </c>
      <c r="F287" s="203" t="s">
        <v>442</v>
      </c>
      <c r="G287" s="204" t="s">
        <v>360</v>
      </c>
      <c r="H287" s="205">
        <v>10</v>
      </c>
      <c r="I287" s="206"/>
      <c r="J287" s="207">
        <f>ROUND(I287*H287,2)</f>
        <v>0</v>
      </c>
      <c r="K287" s="203" t="s">
        <v>136</v>
      </c>
      <c r="L287" s="40"/>
      <c r="M287" s="208" t="s">
        <v>19</v>
      </c>
      <c r="N287" s="209" t="s">
        <v>45</v>
      </c>
      <c r="O287" s="76"/>
      <c r="P287" s="210">
        <f>O287*H287</f>
        <v>0</v>
      </c>
      <c r="Q287" s="210">
        <v>0</v>
      </c>
      <c r="R287" s="210">
        <f>Q287*H287</f>
        <v>0</v>
      </c>
      <c r="S287" s="210">
        <v>0</v>
      </c>
      <c r="T287" s="211">
        <f>S287*H287</f>
        <v>0</v>
      </c>
      <c r="AR287" s="14" t="s">
        <v>137</v>
      </c>
      <c r="AT287" s="14" t="s">
        <v>132</v>
      </c>
      <c r="AU287" s="14" t="s">
        <v>84</v>
      </c>
      <c r="AY287" s="14" t="s">
        <v>130</v>
      </c>
      <c r="BE287" s="212">
        <f>IF(N287="základní",J287,0)</f>
        <v>0</v>
      </c>
      <c r="BF287" s="212">
        <f>IF(N287="snížená",J287,0)</f>
        <v>0</v>
      </c>
      <c r="BG287" s="212">
        <f>IF(N287="zákl. přenesená",J287,0)</f>
        <v>0</v>
      </c>
      <c r="BH287" s="212">
        <f>IF(N287="sníž. přenesená",J287,0)</f>
        <v>0</v>
      </c>
      <c r="BI287" s="212">
        <f>IF(N287="nulová",J287,0)</f>
        <v>0</v>
      </c>
      <c r="BJ287" s="14" t="s">
        <v>82</v>
      </c>
      <c r="BK287" s="212">
        <f>ROUND(I287*H287,2)</f>
        <v>0</v>
      </c>
      <c r="BL287" s="14" t="s">
        <v>137</v>
      </c>
      <c r="BM287" s="14" t="s">
        <v>794</v>
      </c>
    </row>
    <row r="288" spans="2:47" s="1" customFormat="1" ht="12">
      <c r="B288" s="35"/>
      <c r="C288" s="36"/>
      <c r="D288" s="213" t="s">
        <v>139</v>
      </c>
      <c r="E288" s="36"/>
      <c r="F288" s="214" t="s">
        <v>444</v>
      </c>
      <c r="G288" s="36"/>
      <c r="H288" s="36"/>
      <c r="I288" s="127"/>
      <c r="J288" s="36"/>
      <c r="K288" s="36"/>
      <c r="L288" s="40"/>
      <c r="M288" s="215"/>
      <c r="N288" s="76"/>
      <c r="O288" s="76"/>
      <c r="P288" s="76"/>
      <c r="Q288" s="76"/>
      <c r="R288" s="76"/>
      <c r="S288" s="76"/>
      <c r="T288" s="77"/>
      <c r="AT288" s="14" t="s">
        <v>139</v>
      </c>
      <c r="AU288" s="14" t="s">
        <v>84</v>
      </c>
    </row>
    <row r="289" spans="2:47" s="1" customFormat="1" ht="12">
      <c r="B289" s="35"/>
      <c r="C289" s="36"/>
      <c r="D289" s="213" t="s">
        <v>141</v>
      </c>
      <c r="E289" s="36"/>
      <c r="F289" s="216" t="s">
        <v>445</v>
      </c>
      <c r="G289" s="36"/>
      <c r="H289" s="36"/>
      <c r="I289" s="127"/>
      <c r="J289" s="36"/>
      <c r="K289" s="36"/>
      <c r="L289" s="40"/>
      <c r="M289" s="215"/>
      <c r="N289" s="76"/>
      <c r="O289" s="76"/>
      <c r="P289" s="76"/>
      <c r="Q289" s="76"/>
      <c r="R289" s="76"/>
      <c r="S289" s="76"/>
      <c r="T289" s="77"/>
      <c r="AT289" s="14" t="s">
        <v>141</v>
      </c>
      <c r="AU289" s="14" t="s">
        <v>84</v>
      </c>
    </row>
    <row r="290" spans="2:65" s="1" customFormat="1" ht="20.4" customHeight="1">
      <c r="B290" s="35"/>
      <c r="C290" s="228" t="s">
        <v>435</v>
      </c>
      <c r="D290" s="228" t="s">
        <v>330</v>
      </c>
      <c r="E290" s="229" t="s">
        <v>447</v>
      </c>
      <c r="F290" s="230" t="s">
        <v>448</v>
      </c>
      <c r="G290" s="231" t="s">
        <v>360</v>
      </c>
      <c r="H290" s="232">
        <v>10</v>
      </c>
      <c r="I290" s="233"/>
      <c r="J290" s="234">
        <f>ROUND(I290*H290,2)</f>
        <v>0</v>
      </c>
      <c r="K290" s="230" t="s">
        <v>136</v>
      </c>
      <c r="L290" s="235"/>
      <c r="M290" s="236" t="s">
        <v>19</v>
      </c>
      <c r="N290" s="237" t="s">
        <v>45</v>
      </c>
      <c r="O290" s="76"/>
      <c r="P290" s="210">
        <f>O290*H290</f>
        <v>0</v>
      </c>
      <c r="Q290" s="210">
        <v>0.00065</v>
      </c>
      <c r="R290" s="210">
        <f>Q290*H290</f>
        <v>0.0065</v>
      </c>
      <c r="S290" s="210">
        <v>0</v>
      </c>
      <c r="T290" s="211">
        <f>S290*H290</f>
        <v>0</v>
      </c>
      <c r="AR290" s="14" t="s">
        <v>178</v>
      </c>
      <c r="AT290" s="14" t="s">
        <v>330</v>
      </c>
      <c r="AU290" s="14" t="s">
        <v>84</v>
      </c>
      <c r="AY290" s="14" t="s">
        <v>130</v>
      </c>
      <c r="BE290" s="212">
        <f>IF(N290="základní",J290,0)</f>
        <v>0</v>
      </c>
      <c r="BF290" s="212">
        <f>IF(N290="snížená",J290,0)</f>
        <v>0</v>
      </c>
      <c r="BG290" s="212">
        <f>IF(N290="zákl. přenesená",J290,0)</f>
        <v>0</v>
      </c>
      <c r="BH290" s="212">
        <f>IF(N290="sníž. přenesená",J290,0)</f>
        <v>0</v>
      </c>
      <c r="BI290" s="212">
        <f>IF(N290="nulová",J290,0)</f>
        <v>0</v>
      </c>
      <c r="BJ290" s="14" t="s">
        <v>82</v>
      </c>
      <c r="BK290" s="212">
        <f>ROUND(I290*H290,2)</f>
        <v>0</v>
      </c>
      <c r="BL290" s="14" t="s">
        <v>137</v>
      </c>
      <c r="BM290" s="14" t="s">
        <v>795</v>
      </c>
    </row>
    <row r="291" spans="2:47" s="1" customFormat="1" ht="12">
      <c r="B291" s="35"/>
      <c r="C291" s="36"/>
      <c r="D291" s="213" t="s">
        <v>139</v>
      </c>
      <c r="E291" s="36"/>
      <c r="F291" s="214" t="s">
        <v>448</v>
      </c>
      <c r="G291" s="36"/>
      <c r="H291" s="36"/>
      <c r="I291" s="127"/>
      <c r="J291" s="36"/>
      <c r="K291" s="36"/>
      <c r="L291" s="40"/>
      <c r="M291" s="215"/>
      <c r="N291" s="76"/>
      <c r="O291" s="76"/>
      <c r="P291" s="76"/>
      <c r="Q291" s="76"/>
      <c r="R291" s="76"/>
      <c r="S291" s="76"/>
      <c r="T291" s="77"/>
      <c r="AT291" s="14" t="s">
        <v>139</v>
      </c>
      <c r="AU291" s="14" t="s">
        <v>84</v>
      </c>
    </row>
    <row r="292" spans="2:65" s="1" customFormat="1" ht="20.4" customHeight="1">
      <c r="B292" s="35"/>
      <c r="C292" s="201" t="s">
        <v>440</v>
      </c>
      <c r="D292" s="201" t="s">
        <v>132</v>
      </c>
      <c r="E292" s="202" t="s">
        <v>464</v>
      </c>
      <c r="F292" s="203" t="s">
        <v>465</v>
      </c>
      <c r="G292" s="204" t="s">
        <v>360</v>
      </c>
      <c r="H292" s="205">
        <v>10</v>
      </c>
      <c r="I292" s="206"/>
      <c r="J292" s="207">
        <f>ROUND(I292*H292,2)</f>
        <v>0</v>
      </c>
      <c r="K292" s="203" t="s">
        <v>136</v>
      </c>
      <c r="L292" s="40"/>
      <c r="M292" s="208" t="s">
        <v>19</v>
      </c>
      <c r="N292" s="209" t="s">
        <v>45</v>
      </c>
      <c r="O292" s="76"/>
      <c r="P292" s="210">
        <f>O292*H292</f>
        <v>0</v>
      </c>
      <c r="Q292" s="210">
        <v>1E-05</v>
      </c>
      <c r="R292" s="210">
        <f>Q292*H292</f>
        <v>0.0001</v>
      </c>
      <c r="S292" s="210">
        <v>0</v>
      </c>
      <c r="T292" s="211">
        <f>S292*H292</f>
        <v>0</v>
      </c>
      <c r="AR292" s="14" t="s">
        <v>137</v>
      </c>
      <c r="AT292" s="14" t="s">
        <v>132</v>
      </c>
      <c r="AU292" s="14" t="s">
        <v>84</v>
      </c>
      <c r="AY292" s="14" t="s">
        <v>130</v>
      </c>
      <c r="BE292" s="212">
        <f>IF(N292="základní",J292,0)</f>
        <v>0</v>
      </c>
      <c r="BF292" s="212">
        <f>IF(N292="snížená",J292,0)</f>
        <v>0</v>
      </c>
      <c r="BG292" s="212">
        <f>IF(N292="zákl. přenesená",J292,0)</f>
        <v>0</v>
      </c>
      <c r="BH292" s="212">
        <f>IF(N292="sníž. přenesená",J292,0)</f>
        <v>0</v>
      </c>
      <c r="BI292" s="212">
        <f>IF(N292="nulová",J292,0)</f>
        <v>0</v>
      </c>
      <c r="BJ292" s="14" t="s">
        <v>82</v>
      </c>
      <c r="BK292" s="212">
        <f>ROUND(I292*H292,2)</f>
        <v>0</v>
      </c>
      <c r="BL292" s="14" t="s">
        <v>137</v>
      </c>
      <c r="BM292" s="14" t="s">
        <v>796</v>
      </c>
    </row>
    <row r="293" spans="2:47" s="1" customFormat="1" ht="12">
      <c r="B293" s="35"/>
      <c r="C293" s="36"/>
      <c r="D293" s="213" t="s">
        <v>139</v>
      </c>
      <c r="E293" s="36"/>
      <c r="F293" s="214" t="s">
        <v>467</v>
      </c>
      <c r="G293" s="36"/>
      <c r="H293" s="36"/>
      <c r="I293" s="127"/>
      <c r="J293" s="36"/>
      <c r="K293" s="36"/>
      <c r="L293" s="40"/>
      <c r="M293" s="215"/>
      <c r="N293" s="76"/>
      <c r="O293" s="76"/>
      <c r="P293" s="76"/>
      <c r="Q293" s="76"/>
      <c r="R293" s="76"/>
      <c r="S293" s="76"/>
      <c r="T293" s="77"/>
      <c r="AT293" s="14" t="s">
        <v>139</v>
      </c>
      <c r="AU293" s="14" t="s">
        <v>84</v>
      </c>
    </row>
    <row r="294" spans="2:47" s="1" customFormat="1" ht="12">
      <c r="B294" s="35"/>
      <c r="C294" s="36"/>
      <c r="D294" s="213" t="s">
        <v>141</v>
      </c>
      <c r="E294" s="36"/>
      <c r="F294" s="216" t="s">
        <v>445</v>
      </c>
      <c r="G294" s="36"/>
      <c r="H294" s="36"/>
      <c r="I294" s="127"/>
      <c r="J294" s="36"/>
      <c r="K294" s="36"/>
      <c r="L294" s="40"/>
      <c r="M294" s="215"/>
      <c r="N294" s="76"/>
      <c r="O294" s="76"/>
      <c r="P294" s="76"/>
      <c r="Q294" s="76"/>
      <c r="R294" s="76"/>
      <c r="S294" s="76"/>
      <c r="T294" s="77"/>
      <c r="AT294" s="14" t="s">
        <v>141</v>
      </c>
      <c r="AU294" s="14" t="s">
        <v>84</v>
      </c>
    </row>
    <row r="295" spans="2:65" s="1" customFormat="1" ht="20.4" customHeight="1">
      <c r="B295" s="35"/>
      <c r="C295" s="228" t="s">
        <v>446</v>
      </c>
      <c r="D295" s="228" t="s">
        <v>330</v>
      </c>
      <c r="E295" s="229" t="s">
        <v>469</v>
      </c>
      <c r="F295" s="230" t="s">
        <v>470</v>
      </c>
      <c r="G295" s="231" t="s">
        <v>360</v>
      </c>
      <c r="H295" s="232">
        <v>10</v>
      </c>
      <c r="I295" s="233"/>
      <c r="J295" s="234">
        <f>ROUND(I295*H295,2)</f>
        <v>0</v>
      </c>
      <c r="K295" s="230" t="s">
        <v>136</v>
      </c>
      <c r="L295" s="235"/>
      <c r="M295" s="236" t="s">
        <v>19</v>
      </c>
      <c r="N295" s="237" t="s">
        <v>45</v>
      </c>
      <c r="O295" s="76"/>
      <c r="P295" s="210">
        <f>O295*H295</f>
        <v>0</v>
      </c>
      <c r="Q295" s="210">
        <v>0.0007</v>
      </c>
      <c r="R295" s="210">
        <f>Q295*H295</f>
        <v>0.007</v>
      </c>
      <c r="S295" s="210">
        <v>0</v>
      </c>
      <c r="T295" s="211">
        <f>S295*H295</f>
        <v>0</v>
      </c>
      <c r="AR295" s="14" t="s">
        <v>178</v>
      </c>
      <c r="AT295" s="14" t="s">
        <v>330</v>
      </c>
      <c r="AU295" s="14" t="s">
        <v>84</v>
      </c>
      <c r="AY295" s="14" t="s">
        <v>130</v>
      </c>
      <c r="BE295" s="212">
        <f>IF(N295="základní",J295,0)</f>
        <v>0</v>
      </c>
      <c r="BF295" s="212">
        <f>IF(N295="snížená",J295,0)</f>
        <v>0</v>
      </c>
      <c r="BG295" s="212">
        <f>IF(N295="zákl. přenesená",J295,0)</f>
        <v>0</v>
      </c>
      <c r="BH295" s="212">
        <f>IF(N295="sníž. přenesená",J295,0)</f>
        <v>0</v>
      </c>
      <c r="BI295" s="212">
        <f>IF(N295="nulová",J295,0)</f>
        <v>0</v>
      </c>
      <c r="BJ295" s="14" t="s">
        <v>82</v>
      </c>
      <c r="BK295" s="212">
        <f>ROUND(I295*H295,2)</f>
        <v>0</v>
      </c>
      <c r="BL295" s="14" t="s">
        <v>137</v>
      </c>
      <c r="BM295" s="14" t="s">
        <v>797</v>
      </c>
    </row>
    <row r="296" spans="2:47" s="1" customFormat="1" ht="12">
      <c r="B296" s="35"/>
      <c r="C296" s="36"/>
      <c r="D296" s="213" t="s">
        <v>139</v>
      </c>
      <c r="E296" s="36"/>
      <c r="F296" s="214" t="s">
        <v>470</v>
      </c>
      <c r="G296" s="36"/>
      <c r="H296" s="36"/>
      <c r="I296" s="127"/>
      <c r="J296" s="36"/>
      <c r="K296" s="36"/>
      <c r="L296" s="40"/>
      <c r="M296" s="215"/>
      <c r="N296" s="76"/>
      <c r="O296" s="76"/>
      <c r="P296" s="76"/>
      <c r="Q296" s="76"/>
      <c r="R296" s="76"/>
      <c r="S296" s="76"/>
      <c r="T296" s="77"/>
      <c r="AT296" s="14" t="s">
        <v>139</v>
      </c>
      <c r="AU296" s="14" t="s">
        <v>84</v>
      </c>
    </row>
    <row r="297" spans="2:65" s="1" customFormat="1" ht="20.4" customHeight="1">
      <c r="B297" s="35"/>
      <c r="C297" s="201" t="s">
        <v>450</v>
      </c>
      <c r="D297" s="201" t="s">
        <v>132</v>
      </c>
      <c r="E297" s="202" t="s">
        <v>473</v>
      </c>
      <c r="F297" s="203" t="s">
        <v>474</v>
      </c>
      <c r="G297" s="204" t="s">
        <v>360</v>
      </c>
      <c r="H297" s="205">
        <v>10</v>
      </c>
      <c r="I297" s="206"/>
      <c r="J297" s="207">
        <f>ROUND(I297*H297,2)</f>
        <v>0</v>
      </c>
      <c r="K297" s="203" t="s">
        <v>136</v>
      </c>
      <c r="L297" s="40"/>
      <c r="M297" s="208" t="s">
        <v>19</v>
      </c>
      <c r="N297" s="209" t="s">
        <v>45</v>
      </c>
      <c r="O297" s="76"/>
      <c r="P297" s="210">
        <f>O297*H297</f>
        <v>0</v>
      </c>
      <c r="Q297" s="210">
        <v>2E-05</v>
      </c>
      <c r="R297" s="210">
        <f>Q297*H297</f>
        <v>0.0002</v>
      </c>
      <c r="S297" s="210">
        <v>0</v>
      </c>
      <c r="T297" s="211">
        <f>S297*H297</f>
        <v>0</v>
      </c>
      <c r="AR297" s="14" t="s">
        <v>137</v>
      </c>
      <c r="AT297" s="14" t="s">
        <v>132</v>
      </c>
      <c r="AU297" s="14" t="s">
        <v>84</v>
      </c>
      <c r="AY297" s="14" t="s">
        <v>130</v>
      </c>
      <c r="BE297" s="212">
        <f>IF(N297="základní",J297,0)</f>
        <v>0</v>
      </c>
      <c r="BF297" s="212">
        <f>IF(N297="snížená",J297,0)</f>
        <v>0</v>
      </c>
      <c r="BG297" s="212">
        <f>IF(N297="zákl. přenesená",J297,0)</f>
        <v>0</v>
      </c>
      <c r="BH297" s="212">
        <f>IF(N297="sníž. přenesená",J297,0)</f>
        <v>0</v>
      </c>
      <c r="BI297" s="212">
        <f>IF(N297="nulová",J297,0)</f>
        <v>0</v>
      </c>
      <c r="BJ297" s="14" t="s">
        <v>82</v>
      </c>
      <c r="BK297" s="212">
        <f>ROUND(I297*H297,2)</f>
        <v>0</v>
      </c>
      <c r="BL297" s="14" t="s">
        <v>137</v>
      </c>
      <c r="BM297" s="14" t="s">
        <v>798</v>
      </c>
    </row>
    <row r="298" spans="2:47" s="1" customFormat="1" ht="12">
      <c r="B298" s="35"/>
      <c r="C298" s="36"/>
      <c r="D298" s="213" t="s">
        <v>139</v>
      </c>
      <c r="E298" s="36"/>
      <c r="F298" s="214" t="s">
        <v>476</v>
      </c>
      <c r="G298" s="36"/>
      <c r="H298" s="36"/>
      <c r="I298" s="127"/>
      <c r="J298" s="36"/>
      <c r="K298" s="36"/>
      <c r="L298" s="40"/>
      <c r="M298" s="215"/>
      <c r="N298" s="76"/>
      <c r="O298" s="76"/>
      <c r="P298" s="76"/>
      <c r="Q298" s="76"/>
      <c r="R298" s="76"/>
      <c r="S298" s="76"/>
      <c r="T298" s="77"/>
      <c r="AT298" s="14" t="s">
        <v>139</v>
      </c>
      <c r="AU298" s="14" t="s">
        <v>84</v>
      </c>
    </row>
    <row r="299" spans="2:47" s="1" customFormat="1" ht="12">
      <c r="B299" s="35"/>
      <c r="C299" s="36"/>
      <c r="D299" s="213" t="s">
        <v>141</v>
      </c>
      <c r="E299" s="36"/>
      <c r="F299" s="216" t="s">
        <v>445</v>
      </c>
      <c r="G299" s="36"/>
      <c r="H299" s="36"/>
      <c r="I299" s="127"/>
      <c r="J299" s="36"/>
      <c r="K299" s="36"/>
      <c r="L299" s="40"/>
      <c r="M299" s="215"/>
      <c r="N299" s="76"/>
      <c r="O299" s="76"/>
      <c r="P299" s="76"/>
      <c r="Q299" s="76"/>
      <c r="R299" s="76"/>
      <c r="S299" s="76"/>
      <c r="T299" s="77"/>
      <c r="AT299" s="14" t="s">
        <v>141</v>
      </c>
      <c r="AU299" s="14" t="s">
        <v>84</v>
      </c>
    </row>
    <row r="300" spans="2:65" s="1" customFormat="1" ht="20.4" customHeight="1">
      <c r="B300" s="35"/>
      <c r="C300" s="228" t="s">
        <v>454</v>
      </c>
      <c r="D300" s="228" t="s">
        <v>330</v>
      </c>
      <c r="E300" s="229" t="s">
        <v>478</v>
      </c>
      <c r="F300" s="230" t="s">
        <v>479</v>
      </c>
      <c r="G300" s="231" t="s">
        <v>360</v>
      </c>
      <c r="H300" s="232">
        <v>10</v>
      </c>
      <c r="I300" s="233"/>
      <c r="J300" s="234">
        <f>ROUND(I300*H300,2)</f>
        <v>0</v>
      </c>
      <c r="K300" s="230" t="s">
        <v>136</v>
      </c>
      <c r="L300" s="235"/>
      <c r="M300" s="236" t="s">
        <v>19</v>
      </c>
      <c r="N300" s="237" t="s">
        <v>45</v>
      </c>
      <c r="O300" s="76"/>
      <c r="P300" s="210">
        <f>O300*H300</f>
        <v>0</v>
      </c>
      <c r="Q300" s="210">
        <v>0.00718</v>
      </c>
      <c r="R300" s="210">
        <f>Q300*H300</f>
        <v>0.0718</v>
      </c>
      <c r="S300" s="210">
        <v>0</v>
      </c>
      <c r="T300" s="211">
        <f>S300*H300</f>
        <v>0</v>
      </c>
      <c r="AR300" s="14" t="s">
        <v>178</v>
      </c>
      <c r="AT300" s="14" t="s">
        <v>330</v>
      </c>
      <c r="AU300" s="14" t="s">
        <v>84</v>
      </c>
      <c r="AY300" s="14" t="s">
        <v>130</v>
      </c>
      <c r="BE300" s="212">
        <f>IF(N300="základní",J300,0)</f>
        <v>0</v>
      </c>
      <c r="BF300" s="212">
        <f>IF(N300="snížená",J300,0)</f>
        <v>0</v>
      </c>
      <c r="BG300" s="212">
        <f>IF(N300="zákl. přenesená",J300,0)</f>
        <v>0</v>
      </c>
      <c r="BH300" s="212">
        <f>IF(N300="sníž. přenesená",J300,0)</f>
        <v>0</v>
      </c>
      <c r="BI300" s="212">
        <f>IF(N300="nulová",J300,0)</f>
        <v>0</v>
      </c>
      <c r="BJ300" s="14" t="s">
        <v>82</v>
      </c>
      <c r="BK300" s="212">
        <f>ROUND(I300*H300,2)</f>
        <v>0</v>
      </c>
      <c r="BL300" s="14" t="s">
        <v>137</v>
      </c>
      <c r="BM300" s="14" t="s">
        <v>799</v>
      </c>
    </row>
    <row r="301" spans="2:47" s="1" customFormat="1" ht="12">
      <c r="B301" s="35"/>
      <c r="C301" s="36"/>
      <c r="D301" s="213" t="s">
        <v>139</v>
      </c>
      <c r="E301" s="36"/>
      <c r="F301" s="214" t="s">
        <v>479</v>
      </c>
      <c r="G301" s="36"/>
      <c r="H301" s="36"/>
      <c r="I301" s="127"/>
      <c r="J301" s="36"/>
      <c r="K301" s="36"/>
      <c r="L301" s="40"/>
      <c r="M301" s="215"/>
      <c r="N301" s="76"/>
      <c r="O301" s="76"/>
      <c r="P301" s="76"/>
      <c r="Q301" s="76"/>
      <c r="R301" s="76"/>
      <c r="S301" s="76"/>
      <c r="T301" s="77"/>
      <c r="AT301" s="14" t="s">
        <v>139</v>
      </c>
      <c r="AU301" s="14" t="s">
        <v>84</v>
      </c>
    </row>
    <row r="302" spans="2:65" s="1" customFormat="1" ht="20.4" customHeight="1">
      <c r="B302" s="35"/>
      <c r="C302" s="201" t="s">
        <v>459</v>
      </c>
      <c r="D302" s="201" t="s">
        <v>132</v>
      </c>
      <c r="E302" s="202" t="s">
        <v>542</v>
      </c>
      <c r="F302" s="203" t="s">
        <v>543</v>
      </c>
      <c r="G302" s="204" t="s">
        <v>360</v>
      </c>
      <c r="H302" s="205">
        <v>1</v>
      </c>
      <c r="I302" s="206"/>
      <c r="J302" s="207">
        <f>ROUND(I302*H302,2)</f>
        <v>0</v>
      </c>
      <c r="K302" s="203" t="s">
        <v>136</v>
      </c>
      <c r="L302" s="40"/>
      <c r="M302" s="208" t="s">
        <v>19</v>
      </c>
      <c r="N302" s="209" t="s">
        <v>45</v>
      </c>
      <c r="O302" s="76"/>
      <c r="P302" s="210">
        <f>O302*H302</f>
        <v>0</v>
      </c>
      <c r="Q302" s="210">
        <v>0.46009</v>
      </c>
      <c r="R302" s="210">
        <f>Q302*H302</f>
        <v>0.46009</v>
      </c>
      <c r="S302" s="210">
        <v>0</v>
      </c>
      <c r="T302" s="211">
        <f>S302*H302</f>
        <v>0</v>
      </c>
      <c r="AR302" s="14" t="s">
        <v>137</v>
      </c>
      <c r="AT302" s="14" t="s">
        <v>132</v>
      </c>
      <c r="AU302" s="14" t="s">
        <v>84</v>
      </c>
      <c r="AY302" s="14" t="s">
        <v>130</v>
      </c>
      <c r="BE302" s="212">
        <f>IF(N302="základní",J302,0)</f>
        <v>0</v>
      </c>
      <c r="BF302" s="212">
        <f>IF(N302="snížená",J302,0)</f>
        <v>0</v>
      </c>
      <c r="BG302" s="212">
        <f>IF(N302="zákl. přenesená",J302,0)</f>
        <v>0</v>
      </c>
      <c r="BH302" s="212">
        <f>IF(N302="sníž. přenesená",J302,0)</f>
        <v>0</v>
      </c>
      <c r="BI302" s="212">
        <f>IF(N302="nulová",J302,0)</f>
        <v>0</v>
      </c>
      <c r="BJ302" s="14" t="s">
        <v>82</v>
      </c>
      <c r="BK302" s="212">
        <f>ROUND(I302*H302,2)</f>
        <v>0</v>
      </c>
      <c r="BL302" s="14" t="s">
        <v>137</v>
      </c>
      <c r="BM302" s="14" t="s">
        <v>800</v>
      </c>
    </row>
    <row r="303" spans="2:47" s="1" customFormat="1" ht="12">
      <c r="B303" s="35"/>
      <c r="C303" s="36"/>
      <c r="D303" s="213" t="s">
        <v>139</v>
      </c>
      <c r="E303" s="36"/>
      <c r="F303" s="214" t="s">
        <v>545</v>
      </c>
      <c r="G303" s="36"/>
      <c r="H303" s="36"/>
      <c r="I303" s="127"/>
      <c r="J303" s="36"/>
      <c r="K303" s="36"/>
      <c r="L303" s="40"/>
      <c r="M303" s="215"/>
      <c r="N303" s="76"/>
      <c r="O303" s="76"/>
      <c r="P303" s="76"/>
      <c r="Q303" s="76"/>
      <c r="R303" s="76"/>
      <c r="S303" s="76"/>
      <c r="T303" s="77"/>
      <c r="AT303" s="14" t="s">
        <v>139</v>
      </c>
      <c r="AU303" s="14" t="s">
        <v>84</v>
      </c>
    </row>
    <row r="304" spans="2:47" s="1" customFormat="1" ht="12">
      <c r="B304" s="35"/>
      <c r="C304" s="36"/>
      <c r="D304" s="213" t="s">
        <v>141</v>
      </c>
      <c r="E304" s="36"/>
      <c r="F304" s="216" t="s">
        <v>540</v>
      </c>
      <c r="G304" s="36"/>
      <c r="H304" s="36"/>
      <c r="I304" s="127"/>
      <c r="J304" s="36"/>
      <c r="K304" s="36"/>
      <c r="L304" s="40"/>
      <c r="M304" s="215"/>
      <c r="N304" s="76"/>
      <c r="O304" s="76"/>
      <c r="P304" s="76"/>
      <c r="Q304" s="76"/>
      <c r="R304" s="76"/>
      <c r="S304" s="76"/>
      <c r="T304" s="77"/>
      <c r="AT304" s="14" t="s">
        <v>141</v>
      </c>
      <c r="AU304" s="14" t="s">
        <v>84</v>
      </c>
    </row>
    <row r="305" spans="2:65" s="1" customFormat="1" ht="20.4" customHeight="1">
      <c r="B305" s="35"/>
      <c r="C305" s="201" t="s">
        <v>463</v>
      </c>
      <c r="D305" s="201" t="s">
        <v>132</v>
      </c>
      <c r="E305" s="202" t="s">
        <v>547</v>
      </c>
      <c r="F305" s="203" t="s">
        <v>548</v>
      </c>
      <c r="G305" s="204" t="s">
        <v>181</v>
      </c>
      <c r="H305" s="205">
        <v>128.4</v>
      </c>
      <c r="I305" s="206"/>
      <c r="J305" s="207">
        <f>ROUND(I305*H305,2)</f>
        <v>0</v>
      </c>
      <c r="K305" s="203" t="s">
        <v>136</v>
      </c>
      <c r="L305" s="40"/>
      <c r="M305" s="208" t="s">
        <v>19</v>
      </c>
      <c r="N305" s="209" t="s">
        <v>45</v>
      </c>
      <c r="O305" s="76"/>
      <c r="P305" s="210">
        <f>O305*H305</f>
        <v>0</v>
      </c>
      <c r="Q305" s="210">
        <v>0</v>
      </c>
      <c r="R305" s="210">
        <f>Q305*H305</f>
        <v>0</v>
      </c>
      <c r="S305" s="210">
        <v>0</v>
      </c>
      <c r="T305" s="211">
        <f>S305*H305</f>
        <v>0</v>
      </c>
      <c r="AR305" s="14" t="s">
        <v>137</v>
      </c>
      <c r="AT305" s="14" t="s">
        <v>132</v>
      </c>
      <c r="AU305" s="14" t="s">
        <v>84</v>
      </c>
      <c r="AY305" s="14" t="s">
        <v>130</v>
      </c>
      <c r="BE305" s="212">
        <f>IF(N305="základní",J305,0)</f>
        <v>0</v>
      </c>
      <c r="BF305" s="212">
        <f>IF(N305="snížená",J305,0)</f>
        <v>0</v>
      </c>
      <c r="BG305" s="212">
        <f>IF(N305="zákl. přenesená",J305,0)</f>
        <v>0</v>
      </c>
      <c r="BH305" s="212">
        <f>IF(N305="sníž. přenesená",J305,0)</f>
        <v>0</v>
      </c>
      <c r="BI305" s="212">
        <f>IF(N305="nulová",J305,0)</f>
        <v>0</v>
      </c>
      <c r="BJ305" s="14" t="s">
        <v>82</v>
      </c>
      <c r="BK305" s="212">
        <f>ROUND(I305*H305,2)</f>
        <v>0</v>
      </c>
      <c r="BL305" s="14" t="s">
        <v>137</v>
      </c>
      <c r="BM305" s="14" t="s">
        <v>801</v>
      </c>
    </row>
    <row r="306" spans="2:47" s="1" customFormat="1" ht="12">
      <c r="B306" s="35"/>
      <c r="C306" s="36"/>
      <c r="D306" s="213" t="s">
        <v>139</v>
      </c>
      <c r="E306" s="36"/>
      <c r="F306" s="214" t="s">
        <v>550</v>
      </c>
      <c r="G306" s="36"/>
      <c r="H306" s="36"/>
      <c r="I306" s="127"/>
      <c r="J306" s="36"/>
      <c r="K306" s="36"/>
      <c r="L306" s="40"/>
      <c r="M306" s="215"/>
      <c r="N306" s="76"/>
      <c r="O306" s="76"/>
      <c r="P306" s="76"/>
      <c r="Q306" s="76"/>
      <c r="R306" s="76"/>
      <c r="S306" s="76"/>
      <c r="T306" s="77"/>
      <c r="AT306" s="14" t="s">
        <v>139</v>
      </c>
      <c r="AU306" s="14" t="s">
        <v>84</v>
      </c>
    </row>
    <row r="307" spans="2:47" s="1" customFormat="1" ht="12">
      <c r="B307" s="35"/>
      <c r="C307" s="36"/>
      <c r="D307" s="213" t="s">
        <v>141</v>
      </c>
      <c r="E307" s="36"/>
      <c r="F307" s="216" t="s">
        <v>540</v>
      </c>
      <c r="G307" s="36"/>
      <c r="H307" s="36"/>
      <c r="I307" s="127"/>
      <c r="J307" s="36"/>
      <c r="K307" s="36"/>
      <c r="L307" s="40"/>
      <c r="M307" s="215"/>
      <c r="N307" s="76"/>
      <c r="O307" s="76"/>
      <c r="P307" s="76"/>
      <c r="Q307" s="76"/>
      <c r="R307" s="76"/>
      <c r="S307" s="76"/>
      <c r="T307" s="77"/>
      <c r="AT307" s="14" t="s">
        <v>141</v>
      </c>
      <c r="AU307" s="14" t="s">
        <v>84</v>
      </c>
    </row>
    <row r="308" spans="2:65" s="1" customFormat="1" ht="20.4" customHeight="1">
      <c r="B308" s="35"/>
      <c r="C308" s="201" t="s">
        <v>468</v>
      </c>
      <c r="D308" s="201" t="s">
        <v>132</v>
      </c>
      <c r="E308" s="202" t="s">
        <v>557</v>
      </c>
      <c r="F308" s="203" t="s">
        <v>558</v>
      </c>
      <c r="G308" s="204" t="s">
        <v>360</v>
      </c>
      <c r="H308" s="205">
        <v>5</v>
      </c>
      <c r="I308" s="206"/>
      <c r="J308" s="207">
        <f>ROUND(I308*H308,2)</f>
        <v>0</v>
      </c>
      <c r="K308" s="203" t="s">
        <v>136</v>
      </c>
      <c r="L308" s="40"/>
      <c r="M308" s="208" t="s">
        <v>19</v>
      </c>
      <c r="N308" s="209" t="s">
        <v>45</v>
      </c>
      <c r="O308" s="76"/>
      <c r="P308" s="210">
        <f>O308*H308</f>
        <v>0</v>
      </c>
      <c r="Q308" s="210">
        <v>0.00918</v>
      </c>
      <c r="R308" s="210">
        <f>Q308*H308</f>
        <v>0.0459</v>
      </c>
      <c r="S308" s="210">
        <v>0</v>
      </c>
      <c r="T308" s="211">
        <f>S308*H308</f>
        <v>0</v>
      </c>
      <c r="AR308" s="14" t="s">
        <v>137</v>
      </c>
      <c r="AT308" s="14" t="s">
        <v>132</v>
      </c>
      <c r="AU308" s="14" t="s">
        <v>84</v>
      </c>
      <c r="AY308" s="14" t="s">
        <v>130</v>
      </c>
      <c r="BE308" s="212">
        <f>IF(N308="základní",J308,0)</f>
        <v>0</v>
      </c>
      <c r="BF308" s="212">
        <f>IF(N308="snížená",J308,0)</f>
        <v>0</v>
      </c>
      <c r="BG308" s="212">
        <f>IF(N308="zákl. přenesená",J308,0)</f>
        <v>0</v>
      </c>
      <c r="BH308" s="212">
        <f>IF(N308="sníž. přenesená",J308,0)</f>
        <v>0</v>
      </c>
      <c r="BI308" s="212">
        <f>IF(N308="nulová",J308,0)</f>
        <v>0</v>
      </c>
      <c r="BJ308" s="14" t="s">
        <v>82</v>
      </c>
      <c r="BK308" s="212">
        <f>ROUND(I308*H308,2)</f>
        <v>0</v>
      </c>
      <c r="BL308" s="14" t="s">
        <v>137</v>
      </c>
      <c r="BM308" s="14" t="s">
        <v>802</v>
      </c>
    </row>
    <row r="309" spans="2:47" s="1" customFormat="1" ht="12">
      <c r="B309" s="35"/>
      <c r="C309" s="36"/>
      <c r="D309" s="213" t="s">
        <v>139</v>
      </c>
      <c r="E309" s="36"/>
      <c r="F309" s="214" t="s">
        <v>558</v>
      </c>
      <c r="G309" s="36"/>
      <c r="H309" s="36"/>
      <c r="I309" s="127"/>
      <c r="J309" s="36"/>
      <c r="K309" s="36"/>
      <c r="L309" s="40"/>
      <c r="M309" s="215"/>
      <c r="N309" s="76"/>
      <c r="O309" s="76"/>
      <c r="P309" s="76"/>
      <c r="Q309" s="76"/>
      <c r="R309" s="76"/>
      <c r="S309" s="76"/>
      <c r="T309" s="77"/>
      <c r="AT309" s="14" t="s">
        <v>139</v>
      </c>
      <c r="AU309" s="14" t="s">
        <v>84</v>
      </c>
    </row>
    <row r="310" spans="2:47" s="1" customFormat="1" ht="12">
      <c r="B310" s="35"/>
      <c r="C310" s="36"/>
      <c r="D310" s="213" t="s">
        <v>141</v>
      </c>
      <c r="E310" s="36"/>
      <c r="F310" s="216" t="s">
        <v>560</v>
      </c>
      <c r="G310" s="36"/>
      <c r="H310" s="36"/>
      <c r="I310" s="127"/>
      <c r="J310" s="36"/>
      <c r="K310" s="36"/>
      <c r="L310" s="40"/>
      <c r="M310" s="215"/>
      <c r="N310" s="76"/>
      <c r="O310" s="76"/>
      <c r="P310" s="76"/>
      <c r="Q310" s="76"/>
      <c r="R310" s="76"/>
      <c r="S310" s="76"/>
      <c r="T310" s="77"/>
      <c r="AT310" s="14" t="s">
        <v>141</v>
      </c>
      <c r="AU310" s="14" t="s">
        <v>84</v>
      </c>
    </row>
    <row r="311" spans="2:65" s="1" customFormat="1" ht="20.4" customHeight="1">
      <c r="B311" s="35"/>
      <c r="C311" s="228" t="s">
        <v>472</v>
      </c>
      <c r="D311" s="228" t="s">
        <v>330</v>
      </c>
      <c r="E311" s="229" t="s">
        <v>562</v>
      </c>
      <c r="F311" s="230" t="s">
        <v>563</v>
      </c>
      <c r="G311" s="231" t="s">
        <v>360</v>
      </c>
      <c r="H311" s="232">
        <v>5</v>
      </c>
      <c r="I311" s="233"/>
      <c r="J311" s="234">
        <f>ROUND(I311*H311,2)</f>
        <v>0</v>
      </c>
      <c r="K311" s="230" t="s">
        <v>136</v>
      </c>
      <c r="L311" s="235"/>
      <c r="M311" s="236" t="s">
        <v>19</v>
      </c>
      <c r="N311" s="237" t="s">
        <v>45</v>
      </c>
      <c r="O311" s="76"/>
      <c r="P311" s="210">
        <f>O311*H311</f>
        <v>0</v>
      </c>
      <c r="Q311" s="210">
        <v>1.013</v>
      </c>
      <c r="R311" s="210">
        <f>Q311*H311</f>
        <v>5.0649999999999995</v>
      </c>
      <c r="S311" s="210">
        <v>0</v>
      </c>
      <c r="T311" s="211">
        <f>S311*H311</f>
        <v>0</v>
      </c>
      <c r="AR311" s="14" t="s">
        <v>178</v>
      </c>
      <c r="AT311" s="14" t="s">
        <v>330</v>
      </c>
      <c r="AU311" s="14" t="s">
        <v>84</v>
      </c>
      <c r="AY311" s="14" t="s">
        <v>130</v>
      </c>
      <c r="BE311" s="212">
        <f>IF(N311="základní",J311,0)</f>
        <v>0</v>
      </c>
      <c r="BF311" s="212">
        <f>IF(N311="snížená",J311,0)</f>
        <v>0</v>
      </c>
      <c r="BG311" s="212">
        <f>IF(N311="zákl. přenesená",J311,0)</f>
        <v>0</v>
      </c>
      <c r="BH311" s="212">
        <f>IF(N311="sníž. přenesená",J311,0)</f>
        <v>0</v>
      </c>
      <c r="BI311" s="212">
        <f>IF(N311="nulová",J311,0)</f>
        <v>0</v>
      </c>
      <c r="BJ311" s="14" t="s">
        <v>82</v>
      </c>
      <c r="BK311" s="212">
        <f>ROUND(I311*H311,2)</f>
        <v>0</v>
      </c>
      <c r="BL311" s="14" t="s">
        <v>137</v>
      </c>
      <c r="BM311" s="14" t="s">
        <v>803</v>
      </c>
    </row>
    <row r="312" spans="2:47" s="1" customFormat="1" ht="12">
      <c r="B312" s="35"/>
      <c r="C312" s="36"/>
      <c r="D312" s="213" t="s">
        <v>139</v>
      </c>
      <c r="E312" s="36"/>
      <c r="F312" s="214" t="s">
        <v>563</v>
      </c>
      <c r="G312" s="36"/>
      <c r="H312" s="36"/>
      <c r="I312" s="127"/>
      <c r="J312" s="36"/>
      <c r="K312" s="36"/>
      <c r="L312" s="40"/>
      <c r="M312" s="215"/>
      <c r="N312" s="76"/>
      <c r="O312" s="76"/>
      <c r="P312" s="76"/>
      <c r="Q312" s="76"/>
      <c r="R312" s="76"/>
      <c r="S312" s="76"/>
      <c r="T312" s="77"/>
      <c r="AT312" s="14" t="s">
        <v>139</v>
      </c>
      <c r="AU312" s="14" t="s">
        <v>84</v>
      </c>
    </row>
    <row r="313" spans="2:65" s="1" customFormat="1" ht="20.4" customHeight="1">
      <c r="B313" s="35"/>
      <c r="C313" s="201" t="s">
        <v>477</v>
      </c>
      <c r="D313" s="201" t="s">
        <v>132</v>
      </c>
      <c r="E313" s="202" t="s">
        <v>574</v>
      </c>
      <c r="F313" s="203" t="s">
        <v>575</v>
      </c>
      <c r="G313" s="204" t="s">
        <v>360</v>
      </c>
      <c r="H313" s="205">
        <v>5</v>
      </c>
      <c r="I313" s="206"/>
      <c r="J313" s="207">
        <f>ROUND(I313*H313,2)</f>
        <v>0</v>
      </c>
      <c r="K313" s="203" t="s">
        <v>136</v>
      </c>
      <c r="L313" s="40"/>
      <c r="M313" s="208" t="s">
        <v>19</v>
      </c>
      <c r="N313" s="209" t="s">
        <v>45</v>
      </c>
      <c r="O313" s="76"/>
      <c r="P313" s="210">
        <f>O313*H313</f>
        <v>0</v>
      </c>
      <c r="Q313" s="210">
        <v>0.01147</v>
      </c>
      <c r="R313" s="210">
        <f>Q313*H313</f>
        <v>0.05735</v>
      </c>
      <c r="S313" s="210">
        <v>0</v>
      </c>
      <c r="T313" s="211">
        <f>S313*H313</f>
        <v>0</v>
      </c>
      <c r="AR313" s="14" t="s">
        <v>137</v>
      </c>
      <c r="AT313" s="14" t="s">
        <v>132</v>
      </c>
      <c r="AU313" s="14" t="s">
        <v>84</v>
      </c>
      <c r="AY313" s="14" t="s">
        <v>130</v>
      </c>
      <c r="BE313" s="212">
        <f>IF(N313="základní",J313,0)</f>
        <v>0</v>
      </c>
      <c r="BF313" s="212">
        <f>IF(N313="snížená",J313,0)</f>
        <v>0</v>
      </c>
      <c r="BG313" s="212">
        <f>IF(N313="zákl. přenesená",J313,0)</f>
        <v>0</v>
      </c>
      <c r="BH313" s="212">
        <f>IF(N313="sníž. přenesená",J313,0)</f>
        <v>0</v>
      </c>
      <c r="BI313" s="212">
        <f>IF(N313="nulová",J313,0)</f>
        <v>0</v>
      </c>
      <c r="BJ313" s="14" t="s">
        <v>82</v>
      </c>
      <c r="BK313" s="212">
        <f>ROUND(I313*H313,2)</f>
        <v>0</v>
      </c>
      <c r="BL313" s="14" t="s">
        <v>137</v>
      </c>
      <c r="BM313" s="14" t="s">
        <v>804</v>
      </c>
    </row>
    <row r="314" spans="2:47" s="1" customFormat="1" ht="12">
      <c r="B314" s="35"/>
      <c r="C314" s="36"/>
      <c r="D314" s="213" t="s">
        <v>139</v>
      </c>
      <c r="E314" s="36"/>
      <c r="F314" s="214" t="s">
        <v>575</v>
      </c>
      <c r="G314" s="36"/>
      <c r="H314" s="36"/>
      <c r="I314" s="127"/>
      <c r="J314" s="36"/>
      <c r="K314" s="36"/>
      <c r="L314" s="40"/>
      <c r="M314" s="215"/>
      <c r="N314" s="76"/>
      <c r="O314" s="76"/>
      <c r="P314" s="76"/>
      <c r="Q314" s="76"/>
      <c r="R314" s="76"/>
      <c r="S314" s="76"/>
      <c r="T314" s="77"/>
      <c r="AT314" s="14" t="s">
        <v>139</v>
      </c>
      <c r="AU314" s="14" t="s">
        <v>84</v>
      </c>
    </row>
    <row r="315" spans="2:47" s="1" customFormat="1" ht="12">
      <c r="B315" s="35"/>
      <c r="C315" s="36"/>
      <c r="D315" s="213" t="s">
        <v>141</v>
      </c>
      <c r="E315" s="36"/>
      <c r="F315" s="216" t="s">
        <v>560</v>
      </c>
      <c r="G315" s="36"/>
      <c r="H315" s="36"/>
      <c r="I315" s="127"/>
      <c r="J315" s="36"/>
      <c r="K315" s="36"/>
      <c r="L315" s="40"/>
      <c r="M315" s="215"/>
      <c r="N315" s="76"/>
      <c r="O315" s="76"/>
      <c r="P315" s="76"/>
      <c r="Q315" s="76"/>
      <c r="R315" s="76"/>
      <c r="S315" s="76"/>
      <c r="T315" s="77"/>
      <c r="AT315" s="14" t="s">
        <v>141</v>
      </c>
      <c r="AU315" s="14" t="s">
        <v>84</v>
      </c>
    </row>
    <row r="316" spans="2:65" s="1" customFormat="1" ht="20.4" customHeight="1">
      <c r="B316" s="35"/>
      <c r="C316" s="228" t="s">
        <v>481</v>
      </c>
      <c r="D316" s="228" t="s">
        <v>330</v>
      </c>
      <c r="E316" s="229" t="s">
        <v>578</v>
      </c>
      <c r="F316" s="230" t="s">
        <v>579</v>
      </c>
      <c r="G316" s="231" t="s">
        <v>360</v>
      </c>
      <c r="H316" s="232">
        <v>5</v>
      </c>
      <c r="I316" s="233"/>
      <c r="J316" s="234">
        <f>ROUND(I316*H316,2)</f>
        <v>0</v>
      </c>
      <c r="K316" s="230" t="s">
        <v>136</v>
      </c>
      <c r="L316" s="235"/>
      <c r="M316" s="236" t="s">
        <v>19</v>
      </c>
      <c r="N316" s="237" t="s">
        <v>45</v>
      </c>
      <c r="O316" s="76"/>
      <c r="P316" s="210">
        <f>O316*H316</f>
        <v>0</v>
      </c>
      <c r="Q316" s="210">
        <v>0.548</v>
      </c>
      <c r="R316" s="210">
        <f>Q316*H316</f>
        <v>2.74</v>
      </c>
      <c r="S316" s="210">
        <v>0</v>
      </c>
      <c r="T316" s="211">
        <f>S316*H316</f>
        <v>0</v>
      </c>
      <c r="AR316" s="14" t="s">
        <v>178</v>
      </c>
      <c r="AT316" s="14" t="s">
        <v>330</v>
      </c>
      <c r="AU316" s="14" t="s">
        <v>84</v>
      </c>
      <c r="AY316" s="14" t="s">
        <v>130</v>
      </c>
      <c r="BE316" s="212">
        <f>IF(N316="základní",J316,0)</f>
        <v>0</v>
      </c>
      <c r="BF316" s="212">
        <f>IF(N316="snížená",J316,0)</f>
        <v>0</v>
      </c>
      <c r="BG316" s="212">
        <f>IF(N316="zákl. přenesená",J316,0)</f>
        <v>0</v>
      </c>
      <c r="BH316" s="212">
        <f>IF(N316="sníž. přenesená",J316,0)</f>
        <v>0</v>
      </c>
      <c r="BI316" s="212">
        <f>IF(N316="nulová",J316,0)</f>
        <v>0</v>
      </c>
      <c r="BJ316" s="14" t="s">
        <v>82</v>
      </c>
      <c r="BK316" s="212">
        <f>ROUND(I316*H316,2)</f>
        <v>0</v>
      </c>
      <c r="BL316" s="14" t="s">
        <v>137</v>
      </c>
      <c r="BM316" s="14" t="s">
        <v>805</v>
      </c>
    </row>
    <row r="317" spans="2:47" s="1" customFormat="1" ht="12">
      <c r="B317" s="35"/>
      <c r="C317" s="36"/>
      <c r="D317" s="213" t="s">
        <v>139</v>
      </c>
      <c r="E317" s="36"/>
      <c r="F317" s="214" t="s">
        <v>579</v>
      </c>
      <c r="G317" s="36"/>
      <c r="H317" s="36"/>
      <c r="I317" s="127"/>
      <c r="J317" s="36"/>
      <c r="K317" s="36"/>
      <c r="L317" s="40"/>
      <c r="M317" s="215"/>
      <c r="N317" s="76"/>
      <c r="O317" s="76"/>
      <c r="P317" s="76"/>
      <c r="Q317" s="76"/>
      <c r="R317" s="76"/>
      <c r="S317" s="76"/>
      <c r="T317" s="77"/>
      <c r="AT317" s="14" t="s">
        <v>139</v>
      </c>
      <c r="AU317" s="14" t="s">
        <v>84</v>
      </c>
    </row>
    <row r="318" spans="2:65" s="1" customFormat="1" ht="20.4" customHeight="1">
      <c r="B318" s="35"/>
      <c r="C318" s="201" t="s">
        <v>485</v>
      </c>
      <c r="D318" s="201" t="s">
        <v>132</v>
      </c>
      <c r="E318" s="202" t="s">
        <v>582</v>
      </c>
      <c r="F318" s="203" t="s">
        <v>583</v>
      </c>
      <c r="G318" s="204" t="s">
        <v>360</v>
      </c>
      <c r="H318" s="205">
        <v>5</v>
      </c>
      <c r="I318" s="206"/>
      <c r="J318" s="207">
        <f>ROUND(I318*H318,2)</f>
        <v>0</v>
      </c>
      <c r="K318" s="203" t="s">
        <v>136</v>
      </c>
      <c r="L318" s="40"/>
      <c r="M318" s="208" t="s">
        <v>19</v>
      </c>
      <c r="N318" s="209" t="s">
        <v>45</v>
      </c>
      <c r="O318" s="76"/>
      <c r="P318" s="210">
        <f>O318*H318</f>
        <v>0</v>
      </c>
      <c r="Q318" s="210">
        <v>0.02753</v>
      </c>
      <c r="R318" s="210">
        <f>Q318*H318</f>
        <v>0.13765</v>
      </c>
      <c r="S318" s="210">
        <v>0</v>
      </c>
      <c r="T318" s="211">
        <f>S318*H318</f>
        <v>0</v>
      </c>
      <c r="AR318" s="14" t="s">
        <v>137</v>
      </c>
      <c r="AT318" s="14" t="s">
        <v>132</v>
      </c>
      <c r="AU318" s="14" t="s">
        <v>84</v>
      </c>
      <c r="AY318" s="14" t="s">
        <v>130</v>
      </c>
      <c r="BE318" s="212">
        <f>IF(N318="základní",J318,0)</f>
        <v>0</v>
      </c>
      <c r="BF318" s="212">
        <f>IF(N318="snížená",J318,0)</f>
        <v>0</v>
      </c>
      <c r="BG318" s="212">
        <f>IF(N318="zákl. přenesená",J318,0)</f>
        <v>0</v>
      </c>
      <c r="BH318" s="212">
        <f>IF(N318="sníž. přenesená",J318,0)</f>
        <v>0</v>
      </c>
      <c r="BI318" s="212">
        <f>IF(N318="nulová",J318,0)</f>
        <v>0</v>
      </c>
      <c r="BJ318" s="14" t="s">
        <v>82</v>
      </c>
      <c r="BK318" s="212">
        <f>ROUND(I318*H318,2)</f>
        <v>0</v>
      </c>
      <c r="BL318" s="14" t="s">
        <v>137</v>
      </c>
      <c r="BM318" s="14" t="s">
        <v>806</v>
      </c>
    </row>
    <row r="319" spans="2:47" s="1" customFormat="1" ht="12">
      <c r="B319" s="35"/>
      <c r="C319" s="36"/>
      <c r="D319" s="213" t="s">
        <v>139</v>
      </c>
      <c r="E319" s="36"/>
      <c r="F319" s="214" t="s">
        <v>583</v>
      </c>
      <c r="G319" s="36"/>
      <c r="H319" s="36"/>
      <c r="I319" s="127"/>
      <c r="J319" s="36"/>
      <c r="K319" s="36"/>
      <c r="L319" s="40"/>
      <c r="M319" s="215"/>
      <c r="N319" s="76"/>
      <c r="O319" s="76"/>
      <c r="P319" s="76"/>
      <c r="Q319" s="76"/>
      <c r="R319" s="76"/>
      <c r="S319" s="76"/>
      <c r="T319" s="77"/>
      <c r="AT319" s="14" t="s">
        <v>139</v>
      </c>
      <c r="AU319" s="14" t="s">
        <v>84</v>
      </c>
    </row>
    <row r="320" spans="2:47" s="1" customFormat="1" ht="12">
      <c r="B320" s="35"/>
      <c r="C320" s="36"/>
      <c r="D320" s="213" t="s">
        <v>141</v>
      </c>
      <c r="E320" s="36"/>
      <c r="F320" s="216" t="s">
        <v>560</v>
      </c>
      <c r="G320" s="36"/>
      <c r="H320" s="36"/>
      <c r="I320" s="127"/>
      <c r="J320" s="36"/>
      <c r="K320" s="36"/>
      <c r="L320" s="40"/>
      <c r="M320" s="215"/>
      <c r="N320" s="76"/>
      <c r="O320" s="76"/>
      <c r="P320" s="76"/>
      <c r="Q320" s="76"/>
      <c r="R320" s="76"/>
      <c r="S320" s="76"/>
      <c r="T320" s="77"/>
      <c r="AT320" s="14" t="s">
        <v>141</v>
      </c>
      <c r="AU320" s="14" t="s">
        <v>84</v>
      </c>
    </row>
    <row r="321" spans="2:65" s="1" customFormat="1" ht="20.4" customHeight="1">
      <c r="B321" s="35"/>
      <c r="C321" s="228" t="s">
        <v>491</v>
      </c>
      <c r="D321" s="228" t="s">
        <v>330</v>
      </c>
      <c r="E321" s="229" t="s">
        <v>586</v>
      </c>
      <c r="F321" s="230" t="s">
        <v>587</v>
      </c>
      <c r="G321" s="231" t="s">
        <v>360</v>
      </c>
      <c r="H321" s="232">
        <v>5</v>
      </c>
      <c r="I321" s="233"/>
      <c r="J321" s="234">
        <f>ROUND(I321*H321,2)</f>
        <v>0</v>
      </c>
      <c r="K321" s="230" t="s">
        <v>136</v>
      </c>
      <c r="L321" s="235"/>
      <c r="M321" s="236" t="s">
        <v>19</v>
      </c>
      <c r="N321" s="237" t="s">
        <v>45</v>
      </c>
      <c r="O321" s="76"/>
      <c r="P321" s="210">
        <f>O321*H321</f>
        <v>0</v>
      </c>
      <c r="Q321" s="210">
        <v>1.032</v>
      </c>
      <c r="R321" s="210">
        <f>Q321*H321</f>
        <v>5.16</v>
      </c>
      <c r="S321" s="210">
        <v>0</v>
      </c>
      <c r="T321" s="211">
        <f>S321*H321</f>
        <v>0</v>
      </c>
      <c r="AR321" s="14" t="s">
        <v>178</v>
      </c>
      <c r="AT321" s="14" t="s">
        <v>330</v>
      </c>
      <c r="AU321" s="14" t="s">
        <v>84</v>
      </c>
      <c r="AY321" s="14" t="s">
        <v>130</v>
      </c>
      <c r="BE321" s="212">
        <f>IF(N321="základní",J321,0)</f>
        <v>0</v>
      </c>
      <c r="BF321" s="212">
        <f>IF(N321="snížená",J321,0)</f>
        <v>0</v>
      </c>
      <c r="BG321" s="212">
        <f>IF(N321="zákl. přenesená",J321,0)</f>
        <v>0</v>
      </c>
      <c r="BH321" s="212">
        <f>IF(N321="sníž. přenesená",J321,0)</f>
        <v>0</v>
      </c>
      <c r="BI321" s="212">
        <f>IF(N321="nulová",J321,0)</f>
        <v>0</v>
      </c>
      <c r="BJ321" s="14" t="s">
        <v>82</v>
      </c>
      <c r="BK321" s="212">
        <f>ROUND(I321*H321,2)</f>
        <v>0</v>
      </c>
      <c r="BL321" s="14" t="s">
        <v>137</v>
      </c>
      <c r="BM321" s="14" t="s">
        <v>807</v>
      </c>
    </row>
    <row r="322" spans="2:47" s="1" customFormat="1" ht="12">
      <c r="B322" s="35"/>
      <c r="C322" s="36"/>
      <c r="D322" s="213" t="s">
        <v>139</v>
      </c>
      <c r="E322" s="36"/>
      <c r="F322" s="214" t="s">
        <v>589</v>
      </c>
      <c r="G322" s="36"/>
      <c r="H322" s="36"/>
      <c r="I322" s="127"/>
      <c r="J322" s="36"/>
      <c r="K322" s="36"/>
      <c r="L322" s="40"/>
      <c r="M322" s="215"/>
      <c r="N322" s="76"/>
      <c r="O322" s="76"/>
      <c r="P322" s="76"/>
      <c r="Q322" s="76"/>
      <c r="R322" s="76"/>
      <c r="S322" s="76"/>
      <c r="T322" s="77"/>
      <c r="AT322" s="14" t="s">
        <v>139</v>
      </c>
      <c r="AU322" s="14" t="s">
        <v>84</v>
      </c>
    </row>
    <row r="323" spans="2:65" s="1" customFormat="1" ht="20.4" customHeight="1">
      <c r="B323" s="35"/>
      <c r="C323" s="228" t="s">
        <v>495</v>
      </c>
      <c r="D323" s="228" t="s">
        <v>330</v>
      </c>
      <c r="E323" s="229" t="s">
        <v>601</v>
      </c>
      <c r="F323" s="230" t="s">
        <v>602</v>
      </c>
      <c r="G323" s="231" t="s">
        <v>360</v>
      </c>
      <c r="H323" s="232">
        <v>10</v>
      </c>
      <c r="I323" s="233"/>
      <c r="J323" s="234">
        <f>ROUND(I323*H323,2)</f>
        <v>0</v>
      </c>
      <c r="K323" s="230" t="s">
        <v>136</v>
      </c>
      <c r="L323" s="235"/>
      <c r="M323" s="236" t="s">
        <v>19</v>
      </c>
      <c r="N323" s="237" t="s">
        <v>45</v>
      </c>
      <c r="O323" s="76"/>
      <c r="P323" s="210">
        <f>O323*H323</f>
        <v>0</v>
      </c>
      <c r="Q323" s="210">
        <v>0.002</v>
      </c>
      <c r="R323" s="210">
        <f>Q323*H323</f>
        <v>0.02</v>
      </c>
      <c r="S323" s="210">
        <v>0</v>
      </c>
      <c r="T323" s="211">
        <f>S323*H323</f>
        <v>0</v>
      </c>
      <c r="AR323" s="14" t="s">
        <v>178</v>
      </c>
      <c r="AT323" s="14" t="s">
        <v>330</v>
      </c>
      <c r="AU323" s="14" t="s">
        <v>84</v>
      </c>
      <c r="AY323" s="14" t="s">
        <v>130</v>
      </c>
      <c r="BE323" s="212">
        <f>IF(N323="základní",J323,0)</f>
        <v>0</v>
      </c>
      <c r="BF323" s="212">
        <f>IF(N323="snížená",J323,0)</f>
        <v>0</v>
      </c>
      <c r="BG323" s="212">
        <f>IF(N323="zákl. přenesená",J323,0)</f>
        <v>0</v>
      </c>
      <c r="BH323" s="212">
        <f>IF(N323="sníž. přenesená",J323,0)</f>
        <v>0</v>
      </c>
      <c r="BI323" s="212">
        <f>IF(N323="nulová",J323,0)</f>
        <v>0</v>
      </c>
      <c r="BJ323" s="14" t="s">
        <v>82</v>
      </c>
      <c r="BK323" s="212">
        <f>ROUND(I323*H323,2)</f>
        <v>0</v>
      </c>
      <c r="BL323" s="14" t="s">
        <v>137</v>
      </c>
      <c r="BM323" s="14" t="s">
        <v>808</v>
      </c>
    </row>
    <row r="324" spans="2:47" s="1" customFormat="1" ht="12">
      <c r="B324" s="35"/>
      <c r="C324" s="36"/>
      <c r="D324" s="213" t="s">
        <v>139</v>
      </c>
      <c r="E324" s="36"/>
      <c r="F324" s="214" t="s">
        <v>602</v>
      </c>
      <c r="G324" s="36"/>
      <c r="H324" s="36"/>
      <c r="I324" s="127"/>
      <c r="J324" s="36"/>
      <c r="K324" s="36"/>
      <c r="L324" s="40"/>
      <c r="M324" s="215"/>
      <c r="N324" s="76"/>
      <c r="O324" s="76"/>
      <c r="P324" s="76"/>
      <c r="Q324" s="76"/>
      <c r="R324" s="76"/>
      <c r="S324" s="76"/>
      <c r="T324" s="77"/>
      <c r="AT324" s="14" t="s">
        <v>139</v>
      </c>
      <c r="AU324" s="14" t="s">
        <v>84</v>
      </c>
    </row>
    <row r="325" spans="2:65" s="1" customFormat="1" ht="20.4" customHeight="1">
      <c r="B325" s="35"/>
      <c r="C325" s="201" t="s">
        <v>500</v>
      </c>
      <c r="D325" s="201" t="s">
        <v>132</v>
      </c>
      <c r="E325" s="202" t="s">
        <v>605</v>
      </c>
      <c r="F325" s="203" t="s">
        <v>606</v>
      </c>
      <c r="G325" s="204" t="s">
        <v>360</v>
      </c>
      <c r="H325" s="205">
        <v>2</v>
      </c>
      <c r="I325" s="206"/>
      <c r="J325" s="207">
        <f>ROUND(I325*H325,2)</f>
        <v>0</v>
      </c>
      <c r="K325" s="203" t="s">
        <v>136</v>
      </c>
      <c r="L325" s="40"/>
      <c r="M325" s="208" t="s">
        <v>19</v>
      </c>
      <c r="N325" s="209" t="s">
        <v>45</v>
      </c>
      <c r="O325" s="76"/>
      <c r="P325" s="210">
        <f>O325*H325</f>
        <v>0</v>
      </c>
      <c r="Q325" s="210">
        <v>0.14494</v>
      </c>
      <c r="R325" s="210">
        <f>Q325*H325</f>
        <v>0.28988</v>
      </c>
      <c r="S325" s="210">
        <v>0</v>
      </c>
      <c r="T325" s="211">
        <f>S325*H325</f>
        <v>0</v>
      </c>
      <c r="AR325" s="14" t="s">
        <v>137</v>
      </c>
      <c r="AT325" s="14" t="s">
        <v>132</v>
      </c>
      <c r="AU325" s="14" t="s">
        <v>84</v>
      </c>
      <c r="AY325" s="14" t="s">
        <v>130</v>
      </c>
      <c r="BE325" s="212">
        <f>IF(N325="základní",J325,0)</f>
        <v>0</v>
      </c>
      <c r="BF325" s="212">
        <f>IF(N325="snížená",J325,0)</f>
        <v>0</v>
      </c>
      <c r="BG325" s="212">
        <f>IF(N325="zákl. přenesená",J325,0)</f>
        <v>0</v>
      </c>
      <c r="BH325" s="212">
        <f>IF(N325="sníž. přenesená",J325,0)</f>
        <v>0</v>
      </c>
      <c r="BI325" s="212">
        <f>IF(N325="nulová",J325,0)</f>
        <v>0</v>
      </c>
      <c r="BJ325" s="14" t="s">
        <v>82</v>
      </c>
      <c r="BK325" s="212">
        <f>ROUND(I325*H325,2)</f>
        <v>0</v>
      </c>
      <c r="BL325" s="14" t="s">
        <v>137</v>
      </c>
      <c r="BM325" s="14" t="s">
        <v>809</v>
      </c>
    </row>
    <row r="326" spans="2:47" s="1" customFormat="1" ht="12">
      <c r="B326" s="35"/>
      <c r="C326" s="36"/>
      <c r="D326" s="213" t="s">
        <v>139</v>
      </c>
      <c r="E326" s="36"/>
      <c r="F326" s="214" t="s">
        <v>606</v>
      </c>
      <c r="G326" s="36"/>
      <c r="H326" s="36"/>
      <c r="I326" s="127"/>
      <c r="J326" s="36"/>
      <c r="K326" s="36"/>
      <c r="L326" s="40"/>
      <c r="M326" s="215"/>
      <c r="N326" s="76"/>
      <c r="O326" s="76"/>
      <c r="P326" s="76"/>
      <c r="Q326" s="76"/>
      <c r="R326" s="76"/>
      <c r="S326" s="76"/>
      <c r="T326" s="77"/>
      <c r="AT326" s="14" t="s">
        <v>139</v>
      </c>
      <c r="AU326" s="14" t="s">
        <v>84</v>
      </c>
    </row>
    <row r="327" spans="2:47" s="1" customFormat="1" ht="12">
      <c r="B327" s="35"/>
      <c r="C327" s="36"/>
      <c r="D327" s="213" t="s">
        <v>141</v>
      </c>
      <c r="E327" s="36"/>
      <c r="F327" s="216" t="s">
        <v>608</v>
      </c>
      <c r="G327" s="36"/>
      <c r="H327" s="36"/>
      <c r="I327" s="127"/>
      <c r="J327" s="36"/>
      <c r="K327" s="36"/>
      <c r="L327" s="40"/>
      <c r="M327" s="215"/>
      <c r="N327" s="76"/>
      <c r="O327" s="76"/>
      <c r="P327" s="76"/>
      <c r="Q327" s="76"/>
      <c r="R327" s="76"/>
      <c r="S327" s="76"/>
      <c r="T327" s="77"/>
      <c r="AT327" s="14" t="s">
        <v>141</v>
      </c>
      <c r="AU327" s="14" t="s">
        <v>84</v>
      </c>
    </row>
    <row r="328" spans="2:65" s="1" customFormat="1" ht="20.4" customHeight="1">
      <c r="B328" s="35"/>
      <c r="C328" s="228" t="s">
        <v>504</v>
      </c>
      <c r="D328" s="228" t="s">
        <v>330</v>
      </c>
      <c r="E328" s="229" t="s">
        <v>610</v>
      </c>
      <c r="F328" s="230" t="s">
        <v>611</v>
      </c>
      <c r="G328" s="231" t="s">
        <v>360</v>
      </c>
      <c r="H328" s="232">
        <v>2</v>
      </c>
      <c r="I328" s="233"/>
      <c r="J328" s="234">
        <f>ROUND(I328*H328,2)</f>
        <v>0</v>
      </c>
      <c r="K328" s="230" t="s">
        <v>136</v>
      </c>
      <c r="L328" s="235"/>
      <c r="M328" s="236" t="s">
        <v>19</v>
      </c>
      <c r="N328" s="237" t="s">
        <v>45</v>
      </c>
      <c r="O328" s="76"/>
      <c r="P328" s="210">
        <f>O328*H328</f>
        <v>0</v>
      </c>
      <c r="Q328" s="210">
        <v>0.072</v>
      </c>
      <c r="R328" s="210">
        <f>Q328*H328</f>
        <v>0.144</v>
      </c>
      <c r="S328" s="210">
        <v>0</v>
      </c>
      <c r="T328" s="211">
        <f>S328*H328</f>
        <v>0</v>
      </c>
      <c r="AR328" s="14" t="s">
        <v>178</v>
      </c>
      <c r="AT328" s="14" t="s">
        <v>330</v>
      </c>
      <c r="AU328" s="14" t="s">
        <v>84</v>
      </c>
      <c r="AY328" s="14" t="s">
        <v>130</v>
      </c>
      <c r="BE328" s="212">
        <f>IF(N328="základní",J328,0)</f>
        <v>0</v>
      </c>
      <c r="BF328" s="212">
        <f>IF(N328="snížená",J328,0)</f>
        <v>0</v>
      </c>
      <c r="BG328" s="212">
        <f>IF(N328="zákl. přenesená",J328,0)</f>
        <v>0</v>
      </c>
      <c r="BH328" s="212">
        <f>IF(N328="sníž. přenesená",J328,0)</f>
        <v>0</v>
      </c>
      <c r="BI328" s="212">
        <f>IF(N328="nulová",J328,0)</f>
        <v>0</v>
      </c>
      <c r="BJ328" s="14" t="s">
        <v>82</v>
      </c>
      <c r="BK328" s="212">
        <f>ROUND(I328*H328,2)</f>
        <v>0</v>
      </c>
      <c r="BL328" s="14" t="s">
        <v>137</v>
      </c>
      <c r="BM328" s="14" t="s">
        <v>810</v>
      </c>
    </row>
    <row r="329" spans="2:47" s="1" customFormat="1" ht="12">
      <c r="B329" s="35"/>
      <c r="C329" s="36"/>
      <c r="D329" s="213" t="s">
        <v>139</v>
      </c>
      <c r="E329" s="36"/>
      <c r="F329" s="214" t="s">
        <v>611</v>
      </c>
      <c r="G329" s="36"/>
      <c r="H329" s="36"/>
      <c r="I329" s="127"/>
      <c r="J329" s="36"/>
      <c r="K329" s="36"/>
      <c r="L329" s="40"/>
      <c r="M329" s="215"/>
      <c r="N329" s="76"/>
      <c r="O329" s="76"/>
      <c r="P329" s="76"/>
      <c r="Q329" s="76"/>
      <c r="R329" s="76"/>
      <c r="S329" s="76"/>
      <c r="T329" s="77"/>
      <c r="AT329" s="14" t="s">
        <v>139</v>
      </c>
      <c r="AU329" s="14" t="s">
        <v>84</v>
      </c>
    </row>
    <row r="330" spans="2:65" s="1" customFormat="1" ht="20.4" customHeight="1">
      <c r="B330" s="35"/>
      <c r="C330" s="228" t="s">
        <v>509</v>
      </c>
      <c r="D330" s="228" t="s">
        <v>330</v>
      </c>
      <c r="E330" s="229" t="s">
        <v>614</v>
      </c>
      <c r="F330" s="230" t="s">
        <v>615</v>
      </c>
      <c r="G330" s="231" t="s">
        <v>360</v>
      </c>
      <c r="H330" s="232">
        <v>2</v>
      </c>
      <c r="I330" s="233"/>
      <c r="J330" s="234">
        <f>ROUND(I330*H330,2)</f>
        <v>0</v>
      </c>
      <c r="K330" s="230" t="s">
        <v>136</v>
      </c>
      <c r="L330" s="235"/>
      <c r="M330" s="236" t="s">
        <v>19</v>
      </c>
      <c r="N330" s="237" t="s">
        <v>45</v>
      </c>
      <c r="O330" s="76"/>
      <c r="P330" s="210">
        <f>O330*H330</f>
        <v>0</v>
      </c>
      <c r="Q330" s="210">
        <v>0.061</v>
      </c>
      <c r="R330" s="210">
        <f>Q330*H330</f>
        <v>0.122</v>
      </c>
      <c r="S330" s="210">
        <v>0</v>
      </c>
      <c r="T330" s="211">
        <f>S330*H330</f>
        <v>0</v>
      </c>
      <c r="AR330" s="14" t="s">
        <v>178</v>
      </c>
      <c r="AT330" s="14" t="s">
        <v>330</v>
      </c>
      <c r="AU330" s="14" t="s">
        <v>84</v>
      </c>
      <c r="AY330" s="14" t="s">
        <v>130</v>
      </c>
      <c r="BE330" s="212">
        <f>IF(N330="základní",J330,0)</f>
        <v>0</v>
      </c>
      <c r="BF330" s="212">
        <f>IF(N330="snížená",J330,0)</f>
        <v>0</v>
      </c>
      <c r="BG330" s="212">
        <f>IF(N330="zákl. přenesená",J330,0)</f>
        <v>0</v>
      </c>
      <c r="BH330" s="212">
        <f>IF(N330="sníž. přenesená",J330,0)</f>
        <v>0</v>
      </c>
      <c r="BI330" s="212">
        <f>IF(N330="nulová",J330,0)</f>
        <v>0</v>
      </c>
      <c r="BJ330" s="14" t="s">
        <v>82</v>
      </c>
      <c r="BK330" s="212">
        <f>ROUND(I330*H330,2)</f>
        <v>0</v>
      </c>
      <c r="BL330" s="14" t="s">
        <v>137</v>
      </c>
      <c r="BM330" s="14" t="s">
        <v>811</v>
      </c>
    </row>
    <row r="331" spans="2:47" s="1" customFormat="1" ht="12">
      <c r="B331" s="35"/>
      <c r="C331" s="36"/>
      <c r="D331" s="213" t="s">
        <v>139</v>
      </c>
      <c r="E331" s="36"/>
      <c r="F331" s="214" t="s">
        <v>615</v>
      </c>
      <c r="G331" s="36"/>
      <c r="H331" s="36"/>
      <c r="I331" s="127"/>
      <c r="J331" s="36"/>
      <c r="K331" s="36"/>
      <c r="L331" s="40"/>
      <c r="M331" s="215"/>
      <c r="N331" s="76"/>
      <c r="O331" s="76"/>
      <c r="P331" s="76"/>
      <c r="Q331" s="76"/>
      <c r="R331" s="76"/>
      <c r="S331" s="76"/>
      <c r="T331" s="77"/>
      <c r="AT331" s="14" t="s">
        <v>139</v>
      </c>
      <c r="AU331" s="14" t="s">
        <v>84</v>
      </c>
    </row>
    <row r="332" spans="2:65" s="1" customFormat="1" ht="20.4" customHeight="1">
      <c r="B332" s="35"/>
      <c r="C332" s="228" t="s">
        <v>513</v>
      </c>
      <c r="D332" s="228" t="s">
        <v>330</v>
      </c>
      <c r="E332" s="229" t="s">
        <v>618</v>
      </c>
      <c r="F332" s="230" t="s">
        <v>619</v>
      </c>
      <c r="G332" s="231" t="s">
        <v>360</v>
      </c>
      <c r="H332" s="232">
        <v>2</v>
      </c>
      <c r="I332" s="233"/>
      <c r="J332" s="234">
        <f>ROUND(I332*H332,2)</f>
        <v>0</v>
      </c>
      <c r="K332" s="230" t="s">
        <v>136</v>
      </c>
      <c r="L332" s="235"/>
      <c r="M332" s="236" t="s">
        <v>19</v>
      </c>
      <c r="N332" s="237" t="s">
        <v>45</v>
      </c>
      <c r="O332" s="76"/>
      <c r="P332" s="210">
        <f>O332*H332</f>
        <v>0</v>
      </c>
      <c r="Q332" s="210">
        <v>0.08</v>
      </c>
      <c r="R332" s="210">
        <f>Q332*H332</f>
        <v>0.16</v>
      </c>
      <c r="S332" s="210">
        <v>0</v>
      </c>
      <c r="T332" s="211">
        <f>S332*H332</f>
        <v>0</v>
      </c>
      <c r="AR332" s="14" t="s">
        <v>178</v>
      </c>
      <c r="AT332" s="14" t="s">
        <v>330</v>
      </c>
      <c r="AU332" s="14" t="s">
        <v>84</v>
      </c>
      <c r="AY332" s="14" t="s">
        <v>130</v>
      </c>
      <c r="BE332" s="212">
        <f>IF(N332="základní",J332,0)</f>
        <v>0</v>
      </c>
      <c r="BF332" s="212">
        <f>IF(N332="snížená",J332,0)</f>
        <v>0</v>
      </c>
      <c r="BG332" s="212">
        <f>IF(N332="zákl. přenesená",J332,0)</f>
        <v>0</v>
      </c>
      <c r="BH332" s="212">
        <f>IF(N332="sníž. přenesená",J332,0)</f>
        <v>0</v>
      </c>
      <c r="BI332" s="212">
        <f>IF(N332="nulová",J332,0)</f>
        <v>0</v>
      </c>
      <c r="BJ332" s="14" t="s">
        <v>82</v>
      </c>
      <c r="BK332" s="212">
        <f>ROUND(I332*H332,2)</f>
        <v>0</v>
      </c>
      <c r="BL332" s="14" t="s">
        <v>137</v>
      </c>
      <c r="BM332" s="14" t="s">
        <v>812</v>
      </c>
    </row>
    <row r="333" spans="2:47" s="1" customFormat="1" ht="12">
      <c r="B333" s="35"/>
      <c r="C333" s="36"/>
      <c r="D333" s="213" t="s">
        <v>139</v>
      </c>
      <c r="E333" s="36"/>
      <c r="F333" s="214" t="s">
        <v>619</v>
      </c>
      <c r="G333" s="36"/>
      <c r="H333" s="36"/>
      <c r="I333" s="127"/>
      <c r="J333" s="36"/>
      <c r="K333" s="36"/>
      <c r="L333" s="40"/>
      <c r="M333" s="215"/>
      <c r="N333" s="76"/>
      <c r="O333" s="76"/>
      <c r="P333" s="76"/>
      <c r="Q333" s="76"/>
      <c r="R333" s="76"/>
      <c r="S333" s="76"/>
      <c r="T333" s="77"/>
      <c r="AT333" s="14" t="s">
        <v>139</v>
      </c>
      <c r="AU333" s="14" t="s">
        <v>84</v>
      </c>
    </row>
    <row r="334" spans="2:65" s="1" customFormat="1" ht="20.4" customHeight="1">
      <c r="B334" s="35"/>
      <c r="C334" s="228" t="s">
        <v>518</v>
      </c>
      <c r="D334" s="228" t="s">
        <v>330</v>
      </c>
      <c r="E334" s="229" t="s">
        <v>622</v>
      </c>
      <c r="F334" s="230" t="s">
        <v>623</v>
      </c>
      <c r="G334" s="231" t="s">
        <v>360</v>
      </c>
      <c r="H334" s="232">
        <v>2</v>
      </c>
      <c r="I334" s="233"/>
      <c r="J334" s="234">
        <f>ROUND(I334*H334,2)</f>
        <v>0</v>
      </c>
      <c r="K334" s="230" t="s">
        <v>136</v>
      </c>
      <c r="L334" s="235"/>
      <c r="M334" s="236" t="s">
        <v>19</v>
      </c>
      <c r="N334" s="237" t="s">
        <v>45</v>
      </c>
      <c r="O334" s="76"/>
      <c r="P334" s="210">
        <f>O334*H334</f>
        <v>0</v>
      </c>
      <c r="Q334" s="210">
        <v>0.111</v>
      </c>
      <c r="R334" s="210">
        <f>Q334*H334</f>
        <v>0.222</v>
      </c>
      <c r="S334" s="210">
        <v>0</v>
      </c>
      <c r="T334" s="211">
        <f>S334*H334</f>
        <v>0</v>
      </c>
      <c r="AR334" s="14" t="s">
        <v>178</v>
      </c>
      <c r="AT334" s="14" t="s">
        <v>330</v>
      </c>
      <c r="AU334" s="14" t="s">
        <v>84</v>
      </c>
      <c r="AY334" s="14" t="s">
        <v>130</v>
      </c>
      <c r="BE334" s="212">
        <f>IF(N334="základní",J334,0)</f>
        <v>0</v>
      </c>
      <c r="BF334" s="212">
        <f>IF(N334="snížená",J334,0)</f>
        <v>0</v>
      </c>
      <c r="BG334" s="212">
        <f>IF(N334="zákl. přenesená",J334,0)</f>
        <v>0</v>
      </c>
      <c r="BH334" s="212">
        <f>IF(N334="sníž. přenesená",J334,0)</f>
        <v>0</v>
      </c>
      <c r="BI334" s="212">
        <f>IF(N334="nulová",J334,0)</f>
        <v>0</v>
      </c>
      <c r="BJ334" s="14" t="s">
        <v>82</v>
      </c>
      <c r="BK334" s="212">
        <f>ROUND(I334*H334,2)</f>
        <v>0</v>
      </c>
      <c r="BL334" s="14" t="s">
        <v>137</v>
      </c>
      <c r="BM334" s="14" t="s">
        <v>813</v>
      </c>
    </row>
    <row r="335" spans="2:47" s="1" customFormat="1" ht="12">
      <c r="B335" s="35"/>
      <c r="C335" s="36"/>
      <c r="D335" s="213" t="s">
        <v>139</v>
      </c>
      <c r="E335" s="36"/>
      <c r="F335" s="214" t="s">
        <v>623</v>
      </c>
      <c r="G335" s="36"/>
      <c r="H335" s="36"/>
      <c r="I335" s="127"/>
      <c r="J335" s="36"/>
      <c r="K335" s="36"/>
      <c r="L335" s="40"/>
      <c r="M335" s="215"/>
      <c r="N335" s="76"/>
      <c r="O335" s="76"/>
      <c r="P335" s="76"/>
      <c r="Q335" s="76"/>
      <c r="R335" s="76"/>
      <c r="S335" s="76"/>
      <c r="T335" s="77"/>
      <c r="AT335" s="14" t="s">
        <v>139</v>
      </c>
      <c r="AU335" s="14" t="s">
        <v>84</v>
      </c>
    </row>
    <row r="336" spans="2:65" s="1" customFormat="1" ht="20.4" customHeight="1">
      <c r="B336" s="35"/>
      <c r="C336" s="201" t="s">
        <v>522</v>
      </c>
      <c r="D336" s="201" t="s">
        <v>132</v>
      </c>
      <c r="E336" s="202" t="s">
        <v>626</v>
      </c>
      <c r="F336" s="203" t="s">
        <v>627</v>
      </c>
      <c r="G336" s="204" t="s">
        <v>360</v>
      </c>
      <c r="H336" s="205">
        <v>5</v>
      </c>
      <c r="I336" s="206"/>
      <c r="J336" s="207">
        <f>ROUND(I336*H336,2)</f>
        <v>0</v>
      </c>
      <c r="K336" s="203" t="s">
        <v>136</v>
      </c>
      <c r="L336" s="40"/>
      <c r="M336" s="208" t="s">
        <v>19</v>
      </c>
      <c r="N336" s="209" t="s">
        <v>45</v>
      </c>
      <c r="O336" s="76"/>
      <c r="P336" s="210">
        <f>O336*H336</f>
        <v>0</v>
      </c>
      <c r="Q336" s="210">
        <v>0.21734</v>
      </c>
      <c r="R336" s="210">
        <f>Q336*H336</f>
        <v>1.0867</v>
      </c>
      <c r="S336" s="210">
        <v>0</v>
      </c>
      <c r="T336" s="211">
        <f>S336*H336</f>
        <v>0</v>
      </c>
      <c r="AR336" s="14" t="s">
        <v>137</v>
      </c>
      <c r="AT336" s="14" t="s">
        <v>132</v>
      </c>
      <c r="AU336" s="14" t="s">
        <v>84</v>
      </c>
      <c r="AY336" s="14" t="s">
        <v>130</v>
      </c>
      <c r="BE336" s="212">
        <f>IF(N336="základní",J336,0)</f>
        <v>0</v>
      </c>
      <c r="BF336" s="212">
        <f>IF(N336="snížená",J336,0)</f>
        <v>0</v>
      </c>
      <c r="BG336" s="212">
        <f>IF(N336="zákl. přenesená",J336,0)</f>
        <v>0</v>
      </c>
      <c r="BH336" s="212">
        <f>IF(N336="sníž. přenesená",J336,0)</f>
        <v>0</v>
      </c>
      <c r="BI336" s="212">
        <f>IF(N336="nulová",J336,0)</f>
        <v>0</v>
      </c>
      <c r="BJ336" s="14" t="s">
        <v>82</v>
      </c>
      <c r="BK336" s="212">
        <f>ROUND(I336*H336,2)</f>
        <v>0</v>
      </c>
      <c r="BL336" s="14" t="s">
        <v>137</v>
      </c>
      <c r="BM336" s="14" t="s">
        <v>814</v>
      </c>
    </row>
    <row r="337" spans="2:47" s="1" customFormat="1" ht="12">
      <c r="B337" s="35"/>
      <c r="C337" s="36"/>
      <c r="D337" s="213" t="s">
        <v>139</v>
      </c>
      <c r="E337" s="36"/>
      <c r="F337" s="214" t="s">
        <v>629</v>
      </c>
      <c r="G337" s="36"/>
      <c r="H337" s="36"/>
      <c r="I337" s="127"/>
      <c r="J337" s="36"/>
      <c r="K337" s="36"/>
      <c r="L337" s="40"/>
      <c r="M337" s="215"/>
      <c r="N337" s="76"/>
      <c r="O337" s="76"/>
      <c r="P337" s="76"/>
      <c r="Q337" s="76"/>
      <c r="R337" s="76"/>
      <c r="S337" s="76"/>
      <c r="T337" s="77"/>
      <c r="AT337" s="14" t="s">
        <v>139</v>
      </c>
      <c r="AU337" s="14" t="s">
        <v>84</v>
      </c>
    </row>
    <row r="338" spans="2:47" s="1" customFormat="1" ht="12">
      <c r="B338" s="35"/>
      <c r="C338" s="36"/>
      <c r="D338" s="213" t="s">
        <v>141</v>
      </c>
      <c r="E338" s="36"/>
      <c r="F338" s="216" t="s">
        <v>630</v>
      </c>
      <c r="G338" s="36"/>
      <c r="H338" s="36"/>
      <c r="I338" s="127"/>
      <c r="J338" s="36"/>
      <c r="K338" s="36"/>
      <c r="L338" s="40"/>
      <c r="M338" s="215"/>
      <c r="N338" s="76"/>
      <c r="O338" s="76"/>
      <c r="P338" s="76"/>
      <c r="Q338" s="76"/>
      <c r="R338" s="76"/>
      <c r="S338" s="76"/>
      <c r="T338" s="77"/>
      <c r="AT338" s="14" t="s">
        <v>141</v>
      </c>
      <c r="AU338" s="14" t="s">
        <v>84</v>
      </c>
    </row>
    <row r="339" spans="2:65" s="1" customFormat="1" ht="20.4" customHeight="1">
      <c r="B339" s="35"/>
      <c r="C339" s="228" t="s">
        <v>527</v>
      </c>
      <c r="D339" s="228" t="s">
        <v>330</v>
      </c>
      <c r="E339" s="229" t="s">
        <v>632</v>
      </c>
      <c r="F339" s="230" t="s">
        <v>633</v>
      </c>
      <c r="G339" s="231" t="s">
        <v>360</v>
      </c>
      <c r="H339" s="232">
        <v>5</v>
      </c>
      <c r="I339" s="233"/>
      <c r="J339" s="234">
        <f>ROUND(I339*H339,2)</f>
        <v>0</v>
      </c>
      <c r="K339" s="230" t="s">
        <v>136</v>
      </c>
      <c r="L339" s="235"/>
      <c r="M339" s="236" t="s">
        <v>19</v>
      </c>
      <c r="N339" s="237" t="s">
        <v>45</v>
      </c>
      <c r="O339" s="76"/>
      <c r="P339" s="210">
        <f>O339*H339</f>
        <v>0</v>
      </c>
      <c r="Q339" s="210">
        <v>0.196</v>
      </c>
      <c r="R339" s="210">
        <f>Q339*H339</f>
        <v>0.98</v>
      </c>
      <c r="S339" s="210">
        <v>0</v>
      </c>
      <c r="T339" s="211">
        <f>S339*H339</f>
        <v>0</v>
      </c>
      <c r="AR339" s="14" t="s">
        <v>178</v>
      </c>
      <c r="AT339" s="14" t="s">
        <v>330</v>
      </c>
      <c r="AU339" s="14" t="s">
        <v>84</v>
      </c>
      <c r="AY339" s="14" t="s">
        <v>130</v>
      </c>
      <c r="BE339" s="212">
        <f>IF(N339="základní",J339,0)</f>
        <v>0</v>
      </c>
      <c r="BF339" s="212">
        <f>IF(N339="snížená",J339,0)</f>
        <v>0</v>
      </c>
      <c r="BG339" s="212">
        <f>IF(N339="zákl. přenesená",J339,0)</f>
        <v>0</v>
      </c>
      <c r="BH339" s="212">
        <f>IF(N339="sníž. přenesená",J339,0)</f>
        <v>0</v>
      </c>
      <c r="BI339" s="212">
        <f>IF(N339="nulová",J339,0)</f>
        <v>0</v>
      </c>
      <c r="BJ339" s="14" t="s">
        <v>82</v>
      </c>
      <c r="BK339" s="212">
        <f>ROUND(I339*H339,2)</f>
        <v>0</v>
      </c>
      <c r="BL339" s="14" t="s">
        <v>137</v>
      </c>
      <c r="BM339" s="14" t="s">
        <v>815</v>
      </c>
    </row>
    <row r="340" spans="2:47" s="1" customFormat="1" ht="12">
      <c r="B340" s="35"/>
      <c r="C340" s="36"/>
      <c r="D340" s="213" t="s">
        <v>139</v>
      </c>
      <c r="E340" s="36"/>
      <c r="F340" s="214" t="s">
        <v>633</v>
      </c>
      <c r="G340" s="36"/>
      <c r="H340" s="36"/>
      <c r="I340" s="127"/>
      <c r="J340" s="36"/>
      <c r="K340" s="36"/>
      <c r="L340" s="40"/>
      <c r="M340" s="215"/>
      <c r="N340" s="76"/>
      <c r="O340" s="76"/>
      <c r="P340" s="76"/>
      <c r="Q340" s="76"/>
      <c r="R340" s="76"/>
      <c r="S340" s="76"/>
      <c r="T340" s="77"/>
      <c r="AT340" s="14" t="s">
        <v>139</v>
      </c>
      <c r="AU340" s="14" t="s">
        <v>84</v>
      </c>
    </row>
    <row r="341" spans="2:65" s="1" customFormat="1" ht="20.4" customHeight="1">
      <c r="B341" s="35"/>
      <c r="C341" s="201" t="s">
        <v>531</v>
      </c>
      <c r="D341" s="201" t="s">
        <v>132</v>
      </c>
      <c r="E341" s="202" t="s">
        <v>636</v>
      </c>
      <c r="F341" s="203" t="s">
        <v>637</v>
      </c>
      <c r="G341" s="204" t="s">
        <v>360</v>
      </c>
      <c r="H341" s="205">
        <v>2</v>
      </c>
      <c r="I341" s="206"/>
      <c r="J341" s="207">
        <f>ROUND(I341*H341,2)</f>
        <v>0</v>
      </c>
      <c r="K341" s="203" t="s">
        <v>136</v>
      </c>
      <c r="L341" s="40"/>
      <c r="M341" s="208" t="s">
        <v>19</v>
      </c>
      <c r="N341" s="209" t="s">
        <v>45</v>
      </c>
      <c r="O341" s="76"/>
      <c r="P341" s="210">
        <f>O341*H341</f>
        <v>0</v>
      </c>
      <c r="Q341" s="210">
        <v>0.21734</v>
      </c>
      <c r="R341" s="210">
        <f>Q341*H341</f>
        <v>0.43468</v>
      </c>
      <c r="S341" s="210">
        <v>0</v>
      </c>
      <c r="T341" s="211">
        <f>S341*H341</f>
        <v>0</v>
      </c>
      <c r="AR341" s="14" t="s">
        <v>137</v>
      </c>
      <c r="AT341" s="14" t="s">
        <v>132</v>
      </c>
      <c r="AU341" s="14" t="s">
        <v>84</v>
      </c>
      <c r="AY341" s="14" t="s">
        <v>130</v>
      </c>
      <c r="BE341" s="212">
        <f>IF(N341="základní",J341,0)</f>
        <v>0</v>
      </c>
      <c r="BF341" s="212">
        <f>IF(N341="snížená",J341,0)</f>
        <v>0</v>
      </c>
      <c r="BG341" s="212">
        <f>IF(N341="zákl. přenesená",J341,0)</f>
        <v>0</v>
      </c>
      <c r="BH341" s="212">
        <f>IF(N341="sníž. přenesená",J341,0)</f>
        <v>0</v>
      </c>
      <c r="BI341" s="212">
        <f>IF(N341="nulová",J341,0)</f>
        <v>0</v>
      </c>
      <c r="BJ341" s="14" t="s">
        <v>82</v>
      </c>
      <c r="BK341" s="212">
        <f>ROUND(I341*H341,2)</f>
        <v>0</v>
      </c>
      <c r="BL341" s="14" t="s">
        <v>137</v>
      </c>
      <c r="BM341" s="14" t="s">
        <v>816</v>
      </c>
    </row>
    <row r="342" spans="2:47" s="1" customFormat="1" ht="12">
      <c r="B342" s="35"/>
      <c r="C342" s="36"/>
      <c r="D342" s="213" t="s">
        <v>139</v>
      </c>
      <c r="E342" s="36"/>
      <c r="F342" s="214" t="s">
        <v>637</v>
      </c>
      <c r="G342" s="36"/>
      <c r="H342" s="36"/>
      <c r="I342" s="127"/>
      <c r="J342" s="36"/>
      <c r="K342" s="36"/>
      <c r="L342" s="40"/>
      <c r="M342" s="215"/>
      <c r="N342" s="76"/>
      <c r="O342" s="76"/>
      <c r="P342" s="76"/>
      <c r="Q342" s="76"/>
      <c r="R342" s="76"/>
      <c r="S342" s="76"/>
      <c r="T342" s="77"/>
      <c r="AT342" s="14" t="s">
        <v>139</v>
      </c>
      <c r="AU342" s="14" t="s">
        <v>84</v>
      </c>
    </row>
    <row r="343" spans="2:47" s="1" customFormat="1" ht="12">
      <c r="B343" s="35"/>
      <c r="C343" s="36"/>
      <c r="D343" s="213" t="s">
        <v>141</v>
      </c>
      <c r="E343" s="36"/>
      <c r="F343" s="216" t="s">
        <v>639</v>
      </c>
      <c r="G343" s="36"/>
      <c r="H343" s="36"/>
      <c r="I343" s="127"/>
      <c r="J343" s="36"/>
      <c r="K343" s="36"/>
      <c r="L343" s="40"/>
      <c r="M343" s="215"/>
      <c r="N343" s="76"/>
      <c r="O343" s="76"/>
      <c r="P343" s="76"/>
      <c r="Q343" s="76"/>
      <c r="R343" s="76"/>
      <c r="S343" s="76"/>
      <c r="T343" s="77"/>
      <c r="AT343" s="14" t="s">
        <v>141</v>
      </c>
      <c r="AU343" s="14" t="s">
        <v>84</v>
      </c>
    </row>
    <row r="344" spans="2:65" s="1" customFormat="1" ht="20.4" customHeight="1">
      <c r="B344" s="35"/>
      <c r="C344" s="228" t="s">
        <v>535</v>
      </c>
      <c r="D344" s="228" t="s">
        <v>330</v>
      </c>
      <c r="E344" s="229" t="s">
        <v>641</v>
      </c>
      <c r="F344" s="230" t="s">
        <v>642</v>
      </c>
      <c r="G344" s="231" t="s">
        <v>360</v>
      </c>
      <c r="H344" s="232">
        <v>2</v>
      </c>
      <c r="I344" s="233"/>
      <c r="J344" s="234">
        <f>ROUND(I344*H344,2)</f>
        <v>0</v>
      </c>
      <c r="K344" s="230" t="s">
        <v>136</v>
      </c>
      <c r="L344" s="235"/>
      <c r="M344" s="236" t="s">
        <v>19</v>
      </c>
      <c r="N344" s="237" t="s">
        <v>45</v>
      </c>
      <c r="O344" s="76"/>
      <c r="P344" s="210">
        <f>O344*H344</f>
        <v>0</v>
      </c>
      <c r="Q344" s="210">
        <v>0.041</v>
      </c>
      <c r="R344" s="210">
        <f>Q344*H344</f>
        <v>0.082</v>
      </c>
      <c r="S344" s="210">
        <v>0</v>
      </c>
      <c r="T344" s="211">
        <f>S344*H344</f>
        <v>0</v>
      </c>
      <c r="AR344" s="14" t="s">
        <v>178</v>
      </c>
      <c r="AT344" s="14" t="s">
        <v>330</v>
      </c>
      <c r="AU344" s="14" t="s">
        <v>84</v>
      </c>
      <c r="AY344" s="14" t="s">
        <v>130</v>
      </c>
      <c r="BE344" s="212">
        <f>IF(N344="základní",J344,0)</f>
        <v>0</v>
      </c>
      <c r="BF344" s="212">
        <f>IF(N344="snížená",J344,0)</f>
        <v>0</v>
      </c>
      <c r="BG344" s="212">
        <f>IF(N344="zákl. přenesená",J344,0)</f>
        <v>0</v>
      </c>
      <c r="BH344" s="212">
        <f>IF(N344="sníž. přenesená",J344,0)</f>
        <v>0</v>
      </c>
      <c r="BI344" s="212">
        <f>IF(N344="nulová",J344,0)</f>
        <v>0</v>
      </c>
      <c r="BJ344" s="14" t="s">
        <v>82</v>
      </c>
      <c r="BK344" s="212">
        <f>ROUND(I344*H344,2)</f>
        <v>0</v>
      </c>
      <c r="BL344" s="14" t="s">
        <v>137</v>
      </c>
      <c r="BM344" s="14" t="s">
        <v>817</v>
      </c>
    </row>
    <row r="345" spans="2:47" s="1" customFormat="1" ht="12">
      <c r="B345" s="35"/>
      <c r="C345" s="36"/>
      <c r="D345" s="213" t="s">
        <v>139</v>
      </c>
      <c r="E345" s="36"/>
      <c r="F345" s="214" t="s">
        <v>642</v>
      </c>
      <c r="G345" s="36"/>
      <c r="H345" s="36"/>
      <c r="I345" s="127"/>
      <c r="J345" s="36"/>
      <c r="K345" s="36"/>
      <c r="L345" s="40"/>
      <c r="M345" s="215"/>
      <c r="N345" s="76"/>
      <c r="O345" s="76"/>
      <c r="P345" s="76"/>
      <c r="Q345" s="76"/>
      <c r="R345" s="76"/>
      <c r="S345" s="76"/>
      <c r="T345" s="77"/>
      <c r="AT345" s="14" t="s">
        <v>139</v>
      </c>
      <c r="AU345" s="14" t="s">
        <v>84</v>
      </c>
    </row>
    <row r="346" spans="2:65" s="1" customFormat="1" ht="20.4" customHeight="1">
      <c r="B346" s="35"/>
      <c r="C346" s="228" t="s">
        <v>541</v>
      </c>
      <c r="D346" s="228" t="s">
        <v>330</v>
      </c>
      <c r="E346" s="229" t="s">
        <v>645</v>
      </c>
      <c r="F346" s="230" t="s">
        <v>646</v>
      </c>
      <c r="G346" s="231" t="s">
        <v>360</v>
      </c>
      <c r="H346" s="232">
        <v>2</v>
      </c>
      <c r="I346" s="233"/>
      <c r="J346" s="234">
        <f>ROUND(I346*H346,2)</f>
        <v>0</v>
      </c>
      <c r="K346" s="230" t="s">
        <v>136</v>
      </c>
      <c r="L346" s="235"/>
      <c r="M346" s="236" t="s">
        <v>19</v>
      </c>
      <c r="N346" s="237" t="s">
        <v>45</v>
      </c>
      <c r="O346" s="76"/>
      <c r="P346" s="210">
        <f>O346*H346</f>
        <v>0</v>
      </c>
      <c r="Q346" s="210">
        <v>0.006</v>
      </c>
      <c r="R346" s="210">
        <f>Q346*H346</f>
        <v>0.012</v>
      </c>
      <c r="S346" s="210">
        <v>0</v>
      </c>
      <c r="T346" s="211">
        <f>S346*H346</f>
        <v>0</v>
      </c>
      <c r="AR346" s="14" t="s">
        <v>178</v>
      </c>
      <c r="AT346" s="14" t="s">
        <v>330</v>
      </c>
      <c r="AU346" s="14" t="s">
        <v>84</v>
      </c>
      <c r="AY346" s="14" t="s">
        <v>130</v>
      </c>
      <c r="BE346" s="212">
        <f>IF(N346="základní",J346,0)</f>
        <v>0</v>
      </c>
      <c r="BF346" s="212">
        <f>IF(N346="snížená",J346,0)</f>
        <v>0</v>
      </c>
      <c r="BG346" s="212">
        <f>IF(N346="zákl. přenesená",J346,0)</f>
        <v>0</v>
      </c>
      <c r="BH346" s="212">
        <f>IF(N346="sníž. přenesená",J346,0)</f>
        <v>0</v>
      </c>
      <c r="BI346" s="212">
        <f>IF(N346="nulová",J346,0)</f>
        <v>0</v>
      </c>
      <c r="BJ346" s="14" t="s">
        <v>82</v>
      </c>
      <c r="BK346" s="212">
        <f>ROUND(I346*H346,2)</f>
        <v>0</v>
      </c>
      <c r="BL346" s="14" t="s">
        <v>137</v>
      </c>
      <c r="BM346" s="14" t="s">
        <v>818</v>
      </c>
    </row>
    <row r="347" spans="2:47" s="1" customFormat="1" ht="12">
      <c r="B347" s="35"/>
      <c r="C347" s="36"/>
      <c r="D347" s="213" t="s">
        <v>139</v>
      </c>
      <c r="E347" s="36"/>
      <c r="F347" s="214" t="s">
        <v>646</v>
      </c>
      <c r="G347" s="36"/>
      <c r="H347" s="36"/>
      <c r="I347" s="127"/>
      <c r="J347" s="36"/>
      <c r="K347" s="36"/>
      <c r="L347" s="40"/>
      <c r="M347" s="215"/>
      <c r="N347" s="76"/>
      <c r="O347" s="76"/>
      <c r="P347" s="76"/>
      <c r="Q347" s="76"/>
      <c r="R347" s="76"/>
      <c r="S347" s="76"/>
      <c r="T347" s="77"/>
      <c r="AT347" s="14" t="s">
        <v>139</v>
      </c>
      <c r="AU347" s="14" t="s">
        <v>84</v>
      </c>
    </row>
    <row r="348" spans="2:63" s="10" customFormat="1" ht="22.8" customHeight="1">
      <c r="B348" s="185"/>
      <c r="C348" s="186"/>
      <c r="D348" s="187" t="s">
        <v>73</v>
      </c>
      <c r="E348" s="199" t="s">
        <v>648</v>
      </c>
      <c r="F348" s="199" t="s">
        <v>649</v>
      </c>
      <c r="G348" s="186"/>
      <c r="H348" s="186"/>
      <c r="I348" s="189"/>
      <c r="J348" s="200">
        <f>BK348</f>
        <v>0</v>
      </c>
      <c r="K348" s="186"/>
      <c r="L348" s="191"/>
      <c r="M348" s="192"/>
      <c r="N348" s="193"/>
      <c r="O348" s="193"/>
      <c r="P348" s="194">
        <f>SUM(P349:P369)</f>
        <v>0</v>
      </c>
      <c r="Q348" s="193"/>
      <c r="R348" s="194">
        <f>SUM(R349:R369)</f>
        <v>0</v>
      </c>
      <c r="S348" s="193"/>
      <c r="T348" s="195">
        <f>SUM(T349:T369)</f>
        <v>0</v>
      </c>
      <c r="AR348" s="196" t="s">
        <v>82</v>
      </c>
      <c r="AT348" s="197" t="s">
        <v>73</v>
      </c>
      <c r="AU348" s="197" t="s">
        <v>82</v>
      </c>
      <c r="AY348" s="196" t="s">
        <v>130</v>
      </c>
      <c r="BK348" s="198">
        <f>SUM(BK349:BK369)</f>
        <v>0</v>
      </c>
    </row>
    <row r="349" spans="2:65" s="1" customFormat="1" ht="20.4" customHeight="1">
      <c r="B349" s="35"/>
      <c r="C349" s="201" t="s">
        <v>546</v>
      </c>
      <c r="D349" s="201" t="s">
        <v>132</v>
      </c>
      <c r="E349" s="202" t="s">
        <v>651</v>
      </c>
      <c r="F349" s="203" t="s">
        <v>652</v>
      </c>
      <c r="G349" s="204" t="s">
        <v>308</v>
      </c>
      <c r="H349" s="205">
        <v>241.422</v>
      </c>
      <c r="I349" s="206"/>
      <c r="J349" s="207">
        <f>ROUND(I349*H349,2)</f>
        <v>0</v>
      </c>
      <c r="K349" s="203" t="s">
        <v>136</v>
      </c>
      <c r="L349" s="40"/>
      <c r="M349" s="208" t="s">
        <v>19</v>
      </c>
      <c r="N349" s="209" t="s">
        <v>45</v>
      </c>
      <c r="O349" s="76"/>
      <c r="P349" s="210">
        <f>O349*H349</f>
        <v>0</v>
      </c>
      <c r="Q349" s="210">
        <v>0</v>
      </c>
      <c r="R349" s="210">
        <f>Q349*H349</f>
        <v>0</v>
      </c>
      <c r="S349" s="210">
        <v>0</v>
      </c>
      <c r="T349" s="211">
        <f>S349*H349</f>
        <v>0</v>
      </c>
      <c r="AR349" s="14" t="s">
        <v>137</v>
      </c>
      <c r="AT349" s="14" t="s">
        <v>132</v>
      </c>
      <c r="AU349" s="14" t="s">
        <v>84</v>
      </c>
      <c r="AY349" s="14" t="s">
        <v>130</v>
      </c>
      <c r="BE349" s="212">
        <f>IF(N349="základní",J349,0)</f>
        <v>0</v>
      </c>
      <c r="BF349" s="212">
        <f>IF(N349="snížená",J349,0)</f>
        <v>0</v>
      </c>
      <c r="BG349" s="212">
        <f>IF(N349="zákl. přenesená",J349,0)</f>
        <v>0</v>
      </c>
      <c r="BH349" s="212">
        <f>IF(N349="sníž. přenesená",J349,0)</f>
        <v>0</v>
      </c>
      <c r="BI349" s="212">
        <f>IF(N349="nulová",J349,0)</f>
        <v>0</v>
      </c>
      <c r="BJ349" s="14" t="s">
        <v>82</v>
      </c>
      <c r="BK349" s="212">
        <f>ROUND(I349*H349,2)</f>
        <v>0</v>
      </c>
      <c r="BL349" s="14" t="s">
        <v>137</v>
      </c>
      <c r="BM349" s="14" t="s">
        <v>819</v>
      </c>
    </row>
    <row r="350" spans="2:47" s="1" customFormat="1" ht="12">
      <c r="B350" s="35"/>
      <c r="C350" s="36"/>
      <c r="D350" s="213" t="s">
        <v>139</v>
      </c>
      <c r="E350" s="36"/>
      <c r="F350" s="214" t="s">
        <v>654</v>
      </c>
      <c r="G350" s="36"/>
      <c r="H350" s="36"/>
      <c r="I350" s="127"/>
      <c r="J350" s="36"/>
      <c r="K350" s="36"/>
      <c r="L350" s="40"/>
      <c r="M350" s="215"/>
      <c r="N350" s="76"/>
      <c r="O350" s="76"/>
      <c r="P350" s="76"/>
      <c r="Q350" s="76"/>
      <c r="R350" s="76"/>
      <c r="S350" s="76"/>
      <c r="T350" s="77"/>
      <c r="AT350" s="14" t="s">
        <v>139</v>
      </c>
      <c r="AU350" s="14" t="s">
        <v>84</v>
      </c>
    </row>
    <row r="351" spans="2:47" s="1" customFormat="1" ht="12">
      <c r="B351" s="35"/>
      <c r="C351" s="36"/>
      <c r="D351" s="213" t="s">
        <v>141</v>
      </c>
      <c r="E351" s="36"/>
      <c r="F351" s="216" t="s">
        <v>655</v>
      </c>
      <c r="G351" s="36"/>
      <c r="H351" s="36"/>
      <c r="I351" s="127"/>
      <c r="J351" s="36"/>
      <c r="K351" s="36"/>
      <c r="L351" s="40"/>
      <c r="M351" s="215"/>
      <c r="N351" s="76"/>
      <c r="O351" s="76"/>
      <c r="P351" s="76"/>
      <c r="Q351" s="76"/>
      <c r="R351" s="76"/>
      <c r="S351" s="76"/>
      <c r="T351" s="77"/>
      <c r="AT351" s="14" t="s">
        <v>141</v>
      </c>
      <c r="AU351" s="14" t="s">
        <v>84</v>
      </c>
    </row>
    <row r="352" spans="2:65" s="1" customFormat="1" ht="20.4" customHeight="1">
      <c r="B352" s="35"/>
      <c r="C352" s="201" t="s">
        <v>551</v>
      </c>
      <c r="D352" s="201" t="s">
        <v>132</v>
      </c>
      <c r="E352" s="202" t="s">
        <v>657</v>
      </c>
      <c r="F352" s="203" t="s">
        <v>658</v>
      </c>
      <c r="G352" s="204" t="s">
        <v>308</v>
      </c>
      <c r="H352" s="205">
        <v>2172.798</v>
      </c>
      <c r="I352" s="206"/>
      <c r="J352" s="207">
        <f>ROUND(I352*H352,2)</f>
        <v>0</v>
      </c>
      <c r="K352" s="203" t="s">
        <v>136</v>
      </c>
      <c r="L352" s="40"/>
      <c r="M352" s="208" t="s">
        <v>19</v>
      </c>
      <c r="N352" s="209" t="s">
        <v>45</v>
      </c>
      <c r="O352" s="76"/>
      <c r="P352" s="210">
        <f>O352*H352</f>
        <v>0</v>
      </c>
      <c r="Q352" s="210">
        <v>0</v>
      </c>
      <c r="R352" s="210">
        <f>Q352*H352</f>
        <v>0</v>
      </c>
      <c r="S352" s="210">
        <v>0</v>
      </c>
      <c r="T352" s="211">
        <f>S352*H352</f>
        <v>0</v>
      </c>
      <c r="AR352" s="14" t="s">
        <v>137</v>
      </c>
      <c r="AT352" s="14" t="s">
        <v>132</v>
      </c>
      <c r="AU352" s="14" t="s">
        <v>84</v>
      </c>
      <c r="AY352" s="14" t="s">
        <v>130</v>
      </c>
      <c r="BE352" s="212">
        <f>IF(N352="základní",J352,0)</f>
        <v>0</v>
      </c>
      <c r="BF352" s="212">
        <f>IF(N352="snížená",J352,0)</f>
        <v>0</v>
      </c>
      <c r="BG352" s="212">
        <f>IF(N352="zákl. přenesená",J352,0)</f>
        <v>0</v>
      </c>
      <c r="BH352" s="212">
        <f>IF(N352="sníž. přenesená",J352,0)</f>
        <v>0</v>
      </c>
      <c r="BI352" s="212">
        <f>IF(N352="nulová",J352,0)</f>
        <v>0</v>
      </c>
      <c r="BJ352" s="14" t="s">
        <v>82</v>
      </c>
      <c r="BK352" s="212">
        <f>ROUND(I352*H352,2)</f>
        <v>0</v>
      </c>
      <c r="BL352" s="14" t="s">
        <v>137</v>
      </c>
      <c r="BM352" s="14" t="s">
        <v>820</v>
      </c>
    </row>
    <row r="353" spans="2:47" s="1" customFormat="1" ht="12">
      <c r="B353" s="35"/>
      <c r="C353" s="36"/>
      <c r="D353" s="213" t="s">
        <v>139</v>
      </c>
      <c r="E353" s="36"/>
      <c r="F353" s="214" t="s">
        <v>660</v>
      </c>
      <c r="G353" s="36"/>
      <c r="H353" s="36"/>
      <c r="I353" s="127"/>
      <c r="J353" s="36"/>
      <c r="K353" s="36"/>
      <c r="L353" s="40"/>
      <c r="M353" s="215"/>
      <c r="N353" s="76"/>
      <c r="O353" s="76"/>
      <c r="P353" s="76"/>
      <c r="Q353" s="76"/>
      <c r="R353" s="76"/>
      <c r="S353" s="76"/>
      <c r="T353" s="77"/>
      <c r="AT353" s="14" t="s">
        <v>139</v>
      </c>
      <c r="AU353" s="14" t="s">
        <v>84</v>
      </c>
    </row>
    <row r="354" spans="2:47" s="1" customFormat="1" ht="12">
      <c r="B354" s="35"/>
      <c r="C354" s="36"/>
      <c r="D354" s="213" t="s">
        <v>141</v>
      </c>
      <c r="E354" s="36"/>
      <c r="F354" s="216" t="s">
        <v>655</v>
      </c>
      <c r="G354" s="36"/>
      <c r="H354" s="36"/>
      <c r="I354" s="127"/>
      <c r="J354" s="36"/>
      <c r="K354" s="36"/>
      <c r="L354" s="40"/>
      <c r="M354" s="215"/>
      <c r="N354" s="76"/>
      <c r="O354" s="76"/>
      <c r="P354" s="76"/>
      <c r="Q354" s="76"/>
      <c r="R354" s="76"/>
      <c r="S354" s="76"/>
      <c r="T354" s="77"/>
      <c r="AT354" s="14" t="s">
        <v>141</v>
      </c>
      <c r="AU354" s="14" t="s">
        <v>84</v>
      </c>
    </row>
    <row r="355" spans="2:51" s="11" customFormat="1" ht="12">
      <c r="B355" s="217"/>
      <c r="C355" s="218"/>
      <c r="D355" s="213" t="s">
        <v>143</v>
      </c>
      <c r="E355" s="218"/>
      <c r="F355" s="220" t="s">
        <v>821</v>
      </c>
      <c r="G355" s="218"/>
      <c r="H355" s="221">
        <v>2172.798</v>
      </c>
      <c r="I355" s="222"/>
      <c r="J355" s="218"/>
      <c r="K355" s="218"/>
      <c r="L355" s="223"/>
      <c r="M355" s="224"/>
      <c r="N355" s="225"/>
      <c r="O355" s="225"/>
      <c r="P355" s="225"/>
      <c r="Q355" s="225"/>
      <c r="R355" s="225"/>
      <c r="S355" s="225"/>
      <c r="T355" s="226"/>
      <c r="AT355" s="227" t="s">
        <v>143</v>
      </c>
      <c r="AU355" s="227" t="s">
        <v>84</v>
      </c>
      <c r="AV355" s="11" t="s">
        <v>84</v>
      </c>
      <c r="AW355" s="11" t="s">
        <v>4</v>
      </c>
      <c r="AX355" s="11" t="s">
        <v>82</v>
      </c>
      <c r="AY355" s="227" t="s">
        <v>130</v>
      </c>
    </row>
    <row r="356" spans="2:65" s="1" customFormat="1" ht="20.4" customHeight="1">
      <c r="B356" s="35"/>
      <c r="C356" s="201" t="s">
        <v>556</v>
      </c>
      <c r="D356" s="201" t="s">
        <v>132</v>
      </c>
      <c r="E356" s="202" t="s">
        <v>663</v>
      </c>
      <c r="F356" s="203" t="s">
        <v>664</v>
      </c>
      <c r="G356" s="204" t="s">
        <v>308</v>
      </c>
      <c r="H356" s="205">
        <v>241.422</v>
      </c>
      <c r="I356" s="206"/>
      <c r="J356" s="207">
        <f>ROUND(I356*H356,2)</f>
        <v>0</v>
      </c>
      <c r="K356" s="203" t="s">
        <v>136</v>
      </c>
      <c r="L356" s="40"/>
      <c r="M356" s="208" t="s">
        <v>19</v>
      </c>
      <c r="N356" s="209" t="s">
        <v>45</v>
      </c>
      <c r="O356" s="76"/>
      <c r="P356" s="210">
        <f>O356*H356</f>
        <v>0</v>
      </c>
      <c r="Q356" s="210">
        <v>0</v>
      </c>
      <c r="R356" s="210">
        <f>Q356*H356</f>
        <v>0</v>
      </c>
      <c r="S356" s="210">
        <v>0</v>
      </c>
      <c r="T356" s="211">
        <f>S356*H356</f>
        <v>0</v>
      </c>
      <c r="AR356" s="14" t="s">
        <v>137</v>
      </c>
      <c r="AT356" s="14" t="s">
        <v>132</v>
      </c>
      <c r="AU356" s="14" t="s">
        <v>84</v>
      </c>
      <c r="AY356" s="14" t="s">
        <v>130</v>
      </c>
      <c r="BE356" s="212">
        <f>IF(N356="základní",J356,0)</f>
        <v>0</v>
      </c>
      <c r="BF356" s="212">
        <f>IF(N356="snížená",J356,0)</f>
        <v>0</v>
      </c>
      <c r="BG356" s="212">
        <f>IF(N356="zákl. přenesená",J356,0)</f>
        <v>0</v>
      </c>
      <c r="BH356" s="212">
        <f>IF(N356="sníž. přenesená",J356,0)</f>
        <v>0</v>
      </c>
      <c r="BI356" s="212">
        <f>IF(N356="nulová",J356,0)</f>
        <v>0</v>
      </c>
      <c r="BJ356" s="14" t="s">
        <v>82</v>
      </c>
      <c r="BK356" s="212">
        <f>ROUND(I356*H356,2)</f>
        <v>0</v>
      </c>
      <c r="BL356" s="14" t="s">
        <v>137</v>
      </c>
      <c r="BM356" s="14" t="s">
        <v>822</v>
      </c>
    </row>
    <row r="357" spans="2:47" s="1" customFormat="1" ht="12">
      <c r="B357" s="35"/>
      <c r="C357" s="36"/>
      <c r="D357" s="213" t="s">
        <v>139</v>
      </c>
      <c r="E357" s="36"/>
      <c r="F357" s="214" t="s">
        <v>666</v>
      </c>
      <c r="G357" s="36"/>
      <c r="H357" s="36"/>
      <c r="I357" s="127"/>
      <c r="J357" s="36"/>
      <c r="K357" s="36"/>
      <c r="L357" s="40"/>
      <c r="M357" s="215"/>
      <c r="N357" s="76"/>
      <c r="O357" s="76"/>
      <c r="P357" s="76"/>
      <c r="Q357" s="76"/>
      <c r="R357" s="76"/>
      <c r="S357" s="76"/>
      <c r="T357" s="77"/>
      <c r="AT357" s="14" t="s">
        <v>139</v>
      </c>
      <c r="AU357" s="14" t="s">
        <v>84</v>
      </c>
    </row>
    <row r="358" spans="2:47" s="1" customFormat="1" ht="12">
      <c r="B358" s="35"/>
      <c r="C358" s="36"/>
      <c r="D358" s="213" t="s">
        <v>141</v>
      </c>
      <c r="E358" s="36"/>
      <c r="F358" s="216" t="s">
        <v>667</v>
      </c>
      <c r="G358" s="36"/>
      <c r="H358" s="36"/>
      <c r="I358" s="127"/>
      <c r="J358" s="36"/>
      <c r="K358" s="36"/>
      <c r="L358" s="40"/>
      <c r="M358" s="215"/>
      <c r="N358" s="76"/>
      <c r="O358" s="76"/>
      <c r="P358" s="76"/>
      <c r="Q358" s="76"/>
      <c r="R358" s="76"/>
      <c r="S358" s="76"/>
      <c r="T358" s="77"/>
      <c r="AT358" s="14" t="s">
        <v>141</v>
      </c>
      <c r="AU358" s="14" t="s">
        <v>84</v>
      </c>
    </row>
    <row r="359" spans="2:65" s="1" customFormat="1" ht="20.4" customHeight="1">
      <c r="B359" s="35"/>
      <c r="C359" s="201" t="s">
        <v>561</v>
      </c>
      <c r="D359" s="201" t="s">
        <v>132</v>
      </c>
      <c r="E359" s="202" t="s">
        <v>669</v>
      </c>
      <c r="F359" s="203" t="s">
        <v>670</v>
      </c>
      <c r="G359" s="204" t="s">
        <v>308</v>
      </c>
      <c r="H359" s="205">
        <v>1.908</v>
      </c>
      <c r="I359" s="206"/>
      <c r="J359" s="207">
        <f>ROUND(I359*H359,2)</f>
        <v>0</v>
      </c>
      <c r="K359" s="203" t="s">
        <v>136</v>
      </c>
      <c r="L359" s="40"/>
      <c r="M359" s="208" t="s">
        <v>19</v>
      </c>
      <c r="N359" s="209" t="s">
        <v>45</v>
      </c>
      <c r="O359" s="76"/>
      <c r="P359" s="210">
        <f>O359*H359</f>
        <v>0</v>
      </c>
      <c r="Q359" s="210">
        <v>0</v>
      </c>
      <c r="R359" s="210">
        <f>Q359*H359</f>
        <v>0</v>
      </c>
      <c r="S359" s="210">
        <v>0</v>
      </c>
      <c r="T359" s="211">
        <f>S359*H359</f>
        <v>0</v>
      </c>
      <c r="AR359" s="14" t="s">
        <v>137</v>
      </c>
      <c r="AT359" s="14" t="s">
        <v>132</v>
      </c>
      <c r="AU359" s="14" t="s">
        <v>84</v>
      </c>
      <c r="AY359" s="14" t="s">
        <v>130</v>
      </c>
      <c r="BE359" s="212">
        <f>IF(N359="základní",J359,0)</f>
        <v>0</v>
      </c>
      <c r="BF359" s="212">
        <f>IF(N359="snížená",J359,0)</f>
        <v>0</v>
      </c>
      <c r="BG359" s="212">
        <f>IF(N359="zákl. přenesená",J359,0)</f>
        <v>0</v>
      </c>
      <c r="BH359" s="212">
        <f>IF(N359="sníž. přenesená",J359,0)</f>
        <v>0</v>
      </c>
      <c r="BI359" s="212">
        <f>IF(N359="nulová",J359,0)</f>
        <v>0</v>
      </c>
      <c r="BJ359" s="14" t="s">
        <v>82</v>
      </c>
      <c r="BK359" s="212">
        <f>ROUND(I359*H359,2)</f>
        <v>0</v>
      </c>
      <c r="BL359" s="14" t="s">
        <v>137</v>
      </c>
      <c r="BM359" s="14" t="s">
        <v>823</v>
      </c>
    </row>
    <row r="360" spans="2:47" s="1" customFormat="1" ht="12">
      <c r="B360" s="35"/>
      <c r="C360" s="36"/>
      <c r="D360" s="213" t="s">
        <v>139</v>
      </c>
      <c r="E360" s="36"/>
      <c r="F360" s="214" t="s">
        <v>672</v>
      </c>
      <c r="G360" s="36"/>
      <c r="H360" s="36"/>
      <c r="I360" s="127"/>
      <c r="J360" s="36"/>
      <c r="K360" s="36"/>
      <c r="L360" s="40"/>
      <c r="M360" s="215"/>
      <c r="N360" s="76"/>
      <c r="O360" s="76"/>
      <c r="P360" s="76"/>
      <c r="Q360" s="76"/>
      <c r="R360" s="76"/>
      <c r="S360" s="76"/>
      <c r="T360" s="77"/>
      <c r="AT360" s="14" t="s">
        <v>139</v>
      </c>
      <c r="AU360" s="14" t="s">
        <v>84</v>
      </c>
    </row>
    <row r="361" spans="2:47" s="1" customFormat="1" ht="12">
      <c r="B361" s="35"/>
      <c r="C361" s="36"/>
      <c r="D361" s="213" t="s">
        <v>141</v>
      </c>
      <c r="E361" s="36"/>
      <c r="F361" s="216" t="s">
        <v>673</v>
      </c>
      <c r="G361" s="36"/>
      <c r="H361" s="36"/>
      <c r="I361" s="127"/>
      <c r="J361" s="36"/>
      <c r="K361" s="36"/>
      <c r="L361" s="40"/>
      <c r="M361" s="215"/>
      <c r="N361" s="76"/>
      <c r="O361" s="76"/>
      <c r="P361" s="76"/>
      <c r="Q361" s="76"/>
      <c r="R361" s="76"/>
      <c r="S361" s="76"/>
      <c r="T361" s="77"/>
      <c r="AT361" s="14" t="s">
        <v>141</v>
      </c>
      <c r="AU361" s="14" t="s">
        <v>84</v>
      </c>
    </row>
    <row r="362" spans="2:51" s="11" customFormat="1" ht="12">
      <c r="B362" s="217"/>
      <c r="C362" s="218"/>
      <c r="D362" s="213" t="s">
        <v>143</v>
      </c>
      <c r="E362" s="219" t="s">
        <v>19</v>
      </c>
      <c r="F362" s="220" t="s">
        <v>824</v>
      </c>
      <c r="G362" s="218"/>
      <c r="H362" s="221">
        <v>1.908</v>
      </c>
      <c r="I362" s="222"/>
      <c r="J362" s="218"/>
      <c r="K362" s="218"/>
      <c r="L362" s="223"/>
      <c r="M362" s="224"/>
      <c r="N362" s="225"/>
      <c r="O362" s="225"/>
      <c r="P362" s="225"/>
      <c r="Q362" s="225"/>
      <c r="R362" s="225"/>
      <c r="S362" s="225"/>
      <c r="T362" s="226"/>
      <c r="AT362" s="227" t="s">
        <v>143</v>
      </c>
      <c r="AU362" s="227" t="s">
        <v>84</v>
      </c>
      <c r="AV362" s="11" t="s">
        <v>84</v>
      </c>
      <c r="AW362" s="11" t="s">
        <v>35</v>
      </c>
      <c r="AX362" s="11" t="s">
        <v>74</v>
      </c>
      <c r="AY362" s="227" t="s">
        <v>130</v>
      </c>
    </row>
    <row r="363" spans="2:65" s="1" customFormat="1" ht="20.4" customHeight="1">
      <c r="B363" s="35"/>
      <c r="C363" s="201" t="s">
        <v>565</v>
      </c>
      <c r="D363" s="201" t="s">
        <v>132</v>
      </c>
      <c r="E363" s="202" t="s">
        <v>677</v>
      </c>
      <c r="F363" s="203" t="s">
        <v>678</v>
      </c>
      <c r="G363" s="204" t="s">
        <v>308</v>
      </c>
      <c r="H363" s="205">
        <v>239.514</v>
      </c>
      <c r="I363" s="206"/>
      <c r="J363" s="207">
        <f>ROUND(I363*H363,2)</f>
        <v>0</v>
      </c>
      <c r="K363" s="203" t="s">
        <v>136</v>
      </c>
      <c r="L363" s="40"/>
      <c r="M363" s="208" t="s">
        <v>19</v>
      </c>
      <c r="N363" s="209" t="s">
        <v>45</v>
      </c>
      <c r="O363" s="76"/>
      <c r="P363" s="210">
        <f>O363*H363</f>
        <v>0</v>
      </c>
      <c r="Q363" s="210">
        <v>0</v>
      </c>
      <c r="R363" s="210">
        <f>Q363*H363</f>
        <v>0</v>
      </c>
      <c r="S363" s="210">
        <v>0</v>
      </c>
      <c r="T363" s="211">
        <f>S363*H363</f>
        <v>0</v>
      </c>
      <c r="AR363" s="14" t="s">
        <v>137</v>
      </c>
      <c r="AT363" s="14" t="s">
        <v>132</v>
      </c>
      <c r="AU363" s="14" t="s">
        <v>84</v>
      </c>
      <c r="AY363" s="14" t="s">
        <v>130</v>
      </c>
      <c r="BE363" s="212">
        <f>IF(N363="základní",J363,0)</f>
        <v>0</v>
      </c>
      <c r="BF363" s="212">
        <f>IF(N363="snížená",J363,0)</f>
        <v>0</v>
      </c>
      <c r="BG363" s="212">
        <f>IF(N363="zákl. přenesená",J363,0)</f>
        <v>0</v>
      </c>
      <c r="BH363" s="212">
        <f>IF(N363="sníž. přenesená",J363,0)</f>
        <v>0</v>
      </c>
      <c r="BI363" s="212">
        <f>IF(N363="nulová",J363,0)</f>
        <v>0</v>
      </c>
      <c r="BJ363" s="14" t="s">
        <v>82</v>
      </c>
      <c r="BK363" s="212">
        <f>ROUND(I363*H363,2)</f>
        <v>0</v>
      </c>
      <c r="BL363" s="14" t="s">
        <v>137</v>
      </c>
      <c r="BM363" s="14" t="s">
        <v>825</v>
      </c>
    </row>
    <row r="364" spans="2:47" s="1" customFormat="1" ht="12">
      <c r="B364" s="35"/>
      <c r="C364" s="36"/>
      <c r="D364" s="213" t="s">
        <v>139</v>
      </c>
      <c r="E364" s="36"/>
      <c r="F364" s="214" t="s">
        <v>310</v>
      </c>
      <c r="G364" s="36"/>
      <c r="H364" s="36"/>
      <c r="I364" s="127"/>
      <c r="J364" s="36"/>
      <c r="K364" s="36"/>
      <c r="L364" s="40"/>
      <c r="M364" s="215"/>
      <c r="N364" s="76"/>
      <c r="O364" s="76"/>
      <c r="P364" s="76"/>
      <c r="Q364" s="76"/>
      <c r="R364" s="76"/>
      <c r="S364" s="76"/>
      <c r="T364" s="77"/>
      <c r="AT364" s="14" t="s">
        <v>139</v>
      </c>
      <c r="AU364" s="14" t="s">
        <v>84</v>
      </c>
    </row>
    <row r="365" spans="2:47" s="1" customFormat="1" ht="12">
      <c r="B365" s="35"/>
      <c r="C365" s="36"/>
      <c r="D365" s="213" t="s">
        <v>141</v>
      </c>
      <c r="E365" s="36"/>
      <c r="F365" s="216" t="s">
        <v>673</v>
      </c>
      <c r="G365" s="36"/>
      <c r="H365" s="36"/>
      <c r="I365" s="127"/>
      <c r="J365" s="36"/>
      <c r="K365" s="36"/>
      <c r="L365" s="40"/>
      <c r="M365" s="215"/>
      <c r="N365" s="76"/>
      <c r="O365" s="76"/>
      <c r="P365" s="76"/>
      <c r="Q365" s="76"/>
      <c r="R365" s="76"/>
      <c r="S365" s="76"/>
      <c r="T365" s="77"/>
      <c r="AT365" s="14" t="s">
        <v>141</v>
      </c>
      <c r="AU365" s="14" t="s">
        <v>84</v>
      </c>
    </row>
    <row r="366" spans="2:51" s="11" customFormat="1" ht="12">
      <c r="B366" s="217"/>
      <c r="C366" s="218"/>
      <c r="D366" s="213" t="s">
        <v>143</v>
      </c>
      <c r="E366" s="219" t="s">
        <v>19</v>
      </c>
      <c r="F366" s="220" t="s">
        <v>826</v>
      </c>
      <c r="G366" s="218"/>
      <c r="H366" s="221">
        <v>142.848</v>
      </c>
      <c r="I366" s="222"/>
      <c r="J366" s="218"/>
      <c r="K366" s="218"/>
      <c r="L366" s="223"/>
      <c r="M366" s="224"/>
      <c r="N366" s="225"/>
      <c r="O366" s="225"/>
      <c r="P366" s="225"/>
      <c r="Q366" s="225"/>
      <c r="R366" s="225"/>
      <c r="S366" s="225"/>
      <c r="T366" s="226"/>
      <c r="AT366" s="227" t="s">
        <v>143</v>
      </c>
      <c r="AU366" s="227" t="s">
        <v>84</v>
      </c>
      <c r="AV366" s="11" t="s">
        <v>84</v>
      </c>
      <c r="AW366" s="11" t="s">
        <v>35</v>
      </c>
      <c r="AX366" s="11" t="s">
        <v>74</v>
      </c>
      <c r="AY366" s="227" t="s">
        <v>130</v>
      </c>
    </row>
    <row r="367" spans="2:51" s="11" customFormat="1" ht="12">
      <c r="B367" s="217"/>
      <c r="C367" s="218"/>
      <c r="D367" s="213" t="s">
        <v>143</v>
      </c>
      <c r="E367" s="219" t="s">
        <v>19</v>
      </c>
      <c r="F367" s="220" t="s">
        <v>827</v>
      </c>
      <c r="G367" s="218"/>
      <c r="H367" s="221">
        <v>2.502</v>
      </c>
      <c r="I367" s="222"/>
      <c r="J367" s="218"/>
      <c r="K367" s="218"/>
      <c r="L367" s="223"/>
      <c r="M367" s="224"/>
      <c r="N367" s="225"/>
      <c r="O367" s="225"/>
      <c r="P367" s="225"/>
      <c r="Q367" s="225"/>
      <c r="R367" s="225"/>
      <c r="S367" s="225"/>
      <c r="T367" s="226"/>
      <c r="AT367" s="227" t="s">
        <v>143</v>
      </c>
      <c r="AU367" s="227" t="s">
        <v>84</v>
      </c>
      <c r="AV367" s="11" t="s">
        <v>84</v>
      </c>
      <c r="AW367" s="11" t="s">
        <v>35</v>
      </c>
      <c r="AX367" s="11" t="s">
        <v>74</v>
      </c>
      <c r="AY367" s="227" t="s">
        <v>130</v>
      </c>
    </row>
    <row r="368" spans="2:51" s="11" customFormat="1" ht="12">
      <c r="B368" s="217"/>
      <c r="C368" s="218"/>
      <c r="D368" s="213" t="s">
        <v>143</v>
      </c>
      <c r="E368" s="219" t="s">
        <v>19</v>
      </c>
      <c r="F368" s="220" t="s">
        <v>828</v>
      </c>
      <c r="G368" s="218"/>
      <c r="H368" s="221">
        <v>91.524</v>
      </c>
      <c r="I368" s="222"/>
      <c r="J368" s="218"/>
      <c r="K368" s="218"/>
      <c r="L368" s="223"/>
      <c r="M368" s="224"/>
      <c r="N368" s="225"/>
      <c r="O368" s="225"/>
      <c r="P368" s="225"/>
      <c r="Q368" s="225"/>
      <c r="R368" s="225"/>
      <c r="S368" s="225"/>
      <c r="T368" s="226"/>
      <c r="AT368" s="227" t="s">
        <v>143</v>
      </c>
      <c r="AU368" s="227" t="s">
        <v>84</v>
      </c>
      <c r="AV368" s="11" t="s">
        <v>84</v>
      </c>
      <c r="AW368" s="11" t="s">
        <v>35</v>
      </c>
      <c r="AX368" s="11" t="s">
        <v>74</v>
      </c>
      <c r="AY368" s="227" t="s">
        <v>130</v>
      </c>
    </row>
    <row r="369" spans="2:51" s="11" customFormat="1" ht="12">
      <c r="B369" s="217"/>
      <c r="C369" s="218"/>
      <c r="D369" s="213" t="s">
        <v>143</v>
      </c>
      <c r="E369" s="219" t="s">
        <v>19</v>
      </c>
      <c r="F369" s="220" t="s">
        <v>829</v>
      </c>
      <c r="G369" s="218"/>
      <c r="H369" s="221">
        <v>2.64</v>
      </c>
      <c r="I369" s="222"/>
      <c r="J369" s="218"/>
      <c r="K369" s="218"/>
      <c r="L369" s="223"/>
      <c r="M369" s="224"/>
      <c r="N369" s="225"/>
      <c r="O369" s="225"/>
      <c r="P369" s="225"/>
      <c r="Q369" s="225"/>
      <c r="R369" s="225"/>
      <c r="S369" s="225"/>
      <c r="T369" s="226"/>
      <c r="AT369" s="227" t="s">
        <v>143</v>
      </c>
      <c r="AU369" s="227" t="s">
        <v>84</v>
      </c>
      <c r="AV369" s="11" t="s">
        <v>84</v>
      </c>
      <c r="AW369" s="11" t="s">
        <v>35</v>
      </c>
      <c r="AX369" s="11" t="s">
        <v>74</v>
      </c>
      <c r="AY369" s="227" t="s">
        <v>130</v>
      </c>
    </row>
    <row r="370" spans="2:63" s="10" customFormat="1" ht="22.8" customHeight="1">
      <c r="B370" s="185"/>
      <c r="C370" s="186"/>
      <c r="D370" s="187" t="s">
        <v>73</v>
      </c>
      <c r="E370" s="199" t="s">
        <v>683</v>
      </c>
      <c r="F370" s="199" t="s">
        <v>684</v>
      </c>
      <c r="G370" s="186"/>
      <c r="H370" s="186"/>
      <c r="I370" s="189"/>
      <c r="J370" s="200">
        <f>BK370</f>
        <v>0</v>
      </c>
      <c r="K370" s="186"/>
      <c r="L370" s="191"/>
      <c r="M370" s="192"/>
      <c r="N370" s="193"/>
      <c r="O370" s="193"/>
      <c r="P370" s="194">
        <f>SUM(P371:P373)</f>
        <v>0</v>
      </c>
      <c r="Q370" s="193"/>
      <c r="R370" s="194">
        <f>SUM(R371:R373)</f>
        <v>0</v>
      </c>
      <c r="S370" s="193"/>
      <c r="T370" s="195">
        <f>SUM(T371:T373)</f>
        <v>0</v>
      </c>
      <c r="AR370" s="196" t="s">
        <v>82</v>
      </c>
      <c r="AT370" s="197" t="s">
        <v>73</v>
      </c>
      <c r="AU370" s="197" t="s">
        <v>82</v>
      </c>
      <c r="AY370" s="196" t="s">
        <v>130</v>
      </c>
      <c r="BK370" s="198">
        <f>SUM(BK371:BK373)</f>
        <v>0</v>
      </c>
    </row>
    <row r="371" spans="2:65" s="1" customFormat="1" ht="20.4" customHeight="1">
      <c r="B371" s="35"/>
      <c r="C371" s="201" t="s">
        <v>569</v>
      </c>
      <c r="D371" s="201" t="s">
        <v>132</v>
      </c>
      <c r="E371" s="202" t="s">
        <v>686</v>
      </c>
      <c r="F371" s="203" t="s">
        <v>687</v>
      </c>
      <c r="G371" s="204" t="s">
        <v>308</v>
      </c>
      <c r="H371" s="205">
        <v>286.752</v>
      </c>
      <c r="I371" s="206"/>
      <c r="J371" s="207">
        <f>ROUND(I371*H371,2)</f>
        <v>0</v>
      </c>
      <c r="K371" s="203" t="s">
        <v>136</v>
      </c>
      <c r="L371" s="40"/>
      <c r="M371" s="208" t="s">
        <v>19</v>
      </c>
      <c r="N371" s="209" t="s">
        <v>45</v>
      </c>
      <c r="O371" s="76"/>
      <c r="P371" s="210">
        <f>O371*H371</f>
        <v>0</v>
      </c>
      <c r="Q371" s="210">
        <v>0</v>
      </c>
      <c r="R371" s="210">
        <f>Q371*H371</f>
        <v>0</v>
      </c>
      <c r="S371" s="210">
        <v>0</v>
      </c>
      <c r="T371" s="211">
        <f>S371*H371</f>
        <v>0</v>
      </c>
      <c r="AR371" s="14" t="s">
        <v>137</v>
      </c>
      <c r="AT371" s="14" t="s">
        <v>132</v>
      </c>
      <c r="AU371" s="14" t="s">
        <v>84</v>
      </c>
      <c r="AY371" s="14" t="s">
        <v>130</v>
      </c>
      <c r="BE371" s="212">
        <f>IF(N371="základní",J371,0)</f>
        <v>0</v>
      </c>
      <c r="BF371" s="212">
        <f>IF(N371="snížená",J371,0)</f>
        <v>0</v>
      </c>
      <c r="BG371" s="212">
        <f>IF(N371="zákl. přenesená",J371,0)</f>
        <v>0</v>
      </c>
      <c r="BH371" s="212">
        <f>IF(N371="sníž. přenesená",J371,0)</f>
        <v>0</v>
      </c>
      <c r="BI371" s="212">
        <f>IF(N371="nulová",J371,0)</f>
        <v>0</v>
      </c>
      <c r="BJ371" s="14" t="s">
        <v>82</v>
      </c>
      <c r="BK371" s="212">
        <f>ROUND(I371*H371,2)</f>
        <v>0</v>
      </c>
      <c r="BL371" s="14" t="s">
        <v>137</v>
      </c>
      <c r="BM371" s="14" t="s">
        <v>830</v>
      </c>
    </row>
    <row r="372" spans="2:47" s="1" customFormat="1" ht="12">
      <c r="B372" s="35"/>
      <c r="C372" s="36"/>
      <c r="D372" s="213" t="s">
        <v>139</v>
      </c>
      <c r="E372" s="36"/>
      <c r="F372" s="214" t="s">
        <v>689</v>
      </c>
      <c r="G372" s="36"/>
      <c r="H372" s="36"/>
      <c r="I372" s="127"/>
      <c r="J372" s="36"/>
      <c r="K372" s="36"/>
      <c r="L372" s="40"/>
      <c r="M372" s="215"/>
      <c r="N372" s="76"/>
      <c r="O372" s="76"/>
      <c r="P372" s="76"/>
      <c r="Q372" s="76"/>
      <c r="R372" s="76"/>
      <c r="S372" s="76"/>
      <c r="T372" s="77"/>
      <c r="AT372" s="14" t="s">
        <v>139</v>
      </c>
      <c r="AU372" s="14" t="s">
        <v>84</v>
      </c>
    </row>
    <row r="373" spans="2:47" s="1" customFormat="1" ht="12">
      <c r="B373" s="35"/>
      <c r="C373" s="36"/>
      <c r="D373" s="213" t="s">
        <v>141</v>
      </c>
      <c r="E373" s="36"/>
      <c r="F373" s="216" t="s">
        <v>690</v>
      </c>
      <c r="G373" s="36"/>
      <c r="H373" s="36"/>
      <c r="I373" s="127"/>
      <c r="J373" s="36"/>
      <c r="K373" s="36"/>
      <c r="L373" s="40"/>
      <c r="M373" s="238"/>
      <c r="N373" s="239"/>
      <c r="O373" s="239"/>
      <c r="P373" s="239"/>
      <c r="Q373" s="239"/>
      <c r="R373" s="239"/>
      <c r="S373" s="239"/>
      <c r="T373" s="240"/>
      <c r="AT373" s="14" t="s">
        <v>141</v>
      </c>
      <c r="AU373" s="14" t="s">
        <v>84</v>
      </c>
    </row>
    <row r="374" spans="2:12" s="1" customFormat="1" ht="6.95" customHeight="1">
      <c r="B374" s="54"/>
      <c r="C374" s="55"/>
      <c r="D374" s="55"/>
      <c r="E374" s="55"/>
      <c r="F374" s="55"/>
      <c r="G374" s="55"/>
      <c r="H374" s="55"/>
      <c r="I374" s="151"/>
      <c r="J374" s="55"/>
      <c r="K374" s="55"/>
      <c r="L374" s="40"/>
    </row>
  </sheetData>
  <sheetProtection password="CC35" sheet="1" objects="1" scenarios="1" formatColumns="0" formatRows="0" autoFilter="0"/>
  <autoFilter ref="C86:K373"/>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377"/>
  <sheetViews>
    <sheetView showGridLines="0" workbookViewId="0" topLeftCell="A1"/>
  </sheetViews>
  <sheetFormatPr defaultColWidth="9.140625" defaultRowHeight="12"/>
  <cols>
    <col min="1" max="1" width="7.140625" style="0" customWidth="1"/>
    <col min="2" max="2" width="1.421875" style="0" customWidth="1"/>
    <col min="3" max="3" width="3.57421875" style="0" customWidth="1"/>
    <col min="4" max="4" width="3.7109375" style="0" customWidth="1"/>
    <col min="5" max="5" width="14.7109375" style="0" customWidth="1"/>
    <col min="6" max="6" width="86.421875" style="0" customWidth="1"/>
    <col min="7" max="7" width="7.421875" style="0" customWidth="1"/>
    <col min="8" max="8" width="9.57421875" style="0" customWidth="1"/>
    <col min="9" max="9" width="12.140625" style="120" customWidth="1"/>
    <col min="10" max="10" width="20.140625" style="0" customWidth="1"/>
    <col min="11" max="11" width="13.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57421875" style="0" customWidth="1"/>
    <col min="23" max="23" width="14.00390625" style="0" customWidth="1"/>
    <col min="24" max="24" width="10.57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5" customHeight="1">
      <c r="AT2" s="14" t="s">
        <v>90</v>
      </c>
    </row>
    <row r="3" spans="2:46" ht="6.95" customHeight="1">
      <c r="B3" s="121"/>
      <c r="C3" s="122"/>
      <c r="D3" s="122"/>
      <c r="E3" s="122"/>
      <c r="F3" s="122"/>
      <c r="G3" s="122"/>
      <c r="H3" s="122"/>
      <c r="I3" s="123"/>
      <c r="J3" s="122"/>
      <c r="K3" s="122"/>
      <c r="L3" s="17"/>
      <c r="AT3" s="14" t="s">
        <v>84</v>
      </c>
    </row>
    <row r="4" spans="2:46" ht="24.95" customHeight="1">
      <c r="B4" s="17"/>
      <c r="D4" s="124" t="s">
        <v>100</v>
      </c>
      <c r="L4" s="17"/>
      <c r="M4" s="21" t="s">
        <v>10</v>
      </c>
      <c r="AT4" s="14" t="s">
        <v>4</v>
      </c>
    </row>
    <row r="5" spans="2:12" ht="6.95" customHeight="1">
      <c r="B5" s="17"/>
      <c r="L5" s="17"/>
    </row>
    <row r="6" spans="2:12" ht="12" customHeight="1">
      <c r="B6" s="17"/>
      <c r="D6" s="125" t="s">
        <v>16</v>
      </c>
      <c r="L6" s="17"/>
    </row>
    <row r="7" spans="2:12" ht="14.4" customHeight="1">
      <c r="B7" s="17"/>
      <c r="E7" s="126" t="str">
        <f>'Rekapitulace stavby'!K6</f>
        <v>Obnova a dostavba kanalizace Plánice - Klatovská, Kostelní</v>
      </c>
      <c r="F7" s="125"/>
      <c r="G7" s="125"/>
      <c r="H7" s="125"/>
      <c r="L7" s="17"/>
    </row>
    <row r="8" spans="2:12" s="1" customFormat="1" ht="12" customHeight="1">
      <c r="B8" s="40"/>
      <c r="D8" s="125" t="s">
        <v>101</v>
      </c>
      <c r="I8" s="127"/>
      <c r="L8" s="40"/>
    </row>
    <row r="9" spans="2:12" s="1" customFormat="1" ht="36.95" customHeight="1">
      <c r="B9" s="40"/>
      <c r="E9" s="128" t="s">
        <v>831</v>
      </c>
      <c r="F9" s="1"/>
      <c r="G9" s="1"/>
      <c r="H9" s="1"/>
      <c r="I9" s="127"/>
      <c r="L9" s="40"/>
    </row>
    <row r="10" spans="2:12" s="1" customFormat="1" ht="12">
      <c r="B10" s="40"/>
      <c r="I10" s="127"/>
      <c r="L10" s="40"/>
    </row>
    <row r="11" spans="2:12" s="1" customFormat="1" ht="12" customHeight="1">
      <c r="B11" s="40"/>
      <c r="D11" s="125" t="s">
        <v>18</v>
      </c>
      <c r="F11" s="14" t="s">
        <v>19</v>
      </c>
      <c r="I11" s="129" t="s">
        <v>20</v>
      </c>
      <c r="J11" s="14" t="s">
        <v>19</v>
      </c>
      <c r="L11" s="40"/>
    </row>
    <row r="12" spans="2:12" s="1" customFormat="1" ht="12" customHeight="1">
      <c r="B12" s="40"/>
      <c r="D12" s="125" t="s">
        <v>21</v>
      </c>
      <c r="F12" s="14" t="s">
        <v>22</v>
      </c>
      <c r="I12" s="129" t="s">
        <v>23</v>
      </c>
      <c r="J12" s="130" t="str">
        <f>'Rekapitulace stavby'!AN8</f>
        <v>29. 10. 2018</v>
      </c>
      <c r="L12" s="40"/>
    </row>
    <row r="13" spans="2:12" s="1" customFormat="1" ht="10.8" customHeight="1">
      <c r="B13" s="40"/>
      <c r="I13" s="127"/>
      <c r="L13" s="40"/>
    </row>
    <row r="14" spans="2:12" s="1" customFormat="1" ht="12" customHeight="1">
      <c r="B14" s="40"/>
      <c r="D14" s="125" t="s">
        <v>25</v>
      </c>
      <c r="I14" s="129" t="s">
        <v>26</v>
      </c>
      <c r="J14" s="14" t="s">
        <v>27</v>
      </c>
      <c r="L14" s="40"/>
    </row>
    <row r="15" spans="2:12" s="1" customFormat="1" ht="18" customHeight="1">
      <c r="B15" s="40"/>
      <c r="E15" s="14" t="s">
        <v>28</v>
      </c>
      <c r="I15" s="129" t="s">
        <v>29</v>
      </c>
      <c r="J15" s="14" t="s">
        <v>19</v>
      </c>
      <c r="L15" s="40"/>
    </row>
    <row r="16" spans="2:12" s="1" customFormat="1" ht="6.95" customHeight="1">
      <c r="B16" s="40"/>
      <c r="I16" s="127"/>
      <c r="L16" s="40"/>
    </row>
    <row r="17" spans="2:12" s="1" customFormat="1" ht="12" customHeight="1">
      <c r="B17" s="40"/>
      <c r="D17" s="125" t="s">
        <v>30</v>
      </c>
      <c r="I17" s="129" t="s">
        <v>26</v>
      </c>
      <c r="J17" s="30" t="str">
        <f>'Rekapitulace stavby'!AN13</f>
        <v>Vyplň údaj</v>
      </c>
      <c r="L17" s="40"/>
    </row>
    <row r="18" spans="2:12" s="1" customFormat="1" ht="18" customHeight="1">
      <c r="B18" s="40"/>
      <c r="E18" s="30" t="str">
        <f>'Rekapitulace stavby'!E14</f>
        <v>Vyplň údaj</v>
      </c>
      <c r="F18" s="14"/>
      <c r="G18" s="14"/>
      <c r="H18" s="14"/>
      <c r="I18" s="129" t="s">
        <v>29</v>
      </c>
      <c r="J18" s="30" t="str">
        <f>'Rekapitulace stavby'!AN14</f>
        <v>Vyplň údaj</v>
      </c>
      <c r="L18" s="40"/>
    </row>
    <row r="19" spans="2:12" s="1" customFormat="1" ht="6.95" customHeight="1">
      <c r="B19" s="40"/>
      <c r="I19" s="127"/>
      <c r="L19" s="40"/>
    </row>
    <row r="20" spans="2:12" s="1" customFormat="1" ht="12" customHeight="1">
      <c r="B20" s="40"/>
      <c r="D20" s="125" t="s">
        <v>32</v>
      </c>
      <c r="I20" s="129" t="s">
        <v>26</v>
      </c>
      <c r="J20" s="14" t="s">
        <v>33</v>
      </c>
      <c r="L20" s="40"/>
    </row>
    <row r="21" spans="2:12" s="1" customFormat="1" ht="18" customHeight="1">
      <c r="B21" s="40"/>
      <c r="E21" s="14" t="s">
        <v>34</v>
      </c>
      <c r="I21" s="129" t="s">
        <v>29</v>
      </c>
      <c r="J21" s="14" t="s">
        <v>19</v>
      </c>
      <c r="L21" s="40"/>
    </row>
    <row r="22" spans="2:12" s="1" customFormat="1" ht="6.95" customHeight="1">
      <c r="B22" s="40"/>
      <c r="I22" s="127"/>
      <c r="L22" s="40"/>
    </row>
    <row r="23" spans="2:12" s="1" customFormat="1" ht="12" customHeight="1">
      <c r="B23" s="40"/>
      <c r="D23" s="125" t="s">
        <v>36</v>
      </c>
      <c r="I23" s="129" t="s">
        <v>26</v>
      </c>
      <c r="J23" s="14" t="str">
        <f>IF('Rekapitulace stavby'!AN19="","",'Rekapitulace stavby'!AN19)</f>
        <v/>
      </c>
      <c r="L23" s="40"/>
    </row>
    <row r="24" spans="2:12" s="1" customFormat="1" ht="18" customHeight="1">
      <c r="B24" s="40"/>
      <c r="E24" s="14" t="str">
        <f>IF('Rekapitulace stavby'!E20="","",'Rekapitulace stavby'!E20)</f>
        <v xml:space="preserve"> </v>
      </c>
      <c r="I24" s="129" t="s">
        <v>29</v>
      </c>
      <c r="J24" s="14" t="str">
        <f>IF('Rekapitulace stavby'!AN20="","",'Rekapitulace stavby'!AN20)</f>
        <v/>
      </c>
      <c r="L24" s="40"/>
    </row>
    <row r="25" spans="2:12" s="1" customFormat="1" ht="6.95" customHeight="1">
      <c r="B25" s="40"/>
      <c r="I25" s="127"/>
      <c r="L25" s="40"/>
    </row>
    <row r="26" spans="2:12" s="1" customFormat="1" ht="12" customHeight="1">
      <c r="B26" s="40"/>
      <c r="D26" s="125" t="s">
        <v>38</v>
      </c>
      <c r="I26" s="127"/>
      <c r="L26" s="40"/>
    </row>
    <row r="27" spans="2:12" s="6" customFormat="1" ht="14.4" customHeight="1">
      <c r="B27" s="131"/>
      <c r="E27" s="132" t="s">
        <v>19</v>
      </c>
      <c r="F27" s="132"/>
      <c r="G27" s="132"/>
      <c r="H27" s="132"/>
      <c r="I27" s="133"/>
      <c r="L27" s="131"/>
    </row>
    <row r="28" spans="2:12" s="1" customFormat="1" ht="6.95" customHeight="1">
      <c r="B28" s="40"/>
      <c r="I28" s="127"/>
      <c r="L28" s="40"/>
    </row>
    <row r="29" spans="2:12" s="1" customFormat="1" ht="6.95" customHeight="1">
      <c r="B29" s="40"/>
      <c r="D29" s="68"/>
      <c r="E29" s="68"/>
      <c r="F29" s="68"/>
      <c r="G29" s="68"/>
      <c r="H29" s="68"/>
      <c r="I29" s="134"/>
      <c r="J29" s="68"/>
      <c r="K29" s="68"/>
      <c r="L29" s="40"/>
    </row>
    <row r="30" spans="2:12" s="1" customFormat="1" ht="25.4" customHeight="1">
      <c r="B30" s="40"/>
      <c r="D30" s="135" t="s">
        <v>40</v>
      </c>
      <c r="I30" s="127"/>
      <c r="J30" s="136">
        <f>ROUND(J87,2)</f>
        <v>0</v>
      </c>
      <c r="L30" s="40"/>
    </row>
    <row r="31" spans="2:12" s="1" customFormat="1" ht="6.95" customHeight="1">
      <c r="B31" s="40"/>
      <c r="D31" s="68"/>
      <c r="E31" s="68"/>
      <c r="F31" s="68"/>
      <c r="G31" s="68"/>
      <c r="H31" s="68"/>
      <c r="I31" s="134"/>
      <c r="J31" s="68"/>
      <c r="K31" s="68"/>
      <c r="L31" s="40"/>
    </row>
    <row r="32" spans="2:12" s="1" customFormat="1" ht="14.4" customHeight="1">
      <c r="B32" s="40"/>
      <c r="F32" s="137" t="s">
        <v>42</v>
      </c>
      <c r="I32" s="138" t="s">
        <v>41</v>
      </c>
      <c r="J32" s="137" t="s">
        <v>43</v>
      </c>
      <c r="L32" s="40"/>
    </row>
    <row r="33" spans="2:12" s="1" customFormat="1" ht="14.4" customHeight="1">
      <c r="B33" s="40"/>
      <c r="D33" s="125" t="s">
        <v>44</v>
      </c>
      <c r="E33" s="125" t="s">
        <v>45</v>
      </c>
      <c r="F33" s="139">
        <f>ROUND((SUM(BE87:BE376)),2)</f>
        <v>0</v>
      </c>
      <c r="I33" s="140">
        <v>0.21</v>
      </c>
      <c r="J33" s="139">
        <f>ROUND(((SUM(BE87:BE376))*I33),2)</f>
        <v>0</v>
      </c>
      <c r="L33" s="40"/>
    </row>
    <row r="34" spans="2:12" s="1" customFormat="1" ht="14.4" customHeight="1">
      <c r="B34" s="40"/>
      <c r="E34" s="125" t="s">
        <v>46</v>
      </c>
      <c r="F34" s="139">
        <f>ROUND((SUM(BF87:BF376)),2)</f>
        <v>0</v>
      </c>
      <c r="I34" s="140">
        <v>0.15</v>
      </c>
      <c r="J34" s="139">
        <f>ROUND(((SUM(BF87:BF376))*I34),2)</f>
        <v>0</v>
      </c>
      <c r="L34" s="40"/>
    </row>
    <row r="35" spans="2:12" s="1" customFormat="1" ht="14.4" customHeight="1" hidden="1">
      <c r="B35" s="40"/>
      <c r="E35" s="125" t="s">
        <v>47</v>
      </c>
      <c r="F35" s="139">
        <f>ROUND((SUM(BG87:BG376)),2)</f>
        <v>0</v>
      </c>
      <c r="I35" s="140">
        <v>0.21</v>
      </c>
      <c r="J35" s="139">
        <f>0</f>
        <v>0</v>
      </c>
      <c r="L35" s="40"/>
    </row>
    <row r="36" spans="2:12" s="1" customFormat="1" ht="14.4" customHeight="1" hidden="1">
      <c r="B36" s="40"/>
      <c r="E36" s="125" t="s">
        <v>48</v>
      </c>
      <c r="F36" s="139">
        <f>ROUND((SUM(BH87:BH376)),2)</f>
        <v>0</v>
      </c>
      <c r="I36" s="140">
        <v>0.15</v>
      </c>
      <c r="J36" s="139">
        <f>0</f>
        <v>0</v>
      </c>
      <c r="L36" s="40"/>
    </row>
    <row r="37" spans="2:12" s="1" customFormat="1" ht="14.4" customHeight="1" hidden="1">
      <c r="B37" s="40"/>
      <c r="E37" s="125" t="s">
        <v>49</v>
      </c>
      <c r="F37" s="139">
        <f>ROUND((SUM(BI87:BI376)),2)</f>
        <v>0</v>
      </c>
      <c r="I37" s="140">
        <v>0</v>
      </c>
      <c r="J37" s="139">
        <f>0</f>
        <v>0</v>
      </c>
      <c r="L37" s="40"/>
    </row>
    <row r="38" spans="2:12" s="1" customFormat="1" ht="6.95" customHeight="1">
      <c r="B38" s="40"/>
      <c r="I38" s="127"/>
      <c r="L38" s="40"/>
    </row>
    <row r="39" spans="2:12" s="1" customFormat="1" ht="25.4" customHeight="1">
      <c r="B39" s="40"/>
      <c r="C39" s="141"/>
      <c r="D39" s="142" t="s">
        <v>50</v>
      </c>
      <c r="E39" s="143"/>
      <c r="F39" s="143"/>
      <c r="G39" s="144" t="s">
        <v>51</v>
      </c>
      <c r="H39" s="145" t="s">
        <v>52</v>
      </c>
      <c r="I39" s="146"/>
      <c r="J39" s="147">
        <f>SUM(J30:J37)</f>
        <v>0</v>
      </c>
      <c r="K39" s="148"/>
      <c r="L39" s="40"/>
    </row>
    <row r="40" spans="2:12" s="1" customFormat="1" ht="14.4" customHeight="1">
      <c r="B40" s="149"/>
      <c r="C40" s="150"/>
      <c r="D40" s="150"/>
      <c r="E40" s="150"/>
      <c r="F40" s="150"/>
      <c r="G40" s="150"/>
      <c r="H40" s="150"/>
      <c r="I40" s="151"/>
      <c r="J40" s="150"/>
      <c r="K40" s="150"/>
      <c r="L40" s="40"/>
    </row>
    <row r="44" spans="2:12" s="1" customFormat="1" ht="6.95" customHeight="1">
      <c r="B44" s="152"/>
      <c r="C44" s="153"/>
      <c r="D44" s="153"/>
      <c r="E44" s="153"/>
      <c r="F44" s="153"/>
      <c r="G44" s="153"/>
      <c r="H44" s="153"/>
      <c r="I44" s="154"/>
      <c r="J44" s="153"/>
      <c r="K44" s="153"/>
      <c r="L44" s="40"/>
    </row>
    <row r="45" spans="2:12" s="1" customFormat="1" ht="24.95" customHeight="1">
      <c r="B45" s="35"/>
      <c r="C45" s="20" t="s">
        <v>103</v>
      </c>
      <c r="D45" s="36"/>
      <c r="E45" s="36"/>
      <c r="F45" s="36"/>
      <c r="G45" s="36"/>
      <c r="H45" s="36"/>
      <c r="I45" s="127"/>
      <c r="J45" s="36"/>
      <c r="K45" s="36"/>
      <c r="L45" s="40"/>
    </row>
    <row r="46" spans="2:12" s="1" customFormat="1" ht="6.95" customHeight="1">
      <c r="B46" s="35"/>
      <c r="C46" s="36"/>
      <c r="D46" s="36"/>
      <c r="E46" s="36"/>
      <c r="F46" s="36"/>
      <c r="G46" s="36"/>
      <c r="H46" s="36"/>
      <c r="I46" s="127"/>
      <c r="J46" s="36"/>
      <c r="K46" s="36"/>
      <c r="L46" s="40"/>
    </row>
    <row r="47" spans="2:12" s="1" customFormat="1" ht="12" customHeight="1">
      <c r="B47" s="35"/>
      <c r="C47" s="29" t="s">
        <v>16</v>
      </c>
      <c r="D47" s="36"/>
      <c r="E47" s="36"/>
      <c r="F47" s="36"/>
      <c r="G47" s="36"/>
      <c r="H47" s="36"/>
      <c r="I47" s="127"/>
      <c r="J47" s="36"/>
      <c r="K47" s="36"/>
      <c r="L47" s="40"/>
    </row>
    <row r="48" spans="2:12" s="1" customFormat="1" ht="14.4" customHeight="1">
      <c r="B48" s="35"/>
      <c r="C48" s="36"/>
      <c r="D48" s="36"/>
      <c r="E48" s="155" t="str">
        <f>E7</f>
        <v>Obnova a dostavba kanalizace Plánice - Klatovská, Kostelní</v>
      </c>
      <c r="F48" s="29"/>
      <c r="G48" s="29"/>
      <c r="H48" s="29"/>
      <c r="I48" s="127"/>
      <c r="J48" s="36"/>
      <c r="K48" s="36"/>
      <c r="L48" s="40"/>
    </row>
    <row r="49" spans="2:12" s="1" customFormat="1" ht="12" customHeight="1">
      <c r="B49" s="35"/>
      <c r="C49" s="29" t="s">
        <v>101</v>
      </c>
      <c r="D49" s="36"/>
      <c r="E49" s="36"/>
      <c r="F49" s="36"/>
      <c r="G49" s="36"/>
      <c r="H49" s="36"/>
      <c r="I49" s="127"/>
      <c r="J49" s="36"/>
      <c r="K49" s="36"/>
      <c r="L49" s="40"/>
    </row>
    <row r="50" spans="2:12" s="1" customFormat="1" ht="14.4" customHeight="1">
      <c r="B50" s="35"/>
      <c r="C50" s="36"/>
      <c r="D50" s="36"/>
      <c r="E50" s="61" t="str">
        <f>E9</f>
        <v>SO 301 - OS -2 - Kanalizace stoka OS-2</v>
      </c>
      <c r="F50" s="36"/>
      <c r="G50" s="36"/>
      <c r="H50" s="36"/>
      <c r="I50" s="127"/>
      <c r="J50" s="36"/>
      <c r="K50" s="36"/>
      <c r="L50" s="40"/>
    </row>
    <row r="51" spans="2:12" s="1" customFormat="1" ht="6.95" customHeight="1">
      <c r="B51" s="35"/>
      <c r="C51" s="36"/>
      <c r="D51" s="36"/>
      <c r="E51" s="36"/>
      <c r="F51" s="36"/>
      <c r="G51" s="36"/>
      <c r="H51" s="36"/>
      <c r="I51" s="127"/>
      <c r="J51" s="36"/>
      <c r="K51" s="36"/>
      <c r="L51" s="40"/>
    </row>
    <row r="52" spans="2:12" s="1" customFormat="1" ht="12" customHeight="1">
      <c r="B52" s="35"/>
      <c r="C52" s="29" t="s">
        <v>21</v>
      </c>
      <c r="D52" s="36"/>
      <c r="E52" s="36"/>
      <c r="F52" s="24" t="str">
        <f>F12</f>
        <v>Plánice</v>
      </c>
      <c r="G52" s="36"/>
      <c r="H52" s="36"/>
      <c r="I52" s="129" t="s">
        <v>23</v>
      </c>
      <c r="J52" s="64" t="str">
        <f>IF(J12="","",J12)</f>
        <v>29. 10. 2018</v>
      </c>
      <c r="K52" s="36"/>
      <c r="L52" s="40"/>
    </row>
    <row r="53" spans="2:12" s="1" customFormat="1" ht="6.95" customHeight="1">
      <c r="B53" s="35"/>
      <c r="C53" s="36"/>
      <c r="D53" s="36"/>
      <c r="E53" s="36"/>
      <c r="F53" s="36"/>
      <c r="G53" s="36"/>
      <c r="H53" s="36"/>
      <c r="I53" s="127"/>
      <c r="J53" s="36"/>
      <c r="K53" s="36"/>
      <c r="L53" s="40"/>
    </row>
    <row r="54" spans="2:12" s="1" customFormat="1" ht="22.8" customHeight="1">
      <c r="B54" s="35"/>
      <c r="C54" s="29" t="s">
        <v>25</v>
      </c>
      <c r="D54" s="36"/>
      <c r="E54" s="36"/>
      <c r="F54" s="24" t="str">
        <f>E15</f>
        <v>Město Plánice</v>
      </c>
      <c r="G54" s="36"/>
      <c r="H54" s="36"/>
      <c r="I54" s="129" t="s">
        <v>32</v>
      </c>
      <c r="J54" s="33" t="str">
        <f>E21</f>
        <v>INGVAMA inženýrská a projektová spol. s r.o.</v>
      </c>
      <c r="K54" s="36"/>
      <c r="L54" s="40"/>
    </row>
    <row r="55" spans="2:12" s="1" customFormat="1" ht="12.6" customHeight="1">
      <c r="B55" s="35"/>
      <c r="C55" s="29" t="s">
        <v>30</v>
      </c>
      <c r="D55" s="36"/>
      <c r="E55" s="36"/>
      <c r="F55" s="24" t="str">
        <f>IF(E18="","",E18)</f>
        <v>Vyplň údaj</v>
      </c>
      <c r="G55" s="36"/>
      <c r="H55" s="36"/>
      <c r="I55" s="129" t="s">
        <v>36</v>
      </c>
      <c r="J55" s="33" t="str">
        <f>E24</f>
        <v xml:space="preserve"> </v>
      </c>
      <c r="K55" s="36"/>
      <c r="L55" s="40"/>
    </row>
    <row r="56" spans="2:12" s="1" customFormat="1" ht="10.3" customHeight="1">
      <c r="B56" s="35"/>
      <c r="C56" s="36"/>
      <c r="D56" s="36"/>
      <c r="E56" s="36"/>
      <c r="F56" s="36"/>
      <c r="G56" s="36"/>
      <c r="H56" s="36"/>
      <c r="I56" s="127"/>
      <c r="J56" s="36"/>
      <c r="K56" s="36"/>
      <c r="L56" s="40"/>
    </row>
    <row r="57" spans="2:12" s="1" customFormat="1" ht="29.25" customHeight="1">
      <c r="B57" s="35"/>
      <c r="C57" s="156" t="s">
        <v>104</v>
      </c>
      <c r="D57" s="157"/>
      <c r="E57" s="157"/>
      <c r="F57" s="157"/>
      <c r="G57" s="157"/>
      <c r="H57" s="157"/>
      <c r="I57" s="158"/>
      <c r="J57" s="159" t="s">
        <v>105</v>
      </c>
      <c r="K57" s="157"/>
      <c r="L57" s="40"/>
    </row>
    <row r="58" spans="2:12" s="1" customFormat="1" ht="10.3" customHeight="1">
      <c r="B58" s="35"/>
      <c r="C58" s="36"/>
      <c r="D58" s="36"/>
      <c r="E58" s="36"/>
      <c r="F58" s="36"/>
      <c r="G58" s="36"/>
      <c r="H58" s="36"/>
      <c r="I58" s="127"/>
      <c r="J58" s="36"/>
      <c r="K58" s="36"/>
      <c r="L58" s="40"/>
    </row>
    <row r="59" spans="2:47" s="1" customFormat="1" ht="22.8" customHeight="1">
      <c r="B59" s="35"/>
      <c r="C59" s="160" t="s">
        <v>72</v>
      </c>
      <c r="D59" s="36"/>
      <c r="E59" s="36"/>
      <c r="F59" s="36"/>
      <c r="G59" s="36"/>
      <c r="H59" s="36"/>
      <c r="I59" s="127"/>
      <c r="J59" s="94">
        <f>J87</f>
        <v>0</v>
      </c>
      <c r="K59" s="36"/>
      <c r="L59" s="40"/>
      <c r="AU59" s="14" t="s">
        <v>106</v>
      </c>
    </row>
    <row r="60" spans="2:12" s="7" customFormat="1" ht="24.95" customHeight="1">
      <c r="B60" s="161"/>
      <c r="C60" s="162"/>
      <c r="D60" s="163" t="s">
        <v>107</v>
      </c>
      <c r="E60" s="164"/>
      <c r="F60" s="164"/>
      <c r="G60" s="164"/>
      <c r="H60" s="164"/>
      <c r="I60" s="165"/>
      <c r="J60" s="166">
        <f>J88</f>
        <v>0</v>
      </c>
      <c r="K60" s="162"/>
      <c r="L60" s="167"/>
    </row>
    <row r="61" spans="2:12" s="8" customFormat="1" ht="19.9" customHeight="1">
      <c r="B61" s="168"/>
      <c r="C61" s="169"/>
      <c r="D61" s="170" t="s">
        <v>108</v>
      </c>
      <c r="E61" s="171"/>
      <c r="F61" s="171"/>
      <c r="G61" s="171"/>
      <c r="H61" s="171"/>
      <c r="I61" s="172"/>
      <c r="J61" s="173">
        <f>J89</f>
        <v>0</v>
      </c>
      <c r="K61" s="169"/>
      <c r="L61" s="174"/>
    </row>
    <row r="62" spans="2:12" s="8" customFormat="1" ht="19.9" customHeight="1">
      <c r="B62" s="168"/>
      <c r="C62" s="169"/>
      <c r="D62" s="170" t="s">
        <v>109</v>
      </c>
      <c r="E62" s="171"/>
      <c r="F62" s="171"/>
      <c r="G62" s="171"/>
      <c r="H62" s="171"/>
      <c r="I62" s="172"/>
      <c r="J62" s="173">
        <f>J242</f>
        <v>0</v>
      </c>
      <c r="K62" s="169"/>
      <c r="L62" s="174"/>
    </row>
    <row r="63" spans="2:12" s="8" customFormat="1" ht="19.9" customHeight="1">
      <c r="B63" s="168"/>
      <c r="C63" s="169"/>
      <c r="D63" s="170" t="s">
        <v>110</v>
      </c>
      <c r="E63" s="171"/>
      <c r="F63" s="171"/>
      <c r="G63" s="171"/>
      <c r="H63" s="171"/>
      <c r="I63" s="172"/>
      <c r="J63" s="173">
        <f>J245</f>
        <v>0</v>
      </c>
      <c r="K63" s="169"/>
      <c r="L63" s="174"/>
    </row>
    <row r="64" spans="2:12" s="8" customFormat="1" ht="19.9" customHeight="1">
      <c r="B64" s="168"/>
      <c r="C64" s="169"/>
      <c r="D64" s="170" t="s">
        <v>111</v>
      </c>
      <c r="E64" s="171"/>
      <c r="F64" s="171"/>
      <c r="G64" s="171"/>
      <c r="H64" s="171"/>
      <c r="I64" s="172"/>
      <c r="J64" s="173">
        <f>J265</f>
        <v>0</v>
      </c>
      <c r="K64" s="169"/>
      <c r="L64" s="174"/>
    </row>
    <row r="65" spans="2:12" s="8" customFormat="1" ht="19.9" customHeight="1">
      <c r="B65" s="168"/>
      <c r="C65" s="169"/>
      <c r="D65" s="170" t="s">
        <v>112</v>
      </c>
      <c r="E65" s="171"/>
      <c r="F65" s="171"/>
      <c r="G65" s="171"/>
      <c r="H65" s="171"/>
      <c r="I65" s="172"/>
      <c r="J65" s="173">
        <f>J269</f>
        <v>0</v>
      </c>
      <c r="K65" s="169"/>
      <c r="L65" s="174"/>
    </row>
    <row r="66" spans="2:12" s="8" customFormat="1" ht="19.9" customHeight="1">
      <c r="B66" s="168"/>
      <c r="C66" s="169"/>
      <c r="D66" s="170" t="s">
        <v>113</v>
      </c>
      <c r="E66" s="171"/>
      <c r="F66" s="171"/>
      <c r="G66" s="171"/>
      <c r="H66" s="171"/>
      <c r="I66" s="172"/>
      <c r="J66" s="173">
        <f>J353</f>
        <v>0</v>
      </c>
      <c r="K66" s="169"/>
      <c r="L66" s="174"/>
    </row>
    <row r="67" spans="2:12" s="8" customFormat="1" ht="19.9" customHeight="1">
      <c r="B67" s="168"/>
      <c r="C67" s="169"/>
      <c r="D67" s="170" t="s">
        <v>114</v>
      </c>
      <c r="E67" s="171"/>
      <c r="F67" s="171"/>
      <c r="G67" s="171"/>
      <c r="H67" s="171"/>
      <c r="I67" s="172"/>
      <c r="J67" s="173">
        <f>J373</f>
        <v>0</v>
      </c>
      <c r="K67" s="169"/>
      <c r="L67" s="174"/>
    </row>
    <row r="68" spans="2:12" s="1" customFormat="1" ht="21.8" customHeight="1">
      <c r="B68" s="35"/>
      <c r="C68" s="36"/>
      <c r="D68" s="36"/>
      <c r="E68" s="36"/>
      <c r="F68" s="36"/>
      <c r="G68" s="36"/>
      <c r="H68" s="36"/>
      <c r="I68" s="127"/>
      <c r="J68" s="36"/>
      <c r="K68" s="36"/>
      <c r="L68" s="40"/>
    </row>
    <row r="69" spans="2:12" s="1" customFormat="1" ht="6.95" customHeight="1">
      <c r="B69" s="54"/>
      <c r="C69" s="55"/>
      <c r="D69" s="55"/>
      <c r="E69" s="55"/>
      <c r="F69" s="55"/>
      <c r="G69" s="55"/>
      <c r="H69" s="55"/>
      <c r="I69" s="151"/>
      <c r="J69" s="55"/>
      <c r="K69" s="55"/>
      <c r="L69" s="40"/>
    </row>
    <row r="73" spans="2:12" s="1" customFormat="1" ht="6.95" customHeight="1">
      <c r="B73" s="56"/>
      <c r="C73" s="57"/>
      <c r="D73" s="57"/>
      <c r="E73" s="57"/>
      <c r="F73" s="57"/>
      <c r="G73" s="57"/>
      <c r="H73" s="57"/>
      <c r="I73" s="154"/>
      <c r="J73" s="57"/>
      <c r="K73" s="57"/>
      <c r="L73" s="40"/>
    </row>
    <row r="74" spans="2:12" s="1" customFormat="1" ht="24.95" customHeight="1">
      <c r="B74" s="35"/>
      <c r="C74" s="20" t="s">
        <v>115</v>
      </c>
      <c r="D74" s="36"/>
      <c r="E74" s="36"/>
      <c r="F74" s="36"/>
      <c r="G74" s="36"/>
      <c r="H74" s="36"/>
      <c r="I74" s="127"/>
      <c r="J74" s="36"/>
      <c r="K74" s="36"/>
      <c r="L74" s="40"/>
    </row>
    <row r="75" spans="2:12" s="1" customFormat="1" ht="6.95" customHeight="1">
      <c r="B75" s="35"/>
      <c r="C75" s="36"/>
      <c r="D75" s="36"/>
      <c r="E75" s="36"/>
      <c r="F75" s="36"/>
      <c r="G75" s="36"/>
      <c r="H75" s="36"/>
      <c r="I75" s="127"/>
      <c r="J75" s="36"/>
      <c r="K75" s="36"/>
      <c r="L75" s="40"/>
    </row>
    <row r="76" spans="2:12" s="1" customFormat="1" ht="12" customHeight="1">
      <c r="B76" s="35"/>
      <c r="C76" s="29" t="s">
        <v>16</v>
      </c>
      <c r="D76" s="36"/>
      <c r="E76" s="36"/>
      <c r="F76" s="36"/>
      <c r="G76" s="36"/>
      <c r="H76" s="36"/>
      <c r="I76" s="127"/>
      <c r="J76" s="36"/>
      <c r="K76" s="36"/>
      <c r="L76" s="40"/>
    </row>
    <row r="77" spans="2:12" s="1" customFormat="1" ht="14.4" customHeight="1">
      <c r="B77" s="35"/>
      <c r="C77" s="36"/>
      <c r="D77" s="36"/>
      <c r="E77" s="155" t="str">
        <f>E7</f>
        <v>Obnova a dostavba kanalizace Plánice - Klatovská, Kostelní</v>
      </c>
      <c r="F77" s="29"/>
      <c r="G77" s="29"/>
      <c r="H77" s="29"/>
      <c r="I77" s="127"/>
      <c r="J77" s="36"/>
      <c r="K77" s="36"/>
      <c r="L77" s="40"/>
    </row>
    <row r="78" spans="2:12" s="1" customFormat="1" ht="12" customHeight="1">
      <c r="B78" s="35"/>
      <c r="C78" s="29" t="s">
        <v>101</v>
      </c>
      <c r="D78" s="36"/>
      <c r="E78" s="36"/>
      <c r="F78" s="36"/>
      <c r="G78" s="36"/>
      <c r="H78" s="36"/>
      <c r="I78" s="127"/>
      <c r="J78" s="36"/>
      <c r="K78" s="36"/>
      <c r="L78" s="40"/>
    </row>
    <row r="79" spans="2:12" s="1" customFormat="1" ht="14.4" customHeight="1">
      <c r="B79" s="35"/>
      <c r="C79" s="36"/>
      <c r="D79" s="36"/>
      <c r="E79" s="61" t="str">
        <f>E9</f>
        <v>SO 301 - OS -2 - Kanalizace stoka OS-2</v>
      </c>
      <c r="F79" s="36"/>
      <c r="G79" s="36"/>
      <c r="H79" s="36"/>
      <c r="I79" s="127"/>
      <c r="J79" s="36"/>
      <c r="K79" s="36"/>
      <c r="L79" s="40"/>
    </row>
    <row r="80" spans="2:12" s="1" customFormat="1" ht="6.95" customHeight="1">
      <c r="B80" s="35"/>
      <c r="C80" s="36"/>
      <c r="D80" s="36"/>
      <c r="E80" s="36"/>
      <c r="F80" s="36"/>
      <c r="G80" s="36"/>
      <c r="H80" s="36"/>
      <c r="I80" s="127"/>
      <c r="J80" s="36"/>
      <c r="K80" s="36"/>
      <c r="L80" s="40"/>
    </row>
    <row r="81" spans="2:12" s="1" customFormat="1" ht="12" customHeight="1">
      <c r="B81" s="35"/>
      <c r="C81" s="29" t="s">
        <v>21</v>
      </c>
      <c r="D81" s="36"/>
      <c r="E81" s="36"/>
      <c r="F81" s="24" t="str">
        <f>F12</f>
        <v>Plánice</v>
      </c>
      <c r="G81" s="36"/>
      <c r="H81" s="36"/>
      <c r="I81" s="129" t="s">
        <v>23</v>
      </c>
      <c r="J81" s="64" t="str">
        <f>IF(J12="","",J12)</f>
        <v>29. 10. 2018</v>
      </c>
      <c r="K81" s="36"/>
      <c r="L81" s="40"/>
    </row>
    <row r="82" spans="2:12" s="1" customFormat="1" ht="6.95" customHeight="1">
      <c r="B82" s="35"/>
      <c r="C82" s="36"/>
      <c r="D82" s="36"/>
      <c r="E82" s="36"/>
      <c r="F82" s="36"/>
      <c r="G82" s="36"/>
      <c r="H82" s="36"/>
      <c r="I82" s="127"/>
      <c r="J82" s="36"/>
      <c r="K82" s="36"/>
      <c r="L82" s="40"/>
    </row>
    <row r="83" spans="2:12" s="1" customFormat="1" ht="22.8" customHeight="1">
      <c r="B83" s="35"/>
      <c r="C83" s="29" t="s">
        <v>25</v>
      </c>
      <c r="D83" s="36"/>
      <c r="E83" s="36"/>
      <c r="F83" s="24" t="str">
        <f>E15</f>
        <v>Město Plánice</v>
      </c>
      <c r="G83" s="36"/>
      <c r="H83" s="36"/>
      <c r="I83" s="129" t="s">
        <v>32</v>
      </c>
      <c r="J83" s="33" t="str">
        <f>E21</f>
        <v>INGVAMA inženýrská a projektová spol. s r.o.</v>
      </c>
      <c r="K83" s="36"/>
      <c r="L83" s="40"/>
    </row>
    <row r="84" spans="2:12" s="1" customFormat="1" ht="12.6" customHeight="1">
      <c r="B84" s="35"/>
      <c r="C84" s="29" t="s">
        <v>30</v>
      </c>
      <c r="D84" s="36"/>
      <c r="E84" s="36"/>
      <c r="F84" s="24" t="str">
        <f>IF(E18="","",E18)</f>
        <v>Vyplň údaj</v>
      </c>
      <c r="G84" s="36"/>
      <c r="H84" s="36"/>
      <c r="I84" s="129" t="s">
        <v>36</v>
      </c>
      <c r="J84" s="33" t="str">
        <f>E24</f>
        <v xml:space="preserve"> </v>
      </c>
      <c r="K84" s="36"/>
      <c r="L84" s="40"/>
    </row>
    <row r="85" spans="2:12" s="1" customFormat="1" ht="10.3" customHeight="1">
      <c r="B85" s="35"/>
      <c r="C85" s="36"/>
      <c r="D85" s="36"/>
      <c r="E85" s="36"/>
      <c r="F85" s="36"/>
      <c r="G85" s="36"/>
      <c r="H85" s="36"/>
      <c r="I85" s="127"/>
      <c r="J85" s="36"/>
      <c r="K85" s="36"/>
      <c r="L85" s="40"/>
    </row>
    <row r="86" spans="2:20" s="9" customFormat="1" ht="29.25" customHeight="1">
      <c r="B86" s="175"/>
      <c r="C86" s="176" t="s">
        <v>116</v>
      </c>
      <c r="D86" s="177" t="s">
        <v>59</v>
      </c>
      <c r="E86" s="177" t="s">
        <v>55</v>
      </c>
      <c r="F86" s="177" t="s">
        <v>56</v>
      </c>
      <c r="G86" s="177" t="s">
        <v>117</v>
      </c>
      <c r="H86" s="177" t="s">
        <v>118</v>
      </c>
      <c r="I86" s="178" t="s">
        <v>119</v>
      </c>
      <c r="J86" s="177" t="s">
        <v>105</v>
      </c>
      <c r="K86" s="179" t="s">
        <v>120</v>
      </c>
      <c r="L86" s="180"/>
      <c r="M86" s="84" t="s">
        <v>19</v>
      </c>
      <c r="N86" s="85" t="s">
        <v>44</v>
      </c>
      <c r="O86" s="85" t="s">
        <v>121</v>
      </c>
      <c r="P86" s="85" t="s">
        <v>122</v>
      </c>
      <c r="Q86" s="85" t="s">
        <v>123</v>
      </c>
      <c r="R86" s="85" t="s">
        <v>124</v>
      </c>
      <c r="S86" s="85" t="s">
        <v>125</v>
      </c>
      <c r="T86" s="86" t="s">
        <v>126</v>
      </c>
    </row>
    <row r="87" spans="2:63" s="1" customFormat="1" ht="22.8" customHeight="1">
      <c r="B87" s="35"/>
      <c r="C87" s="91" t="s">
        <v>127</v>
      </c>
      <c r="D87" s="36"/>
      <c r="E87" s="36"/>
      <c r="F87" s="36"/>
      <c r="G87" s="36"/>
      <c r="H87" s="36"/>
      <c r="I87" s="127"/>
      <c r="J87" s="181">
        <f>BK87</f>
        <v>0</v>
      </c>
      <c r="K87" s="36"/>
      <c r="L87" s="40"/>
      <c r="M87" s="87"/>
      <c r="N87" s="88"/>
      <c r="O87" s="88"/>
      <c r="P87" s="182">
        <f>P88</f>
        <v>0</v>
      </c>
      <c r="Q87" s="88"/>
      <c r="R87" s="182">
        <f>R88</f>
        <v>29.120719430000005</v>
      </c>
      <c r="S87" s="88"/>
      <c r="T87" s="183">
        <f>T88</f>
        <v>126.58100000000002</v>
      </c>
      <c r="AT87" s="14" t="s">
        <v>73</v>
      </c>
      <c r="AU87" s="14" t="s">
        <v>106</v>
      </c>
      <c r="BK87" s="184">
        <f>BK88</f>
        <v>0</v>
      </c>
    </row>
    <row r="88" spans="2:63" s="10" customFormat="1" ht="25.9" customHeight="1">
      <c r="B88" s="185"/>
      <c r="C88" s="186"/>
      <c r="D88" s="187" t="s">
        <v>73</v>
      </c>
      <c r="E88" s="188" t="s">
        <v>128</v>
      </c>
      <c r="F88" s="188" t="s">
        <v>129</v>
      </c>
      <c r="G88" s="186"/>
      <c r="H88" s="186"/>
      <c r="I88" s="189"/>
      <c r="J88" s="190">
        <f>BK88</f>
        <v>0</v>
      </c>
      <c r="K88" s="186"/>
      <c r="L88" s="191"/>
      <c r="M88" s="192"/>
      <c r="N88" s="193"/>
      <c r="O88" s="193"/>
      <c r="P88" s="194">
        <f>P89+P242+P245+P265+P269+P353+P373</f>
        <v>0</v>
      </c>
      <c r="Q88" s="193"/>
      <c r="R88" s="194">
        <f>R89+R242+R245+R265+R269+R353+R373</f>
        <v>29.120719430000005</v>
      </c>
      <c r="S88" s="193"/>
      <c r="T88" s="195">
        <f>T89+T242+T245+T265+T269+T353+T373</f>
        <v>126.58100000000002</v>
      </c>
      <c r="AR88" s="196" t="s">
        <v>82</v>
      </c>
      <c r="AT88" s="197" t="s">
        <v>73</v>
      </c>
      <c r="AU88" s="197" t="s">
        <v>74</v>
      </c>
      <c r="AY88" s="196" t="s">
        <v>130</v>
      </c>
      <c r="BK88" s="198">
        <f>BK89+BK242+BK245+BK265+BK269+BK353+BK373</f>
        <v>0</v>
      </c>
    </row>
    <row r="89" spans="2:63" s="10" customFormat="1" ht="22.8" customHeight="1">
      <c r="B89" s="185"/>
      <c r="C89" s="186"/>
      <c r="D89" s="187" t="s">
        <v>73</v>
      </c>
      <c r="E89" s="199" t="s">
        <v>82</v>
      </c>
      <c r="F89" s="199" t="s">
        <v>131</v>
      </c>
      <c r="G89" s="186"/>
      <c r="H89" s="186"/>
      <c r="I89" s="189"/>
      <c r="J89" s="200">
        <f>BK89</f>
        <v>0</v>
      </c>
      <c r="K89" s="186"/>
      <c r="L89" s="191"/>
      <c r="M89" s="192"/>
      <c r="N89" s="193"/>
      <c r="O89" s="193"/>
      <c r="P89" s="194">
        <f>SUM(P90:P241)</f>
        <v>0</v>
      </c>
      <c r="Q89" s="193"/>
      <c r="R89" s="194">
        <f>SUM(R90:R241)</f>
        <v>1.04399549</v>
      </c>
      <c r="S89" s="193"/>
      <c r="T89" s="195">
        <f>SUM(T90:T241)</f>
        <v>126.58100000000002</v>
      </c>
      <c r="AR89" s="196" t="s">
        <v>82</v>
      </c>
      <c r="AT89" s="197" t="s">
        <v>73</v>
      </c>
      <c r="AU89" s="197" t="s">
        <v>82</v>
      </c>
      <c r="AY89" s="196" t="s">
        <v>130</v>
      </c>
      <c r="BK89" s="198">
        <f>SUM(BK90:BK241)</f>
        <v>0</v>
      </c>
    </row>
    <row r="90" spans="2:65" s="1" customFormat="1" ht="20.4" customHeight="1">
      <c r="B90" s="35"/>
      <c r="C90" s="201" t="s">
        <v>82</v>
      </c>
      <c r="D90" s="201" t="s">
        <v>132</v>
      </c>
      <c r="E90" s="202" t="s">
        <v>832</v>
      </c>
      <c r="F90" s="203" t="s">
        <v>833</v>
      </c>
      <c r="G90" s="204" t="s">
        <v>135</v>
      </c>
      <c r="H90" s="205">
        <v>84.5</v>
      </c>
      <c r="I90" s="206"/>
      <c r="J90" s="207">
        <f>ROUND(I90*H90,2)</f>
        <v>0</v>
      </c>
      <c r="K90" s="203" t="s">
        <v>136</v>
      </c>
      <c r="L90" s="40"/>
      <c r="M90" s="208" t="s">
        <v>19</v>
      </c>
      <c r="N90" s="209" t="s">
        <v>45</v>
      </c>
      <c r="O90" s="76"/>
      <c r="P90" s="210">
        <f>O90*H90</f>
        <v>0</v>
      </c>
      <c r="Q90" s="210">
        <v>0</v>
      </c>
      <c r="R90" s="210">
        <f>Q90*H90</f>
        <v>0</v>
      </c>
      <c r="S90" s="210">
        <v>0.29</v>
      </c>
      <c r="T90" s="211">
        <f>S90*H90</f>
        <v>24.505</v>
      </c>
      <c r="AR90" s="14" t="s">
        <v>137</v>
      </c>
      <c r="AT90" s="14" t="s">
        <v>132</v>
      </c>
      <c r="AU90" s="14" t="s">
        <v>84</v>
      </c>
      <c r="AY90" s="14" t="s">
        <v>130</v>
      </c>
      <c r="BE90" s="212">
        <f>IF(N90="základní",J90,0)</f>
        <v>0</v>
      </c>
      <c r="BF90" s="212">
        <f>IF(N90="snížená",J90,0)</f>
        <v>0</v>
      </c>
      <c r="BG90" s="212">
        <f>IF(N90="zákl. přenesená",J90,0)</f>
        <v>0</v>
      </c>
      <c r="BH90" s="212">
        <f>IF(N90="sníž. přenesená",J90,0)</f>
        <v>0</v>
      </c>
      <c r="BI90" s="212">
        <f>IF(N90="nulová",J90,0)</f>
        <v>0</v>
      </c>
      <c r="BJ90" s="14" t="s">
        <v>82</v>
      </c>
      <c r="BK90" s="212">
        <f>ROUND(I90*H90,2)</f>
        <v>0</v>
      </c>
      <c r="BL90" s="14" t="s">
        <v>137</v>
      </c>
      <c r="BM90" s="14" t="s">
        <v>834</v>
      </c>
    </row>
    <row r="91" spans="2:47" s="1" customFormat="1" ht="12">
      <c r="B91" s="35"/>
      <c r="C91" s="36"/>
      <c r="D91" s="213" t="s">
        <v>139</v>
      </c>
      <c r="E91" s="36"/>
      <c r="F91" s="214" t="s">
        <v>835</v>
      </c>
      <c r="G91" s="36"/>
      <c r="H91" s="36"/>
      <c r="I91" s="127"/>
      <c r="J91" s="36"/>
      <c r="K91" s="36"/>
      <c r="L91" s="40"/>
      <c r="M91" s="215"/>
      <c r="N91" s="76"/>
      <c r="O91" s="76"/>
      <c r="P91" s="76"/>
      <c r="Q91" s="76"/>
      <c r="R91" s="76"/>
      <c r="S91" s="76"/>
      <c r="T91" s="77"/>
      <c r="AT91" s="14" t="s">
        <v>139</v>
      </c>
      <c r="AU91" s="14" t="s">
        <v>84</v>
      </c>
    </row>
    <row r="92" spans="2:47" s="1" customFormat="1" ht="12">
      <c r="B92" s="35"/>
      <c r="C92" s="36"/>
      <c r="D92" s="213" t="s">
        <v>141</v>
      </c>
      <c r="E92" s="36"/>
      <c r="F92" s="216" t="s">
        <v>149</v>
      </c>
      <c r="G92" s="36"/>
      <c r="H92" s="36"/>
      <c r="I92" s="127"/>
      <c r="J92" s="36"/>
      <c r="K92" s="36"/>
      <c r="L92" s="40"/>
      <c r="M92" s="215"/>
      <c r="N92" s="76"/>
      <c r="O92" s="76"/>
      <c r="P92" s="76"/>
      <c r="Q92" s="76"/>
      <c r="R92" s="76"/>
      <c r="S92" s="76"/>
      <c r="T92" s="77"/>
      <c r="AT92" s="14" t="s">
        <v>141</v>
      </c>
      <c r="AU92" s="14" t="s">
        <v>84</v>
      </c>
    </row>
    <row r="93" spans="2:51" s="11" customFormat="1" ht="12">
      <c r="B93" s="217"/>
      <c r="C93" s="218"/>
      <c r="D93" s="213" t="s">
        <v>143</v>
      </c>
      <c r="E93" s="219" t="s">
        <v>19</v>
      </c>
      <c r="F93" s="220" t="s">
        <v>836</v>
      </c>
      <c r="G93" s="218"/>
      <c r="H93" s="221">
        <v>84.5</v>
      </c>
      <c r="I93" s="222"/>
      <c r="J93" s="218"/>
      <c r="K93" s="218"/>
      <c r="L93" s="223"/>
      <c r="M93" s="224"/>
      <c r="N93" s="225"/>
      <c r="O93" s="225"/>
      <c r="P93" s="225"/>
      <c r="Q93" s="225"/>
      <c r="R93" s="225"/>
      <c r="S93" s="225"/>
      <c r="T93" s="226"/>
      <c r="AT93" s="227" t="s">
        <v>143</v>
      </c>
      <c r="AU93" s="227" t="s">
        <v>84</v>
      </c>
      <c r="AV93" s="11" t="s">
        <v>84</v>
      </c>
      <c r="AW93" s="11" t="s">
        <v>35</v>
      </c>
      <c r="AX93" s="11" t="s">
        <v>82</v>
      </c>
      <c r="AY93" s="227" t="s">
        <v>130</v>
      </c>
    </row>
    <row r="94" spans="2:65" s="1" customFormat="1" ht="20.4" customHeight="1">
      <c r="B94" s="35"/>
      <c r="C94" s="201" t="s">
        <v>84</v>
      </c>
      <c r="D94" s="201" t="s">
        <v>132</v>
      </c>
      <c r="E94" s="202" t="s">
        <v>837</v>
      </c>
      <c r="F94" s="203" t="s">
        <v>838</v>
      </c>
      <c r="G94" s="204" t="s">
        <v>135</v>
      </c>
      <c r="H94" s="205">
        <v>84.5</v>
      </c>
      <c r="I94" s="206"/>
      <c r="J94" s="207">
        <f>ROUND(I94*H94,2)</f>
        <v>0</v>
      </c>
      <c r="K94" s="203" t="s">
        <v>136</v>
      </c>
      <c r="L94" s="40"/>
      <c r="M94" s="208" t="s">
        <v>19</v>
      </c>
      <c r="N94" s="209" t="s">
        <v>45</v>
      </c>
      <c r="O94" s="76"/>
      <c r="P94" s="210">
        <f>O94*H94</f>
        <v>0</v>
      </c>
      <c r="Q94" s="210">
        <v>0</v>
      </c>
      <c r="R94" s="210">
        <f>Q94*H94</f>
        <v>0</v>
      </c>
      <c r="S94" s="210">
        <v>0.44</v>
      </c>
      <c r="T94" s="211">
        <f>S94*H94</f>
        <v>37.18</v>
      </c>
      <c r="AR94" s="14" t="s">
        <v>137</v>
      </c>
      <c r="AT94" s="14" t="s">
        <v>132</v>
      </c>
      <c r="AU94" s="14" t="s">
        <v>84</v>
      </c>
      <c r="AY94" s="14" t="s">
        <v>130</v>
      </c>
      <c r="BE94" s="212">
        <f>IF(N94="základní",J94,0)</f>
        <v>0</v>
      </c>
      <c r="BF94" s="212">
        <f>IF(N94="snížená",J94,0)</f>
        <v>0</v>
      </c>
      <c r="BG94" s="212">
        <f>IF(N94="zákl. přenesená",J94,0)</f>
        <v>0</v>
      </c>
      <c r="BH94" s="212">
        <f>IF(N94="sníž. přenesená",J94,0)</f>
        <v>0</v>
      </c>
      <c r="BI94" s="212">
        <f>IF(N94="nulová",J94,0)</f>
        <v>0</v>
      </c>
      <c r="BJ94" s="14" t="s">
        <v>82</v>
      </c>
      <c r="BK94" s="212">
        <f>ROUND(I94*H94,2)</f>
        <v>0</v>
      </c>
      <c r="BL94" s="14" t="s">
        <v>137</v>
      </c>
      <c r="BM94" s="14" t="s">
        <v>839</v>
      </c>
    </row>
    <row r="95" spans="2:47" s="1" customFormat="1" ht="12">
      <c r="B95" s="35"/>
      <c r="C95" s="36"/>
      <c r="D95" s="213" t="s">
        <v>139</v>
      </c>
      <c r="E95" s="36"/>
      <c r="F95" s="214" t="s">
        <v>840</v>
      </c>
      <c r="G95" s="36"/>
      <c r="H95" s="36"/>
      <c r="I95" s="127"/>
      <c r="J95" s="36"/>
      <c r="K95" s="36"/>
      <c r="L95" s="40"/>
      <c r="M95" s="215"/>
      <c r="N95" s="76"/>
      <c r="O95" s="76"/>
      <c r="P95" s="76"/>
      <c r="Q95" s="76"/>
      <c r="R95" s="76"/>
      <c r="S95" s="76"/>
      <c r="T95" s="77"/>
      <c r="AT95" s="14" t="s">
        <v>139</v>
      </c>
      <c r="AU95" s="14" t="s">
        <v>84</v>
      </c>
    </row>
    <row r="96" spans="2:47" s="1" customFormat="1" ht="12">
      <c r="B96" s="35"/>
      <c r="C96" s="36"/>
      <c r="D96" s="213" t="s">
        <v>141</v>
      </c>
      <c r="E96" s="36"/>
      <c r="F96" s="216" t="s">
        <v>149</v>
      </c>
      <c r="G96" s="36"/>
      <c r="H96" s="36"/>
      <c r="I96" s="127"/>
      <c r="J96" s="36"/>
      <c r="K96" s="36"/>
      <c r="L96" s="40"/>
      <c r="M96" s="215"/>
      <c r="N96" s="76"/>
      <c r="O96" s="76"/>
      <c r="P96" s="76"/>
      <c r="Q96" s="76"/>
      <c r="R96" s="76"/>
      <c r="S96" s="76"/>
      <c r="T96" s="77"/>
      <c r="AT96" s="14" t="s">
        <v>141</v>
      </c>
      <c r="AU96" s="14" t="s">
        <v>84</v>
      </c>
    </row>
    <row r="97" spans="2:51" s="11" customFormat="1" ht="12">
      <c r="B97" s="217"/>
      <c r="C97" s="218"/>
      <c r="D97" s="213" t="s">
        <v>143</v>
      </c>
      <c r="E97" s="219" t="s">
        <v>19</v>
      </c>
      <c r="F97" s="220" t="s">
        <v>836</v>
      </c>
      <c r="G97" s="218"/>
      <c r="H97" s="221">
        <v>84.5</v>
      </c>
      <c r="I97" s="222"/>
      <c r="J97" s="218"/>
      <c r="K97" s="218"/>
      <c r="L97" s="223"/>
      <c r="M97" s="224"/>
      <c r="N97" s="225"/>
      <c r="O97" s="225"/>
      <c r="P97" s="225"/>
      <c r="Q97" s="225"/>
      <c r="R97" s="225"/>
      <c r="S97" s="225"/>
      <c r="T97" s="226"/>
      <c r="AT97" s="227" t="s">
        <v>143</v>
      </c>
      <c r="AU97" s="227" t="s">
        <v>84</v>
      </c>
      <c r="AV97" s="11" t="s">
        <v>84</v>
      </c>
      <c r="AW97" s="11" t="s">
        <v>35</v>
      </c>
      <c r="AX97" s="11" t="s">
        <v>82</v>
      </c>
      <c r="AY97" s="227" t="s">
        <v>130</v>
      </c>
    </row>
    <row r="98" spans="2:65" s="1" customFormat="1" ht="20.4" customHeight="1">
      <c r="B98" s="35"/>
      <c r="C98" s="201" t="s">
        <v>150</v>
      </c>
      <c r="D98" s="201" t="s">
        <v>132</v>
      </c>
      <c r="E98" s="202" t="s">
        <v>841</v>
      </c>
      <c r="F98" s="203" t="s">
        <v>842</v>
      </c>
      <c r="G98" s="204" t="s">
        <v>135</v>
      </c>
      <c r="H98" s="205">
        <v>84.5</v>
      </c>
      <c r="I98" s="206"/>
      <c r="J98" s="207">
        <f>ROUND(I98*H98,2)</f>
        <v>0</v>
      </c>
      <c r="K98" s="203" t="s">
        <v>136</v>
      </c>
      <c r="L98" s="40"/>
      <c r="M98" s="208" t="s">
        <v>19</v>
      </c>
      <c r="N98" s="209" t="s">
        <v>45</v>
      </c>
      <c r="O98" s="76"/>
      <c r="P98" s="210">
        <f>O98*H98</f>
        <v>0</v>
      </c>
      <c r="Q98" s="210">
        <v>0</v>
      </c>
      <c r="R98" s="210">
        <f>Q98*H98</f>
        <v>0</v>
      </c>
      <c r="S98" s="210">
        <v>0.22</v>
      </c>
      <c r="T98" s="211">
        <f>S98*H98</f>
        <v>18.59</v>
      </c>
      <c r="AR98" s="14" t="s">
        <v>137</v>
      </c>
      <c r="AT98" s="14" t="s">
        <v>132</v>
      </c>
      <c r="AU98" s="14" t="s">
        <v>84</v>
      </c>
      <c r="AY98" s="14" t="s">
        <v>130</v>
      </c>
      <c r="BE98" s="212">
        <f>IF(N98="základní",J98,0)</f>
        <v>0</v>
      </c>
      <c r="BF98" s="212">
        <f>IF(N98="snížená",J98,0)</f>
        <v>0</v>
      </c>
      <c r="BG98" s="212">
        <f>IF(N98="zákl. přenesená",J98,0)</f>
        <v>0</v>
      </c>
      <c r="BH98" s="212">
        <f>IF(N98="sníž. přenesená",J98,0)</f>
        <v>0</v>
      </c>
      <c r="BI98" s="212">
        <f>IF(N98="nulová",J98,0)</f>
        <v>0</v>
      </c>
      <c r="BJ98" s="14" t="s">
        <v>82</v>
      </c>
      <c r="BK98" s="212">
        <f>ROUND(I98*H98,2)</f>
        <v>0</v>
      </c>
      <c r="BL98" s="14" t="s">
        <v>137</v>
      </c>
      <c r="BM98" s="14" t="s">
        <v>843</v>
      </c>
    </row>
    <row r="99" spans="2:47" s="1" customFormat="1" ht="12">
      <c r="B99" s="35"/>
      <c r="C99" s="36"/>
      <c r="D99" s="213" t="s">
        <v>139</v>
      </c>
      <c r="E99" s="36"/>
      <c r="F99" s="214" t="s">
        <v>844</v>
      </c>
      <c r="G99" s="36"/>
      <c r="H99" s="36"/>
      <c r="I99" s="127"/>
      <c r="J99" s="36"/>
      <c r="K99" s="36"/>
      <c r="L99" s="40"/>
      <c r="M99" s="215"/>
      <c r="N99" s="76"/>
      <c r="O99" s="76"/>
      <c r="P99" s="76"/>
      <c r="Q99" s="76"/>
      <c r="R99" s="76"/>
      <c r="S99" s="76"/>
      <c r="T99" s="77"/>
      <c r="AT99" s="14" t="s">
        <v>139</v>
      </c>
      <c r="AU99" s="14" t="s">
        <v>84</v>
      </c>
    </row>
    <row r="100" spans="2:47" s="1" customFormat="1" ht="12">
      <c r="B100" s="35"/>
      <c r="C100" s="36"/>
      <c r="D100" s="213" t="s">
        <v>141</v>
      </c>
      <c r="E100" s="36"/>
      <c r="F100" s="216" t="s">
        <v>149</v>
      </c>
      <c r="G100" s="36"/>
      <c r="H100" s="36"/>
      <c r="I100" s="127"/>
      <c r="J100" s="36"/>
      <c r="K100" s="36"/>
      <c r="L100" s="40"/>
      <c r="M100" s="215"/>
      <c r="N100" s="76"/>
      <c r="O100" s="76"/>
      <c r="P100" s="76"/>
      <c r="Q100" s="76"/>
      <c r="R100" s="76"/>
      <c r="S100" s="76"/>
      <c r="T100" s="77"/>
      <c r="AT100" s="14" t="s">
        <v>141</v>
      </c>
      <c r="AU100" s="14" t="s">
        <v>84</v>
      </c>
    </row>
    <row r="101" spans="2:51" s="11" customFormat="1" ht="12">
      <c r="B101" s="217"/>
      <c r="C101" s="218"/>
      <c r="D101" s="213" t="s">
        <v>143</v>
      </c>
      <c r="E101" s="219" t="s">
        <v>19</v>
      </c>
      <c r="F101" s="220" t="s">
        <v>836</v>
      </c>
      <c r="G101" s="218"/>
      <c r="H101" s="221">
        <v>84.5</v>
      </c>
      <c r="I101" s="222"/>
      <c r="J101" s="218"/>
      <c r="K101" s="218"/>
      <c r="L101" s="223"/>
      <c r="M101" s="224"/>
      <c r="N101" s="225"/>
      <c r="O101" s="225"/>
      <c r="P101" s="225"/>
      <c r="Q101" s="225"/>
      <c r="R101" s="225"/>
      <c r="S101" s="225"/>
      <c r="T101" s="226"/>
      <c r="AT101" s="227" t="s">
        <v>143</v>
      </c>
      <c r="AU101" s="227" t="s">
        <v>84</v>
      </c>
      <c r="AV101" s="11" t="s">
        <v>84</v>
      </c>
      <c r="AW101" s="11" t="s">
        <v>35</v>
      </c>
      <c r="AX101" s="11" t="s">
        <v>82</v>
      </c>
      <c r="AY101" s="227" t="s">
        <v>130</v>
      </c>
    </row>
    <row r="102" spans="2:65" s="1" customFormat="1" ht="20.4" customHeight="1">
      <c r="B102" s="35"/>
      <c r="C102" s="201" t="s">
        <v>137</v>
      </c>
      <c r="D102" s="201" t="s">
        <v>132</v>
      </c>
      <c r="E102" s="202" t="s">
        <v>845</v>
      </c>
      <c r="F102" s="203" t="s">
        <v>846</v>
      </c>
      <c r="G102" s="204" t="s">
        <v>135</v>
      </c>
      <c r="H102" s="205">
        <v>84.5</v>
      </c>
      <c r="I102" s="206"/>
      <c r="J102" s="207">
        <f>ROUND(I102*H102,2)</f>
        <v>0</v>
      </c>
      <c r="K102" s="203" t="s">
        <v>136</v>
      </c>
      <c r="L102" s="40"/>
      <c r="M102" s="208" t="s">
        <v>19</v>
      </c>
      <c r="N102" s="209" t="s">
        <v>45</v>
      </c>
      <c r="O102" s="76"/>
      <c r="P102" s="210">
        <f>O102*H102</f>
        <v>0</v>
      </c>
      <c r="Q102" s="210">
        <v>0</v>
      </c>
      <c r="R102" s="210">
        <f>Q102*H102</f>
        <v>0</v>
      </c>
      <c r="S102" s="210">
        <v>0.45</v>
      </c>
      <c r="T102" s="211">
        <f>S102*H102</f>
        <v>38.025</v>
      </c>
      <c r="AR102" s="14" t="s">
        <v>137</v>
      </c>
      <c r="AT102" s="14" t="s">
        <v>132</v>
      </c>
      <c r="AU102" s="14" t="s">
        <v>84</v>
      </c>
      <c r="AY102" s="14" t="s">
        <v>130</v>
      </c>
      <c r="BE102" s="212">
        <f>IF(N102="základní",J102,0)</f>
        <v>0</v>
      </c>
      <c r="BF102" s="212">
        <f>IF(N102="snížená",J102,0)</f>
        <v>0</v>
      </c>
      <c r="BG102" s="212">
        <f>IF(N102="zákl. přenesená",J102,0)</f>
        <v>0</v>
      </c>
      <c r="BH102" s="212">
        <f>IF(N102="sníž. přenesená",J102,0)</f>
        <v>0</v>
      </c>
      <c r="BI102" s="212">
        <f>IF(N102="nulová",J102,0)</f>
        <v>0</v>
      </c>
      <c r="BJ102" s="14" t="s">
        <v>82</v>
      </c>
      <c r="BK102" s="212">
        <f>ROUND(I102*H102,2)</f>
        <v>0</v>
      </c>
      <c r="BL102" s="14" t="s">
        <v>137</v>
      </c>
      <c r="BM102" s="14" t="s">
        <v>847</v>
      </c>
    </row>
    <row r="103" spans="2:47" s="1" customFormat="1" ht="12">
      <c r="B103" s="35"/>
      <c r="C103" s="36"/>
      <c r="D103" s="213" t="s">
        <v>139</v>
      </c>
      <c r="E103" s="36"/>
      <c r="F103" s="214" t="s">
        <v>848</v>
      </c>
      <c r="G103" s="36"/>
      <c r="H103" s="36"/>
      <c r="I103" s="127"/>
      <c r="J103" s="36"/>
      <c r="K103" s="36"/>
      <c r="L103" s="40"/>
      <c r="M103" s="215"/>
      <c r="N103" s="76"/>
      <c r="O103" s="76"/>
      <c r="P103" s="76"/>
      <c r="Q103" s="76"/>
      <c r="R103" s="76"/>
      <c r="S103" s="76"/>
      <c r="T103" s="77"/>
      <c r="AT103" s="14" t="s">
        <v>139</v>
      </c>
      <c r="AU103" s="14" t="s">
        <v>84</v>
      </c>
    </row>
    <row r="104" spans="2:47" s="1" customFormat="1" ht="12">
      <c r="B104" s="35"/>
      <c r="C104" s="36"/>
      <c r="D104" s="213" t="s">
        <v>141</v>
      </c>
      <c r="E104" s="36"/>
      <c r="F104" s="216" t="s">
        <v>149</v>
      </c>
      <c r="G104" s="36"/>
      <c r="H104" s="36"/>
      <c r="I104" s="127"/>
      <c r="J104" s="36"/>
      <c r="K104" s="36"/>
      <c r="L104" s="40"/>
      <c r="M104" s="215"/>
      <c r="N104" s="76"/>
      <c r="O104" s="76"/>
      <c r="P104" s="76"/>
      <c r="Q104" s="76"/>
      <c r="R104" s="76"/>
      <c r="S104" s="76"/>
      <c r="T104" s="77"/>
      <c r="AT104" s="14" t="s">
        <v>141</v>
      </c>
      <c r="AU104" s="14" t="s">
        <v>84</v>
      </c>
    </row>
    <row r="105" spans="2:51" s="11" customFormat="1" ht="12">
      <c r="B105" s="217"/>
      <c r="C105" s="218"/>
      <c r="D105" s="213" t="s">
        <v>143</v>
      </c>
      <c r="E105" s="219" t="s">
        <v>19</v>
      </c>
      <c r="F105" s="220" t="s">
        <v>836</v>
      </c>
      <c r="G105" s="218"/>
      <c r="H105" s="221">
        <v>84.5</v>
      </c>
      <c r="I105" s="222"/>
      <c r="J105" s="218"/>
      <c r="K105" s="218"/>
      <c r="L105" s="223"/>
      <c r="M105" s="224"/>
      <c r="N105" s="225"/>
      <c r="O105" s="225"/>
      <c r="P105" s="225"/>
      <c r="Q105" s="225"/>
      <c r="R105" s="225"/>
      <c r="S105" s="225"/>
      <c r="T105" s="226"/>
      <c r="AT105" s="227" t="s">
        <v>143</v>
      </c>
      <c r="AU105" s="227" t="s">
        <v>84</v>
      </c>
      <c r="AV105" s="11" t="s">
        <v>84</v>
      </c>
      <c r="AW105" s="11" t="s">
        <v>35</v>
      </c>
      <c r="AX105" s="11" t="s">
        <v>82</v>
      </c>
      <c r="AY105" s="227" t="s">
        <v>130</v>
      </c>
    </row>
    <row r="106" spans="2:65" s="1" customFormat="1" ht="20.4" customHeight="1">
      <c r="B106" s="35"/>
      <c r="C106" s="201" t="s">
        <v>159</v>
      </c>
      <c r="D106" s="201" t="s">
        <v>132</v>
      </c>
      <c r="E106" s="202" t="s">
        <v>155</v>
      </c>
      <c r="F106" s="203" t="s">
        <v>156</v>
      </c>
      <c r="G106" s="204" t="s">
        <v>135</v>
      </c>
      <c r="H106" s="205">
        <v>84.5</v>
      </c>
      <c r="I106" s="206"/>
      <c r="J106" s="207">
        <f>ROUND(I106*H106,2)</f>
        <v>0</v>
      </c>
      <c r="K106" s="203" t="s">
        <v>136</v>
      </c>
      <c r="L106" s="40"/>
      <c r="M106" s="208" t="s">
        <v>19</v>
      </c>
      <c r="N106" s="209" t="s">
        <v>45</v>
      </c>
      <c r="O106" s="76"/>
      <c r="P106" s="210">
        <f>O106*H106</f>
        <v>0</v>
      </c>
      <c r="Q106" s="210">
        <v>0</v>
      </c>
      <c r="R106" s="210">
        <f>Q106*H106</f>
        <v>0</v>
      </c>
      <c r="S106" s="210">
        <v>0.098</v>
      </c>
      <c r="T106" s="211">
        <f>S106*H106</f>
        <v>8.281</v>
      </c>
      <c r="AR106" s="14" t="s">
        <v>137</v>
      </c>
      <c r="AT106" s="14" t="s">
        <v>132</v>
      </c>
      <c r="AU106" s="14" t="s">
        <v>84</v>
      </c>
      <c r="AY106" s="14" t="s">
        <v>130</v>
      </c>
      <c r="BE106" s="212">
        <f>IF(N106="základní",J106,0)</f>
        <v>0</v>
      </c>
      <c r="BF106" s="212">
        <f>IF(N106="snížená",J106,0)</f>
        <v>0</v>
      </c>
      <c r="BG106" s="212">
        <f>IF(N106="zákl. přenesená",J106,0)</f>
        <v>0</v>
      </c>
      <c r="BH106" s="212">
        <f>IF(N106="sníž. přenesená",J106,0)</f>
        <v>0</v>
      </c>
      <c r="BI106" s="212">
        <f>IF(N106="nulová",J106,0)</f>
        <v>0</v>
      </c>
      <c r="BJ106" s="14" t="s">
        <v>82</v>
      </c>
      <c r="BK106" s="212">
        <f>ROUND(I106*H106,2)</f>
        <v>0</v>
      </c>
      <c r="BL106" s="14" t="s">
        <v>137</v>
      </c>
      <c r="BM106" s="14" t="s">
        <v>849</v>
      </c>
    </row>
    <row r="107" spans="2:47" s="1" customFormat="1" ht="12">
      <c r="B107" s="35"/>
      <c r="C107" s="36"/>
      <c r="D107" s="213" t="s">
        <v>139</v>
      </c>
      <c r="E107" s="36"/>
      <c r="F107" s="214" t="s">
        <v>158</v>
      </c>
      <c r="G107" s="36"/>
      <c r="H107" s="36"/>
      <c r="I107" s="127"/>
      <c r="J107" s="36"/>
      <c r="K107" s="36"/>
      <c r="L107" s="40"/>
      <c r="M107" s="215"/>
      <c r="N107" s="76"/>
      <c r="O107" s="76"/>
      <c r="P107" s="76"/>
      <c r="Q107" s="76"/>
      <c r="R107" s="76"/>
      <c r="S107" s="76"/>
      <c r="T107" s="77"/>
      <c r="AT107" s="14" t="s">
        <v>139</v>
      </c>
      <c r="AU107" s="14" t="s">
        <v>84</v>
      </c>
    </row>
    <row r="108" spans="2:47" s="1" customFormat="1" ht="12">
      <c r="B108" s="35"/>
      <c r="C108" s="36"/>
      <c r="D108" s="213" t="s">
        <v>141</v>
      </c>
      <c r="E108" s="36"/>
      <c r="F108" s="216" t="s">
        <v>149</v>
      </c>
      <c r="G108" s="36"/>
      <c r="H108" s="36"/>
      <c r="I108" s="127"/>
      <c r="J108" s="36"/>
      <c r="K108" s="36"/>
      <c r="L108" s="40"/>
      <c r="M108" s="215"/>
      <c r="N108" s="76"/>
      <c r="O108" s="76"/>
      <c r="P108" s="76"/>
      <c r="Q108" s="76"/>
      <c r="R108" s="76"/>
      <c r="S108" s="76"/>
      <c r="T108" s="77"/>
      <c r="AT108" s="14" t="s">
        <v>141</v>
      </c>
      <c r="AU108" s="14" t="s">
        <v>84</v>
      </c>
    </row>
    <row r="109" spans="2:51" s="11" customFormat="1" ht="12">
      <c r="B109" s="217"/>
      <c r="C109" s="218"/>
      <c r="D109" s="213" t="s">
        <v>143</v>
      </c>
      <c r="E109" s="219" t="s">
        <v>19</v>
      </c>
      <c r="F109" s="220" t="s">
        <v>836</v>
      </c>
      <c r="G109" s="218"/>
      <c r="H109" s="221">
        <v>84.5</v>
      </c>
      <c r="I109" s="222"/>
      <c r="J109" s="218"/>
      <c r="K109" s="218"/>
      <c r="L109" s="223"/>
      <c r="M109" s="224"/>
      <c r="N109" s="225"/>
      <c r="O109" s="225"/>
      <c r="P109" s="225"/>
      <c r="Q109" s="225"/>
      <c r="R109" s="225"/>
      <c r="S109" s="225"/>
      <c r="T109" s="226"/>
      <c r="AT109" s="227" t="s">
        <v>143</v>
      </c>
      <c r="AU109" s="227" t="s">
        <v>84</v>
      </c>
      <c r="AV109" s="11" t="s">
        <v>84</v>
      </c>
      <c r="AW109" s="11" t="s">
        <v>35</v>
      </c>
      <c r="AX109" s="11" t="s">
        <v>82</v>
      </c>
      <c r="AY109" s="227" t="s">
        <v>130</v>
      </c>
    </row>
    <row r="110" spans="2:65" s="1" customFormat="1" ht="20.4" customHeight="1">
      <c r="B110" s="35"/>
      <c r="C110" s="201" t="s">
        <v>164</v>
      </c>
      <c r="D110" s="201" t="s">
        <v>132</v>
      </c>
      <c r="E110" s="202" t="s">
        <v>165</v>
      </c>
      <c r="F110" s="203" t="s">
        <v>166</v>
      </c>
      <c r="G110" s="204" t="s">
        <v>167</v>
      </c>
      <c r="H110" s="205">
        <v>40</v>
      </c>
      <c r="I110" s="206"/>
      <c r="J110" s="207">
        <f>ROUND(I110*H110,2)</f>
        <v>0</v>
      </c>
      <c r="K110" s="203" t="s">
        <v>136</v>
      </c>
      <c r="L110" s="40"/>
      <c r="M110" s="208" t="s">
        <v>19</v>
      </c>
      <c r="N110" s="209" t="s">
        <v>45</v>
      </c>
      <c r="O110" s="76"/>
      <c r="P110" s="210">
        <f>O110*H110</f>
        <v>0</v>
      </c>
      <c r="Q110" s="210">
        <v>0</v>
      </c>
      <c r="R110" s="210">
        <f>Q110*H110</f>
        <v>0</v>
      </c>
      <c r="S110" s="210">
        <v>0</v>
      </c>
      <c r="T110" s="211">
        <f>S110*H110</f>
        <v>0</v>
      </c>
      <c r="AR110" s="14" t="s">
        <v>137</v>
      </c>
      <c r="AT110" s="14" t="s">
        <v>132</v>
      </c>
      <c r="AU110" s="14" t="s">
        <v>84</v>
      </c>
      <c r="AY110" s="14" t="s">
        <v>130</v>
      </c>
      <c r="BE110" s="212">
        <f>IF(N110="základní",J110,0)</f>
        <v>0</v>
      </c>
      <c r="BF110" s="212">
        <f>IF(N110="snížená",J110,0)</f>
        <v>0</v>
      </c>
      <c r="BG110" s="212">
        <f>IF(N110="zákl. přenesená",J110,0)</f>
        <v>0</v>
      </c>
      <c r="BH110" s="212">
        <f>IF(N110="sníž. přenesená",J110,0)</f>
        <v>0</v>
      </c>
      <c r="BI110" s="212">
        <f>IF(N110="nulová",J110,0)</f>
        <v>0</v>
      </c>
      <c r="BJ110" s="14" t="s">
        <v>82</v>
      </c>
      <c r="BK110" s="212">
        <f>ROUND(I110*H110,2)</f>
        <v>0</v>
      </c>
      <c r="BL110" s="14" t="s">
        <v>137</v>
      </c>
      <c r="BM110" s="14" t="s">
        <v>850</v>
      </c>
    </row>
    <row r="111" spans="2:47" s="1" customFormat="1" ht="12">
      <c r="B111" s="35"/>
      <c r="C111" s="36"/>
      <c r="D111" s="213" t="s">
        <v>139</v>
      </c>
      <c r="E111" s="36"/>
      <c r="F111" s="214" t="s">
        <v>169</v>
      </c>
      <c r="G111" s="36"/>
      <c r="H111" s="36"/>
      <c r="I111" s="127"/>
      <c r="J111" s="36"/>
      <c r="K111" s="36"/>
      <c r="L111" s="40"/>
      <c r="M111" s="215"/>
      <c r="N111" s="76"/>
      <c r="O111" s="76"/>
      <c r="P111" s="76"/>
      <c r="Q111" s="76"/>
      <c r="R111" s="76"/>
      <c r="S111" s="76"/>
      <c r="T111" s="77"/>
      <c r="AT111" s="14" t="s">
        <v>139</v>
      </c>
      <c r="AU111" s="14" t="s">
        <v>84</v>
      </c>
    </row>
    <row r="112" spans="2:47" s="1" customFormat="1" ht="12">
      <c r="B112" s="35"/>
      <c r="C112" s="36"/>
      <c r="D112" s="213" t="s">
        <v>141</v>
      </c>
      <c r="E112" s="36"/>
      <c r="F112" s="216" t="s">
        <v>170</v>
      </c>
      <c r="G112" s="36"/>
      <c r="H112" s="36"/>
      <c r="I112" s="127"/>
      <c r="J112" s="36"/>
      <c r="K112" s="36"/>
      <c r="L112" s="40"/>
      <c r="M112" s="215"/>
      <c r="N112" s="76"/>
      <c r="O112" s="76"/>
      <c r="P112" s="76"/>
      <c r="Q112" s="76"/>
      <c r="R112" s="76"/>
      <c r="S112" s="76"/>
      <c r="T112" s="77"/>
      <c r="AT112" s="14" t="s">
        <v>141</v>
      </c>
      <c r="AU112" s="14" t="s">
        <v>84</v>
      </c>
    </row>
    <row r="113" spans="2:65" s="1" customFormat="1" ht="20.4" customHeight="1">
      <c r="B113" s="35"/>
      <c r="C113" s="201" t="s">
        <v>171</v>
      </c>
      <c r="D113" s="201" t="s">
        <v>132</v>
      </c>
      <c r="E113" s="202" t="s">
        <v>172</v>
      </c>
      <c r="F113" s="203" t="s">
        <v>173</v>
      </c>
      <c r="G113" s="204" t="s">
        <v>174</v>
      </c>
      <c r="H113" s="205">
        <v>5</v>
      </c>
      <c r="I113" s="206"/>
      <c r="J113" s="207">
        <f>ROUND(I113*H113,2)</f>
        <v>0</v>
      </c>
      <c r="K113" s="203" t="s">
        <v>136</v>
      </c>
      <c r="L113" s="40"/>
      <c r="M113" s="208" t="s">
        <v>19</v>
      </c>
      <c r="N113" s="209" t="s">
        <v>45</v>
      </c>
      <c r="O113" s="76"/>
      <c r="P113" s="210">
        <f>O113*H113</f>
        <v>0</v>
      </c>
      <c r="Q113" s="210">
        <v>0</v>
      </c>
      <c r="R113" s="210">
        <f>Q113*H113</f>
        <v>0</v>
      </c>
      <c r="S113" s="210">
        <v>0</v>
      </c>
      <c r="T113" s="211">
        <f>S113*H113</f>
        <v>0</v>
      </c>
      <c r="AR113" s="14" t="s">
        <v>137</v>
      </c>
      <c r="AT113" s="14" t="s">
        <v>132</v>
      </c>
      <c r="AU113" s="14" t="s">
        <v>84</v>
      </c>
      <c r="AY113" s="14" t="s">
        <v>130</v>
      </c>
      <c r="BE113" s="212">
        <f>IF(N113="základní",J113,0)</f>
        <v>0</v>
      </c>
      <c r="BF113" s="212">
        <f>IF(N113="snížená",J113,0)</f>
        <v>0</v>
      </c>
      <c r="BG113" s="212">
        <f>IF(N113="zákl. přenesená",J113,0)</f>
        <v>0</v>
      </c>
      <c r="BH113" s="212">
        <f>IF(N113="sníž. přenesená",J113,0)</f>
        <v>0</v>
      </c>
      <c r="BI113" s="212">
        <f>IF(N113="nulová",J113,0)</f>
        <v>0</v>
      </c>
      <c r="BJ113" s="14" t="s">
        <v>82</v>
      </c>
      <c r="BK113" s="212">
        <f>ROUND(I113*H113,2)</f>
        <v>0</v>
      </c>
      <c r="BL113" s="14" t="s">
        <v>137</v>
      </c>
      <c r="BM113" s="14" t="s">
        <v>851</v>
      </c>
    </row>
    <row r="114" spans="2:47" s="1" customFormat="1" ht="12">
      <c r="B114" s="35"/>
      <c r="C114" s="36"/>
      <c r="D114" s="213" t="s">
        <v>139</v>
      </c>
      <c r="E114" s="36"/>
      <c r="F114" s="214" t="s">
        <v>176</v>
      </c>
      <c r="G114" s="36"/>
      <c r="H114" s="36"/>
      <c r="I114" s="127"/>
      <c r="J114" s="36"/>
      <c r="K114" s="36"/>
      <c r="L114" s="40"/>
      <c r="M114" s="215"/>
      <c r="N114" s="76"/>
      <c r="O114" s="76"/>
      <c r="P114" s="76"/>
      <c r="Q114" s="76"/>
      <c r="R114" s="76"/>
      <c r="S114" s="76"/>
      <c r="T114" s="77"/>
      <c r="AT114" s="14" t="s">
        <v>139</v>
      </c>
      <c r="AU114" s="14" t="s">
        <v>84</v>
      </c>
    </row>
    <row r="115" spans="2:47" s="1" customFormat="1" ht="12">
      <c r="B115" s="35"/>
      <c r="C115" s="36"/>
      <c r="D115" s="213" t="s">
        <v>141</v>
      </c>
      <c r="E115" s="36"/>
      <c r="F115" s="216" t="s">
        <v>177</v>
      </c>
      <c r="G115" s="36"/>
      <c r="H115" s="36"/>
      <c r="I115" s="127"/>
      <c r="J115" s="36"/>
      <c r="K115" s="36"/>
      <c r="L115" s="40"/>
      <c r="M115" s="215"/>
      <c r="N115" s="76"/>
      <c r="O115" s="76"/>
      <c r="P115" s="76"/>
      <c r="Q115" s="76"/>
      <c r="R115" s="76"/>
      <c r="S115" s="76"/>
      <c r="T115" s="77"/>
      <c r="AT115" s="14" t="s">
        <v>141</v>
      </c>
      <c r="AU115" s="14" t="s">
        <v>84</v>
      </c>
    </row>
    <row r="116" spans="2:65" s="1" customFormat="1" ht="20.4" customHeight="1">
      <c r="B116" s="35"/>
      <c r="C116" s="201" t="s">
        <v>178</v>
      </c>
      <c r="D116" s="201" t="s">
        <v>132</v>
      </c>
      <c r="E116" s="202" t="s">
        <v>179</v>
      </c>
      <c r="F116" s="203" t="s">
        <v>180</v>
      </c>
      <c r="G116" s="204" t="s">
        <v>181</v>
      </c>
      <c r="H116" s="205">
        <v>1.5</v>
      </c>
      <c r="I116" s="206"/>
      <c r="J116" s="207">
        <f>ROUND(I116*H116,2)</f>
        <v>0</v>
      </c>
      <c r="K116" s="203" t="s">
        <v>136</v>
      </c>
      <c r="L116" s="40"/>
      <c r="M116" s="208" t="s">
        <v>19</v>
      </c>
      <c r="N116" s="209" t="s">
        <v>45</v>
      </c>
      <c r="O116" s="76"/>
      <c r="P116" s="210">
        <f>O116*H116</f>
        <v>0</v>
      </c>
      <c r="Q116" s="210">
        <v>0.00868</v>
      </c>
      <c r="R116" s="210">
        <f>Q116*H116</f>
        <v>0.01302</v>
      </c>
      <c r="S116" s="210">
        <v>0</v>
      </c>
      <c r="T116" s="211">
        <f>S116*H116</f>
        <v>0</v>
      </c>
      <c r="AR116" s="14" t="s">
        <v>137</v>
      </c>
      <c r="AT116" s="14" t="s">
        <v>132</v>
      </c>
      <c r="AU116" s="14" t="s">
        <v>84</v>
      </c>
      <c r="AY116" s="14" t="s">
        <v>130</v>
      </c>
      <c r="BE116" s="212">
        <f>IF(N116="základní",J116,0)</f>
        <v>0</v>
      </c>
      <c r="BF116" s="212">
        <f>IF(N116="snížená",J116,0)</f>
        <v>0</v>
      </c>
      <c r="BG116" s="212">
        <f>IF(N116="zákl. přenesená",J116,0)</f>
        <v>0</v>
      </c>
      <c r="BH116" s="212">
        <f>IF(N116="sníž. přenesená",J116,0)</f>
        <v>0</v>
      </c>
      <c r="BI116" s="212">
        <f>IF(N116="nulová",J116,0)</f>
        <v>0</v>
      </c>
      <c r="BJ116" s="14" t="s">
        <v>82</v>
      </c>
      <c r="BK116" s="212">
        <f>ROUND(I116*H116,2)</f>
        <v>0</v>
      </c>
      <c r="BL116" s="14" t="s">
        <v>137</v>
      </c>
      <c r="BM116" s="14" t="s">
        <v>852</v>
      </c>
    </row>
    <row r="117" spans="2:47" s="1" customFormat="1" ht="12">
      <c r="B117" s="35"/>
      <c r="C117" s="36"/>
      <c r="D117" s="213" t="s">
        <v>139</v>
      </c>
      <c r="E117" s="36"/>
      <c r="F117" s="214" t="s">
        <v>183</v>
      </c>
      <c r="G117" s="36"/>
      <c r="H117" s="36"/>
      <c r="I117" s="127"/>
      <c r="J117" s="36"/>
      <c r="K117" s="36"/>
      <c r="L117" s="40"/>
      <c r="M117" s="215"/>
      <c r="N117" s="76"/>
      <c r="O117" s="76"/>
      <c r="P117" s="76"/>
      <c r="Q117" s="76"/>
      <c r="R117" s="76"/>
      <c r="S117" s="76"/>
      <c r="T117" s="77"/>
      <c r="AT117" s="14" t="s">
        <v>139</v>
      </c>
      <c r="AU117" s="14" t="s">
        <v>84</v>
      </c>
    </row>
    <row r="118" spans="2:47" s="1" customFormat="1" ht="12">
      <c r="B118" s="35"/>
      <c r="C118" s="36"/>
      <c r="D118" s="213" t="s">
        <v>141</v>
      </c>
      <c r="E118" s="36"/>
      <c r="F118" s="216" t="s">
        <v>184</v>
      </c>
      <c r="G118" s="36"/>
      <c r="H118" s="36"/>
      <c r="I118" s="127"/>
      <c r="J118" s="36"/>
      <c r="K118" s="36"/>
      <c r="L118" s="40"/>
      <c r="M118" s="215"/>
      <c r="N118" s="76"/>
      <c r="O118" s="76"/>
      <c r="P118" s="76"/>
      <c r="Q118" s="76"/>
      <c r="R118" s="76"/>
      <c r="S118" s="76"/>
      <c r="T118" s="77"/>
      <c r="AT118" s="14" t="s">
        <v>141</v>
      </c>
      <c r="AU118" s="14" t="s">
        <v>84</v>
      </c>
    </row>
    <row r="119" spans="2:65" s="1" customFormat="1" ht="20.4" customHeight="1">
      <c r="B119" s="35"/>
      <c r="C119" s="201" t="s">
        <v>185</v>
      </c>
      <c r="D119" s="201" t="s">
        <v>132</v>
      </c>
      <c r="E119" s="202" t="s">
        <v>191</v>
      </c>
      <c r="F119" s="203" t="s">
        <v>192</v>
      </c>
      <c r="G119" s="204" t="s">
        <v>181</v>
      </c>
      <c r="H119" s="205">
        <v>4.5</v>
      </c>
      <c r="I119" s="206"/>
      <c r="J119" s="207">
        <f>ROUND(I119*H119,2)</f>
        <v>0</v>
      </c>
      <c r="K119" s="203" t="s">
        <v>136</v>
      </c>
      <c r="L119" s="40"/>
      <c r="M119" s="208" t="s">
        <v>19</v>
      </c>
      <c r="N119" s="209" t="s">
        <v>45</v>
      </c>
      <c r="O119" s="76"/>
      <c r="P119" s="210">
        <f>O119*H119</f>
        <v>0</v>
      </c>
      <c r="Q119" s="210">
        <v>0.0369</v>
      </c>
      <c r="R119" s="210">
        <f>Q119*H119</f>
        <v>0.16605</v>
      </c>
      <c r="S119" s="210">
        <v>0</v>
      </c>
      <c r="T119" s="211">
        <f>S119*H119</f>
        <v>0</v>
      </c>
      <c r="AR119" s="14" t="s">
        <v>137</v>
      </c>
      <c r="AT119" s="14" t="s">
        <v>132</v>
      </c>
      <c r="AU119" s="14" t="s">
        <v>84</v>
      </c>
      <c r="AY119" s="14" t="s">
        <v>130</v>
      </c>
      <c r="BE119" s="212">
        <f>IF(N119="základní",J119,0)</f>
        <v>0</v>
      </c>
      <c r="BF119" s="212">
        <f>IF(N119="snížená",J119,0)</f>
        <v>0</v>
      </c>
      <c r="BG119" s="212">
        <f>IF(N119="zákl. přenesená",J119,0)</f>
        <v>0</v>
      </c>
      <c r="BH119" s="212">
        <f>IF(N119="sníž. přenesená",J119,0)</f>
        <v>0</v>
      </c>
      <c r="BI119" s="212">
        <f>IF(N119="nulová",J119,0)</f>
        <v>0</v>
      </c>
      <c r="BJ119" s="14" t="s">
        <v>82</v>
      </c>
      <c r="BK119" s="212">
        <f>ROUND(I119*H119,2)</f>
        <v>0</v>
      </c>
      <c r="BL119" s="14" t="s">
        <v>137</v>
      </c>
      <c r="BM119" s="14" t="s">
        <v>853</v>
      </c>
    </row>
    <row r="120" spans="2:47" s="1" customFormat="1" ht="12">
      <c r="B120" s="35"/>
      <c r="C120" s="36"/>
      <c r="D120" s="213" t="s">
        <v>139</v>
      </c>
      <c r="E120" s="36"/>
      <c r="F120" s="214" t="s">
        <v>194</v>
      </c>
      <c r="G120" s="36"/>
      <c r="H120" s="36"/>
      <c r="I120" s="127"/>
      <c r="J120" s="36"/>
      <c r="K120" s="36"/>
      <c r="L120" s="40"/>
      <c r="M120" s="215"/>
      <c r="N120" s="76"/>
      <c r="O120" s="76"/>
      <c r="P120" s="76"/>
      <c r="Q120" s="76"/>
      <c r="R120" s="76"/>
      <c r="S120" s="76"/>
      <c r="T120" s="77"/>
      <c r="AT120" s="14" t="s">
        <v>139</v>
      </c>
      <c r="AU120" s="14" t="s">
        <v>84</v>
      </c>
    </row>
    <row r="121" spans="2:47" s="1" customFormat="1" ht="12">
      <c r="B121" s="35"/>
      <c r="C121" s="36"/>
      <c r="D121" s="213" t="s">
        <v>141</v>
      </c>
      <c r="E121" s="36"/>
      <c r="F121" s="216" t="s">
        <v>184</v>
      </c>
      <c r="G121" s="36"/>
      <c r="H121" s="36"/>
      <c r="I121" s="127"/>
      <c r="J121" s="36"/>
      <c r="K121" s="36"/>
      <c r="L121" s="40"/>
      <c r="M121" s="215"/>
      <c r="N121" s="76"/>
      <c r="O121" s="76"/>
      <c r="P121" s="76"/>
      <c r="Q121" s="76"/>
      <c r="R121" s="76"/>
      <c r="S121" s="76"/>
      <c r="T121" s="77"/>
      <c r="AT121" s="14" t="s">
        <v>141</v>
      </c>
      <c r="AU121" s="14" t="s">
        <v>84</v>
      </c>
    </row>
    <row r="122" spans="2:65" s="1" customFormat="1" ht="20.4" customHeight="1">
      <c r="B122" s="35"/>
      <c r="C122" s="201" t="s">
        <v>190</v>
      </c>
      <c r="D122" s="201" t="s">
        <v>132</v>
      </c>
      <c r="E122" s="202" t="s">
        <v>196</v>
      </c>
      <c r="F122" s="203" t="s">
        <v>197</v>
      </c>
      <c r="G122" s="204" t="s">
        <v>181</v>
      </c>
      <c r="H122" s="205">
        <v>132</v>
      </c>
      <c r="I122" s="206"/>
      <c r="J122" s="207">
        <f>ROUND(I122*H122,2)</f>
        <v>0</v>
      </c>
      <c r="K122" s="203" t="s">
        <v>136</v>
      </c>
      <c r="L122" s="40"/>
      <c r="M122" s="208" t="s">
        <v>19</v>
      </c>
      <c r="N122" s="209" t="s">
        <v>45</v>
      </c>
      <c r="O122" s="76"/>
      <c r="P122" s="210">
        <f>O122*H122</f>
        <v>0</v>
      </c>
      <c r="Q122" s="210">
        <v>0.00014</v>
      </c>
      <c r="R122" s="210">
        <f>Q122*H122</f>
        <v>0.01848</v>
      </c>
      <c r="S122" s="210">
        <v>0</v>
      </c>
      <c r="T122" s="211">
        <f>S122*H122</f>
        <v>0</v>
      </c>
      <c r="AR122" s="14" t="s">
        <v>137</v>
      </c>
      <c r="AT122" s="14" t="s">
        <v>132</v>
      </c>
      <c r="AU122" s="14" t="s">
        <v>84</v>
      </c>
      <c r="AY122" s="14" t="s">
        <v>130</v>
      </c>
      <c r="BE122" s="212">
        <f>IF(N122="základní",J122,0)</f>
        <v>0</v>
      </c>
      <c r="BF122" s="212">
        <f>IF(N122="snížená",J122,0)</f>
        <v>0</v>
      </c>
      <c r="BG122" s="212">
        <f>IF(N122="zákl. přenesená",J122,0)</f>
        <v>0</v>
      </c>
      <c r="BH122" s="212">
        <f>IF(N122="sníž. přenesená",J122,0)</f>
        <v>0</v>
      </c>
      <c r="BI122" s="212">
        <f>IF(N122="nulová",J122,0)</f>
        <v>0</v>
      </c>
      <c r="BJ122" s="14" t="s">
        <v>82</v>
      </c>
      <c r="BK122" s="212">
        <f>ROUND(I122*H122,2)</f>
        <v>0</v>
      </c>
      <c r="BL122" s="14" t="s">
        <v>137</v>
      </c>
      <c r="BM122" s="14" t="s">
        <v>854</v>
      </c>
    </row>
    <row r="123" spans="2:47" s="1" customFormat="1" ht="12">
      <c r="B123" s="35"/>
      <c r="C123" s="36"/>
      <c r="D123" s="213" t="s">
        <v>139</v>
      </c>
      <c r="E123" s="36"/>
      <c r="F123" s="214" t="s">
        <v>199</v>
      </c>
      <c r="G123" s="36"/>
      <c r="H123" s="36"/>
      <c r="I123" s="127"/>
      <c r="J123" s="36"/>
      <c r="K123" s="36"/>
      <c r="L123" s="40"/>
      <c r="M123" s="215"/>
      <c r="N123" s="76"/>
      <c r="O123" s="76"/>
      <c r="P123" s="76"/>
      <c r="Q123" s="76"/>
      <c r="R123" s="76"/>
      <c r="S123" s="76"/>
      <c r="T123" s="77"/>
      <c r="AT123" s="14" t="s">
        <v>139</v>
      </c>
      <c r="AU123" s="14" t="s">
        <v>84</v>
      </c>
    </row>
    <row r="124" spans="2:47" s="1" customFormat="1" ht="12">
      <c r="B124" s="35"/>
      <c r="C124" s="36"/>
      <c r="D124" s="213" t="s">
        <v>141</v>
      </c>
      <c r="E124" s="36"/>
      <c r="F124" s="216" t="s">
        <v>200</v>
      </c>
      <c r="G124" s="36"/>
      <c r="H124" s="36"/>
      <c r="I124" s="127"/>
      <c r="J124" s="36"/>
      <c r="K124" s="36"/>
      <c r="L124" s="40"/>
      <c r="M124" s="215"/>
      <c r="N124" s="76"/>
      <c r="O124" s="76"/>
      <c r="P124" s="76"/>
      <c r="Q124" s="76"/>
      <c r="R124" s="76"/>
      <c r="S124" s="76"/>
      <c r="T124" s="77"/>
      <c r="AT124" s="14" t="s">
        <v>141</v>
      </c>
      <c r="AU124" s="14" t="s">
        <v>84</v>
      </c>
    </row>
    <row r="125" spans="2:65" s="1" customFormat="1" ht="20.4" customHeight="1">
      <c r="B125" s="35"/>
      <c r="C125" s="201" t="s">
        <v>195</v>
      </c>
      <c r="D125" s="201" t="s">
        <v>132</v>
      </c>
      <c r="E125" s="202" t="s">
        <v>202</v>
      </c>
      <c r="F125" s="203" t="s">
        <v>203</v>
      </c>
      <c r="G125" s="204" t="s">
        <v>181</v>
      </c>
      <c r="H125" s="205">
        <v>132</v>
      </c>
      <c r="I125" s="206"/>
      <c r="J125" s="207">
        <f>ROUND(I125*H125,2)</f>
        <v>0</v>
      </c>
      <c r="K125" s="203" t="s">
        <v>136</v>
      </c>
      <c r="L125" s="40"/>
      <c r="M125" s="208" t="s">
        <v>19</v>
      </c>
      <c r="N125" s="209" t="s">
        <v>45</v>
      </c>
      <c r="O125" s="76"/>
      <c r="P125" s="210">
        <f>O125*H125</f>
        <v>0</v>
      </c>
      <c r="Q125" s="210">
        <v>0</v>
      </c>
      <c r="R125" s="210">
        <f>Q125*H125</f>
        <v>0</v>
      </c>
      <c r="S125" s="210">
        <v>0</v>
      </c>
      <c r="T125" s="211">
        <f>S125*H125</f>
        <v>0</v>
      </c>
      <c r="AR125" s="14" t="s">
        <v>137</v>
      </c>
      <c r="AT125" s="14" t="s">
        <v>132</v>
      </c>
      <c r="AU125" s="14" t="s">
        <v>84</v>
      </c>
      <c r="AY125" s="14" t="s">
        <v>130</v>
      </c>
      <c r="BE125" s="212">
        <f>IF(N125="základní",J125,0)</f>
        <v>0</v>
      </c>
      <c r="BF125" s="212">
        <f>IF(N125="snížená",J125,0)</f>
        <v>0</v>
      </c>
      <c r="BG125" s="212">
        <f>IF(N125="zákl. přenesená",J125,0)</f>
        <v>0</v>
      </c>
      <c r="BH125" s="212">
        <f>IF(N125="sníž. přenesená",J125,0)</f>
        <v>0</v>
      </c>
      <c r="BI125" s="212">
        <f>IF(N125="nulová",J125,0)</f>
        <v>0</v>
      </c>
      <c r="BJ125" s="14" t="s">
        <v>82</v>
      </c>
      <c r="BK125" s="212">
        <f>ROUND(I125*H125,2)</f>
        <v>0</v>
      </c>
      <c r="BL125" s="14" t="s">
        <v>137</v>
      </c>
      <c r="BM125" s="14" t="s">
        <v>855</v>
      </c>
    </row>
    <row r="126" spans="2:47" s="1" customFormat="1" ht="12">
      <c r="B126" s="35"/>
      <c r="C126" s="36"/>
      <c r="D126" s="213" t="s">
        <v>139</v>
      </c>
      <c r="E126" s="36"/>
      <c r="F126" s="214" t="s">
        <v>205</v>
      </c>
      <c r="G126" s="36"/>
      <c r="H126" s="36"/>
      <c r="I126" s="127"/>
      <c r="J126" s="36"/>
      <c r="K126" s="36"/>
      <c r="L126" s="40"/>
      <c r="M126" s="215"/>
      <c r="N126" s="76"/>
      <c r="O126" s="76"/>
      <c r="P126" s="76"/>
      <c r="Q126" s="76"/>
      <c r="R126" s="76"/>
      <c r="S126" s="76"/>
      <c r="T126" s="77"/>
      <c r="AT126" s="14" t="s">
        <v>139</v>
      </c>
      <c r="AU126" s="14" t="s">
        <v>84</v>
      </c>
    </row>
    <row r="127" spans="2:47" s="1" customFormat="1" ht="12">
      <c r="B127" s="35"/>
      <c r="C127" s="36"/>
      <c r="D127" s="213" t="s">
        <v>141</v>
      </c>
      <c r="E127" s="36"/>
      <c r="F127" s="216" t="s">
        <v>200</v>
      </c>
      <c r="G127" s="36"/>
      <c r="H127" s="36"/>
      <c r="I127" s="127"/>
      <c r="J127" s="36"/>
      <c r="K127" s="36"/>
      <c r="L127" s="40"/>
      <c r="M127" s="215"/>
      <c r="N127" s="76"/>
      <c r="O127" s="76"/>
      <c r="P127" s="76"/>
      <c r="Q127" s="76"/>
      <c r="R127" s="76"/>
      <c r="S127" s="76"/>
      <c r="T127" s="77"/>
      <c r="AT127" s="14" t="s">
        <v>141</v>
      </c>
      <c r="AU127" s="14" t="s">
        <v>84</v>
      </c>
    </row>
    <row r="128" spans="2:65" s="1" customFormat="1" ht="20.4" customHeight="1">
      <c r="B128" s="35"/>
      <c r="C128" s="201" t="s">
        <v>201</v>
      </c>
      <c r="D128" s="201" t="s">
        <v>132</v>
      </c>
      <c r="E128" s="202" t="s">
        <v>207</v>
      </c>
      <c r="F128" s="203" t="s">
        <v>208</v>
      </c>
      <c r="G128" s="204" t="s">
        <v>209</v>
      </c>
      <c r="H128" s="205">
        <v>129.736</v>
      </c>
      <c r="I128" s="206"/>
      <c r="J128" s="207">
        <f>ROUND(I128*H128,2)</f>
        <v>0</v>
      </c>
      <c r="K128" s="203" t="s">
        <v>136</v>
      </c>
      <c r="L128" s="40"/>
      <c r="M128" s="208" t="s">
        <v>19</v>
      </c>
      <c r="N128" s="209" t="s">
        <v>45</v>
      </c>
      <c r="O128" s="76"/>
      <c r="P128" s="210">
        <f>O128*H128</f>
        <v>0</v>
      </c>
      <c r="Q128" s="210">
        <v>0</v>
      </c>
      <c r="R128" s="210">
        <f>Q128*H128</f>
        <v>0</v>
      </c>
      <c r="S128" s="210">
        <v>0</v>
      </c>
      <c r="T128" s="211">
        <f>S128*H128</f>
        <v>0</v>
      </c>
      <c r="AR128" s="14" t="s">
        <v>137</v>
      </c>
      <c r="AT128" s="14" t="s">
        <v>132</v>
      </c>
      <c r="AU128" s="14" t="s">
        <v>84</v>
      </c>
      <c r="AY128" s="14" t="s">
        <v>130</v>
      </c>
      <c r="BE128" s="212">
        <f>IF(N128="základní",J128,0)</f>
        <v>0</v>
      </c>
      <c r="BF128" s="212">
        <f>IF(N128="snížená",J128,0)</f>
        <v>0</v>
      </c>
      <c r="BG128" s="212">
        <f>IF(N128="zákl. přenesená",J128,0)</f>
        <v>0</v>
      </c>
      <c r="BH128" s="212">
        <f>IF(N128="sníž. přenesená",J128,0)</f>
        <v>0</v>
      </c>
      <c r="BI128" s="212">
        <f>IF(N128="nulová",J128,0)</f>
        <v>0</v>
      </c>
      <c r="BJ128" s="14" t="s">
        <v>82</v>
      </c>
      <c r="BK128" s="212">
        <f>ROUND(I128*H128,2)</f>
        <v>0</v>
      </c>
      <c r="BL128" s="14" t="s">
        <v>137</v>
      </c>
      <c r="BM128" s="14" t="s">
        <v>856</v>
      </c>
    </row>
    <row r="129" spans="2:47" s="1" customFormat="1" ht="12">
      <c r="B129" s="35"/>
      <c r="C129" s="36"/>
      <c r="D129" s="213" t="s">
        <v>139</v>
      </c>
      <c r="E129" s="36"/>
      <c r="F129" s="214" t="s">
        <v>211</v>
      </c>
      <c r="G129" s="36"/>
      <c r="H129" s="36"/>
      <c r="I129" s="127"/>
      <c r="J129" s="36"/>
      <c r="K129" s="36"/>
      <c r="L129" s="40"/>
      <c r="M129" s="215"/>
      <c r="N129" s="76"/>
      <c r="O129" s="76"/>
      <c r="P129" s="76"/>
      <c r="Q129" s="76"/>
      <c r="R129" s="76"/>
      <c r="S129" s="76"/>
      <c r="T129" s="77"/>
      <c r="AT129" s="14" t="s">
        <v>139</v>
      </c>
      <c r="AU129" s="14" t="s">
        <v>84</v>
      </c>
    </row>
    <row r="130" spans="2:47" s="1" customFormat="1" ht="12">
      <c r="B130" s="35"/>
      <c r="C130" s="36"/>
      <c r="D130" s="213" t="s">
        <v>141</v>
      </c>
      <c r="E130" s="36"/>
      <c r="F130" s="216" t="s">
        <v>212</v>
      </c>
      <c r="G130" s="36"/>
      <c r="H130" s="36"/>
      <c r="I130" s="127"/>
      <c r="J130" s="36"/>
      <c r="K130" s="36"/>
      <c r="L130" s="40"/>
      <c r="M130" s="215"/>
      <c r="N130" s="76"/>
      <c r="O130" s="76"/>
      <c r="P130" s="76"/>
      <c r="Q130" s="76"/>
      <c r="R130" s="76"/>
      <c r="S130" s="76"/>
      <c r="T130" s="77"/>
      <c r="AT130" s="14" t="s">
        <v>141</v>
      </c>
      <c r="AU130" s="14" t="s">
        <v>84</v>
      </c>
    </row>
    <row r="131" spans="2:51" s="11" customFormat="1" ht="12">
      <c r="B131" s="217"/>
      <c r="C131" s="218"/>
      <c r="D131" s="213" t="s">
        <v>143</v>
      </c>
      <c r="E131" s="219" t="s">
        <v>19</v>
      </c>
      <c r="F131" s="220" t="s">
        <v>857</v>
      </c>
      <c r="G131" s="218"/>
      <c r="H131" s="221">
        <v>432.454</v>
      </c>
      <c r="I131" s="222"/>
      <c r="J131" s="218"/>
      <c r="K131" s="218"/>
      <c r="L131" s="223"/>
      <c r="M131" s="224"/>
      <c r="N131" s="225"/>
      <c r="O131" s="225"/>
      <c r="P131" s="225"/>
      <c r="Q131" s="225"/>
      <c r="R131" s="225"/>
      <c r="S131" s="225"/>
      <c r="T131" s="226"/>
      <c r="AT131" s="227" t="s">
        <v>143</v>
      </c>
      <c r="AU131" s="227" t="s">
        <v>84</v>
      </c>
      <c r="AV131" s="11" t="s">
        <v>84</v>
      </c>
      <c r="AW131" s="11" t="s">
        <v>35</v>
      </c>
      <c r="AX131" s="11" t="s">
        <v>82</v>
      </c>
      <c r="AY131" s="227" t="s">
        <v>130</v>
      </c>
    </row>
    <row r="132" spans="2:51" s="11" customFormat="1" ht="12">
      <c r="B132" s="217"/>
      <c r="C132" s="218"/>
      <c r="D132" s="213" t="s">
        <v>143</v>
      </c>
      <c r="E132" s="218"/>
      <c r="F132" s="220" t="s">
        <v>858</v>
      </c>
      <c r="G132" s="218"/>
      <c r="H132" s="221">
        <v>129.736</v>
      </c>
      <c r="I132" s="222"/>
      <c r="J132" s="218"/>
      <c r="K132" s="218"/>
      <c r="L132" s="223"/>
      <c r="M132" s="224"/>
      <c r="N132" s="225"/>
      <c r="O132" s="225"/>
      <c r="P132" s="225"/>
      <c r="Q132" s="225"/>
      <c r="R132" s="225"/>
      <c r="S132" s="225"/>
      <c r="T132" s="226"/>
      <c r="AT132" s="227" t="s">
        <v>143</v>
      </c>
      <c r="AU132" s="227" t="s">
        <v>84</v>
      </c>
      <c r="AV132" s="11" t="s">
        <v>84</v>
      </c>
      <c r="AW132" s="11" t="s">
        <v>4</v>
      </c>
      <c r="AX132" s="11" t="s">
        <v>82</v>
      </c>
      <c r="AY132" s="227" t="s">
        <v>130</v>
      </c>
    </row>
    <row r="133" spans="2:65" s="1" customFormat="1" ht="20.4" customHeight="1">
      <c r="B133" s="35"/>
      <c r="C133" s="201" t="s">
        <v>206</v>
      </c>
      <c r="D133" s="201" t="s">
        <v>132</v>
      </c>
      <c r="E133" s="202" t="s">
        <v>216</v>
      </c>
      <c r="F133" s="203" t="s">
        <v>217</v>
      </c>
      <c r="G133" s="204" t="s">
        <v>209</v>
      </c>
      <c r="H133" s="205">
        <v>45.051</v>
      </c>
      <c r="I133" s="206"/>
      <c r="J133" s="207">
        <f>ROUND(I133*H133,2)</f>
        <v>0</v>
      </c>
      <c r="K133" s="203" t="s">
        <v>136</v>
      </c>
      <c r="L133" s="40"/>
      <c r="M133" s="208" t="s">
        <v>19</v>
      </c>
      <c r="N133" s="209" t="s">
        <v>45</v>
      </c>
      <c r="O133" s="76"/>
      <c r="P133" s="210">
        <f>O133*H133</f>
        <v>0</v>
      </c>
      <c r="Q133" s="210">
        <v>0</v>
      </c>
      <c r="R133" s="210">
        <f>Q133*H133</f>
        <v>0</v>
      </c>
      <c r="S133" s="210">
        <v>0</v>
      </c>
      <c r="T133" s="211">
        <f>S133*H133</f>
        <v>0</v>
      </c>
      <c r="AR133" s="14" t="s">
        <v>137</v>
      </c>
      <c r="AT133" s="14" t="s">
        <v>132</v>
      </c>
      <c r="AU133" s="14" t="s">
        <v>84</v>
      </c>
      <c r="AY133" s="14" t="s">
        <v>130</v>
      </c>
      <c r="BE133" s="212">
        <f>IF(N133="základní",J133,0)</f>
        <v>0</v>
      </c>
      <c r="BF133" s="212">
        <f>IF(N133="snížená",J133,0)</f>
        <v>0</v>
      </c>
      <c r="BG133" s="212">
        <f>IF(N133="zákl. přenesená",J133,0)</f>
        <v>0</v>
      </c>
      <c r="BH133" s="212">
        <f>IF(N133="sníž. přenesená",J133,0)</f>
        <v>0</v>
      </c>
      <c r="BI133" s="212">
        <f>IF(N133="nulová",J133,0)</f>
        <v>0</v>
      </c>
      <c r="BJ133" s="14" t="s">
        <v>82</v>
      </c>
      <c r="BK133" s="212">
        <f>ROUND(I133*H133,2)</f>
        <v>0</v>
      </c>
      <c r="BL133" s="14" t="s">
        <v>137</v>
      </c>
      <c r="BM133" s="14" t="s">
        <v>859</v>
      </c>
    </row>
    <row r="134" spans="2:47" s="1" customFormat="1" ht="12">
      <c r="B134" s="35"/>
      <c r="C134" s="36"/>
      <c r="D134" s="213" t="s">
        <v>139</v>
      </c>
      <c r="E134" s="36"/>
      <c r="F134" s="214" t="s">
        <v>219</v>
      </c>
      <c r="G134" s="36"/>
      <c r="H134" s="36"/>
      <c r="I134" s="127"/>
      <c r="J134" s="36"/>
      <c r="K134" s="36"/>
      <c r="L134" s="40"/>
      <c r="M134" s="215"/>
      <c r="N134" s="76"/>
      <c r="O134" s="76"/>
      <c r="P134" s="76"/>
      <c r="Q134" s="76"/>
      <c r="R134" s="76"/>
      <c r="S134" s="76"/>
      <c r="T134" s="77"/>
      <c r="AT134" s="14" t="s">
        <v>139</v>
      </c>
      <c r="AU134" s="14" t="s">
        <v>84</v>
      </c>
    </row>
    <row r="135" spans="2:47" s="1" customFormat="1" ht="12">
      <c r="B135" s="35"/>
      <c r="C135" s="36"/>
      <c r="D135" s="213" t="s">
        <v>141</v>
      </c>
      <c r="E135" s="36"/>
      <c r="F135" s="216" t="s">
        <v>220</v>
      </c>
      <c r="G135" s="36"/>
      <c r="H135" s="36"/>
      <c r="I135" s="127"/>
      <c r="J135" s="36"/>
      <c r="K135" s="36"/>
      <c r="L135" s="40"/>
      <c r="M135" s="215"/>
      <c r="N135" s="76"/>
      <c r="O135" s="76"/>
      <c r="P135" s="76"/>
      <c r="Q135" s="76"/>
      <c r="R135" s="76"/>
      <c r="S135" s="76"/>
      <c r="T135" s="77"/>
      <c r="AT135" s="14" t="s">
        <v>141</v>
      </c>
      <c r="AU135" s="14" t="s">
        <v>84</v>
      </c>
    </row>
    <row r="136" spans="2:51" s="11" customFormat="1" ht="12">
      <c r="B136" s="217"/>
      <c r="C136" s="218"/>
      <c r="D136" s="213" t="s">
        <v>143</v>
      </c>
      <c r="E136" s="219" t="s">
        <v>19</v>
      </c>
      <c r="F136" s="220" t="s">
        <v>860</v>
      </c>
      <c r="G136" s="218"/>
      <c r="H136" s="221">
        <v>150.17</v>
      </c>
      <c r="I136" s="222"/>
      <c r="J136" s="218"/>
      <c r="K136" s="218"/>
      <c r="L136" s="223"/>
      <c r="M136" s="224"/>
      <c r="N136" s="225"/>
      <c r="O136" s="225"/>
      <c r="P136" s="225"/>
      <c r="Q136" s="225"/>
      <c r="R136" s="225"/>
      <c r="S136" s="225"/>
      <c r="T136" s="226"/>
      <c r="AT136" s="227" t="s">
        <v>143</v>
      </c>
      <c r="AU136" s="227" t="s">
        <v>84</v>
      </c>
      <c r="AV136" s="11" t="s">
        <v>84</v>
      </c>
      <c r="AW136" s="11" t="s">
        <v>35</v>
      </c>
      <c r="AX136" s="11" t="s">
        <v>82</v>
      </c>
      <c r="AY136" s="227" t="s">
        <v>130</v>
      </c>
    </row>
    <row r="137" spans="2:51" s="11" customFormat="1" ht="12">
      <c r="B137" s="217"/>
      <c r="C137" s="218"/>
      <c r="D137" s="213" t="s">
        <v>143</v>
      </c>
      <c r="E137" s="218"/>
      <c r="F137" s="220" t="s">
        <v>861</v>
      </c>
      <c r="G137" s="218"/>
      <c r="H137" s="221">
        <v>45.051</v>
      </c>
      <c r="I137" s="222"/>
      <c r="J137" s="218"/>
      <c r="K137" s="218"/>
      <c r="L137" s="223"/>
      <c r="M137" s="224"/>
      <c r="N137" s="225"/>
      <c r="O137" s="225"/>
      <c r="P137" s="225"/>
      <c r="Q137" s="225"/>
      <c r="R137" s="225"/>
      <c r="S137" s="225"/>
      <c r="T137" s="226"/>
      <c r="AT137" s="227" t="s">
        <v>143</v>
      </c>
      <c r="AU137" s="227" t="s">
        <v>84</v>
      </c>
      <c r="AV137" s="11" t="s">
        <v>84</v>
      </c>
      <c r="AW137" s="11" t="s">
        <v>4</v>
      </c>
      <c r="AX137" s="11" t="s">
        <v>82</v>
      </c>
      <c r="AY137" s="227" t="s">
        <v>130</v>
      </c>
    </row>
    <row r="138" spans="2:65" s="1" customFormat="1" ht="20.4" customHeight="1">
      <c r="B138" s="35"/>
      <c r="C138" s="201" t="s">
        <v>215</v>
      </c>
      <c r="D138" s="201" t="s">
        <v>132</v>
      </c>
      <c r="E138" s="202" t="s">
        <v>221</v>
      </c>
      <c r="F138" s="203" t="s">
        <v>222</v>
      </c>
      <c r="G138" s="204" t="s">
        <v>209</v>
      </c>
      <c r="H138" s="205">
        <v>13.515</v>
      </c>
      <c r="I138" s="206"/>
      <c r="J138" s="207">
        <f>ROUND(I138*H138,2)</f>
        <v>0</v>
      </c>
      <c r="K138" s="203" t="s">
        <v>136</v>
      </c>
      <c r="L138" s="40"/>
      <c r="M138" s="208" t="s">
        <v>19</v>
      </c>
      <c r="N138" s="209" t="s">
        <v>45</v>
      </c>
      <c r="O138" s="76"/>
      <c r="P138" s="210">
        <f>O138*H138</f>
        <v>0</v>
      </c>
      <c r="Q138" s="210">
        <v>0</v>
      </c>
      <c r="R138" s="210">
        <f>Q138*H138</f>
        <v>0</v>
      </c>
      <c r="S138" s="210">
        <v>0</v>
      </c>
      <c r="T138" s="211">
        <f>S138*H138</f>
        <v>0</v>
      </c>
      <c r="AR138" s="14" t="s">
        <v>137</v>
      </c>
      <c r="AT138" s="14" t="s">
        <v>132</v>
      </c>
      <c r="AU138" s="14" t="s">
        <v>84</v>
      </c>
      <c r="AY138" s="14" t="s">
        <v>130</v>
      </c>
      <c r="BE138" s="212">
        <f>IF(N138="základní",J138,0)</f>
        <v>0</v>
      </c>
      <c r="BF138" s="212">
        <f>IF(N138="snížená",J138,0)</f>
        <v>0</v>
      </c>
      <c r="BG138" s="212">
        <f>IF(N138="zákl. přenesená",J138,0)</f>
        <v>0</v>
      </c>
      <c r="BH138" s="212">
        <f>IF(N138="sníž. přenesená",J138,0)</f>
        <v>0</v>
      </c>
      <c r="BI138" s="212">
        <f>IF(N138="nulová",J138,0)</f>
        <v>0</v>
      </c>
      <c r="BJ138" s="14" t="s">
        <v>82</v>
      </c>
      <c r="BK138" s="212">
        <f>ROUND(I138*H138,2)</f>
        <v>0</v>
      </c>
      <c r="BL138" s="14" t="s">
        <v>137</v>
      </c>
      <c r="BM138" s="14" t="s">
        <v>862</v>
      </c>
    </row>
    <row r="139" spans="2:47" s="1" customFormat="1" ht="12">
      <c r="B139" s="35"/>
      <c r="C139" s="36"/>
      <c r="D139" s="213" t="s">
        <v>139</v>
      </c>
      <c r="E139" s="36"/>
      <c r="F139" s="214" t="s">
        <v>224</v>
      </c>
      <c r="G139" s="36"/>
      <c r="H139" s="36"/>
      <c r="I139" s="127"/>
      <c r="J139" s="36"/>
      <c r="K139" s="36"/>
      <c r="L139" s="40"/>
      <c r="M139" s="215"/>
      <c r="N139" s="76"/>
      <c r="O139" s="76"/>
      <c r="P139" s="76"/>
      <c r="Q139" s="76"/>
      <c r="R139" s="76"/>
      <c r="S139" s="76"/>
      <c r="T139" s="77"/>
      <c r="AT139" s="14" t="s">
        <v>139</v>
      </c>
      <c r="AU139" s="14" t="s">
        <v>84</v>
      </c>
    </row>
    <row r="140" spans="2:47" s="1" customFormat="1" ht="12">
      <c r="B140" s="35"/>
      <c r="C140" s="36"/>
      <c r="D140" s="213" t="s">
        <v>141</v>
      </c>
      <c r="E140" s="36"/>
      <c r="F140" s="216" t="s">
        <v>220</v>
      </c>
      <c r="G140" s="36"/>
      <c r="H140" s="36"/>
      <c r="I140" s="127"/>
      <c r="J140" s="36"/>
      <c r="K140" s="36"/>
      <c r="L140" s="40"/>
      <c r="M140" s="215"/>
      <c r="N140" s="76"/>
      <c r="O140" s="76"/>
      <c r="P140" s="76"/>
      <c r="Q140" s="76"/>
      <c r="R140" s="76"/>
      <c r="S140" s="76"/>
      <c r="T140" s="77"/>
      <c r="AT140" s="14" t="s">
        <v>141</v>
      </c>
      <c r="AU140" s="14" t="s">
        <v>84</v>
      </c>
    </row>
    <row r="141" spans="2:51" s="11" customFormat="1" ht="12">
      <c r="B141" s="217"/>
      <c r="C141" s="218"/>
      <c r="D141" s="213" t="s">
        <v>143</v>
      </c>
      <c r="E141" s="219" t="s">
        <v>19</v>
      </c>
      <c r="F141" s="220" t="s">
        <v>860</v>
      </c>
      <c r="G141" s="218"/>
      <c r="H141" s="221">
        <v>150.17</v>
      </c>
      <c r="I141" s="222"/>
      <c r="J141" s="218"/>
      <c r="K141" s="218"/>
      <c r="L141" s="223"/>
      <c r="M141" s="224"/>
      <c r="N141" s="225"/>
      <c r="O141" s="225"/>
      <c r="P141" s="225"/>
      <c r="Q141" s="225"/>
      <c r="R141" s="225"/>
      <c r="S141" s="225"/>
      <c r="T141" s="226"/>
      <c r="AT141" s="227" t="s">
        <v>143</v>
      </c>
      <c r="AU141" s="227" t="s">
        <v>84</v>
      </c>
      <c r="AV141" s="11" t="s">
        <v>84</v>
      </c>
      <c r="AW141" s="11" t="s">
        <v>35</v>
      </c>
      <c r="AX141" s="11" t="s">
        <v>82</v>
      </c>
      <c r="AY141" s="227" t="s">
        <v>130</v>
      </c>
    </row>
    <row r="142" spans="2:51" s="11" customFormat="1" ht="12">
      <c r="B142" s="217"/>
      <c r="C142" s="218"/>
      <c r="D142" s="213" t="s">
        <v>143</v>
      </c>
      <c r="E142" s="218"/>
      <c r="F142" s="220" t="s">
        <v>863</v>
      </c>
      <c r="G142" s="218"/>
      <c r="H142" s="221">
        <v>13.515</v>
      </c>
      <c r="I142" s="222"/>
      <c r="J142" s="218"/>
      <c r="K142" s="218"/>
      <c r="L142" s="223"/>
      <c r="M142" s="224"/>
      <c r="N142" s="225"/>
      <c r="O142" s="225"/>
      <c r="P142" s="225"/>
      <c r="Q142" s="225"/>
      <c r="R142" s="225"/>
      <c r="S142" s="225"/>
      <c r="T142" s="226"/>
      <c r="AT142" s="227" t="s">
        <v>143</v>
      </c>
      <c r="AU142" s="227" t="s">
        <v>84</v>
      </c>
      <c r="AV142" s="11" t="s">
        <v>84</v>
      </c>
      <c r="AW142" s="11" t="s">
        <v>4</v>
      </c>
      <c r="AX142" s="11" t="s">
        <v>82</v>
      </c>
      <c r="AY142" s="227" t="s">
        <v>130</v>
      </c>
    </row>
    <row r="143" spans="2:65" s="1" customFormat="1" ht="20.4" customHeight="1">
      <c r="B143" s="35"/>
      <c r="C143" s="201" t="s">
        <v>8</v>
      </c>
      <c r="D143" s="201" t="s">
        <v>132</v>
      </c>
      <c r="E143" s="202" t="s">
        <v>227</v>
      </c>
      <c r="F143" s="203" t="s">
        <v>228</v>
      </c>
      <c r="G143" s="204" t="s">
        <v>209</v>
      </c>
      <c r="H143" s="205">
        <v>60.068</v>
      </c>
      <c r="I143" s="206"/>
      <c r="J143" s="207">
        <f>ROUND(I143*H143,2)</f>
        <v>0</v>
      </c>
      <c r="K143" s="203" t="s">
        <v>136</v>
      </c>
      <c r="L143" s="40"/>
      <c r="M143" s="208" t="s">
        <v>19</v>
      </c>
      <c r="N143" s="209" t="s">
        <v>45</v>
      </c>
      <c r="O143" s="76"/>
      <c r="P143" s="210">
        <f>O143*H143</f>
        <v>0</v>
      </c>
      <c r="Q143" s="210">
        <v>0</v>
      </c>
      <c r="R143" s="210">
        <f>Q143*H143</f>
        <v>0</v>
      </c>
      <c r="S143" s="210">
        <v>0</v>
      </c>
      <c r="T143" s="211">
        <f>S143*H143</f>
        <v>0</v>
      </c>
      <c r="AR143" s="14" t="s">
        <v>137</v>
      </c>
      <c r="AT143" s="14" t="s">
        <v>132</v>
      </c>
      <c r="AU143" s="14" t="s">
        <v>84</v>
      </c>
      <c r="AY143" s="14" t="s">
        <v>130</v>
      </c>
      <c r="BE143" s="212">
        <f>IF(N143="základní",J143,0)</f>
        <v>0</v>
      </c>
      <c r="BF143" s="212">
        <f>IF(N143="snížená",J143,0)</f>
        <v>0</v>
      </c>
      <c r="BG143" s="212">
        <f>IF(N143="zákl. přenesená",J143,0)</f>
        <v>0</v>
      </c>
      <c r="BH143" s="212">
        <f>IF(N143="sníž. přenesená",J143,0)</f>
        <v>0</v>
      </c>
      <c r="BI143" s="212">
        <f>IF(N143="nulová",J143,0)</f>
        <v>0</v>
      </c>
      <c r="BJ143" s="14" t="s">
        <v>82</v>
      </c>
      <c r="BK143" s="212">
        <f>ROUND(I143*H143,2)</f>
        <v>0</v>
      </c>
      <c r="BL143" s="14" t="s">
        <v>137</v>
      </c>
      <c r="BM143" s="14" t="s">
        <v>864</v>
      </c>
    </row>
    <row r="144" spans="2:47" s="1" customFormat="1" ht="12">
      <c r="B144" s="35"/>
      <c r="C144" s="36"/>
      <c r="D144" s="213" t="s">
        <v>139</v>
      </c>
      <c r="E144" s="36"/>
      <c r="F144" s="214" t="s">
        <v>230</v>
      </c>
      <c r="G144" s="36"/>
      <c r="H144" s="36"/>
      <c r="I144" s="127"/>
      <c r="J144" s="36"/>
      <c r="K144" s="36"/>
      <c r="L144" s="40"/>
      <c r="M144" s="215"/>
      <c r="N144" s="76"/>
      <c r="O144" s="76"/>
      <c r="P144" s="76"/>
      <c r="Q144" s="76"/>
      <c r="R144" s="76"/>
      <c r="S144" s="76"/>
      <c r="T144" s="77"/>
      <c r="AT144" s="14" t="s">
        <v>139</v>
      </c>
      <c r="AU144" s="14" t="s">
        <v>84</v>
      </c>
    </row>
    <row r="145" spans="2:47" s="1" customFormat="1" ht="12">
      <c r="B145" s="35"/>
      <c r="C145" s="36"/>
      <c r="D145" s="213" t="s">
        <v>141</v>
      </c>
      <c r="E145" s="36"/>
      <c r="F145" s="216" t="s">
        <v>220</v>
      </c>
      <c r="G145" s="36"/>
      <c r="H145" s="36"/>
      <c r="I145" s="127"/>
      <c r="J145" s="36"/>
      <c r="K145" s="36"/>
      <c r="L145" s="40"/>
      <c r="M145" s="215"/>
      <c r="N145" s="76"/>
      <c r="O145" s="76"/>
      <c r="P145" s="76"/>
      <c r="Q145" s="76"/>
      <c r="R145" s="76"/>
      <c r="S145" s="76"/>
      <c r="T145" s="77"/>
      <c r="AT145" s="14" t="s">
        <v>141</v>
      </c>
      <c r="AU145" s="14" t="s">
        <v>84</v>
      </c>
    </row>
    <row r="146" spans="2:51" s="11" customFormat="1" ht="12">
      <c r="B146" s="217"/>
      <c r="C146" s="218"/>
      <c r="D146" s="213" t="s">
        <v>143</v>
      </c>
      <c r="E146" s="219" t="s">
        <v>19</v>
      </c>
      <c r="F146" s="220" t="s">
        <v>860</v>
      </c>
      <c r="G146" s="218"/>
      <c r="H146" s="221">
        <v>150.17</v>
      </c>
      <c r="I146" s="222"/>
      <c r="J146" s="218"/>
      <c r="K146" s="218"/>
      <c r="L146" s="223"/>
      <c r="M146" s="224"/>
      <c r="N146" s="225"/>
      <c r="O146" s="225"/>
      <c r="P146" s="225"/>
      <c r="Q146" s="225"/>
      <c r="R146" s="225"/>
      <c r="S146" s="225"/>
      <c r="T146" s="226"/>
      <c r="AT146" s="227" t="s">
        <v>143</v>
      </c>
      <c r="AU146" s="227" t="s">
        <v>84</v>
      </c>
      <c r="AV146" s="11" t="s">
        <v>84</v>
      </c>
      <c r="AW146" s="11" t="s">
        <v>35</v>
      </c>
      <c r="AX146" s="11" t="s">
        <v>82</v>
      </c>
      <c r="AY146" s="227" t="s">
        <v>130</v>
      </c>
    </row>
    <row r="147" spans="2:51" s="11" customFormat="1" ht="12">
      <c r="B147" s="217"/>
      <c r="C147" s="218"/>
      <c r="D147" s="213" t="s">
        <v>143</v>
      </c>
      <c r="E147" s="218"/>
      <c r="F147" s="220" t="s">
        <v>865</v>
      </c>
      <c r="G147" s="218"/>
      <c r="H147" s="221">
        <v>60.068</v>
      </c>
      <c r="I147" s="222"/>
      <c r="J147" s="218"/>
      <c r="K147" s="218"/>
      <c r="L147" s="223"/>
      <c r="M147" s="224"/>
      <c r="N147" s="225"/>
      <c r="O147" s="225"/>
      <c r="P147" s="225"/>
      <c r="Q147" s="225"/>
      <c r="R147" s="225"/>
      <c r="S147" s="225"/>
      <c r="T147" s="226"/>
      <c r="AT147" s="227" t="s">
        <v>143</v>
      </c>
      <c r="AU147" s="227" t="s">
        <v>84</v>
      </c>
      <c r="AV147" s="11" t="s">
        <v>84</v>
      </c>
      <c r="AW147" s="11" t="s">
        <v>4</v>
      </c>
      <c r="AX147" s="11" t="s">
        <v>82</v>
      </c>
      <c r="AY147" s="227" t="s">
        <v>130</v>
      </c>
    </row>
    <row r="148" spans="2:65" s="1" customFormat="1" ht="20.4" customHeight="1">
      <c r="B148" s="35"/>
      <c r="C148" s="201" t="s">
        <v>226</v>
      </c>
      <c r="D148" s="201" t="s">
        <v>132</v>
      </c>
      <c r="E148" s="202" t="s">
        <v>233</v>
      </c>
      <c r="F148" s="203" t="s">
        <v>234</v>
      </c>
      <c r="G148" s="204" t="s">
        <v>209</v>
      </c>
      <c r="H148" s="205">
        <v>18.02</v>
      </c>
      <c r="I148" s="206"/>
      <c r="J148" s="207">
        <f>ROUND(I148*H148,2)</f>
        <v>0</v>
      </c>
      <c r="K148" s="203" t="s">
        <v>136</v>
      </c>
      <c r="L148" s="40"/>
      <c r="M148" s="208" t="s">
        <v>19</v>
      </c>
      <c r="N148" s="209" t="s">
        <v>45</v>
      </c>
      <c r="O148" s="76"/>
      <c r="P148" s="210">
        <f>O148*H148</f>
        <v>0</v>
      </c>
      <c r="Q148" s="210">
        <v>0</v>
      </c>
      <c r="R148" s="210">
        <f>Q148*H148</f>
        <v>0</v>
      </c>
      <c r="S148" s="210">
        <v>0</v>
      </c>
      <c r="T148" s="211">
        <f>S148*H148</f>
        <v>0</v>
      </c>
      <c r="AR148" s="14" t="s">
        <v>137</v>
      </c>
      <c r="AT148" s="14" t="s">
        <v>132</v>
      </c>
      <c r="AU148" s="14" t="s">
        <v>84</v>
      </c>
      <c r="AY148" s="14" t="s">
        <v>130</v>
      </c>
      <c r="BE148" s="212">
        <f>IF(N148="základní",J148,0)</f>
        <v>0</v>
      </c>
      <c r="BF148" s="212">
        <f>IF(N148="snížená",J148,0)</f>
        <v>0</v>
      </c>
      <c r="BG148" s="212">
        <f>IF(N148="zákl. přenesená",J148,0)</f>
        <v>0</v>
      </c>
      <c r="BH148" s="212">
        <f>IF(N148="sníž. přenesená",J148,0)</f>
        <v>0</v>
      </c>
      <c r="BI148" s="212">
        <f>IF(N148="nulová",J148,0)</f>
        <v>0</v>
      </c>
      <c r="BJ148" s="14" t="s">
        <v>82</v>
      </c>
      <c r="BK148" s="212">
        <f>ROUND(I148*H148,2)</f>
        <v>0</v>
      </c>
      <c r="BL148" s="14" t="s">
        <v>137</v>
      </c>
      <c r="BM148" s="14" t="s">
        <v>866</v>
      </c>
    </row>
    <row r="149" spans="2:47" s="1" customFormat="1" ht="12">
      <c r="B149" s="35"/>
      <c r="C149" s="36"/>
      <c r="D149" s="213" t="s">
        <v>139</v>
      </c>
      <c r="E149" s="36"/>
      <c r="F149" s="214" t="s">
        <v>236</v>
      </c>
      <c r="G149" s="36"/>
      <c r="H149" s="36"/>
      <c r="I149" s="127"/>
      <c r="J149" s="36"/>
      <c r="K149" s="36"/>
      <c r="L149" s="40"/>
      <c r="M149" s="215"/>
      <c r="N149" s="76"/>
      <c r="O149" s="76"/>
      <c r="P149" s="76"/>
      <c r="Q149" s="76"/>
      <c r="R149" s="76"/>
      <c r="S149" s="76"/>
      <c r="T149" s="77"/>
      <c r="AT149" s="14" t="s">
        <v>139</v>
      </c>
      <c r="AU149" s="14" t="s">
        <v>84</v>
      </c>
    </row>
    <row r="150" spans="2:47" s="1" customFormat="1" ht="12">
      <c r="B150" s="35"/>
      <c r="C150" s="36"/>
      <c r="D150" s="213" t="s">
        <v>141</v>
      </c>
      <c r="E150" s="36"/>
      <c r="F150" s="216" t="s">
        <v>220</v>
      </c>
      <c r="G150" s="36"/>
      <c r="H150" s="36"/>
      <c r="I150" s="127"/>
      <c r="J150" s="36"/>
      <c r="K150" s="36"/>
      <c r="L150" s="40"/>
      <c r="M150" s="215"/>
      <c r="N150" s="76"/>
      <c r="O150" s="76"/>
      <c r="P150" s="76"/>
      <c r="Q150" s="76"/>
      <c r="R150" s="76"/>
      <c r="S150" s="76"/>
      <c r="T150" s="77"/>
      <c r="AT150" s="14" t="s">
        <v>141</v>
      </c>
      <c r="AU150" s="14" t="s">
        <v>84</v>
      </c>
    </row>
    <row r="151" spans="2:51" s="11" customFormat="1" ht="12">
      <c r="B151" s="217"/>
      <c r="C151" s="218"/>
      <c r="D151" s="213" t="s">
        <v>143</v>
      </c>
      <c r="E151" s="219" t="s">
        <v>19</v>
      </c>
      <c r="F151" s="220" t="s">
        <v>860</v>
      </c>
      <c r="G151" s="218"/>
      <c r="H151" s="221">
        <v>150.17</v>
      </c>
      <c r="I151" s="222"/>
      <c r="J151" s="218"/>
      <c r="K151" s="218"/>
      <c r="L151" s="223"/>
      <c r="M151" s="224"/>
      <c r="N151" s="225"/>
      <c r="O151" s="225"/>
      <c r="P151" s="225"/>
      <c r="Q151" s="225"/>
      <c r="R151" s="225"/>
      <c r="S151" s="225"/>
      <c r="T151" s="226"/>
      <c r="AT151" s="227" t="s">
        <v>143</v>
      </c>
      <c r="AU151" s="227" t="s">
        <v>84</v>
      </c>
      <c r="AV151" s="11" t="s">
        <v>84</v>
      </c>
      <c r="AW151" s="11" t="s">
        <v>35</v>
      </c>
      <c r="AX151" s="11" t="s">
        <v>82</v>
      </c>
      <c r="AY151" s="227" t="s">
        <v>130</v>
      </c>
    </row>
    <row r="152" spans="2:51" s="11" customFormat="1" ht="12">
      <c r="B152" s="217"/>
      <c r="C152" s="218"/>
      <c r="D152" s="213" t="s">
        <v>143</v>
      </c>
      <c r="E152" s="218"/>
      <c r="F152" s="220" t="s">
        <v>867</v>
      </c>
      <c r="G152" s="218"/>
      <c r="H152" s="221">
        <v>18.02</v>
      </c>
      <c r="I152" s="222"/>
      <c r="J152" s="218"/>
      <c r="K152" s="218"/>
      <c r="L152" s="223"/>
      <c r="M152" s="224"/>
      <c r="N152" s="225"/>
      <c r="O152" s="225"/>
      <c r="P152" s="225"/>
      <c r="Q152" s="225"/>
      <c r="R152" s="225"/>
      <c r="S152" s="225"/>
      <c r="T152" s="226"/>
      <c r="AT152" s="227" t="s">
        <v>143</v>
      </c>
      <c r="AU152" s="227" t="s">
        <v>84</v>
      </c>
      <c r="AV152" s="11" t="s">
        <v>84</v>
      </c>
      <c r="AW152" s="11" t="s">
        <v>4</v>
      </c>
      <c r="AX152" s="11" t="s">
        <v>82</v>
      </c>
      <c r="AY152" s="227" t="s">
        <v>130</v>
      </c>
    </row>
    <row r="153" spans="2:65" s="1" customFormat="1" ht="20.4" customHeight="1">
      <c r="B153" s="35"/>
      <c r="C153" s="201" t="s">
        <v>232</v>
      </c>
      <c r="D153" s="201" t="s">
        <v>132</v>
      </c>
      <c r="E153" s="202" t="s">
        <v>239</v>
      </c>
      <c r="F153" s="203" t="s">
        <v>240</v>
      </c>
      <c r="G153" s="204" t="s">
        <v>209</v>
      </c>
      <c r="H153" s="205">
        <v>30.034</v>
      </c>
      <c r="I153" s="206"/>
      <c r="J153" s="207">
        <f>ROUND(I153*H153,2)</f>
        <v>0</v>
      </c>
      <c r="K153" s="203" t="s">
        <v>136</v>
      </c>
      <c r="L153" s="40"/>
      <c r="M153" s="208" t="s">
        <v>19</v>
      </c>
      <c r="N153" s="209" t="s">
        <v>45</v>
      </c>
      <c r="O153" s="76"/>
      <c r="P153" s="210">
        <f>O153*H153</f>
        <v>0</v>
      </c>
      <c r="Q153" s="210">
        <v>0.01046</v>
      </c>
      <c r="R153" s="210">
        <f>Q153*H153</f>
        <v>0.31415564</v>
      </c>
      <c r="S153" s="210">
        <v>0</v>
      </c>
      <c r="T153" s="211">
        <f>S153*H153</f>
        <v>0</v>
      </c>
      <c r="AR153" s="14" t="s">
        <v>137</v>
      </c>
      <c r="AT153" s="14" t="s">
        <v>132</v>
      </c>
      <c r="AU153" s="14" t="s">
        <v>84</v>
      </c>
      <c r="AY153" s="14" t="s">
        <v>130</v>
      </c>
      <c r="BE153" s="212">
        <f>IF(N153="základní",J153,0)</f>
        <v>0</v>
      </c>
      <c r="BF153" s="212">
        <f>IF(N153="snížená",J153,0)</f>
        <v>0</v>
      </c>
      <c r="BG153" s="212">
        <f>IF(N153="zákl. přenesená",J153,0)</f>
        <v>0</v>
      </c>
      <c r="BH153" s="212">
        <f>IF(N153="sníž. přenesená",J153,0)</f>
        <v>0</v>
      </c>
      <c r="BI153" s="212">
        <f>IF(N153="nulová",J153,0)</f>
        <v>0</v>
      </c>
      <c r="BJ153" s="14" t="s">
        <v>82</v>
      </c>
      <c r="BK153" s="212">
        <f>ROUND(I153*H153,2)</f>
        <v>0</v>
      </c>
      <c r="BL153" s="14" t="s">
        <v>137</v>
      </c>
      <c r="BM153" s="14" t="s">
        <v>868</v>
      </c>
    </row>
    <row r="154" spans="2:47" s="1" customFormat="1" ht="12">
      <c r="B154" s="35"/>
      <c r="C154" s="36"/>
      <c r="D154" s="213" t="s">
        <v>139</v>
      </c>
      <c r="E154" s="36"/>
      <c r="F154" s="214" t="s">
        <v>242</v>
      </c>
      <c r="G154" s="36"/>
      <c r="H154" s="36"/>
      <c r="I154" s="127"/>
      <c r="J154" s="36"/>
      <c r="K154" s="36"/>
      <c r="L154" s="40"/>
      <c r="M154" s="215"/>
      <c r="N154" s="76"/>
      <c r="O154" s="76"/>
      <c r="P154" s="76"/>
      <c r="Q154" s="76"/>
      <c r="R154" s="76"/>
      <c r="S154" s="76"/>
      <c r="T154" s="77"/>
      <c r="AT154" s="14" t="s">
        <v>139</v>
      </c>
      <c r="AU154" s="14" t="s">
        <v>84</v>
      </c>
    </row>
    <row r="155" spans="2:47" s="1" customFormat="1" ht="12">
      <c r="B155" s="35"/>
      <c r="C155" s="36"/>
      <c r="D155" s="213" t="s">
        <v>141</v>
      </c>
      <c r="E155" s="36"/>
      <c r="F155" s="216" t="s">
        <v>220</v>
      </c>
      <c r="G155" s="36"/>
      <c r="H155" s="36"/>
      <c r="I155" s="127"/>
      <c r="J155" s="36"/>
      <c r="K155" s="36"/>
      <c r="L155" s="40"/>
      <c r="M155" s="215"/>
      <c r="N155" s="76"/>
      <c r="O155" s="76"/>
      <c r="P155" s="76"/>
      <c r="Q155" s="76"/>
      <c r="R155" s="76"/>
      <c r="S155" s="76"/>
      <c r="T155" s="77"/>
      <c r="AT155" s="14" t="s">
        <v>141</v>
      </c>
      <c r="AU155" s="14" t="s">
        <v>84</v>
      </c>
    </row>
    <row r="156" spans="2:51" s="11" customFormat="1" ht="12">
      <c r="B156" s="217"/>
      <c r="C156" s="218"/>
      <c r="D156" s="213" t="s">
        <v>143</v>
      </c>
      <c r="E156" s="219" t="s">
        <v>19</v>
      </c>
      <c r="F156" s="220" t="s">
        <v>860</v>
      </c>
      <c r="G156" s="218"/>
      <c r="H156" s="221">
        <v>150.17</v>
      </c>
      <c r="I156" s="222"/>
      <c r="J156" s="218"/>
      <c r="K156" s="218"/>
      <c r="L156" s="223"/>
      <c r="M156" s="224"/>
      <c r="N156" s="225"/>
      <c r="O156" s="225"/>
      <c r="P156" s="225"/>
      <c r="Q156" s="225"/>
      <c r="R156" s="225"/>
      <c r="S156" s="225"/>
      <c r="T156" s="226"/>
      <c r="AT156" s="227" t="s">
        <v>143</v>
      </c>
      <c r="AU156" s="227" t="s">
        <v>84</v>
      </c>
      <c r="AV156" s="11" t="s">
        <v>84</v>
      </c>
      <c r="AW156" s="11" t="s">
        <v>35</v>
      </c>
      <c r="AX156" s="11" t="s">
        <v>82</v>
      </c>
      <c r="AY156" s="227" t="s">
        <v>130</v>
      </c>
    </row>
    <row r="157" spans="2:51" s="11" customFormat="1" ht="12">
      <c r="B157" s="217"/>
      <c r="C157" s="218"/>
      <c r="D157" s="213" t="s">
        <v>143</v>
      </c>
      <c r="E157" s="218"/>
      <c r="F157" s="220" t="s">
        <v>869</v>
      </c>
      <c r="G157" s="218"/>
      <c r="H157" s="221">
        <v>30.034</v>
      </c>
      <c r="I157" s="222"/>
      <c r="J157" s="218"/>
      <c r="K157" s="218"/>
      <c r="L157" s="223"/>
      <c r="M157" s="224"/>
      <c r="N157" s="225"/>
      <c r="O157" s="225"/>
      <c r="P157" s="225"/>
      <c r="Q157" s="225"/>
      <c r="R157" s="225"/>
      <c r="S157" s="225"/>
      <c r="T157" s="226"/>
      <c r="AT157" s="227" t="s">
        <v>143</v>
      </c>
      <c r="AU157" s="227" t="s">
        <v>84</v>
      </c>
      <c r="AV157" s="11" t="s">
        <v>84</v>
      </c>
      <c r="AW157" s="11" t="s">
        <v>4</v>
      </c>
      <c r="AX157" s="11" t="s">
        <v>82</v>
      </c>
      <c r="AY157" s="227" t="s">
        <v>130</v>
      </c>
    </row>
    <row r="158" spans="2:65" s="1" customFormat="1" ht="20.4" customHeight="1">
      <c r="B158" s="35"/>
      <c r="C158" s="201" t="s">
        <v>238</v>
      </c>
      <c r="D158" s="201" t="s">
        <v>132</v>
      </c>
      <c r="E158" s="202" t="s">
        <v>245</v>
      </c>
      <c r="F158" s="203" t="s">
        <v>246</v>
      </c>
      <c r="G158" s="204" t="s">
        <v>209</v>
      </c>
      <c r="H158" s="205">
        <v>15.017</v>
      </c>
      <c r="I158" s="206"/>
      <c r="J158" s="207">
        <f>ROUND(I158*H158,2)</f>
        <v>0</v>
      </c>
      <c r="K158" s="203" t="s">
        <v>136</v>
      </c>
      <c r="L158" s="40"/>
      <c r="M158" s="208" t="s">
        <v>19</v>
      </c>
      <c r="N158" s="209" t="s">
        <v>45</v>
      </c>
      <c r="O158" s="76"/>
      <c r="P158" s="210">
        <f>O158*H158</f>
        <v>0</v>
      </c>
      <c r="Q158" s="210">
        <v>0.01705</v>
      </c>
      <c r="R158" s="210">
        <f>Q158*H158</f>
        <v>0.25603984999999996</v>
      </c>
      <c r="S158" s="210">
        <v>0</v>
      </c>
      <c r="T158" s="211">
        <f>S158*H158</f>
        <v>0</v>
      </c>
      <c r="AR158" s="14" t="s">
        <v>137</v>
      </c>
      <c r="AT158" s="14" t="s">
        <v>132</v>
      </c>
      <c r="AU158" s="14" t="s">
        <v>84</v>
      </c>
      <c r="AY158" s="14" t="s">
        <v>130</v>
      </c>
      <c r="BE158" s="212">
        <f>IF(N158="základní",J158,0)</f>
        <v>0</v>
      </c>
      <c r="BF158" s="212">
        <f>IF(N158="snížená",J158,0)</f>
        <v>0</v>
      </c>
      <c r="BG158" s="212">
        <f>IF(N158="zákl. přenesená",J158,0)</f>
        <v>0</v>
      </c>
      <c r="BH158" s="212">
        <f>IF(N158="sníž. přenesená",J158,0)</f>
        <v>0</v>
      </c>
      <c r="BI158" s="212">
        <f>IF(N158="nulová",J158,0)</f>
        <v>0</v>
      </c>
      <c r="BJ158" s="14" t="s">
        <v>82</v>
      </c>
      <c r="BK158" s="212">
        <f>ROUND(I158*H158,2)</f>
        <v>0</v>
      </c>
      <c r="BL158" s="14" t="s">
        <v>137</v>
      </c>
      <c r="BM158" s="14" t="s">
        <v>870</v>
      </c>
    </row>
    <row r="159" spans="2:47" s="1" customFormat="1" ht="12">
      <c r="B159" s="35"/>
      <c r="C159" s="36"/>
      <c r="D159" s="213" t="s">
        <v>139</v>
      </c>
      <c r="E159" s="36"/>
      <c r="F159" s="214" t="s">
        <v>248</v>
      </c>
      <c r="G159" s="36"/>
      <c r="H159" s="36"/>
      <c r="I159" s="127"/>
      <c r="J159" s="36"/>
      <c r="K159" s="36"/>
      <c r="L159" s="40"/>
      <c r="M159" s="215"/>
      <c r="N159" s="76"/>
      <c r="O159" s="76"/>
      <c r="P159" s="76"/>
      <c r="Q159" s="76"/>
      <c r="R159" s="76"/>
      <c r="S159" s="76"/>
      <c r="T159" s="77"/>
      <c r="AT159" s="14" t="s">
        <v>139</v>
      </c>
      <c r="AU159" s="14" t="s">
        <v>84</v>
      </c>
    </row>
    <row r="160" spans="2:47" s="1" customFormat="1" ht="12">
      <c r="B160" s="35"/>
      <c r="C160" s="36"/>
      <c r="D160" s="213" t="s">
        <v>141</v>
      </c>
      <c r="E160" s="36"/>
      <c r="F160" s="216" t="s">
        <v>220</v>
      </c>
      <c r="G160" s="36"/>
      <c r="H160" s="36"/>
      <c r="I160" s="127"/>
      <c r="J160" s="36"/>
      <c r="K160" s="36"/>
      <c r="L160" s="40"/>
      <c r="M160" s="215"/>
      <c r="N160" s="76"/>
      <c r="O160" s="76"/>
      <c r="P160" s="76"/>
      <c r="Q160" s="76"/>
      <c r="R160" s="76"/>
      <c r="S160" s="76"/>
      <c r="T160" s="77"/>
      <c r="AT160" s="14" t="s">
        <v>141</v>
      </c>
      <c r="AU160" s="14" t="s">
        <v>84</v>
      </c>
    </row>
    <row r="161" spans="2:51" s="11" customFormat="1" ht="12">
      <c r="B161" s="217"/>
      <c r="C161" s="218"/>
      <c r="D161" s="213" t="s">
        <v>143</v>
      </c>
      <c r="E161" s="219" t="s">
        <v>19</v>
      </c>
      <c r="F161" s="220" t="s">
        <v>860</v>
      </c>
      <c r="G161" s="218"/>
      <c r="H161" s="221">
        <v>150.17</v>
      </c>
      <c r="I161" s="222"/>
      <c r="J161" s="218"/>
      <c r="K161" s="218"/>
      <c r="L161" s="223"/>
      <c r="M161" s="224"/>
      <c r="N161" s="225"/>
      <c r="O161" s="225"/>
      <c r="P161" s="225"/>
      <c r="Q161" s="225"/>
      <c r="R161" s="225"/>
      <c r="S161" s="225"/>
      <c r="T161" s="226"/>
      <c r="AT161" s="227" t="s">
        <v>143</v>
      </c>
      <c r="AU161" s="227" t="s">
        <v>84</v>
      </c>
      <c r="AV161" s="11" t="s">
        <v>84</v>
      </c>
      <c r="AW161" s="11" t="s">
        <v>35</v>
      </c>
      <c r="AX161" s="11" t="s">
        <v>82</v>
      </c>
      <c r="AY161" s="227" t="s">
        <v>130</v>
      </c>
    </row>
    <row r="162" spans="2:51" s="11" customFormat="1" ht="12">
      <c r="B162" s="217"/>
      <c r="C162" s="218"/>
      <c r="D162" s="213" t="s">
        <v>143</v>
      </c>
      <c r="E162" s="218"/>
      <c r="F162" s="220" t="s">
        <v>871</v>
      </c>
      <c r="G162" s="218"/>
      <c r="H162" s="221">
        <v>15.017</v>
      </c>
      <c r="I162" s="222"/>
      <c r="J162" s="218"/>
      <c r="K162" s="218"/>
      <c r="L162" s="223"/>
      <c r="M162" s="224"/>
      <c r="N162" s="225"/>
      <c r="O162" s="225"/>
      <c r="P162" s="225"/>
      <c r="Q162" s="225"/>
      <c r="R162" s="225"/>
      <c r="S162" s="225"/>
      <c r="T162" s="226"/>
      <c r="AT162" s="227" t="s">
        <v>143</v>
      </c>
      <c r="AU162" s="227" t="s">
        <v>84</v>
      </c>
      <c r="AV162" s="11" t="s">
        <v>84</v>
      </c>
      <c r="AW162" s="11" t="s">
        <v>4</v>
      </c>
      <c r="AX162" s="11" t="s">
        <v>82</v>
      </c>
      <c r="AY162" s="227" t="s">
        <v>130</v>
      </c>
    </row>
    <row r="163" spans="2:65" s="1" customFormat="1" ht="20.4" customHeight="1">
      <c r="B163" s="35"/>
      <c r="C163" s="201" t="s">
        <v>244</v>
      </c>
      <c r="D163" s="201" t="s">
        <v>132</v>
      </c>
      <c r="E163" s="202" t="s">
        <v>251</v>
      </c>
      <c r="F163" s="203" t="s">
        <v>252</v>
      </c>
      <c r="G163" s="204" t="s">
        <v>135</v>
      </c>
      <c r="H163" s="205">
        <v>325</v>
      </c>
      <c r="I163" s="206"/>
      <c r="J163" s="207">
        <f>ROUND(I163*H163,2)</f>
        <v>0</v>
      </c>
      <c r="K163" s="203" t="s">
        <v>136</v>
      </c>
      <c r="L163" s="40"/>
      <c r="M163" s="208" t="s">
        <v>19</v>
      </c>
      <c r="N163" s="209" t="s">
        <v>45</v>
      </c>
      <c r="O163" s="76"/>
      <c r="P163" s="210">
        <f>O163*H163</f>
        <v>0</v>
      </c>
      <c r="Q163" s="210">
        <v>0.00085</v>
      </c>
      <c r="R163" s="210">
        <f>Q163*H163</f>
        <v>0.27625</v>
      </c>
      <c r="S163" s="210">
        <v>0</v>
      </c>
      <c r="T163" s="211">
        <f>S163*H163</f>
        <v>0</v>
      </c>
      <c r="AR163" s="14" t="s">
        <v>137</v>
      </c>
      <c r="AT163" s="14" t="s">
        <v>132</v>
      </c>
      <c r="AU163" s="14" t="s">
        <v>84</v>
      </c>
      <c r="AY163" s="14" t="s">
        <v>130</v>
      </c>
      <c r="BE163" s="212">
        <f>IF(N163="základní",J163,0)</f>
        <v>0</v>
      </c>
      <c r="BF163" s="212">
        <f>IF(N163="snížená",J163,0)</f>
        <v>0</v>
      </c>
      <c r="BG163" s="212">
        <f>IF(N163="zákl. přenesená",J163,0)</f>
        <v>0</v>
      </c>
      <c r="BH163" s="212">
        <f>IF(N163="sníž. přenesená",J163,0)</f>
        <v>0</v>
      </c>
      <c r="BI163" s="212">
        <f>IF(N163="nulová",J163,0)</f>
        <v>0</v>
      </c>
      <c r="BJ163" s="14" t="s">
        <v>82</v>
      </c>
      <c r="BK163" s="212">
        <f>ROUND(I163*H163,2)</f>
        <v>0</v>
      </c>
      <c r="BL163" s="14" t="s">
        <v>137</v>
      </c>
      <c r="BM163" s="14" t="s">
        <v>872</v>
      </c>
    </row>
    <row r="164" spans="2:47" s="1" customFormat="1" ht="12">
      <c r="B164" s="35"/>
      <c r="C164" s="36"/>
      <c r="D164" s="213" t="s">
        <v>139</v>
      </c>
      <c r="E164" s="36"/>
      <c r="F164" s="214" t="s">
        <v>254</v>
      </c>
      <c r="G164" s="36"/>
      <c r="H164" s="36"/>
      <c r="I164" s="127"/>
      <c r="J164" s="36"/>
      <c r="K164" s="36"/>
      <c r="L164" s="40"/>
      <c r="M164" s="215"/>
      <c r="N164" s="76"/>
      <c r="O164" s="76"/>
      <c r="P164" s="76"/>
      <c r="Q164" s="76"/>
      <c r="R164" s="76"/>
      <c r="S164" s="76"/>
      <c r="T164" s="77"/>
      <c r="AT164" s="14" t="s">
        <v>139</v>
      </c>
      <c r="AU164" s="14" t="s">
        <v>84</v>
      </c>
    </row>
    <row r="165" spans="2:47" s="1" customFormat="1" ht="12">
      <c r="B165" s="35"/>
      <c r="C165" s="36"/>
      <c r="D165" s="213" t="s">
        <v>141</v>
      </c>
      <c r="E165" s="36"/>
      <c r="F165" s="216" t="s">
        <v>255</v>
      </c>
      <c r="G165" s="36"/>
      <c r="H165" s="36"/>
      <c r="I165" s="127"/>
      <c r="J165" s="36"/>
      <c r="K165" s="36"/>
      <c r="L165" s="40"/>
      <c r="M165" s="215"/>
      <c r="N165" s="76"/>
      <c r="O165" s="76"/>
      <c r="P165" s="76"/>
      <c r="Q165" s="76"/>
      <c r="R165" s="76"/>
      <c r="S165" s="76"/>
      <c r="T165" s="77"/>
      <c r="AT165" s="14" t="s">
        <v>141</v>
      </c>
      <c r="AU165" s="14" t="s">
        <v>84</v>
      </c>
    </row>
    <row r="166" spans="2:51" s="11" customFormat="1" ht="12">
      <c r="B166" s="217"/>
      <c r="C166" s="218"/>
      <c r="D166" s="213" t="s">
        <v>143</v>
      </c>
      <c r="E166" s="219" t="s">
        <v>19</v>
      </c>
      <c r="F166" s="220" t="s">
        <v>873</v>
      </c>
      <c r="G166" s="218"/>
      <c r="H166" s="221">
        <v>325</v>
      </c>
      <c r="I166" s="222"/>
      <c r="J166" s="218"/>
      <c r="K166" s="218"/>
      <c r="L166" s="223"/>
      <c r="M166" s="224"/>
      <c r="N166" s="225"/>
      <c r="O166" s="225"/>
      <c r="P166" s="225"/>
      <c r="Q166" s="225"/>
      <c r="R166" s="225"/>
      <c r="S166" s="225"/>
      <c r="T166" s="226"/>
      <c r="AT166" s="227" t="s">
        <v>143</v>
      </c>
      <c r="AU166" s="227" t="s">
        <v>84</v>
      </c>
      <c r="AV166" s="11" t="s">
        <v>84</v>
      </c>
      <c r="AW166" s="11" t="s">
        <v>35</v>
      </c>
      <c r="AX166" s="11" t="s">
        <v>82</v>
      </c>
      <c r="AY166" s="227" t="s">
        <v>130</v>
      </c>
    </row>
    <row r="167" spans="2:65" s="1" customFormat="1" ht="20.4" customHeight="1">
      <c r="B167" s="35"/>
      <c r="C167" s="201" t="s">
        <v>250</v>
      </c>
      <c r="D167" s="201" t="s">
        <v>132</v>
      </c>
      <c r="E167" s="202" t="s">
        <v>257</v>
      </c>
      <c r="F167" s="203" t="s">
        <v>258</v>
      </c>
      <c r="G167" s="204" t="s">
        <v>135</v>
      </c>
      <c r="H167" s="205">
        <v>325</v>
      </c>
      <c r="I167" s="206"/>
      <c r="J167" s="207">
        <f>ROUND(I167*H167,2)</f>
        <v>0</v>
      </c>
      <c r="K167" s="203" t="s">
        <v>136</v>
      </c>
      <c r="L167" s="40"/>
      <c r="M167" s="208" t="s">
        <v>19</v>
      </c>
      <c r="N167" s="209" t="s">
        <v>45</v>
      </c>
      <c r="O167" s="76"/>
      <c r="P167" s="210">
        <f>O167*H167</f>
        <v>0</v>
      </c>
      <c r="Q167" s="210">
        <v>0</v>
      </c>
      <c r="R167" s="210">
        <f>Q167*H167</f>
        <v>0</v>
      </c>
      <c r="S167" s="210">
        <v>0</v>
      </c>
      <c r="T167" s="211">
        <f>S167*H167</f>
        <v>0</v>
      </c>
      <c r="AR167" s="14" t="s">
        <v>137</v>
      </c>
      <c r="AT167" s="14" t="s">
        <v>132</v>
      </c>
      <c r="AU167" s="14" t="s">
        <v>84</v>
      </c>
      <c r="AY167" s="14" t="s">
        <v>130</v>
      </c>
      <c r="BE167" s="212">
        <f>IF(N167="základní",J167,0)</f>
        <v>0</v>
      </c>
      <c r="BF167" s="212">
        <f>IF(N167="snížená",J167,0)</f>
        <v>0</v>
      </c>
      <c r="BG167" s="212">
        <f>IF(N167="zákl. přenesená",J167,0)</f>
        <v>0</v>
      </c>
      <c r="BH167" s="212">
        <f>IF(N167="sníž. přenesená",J167,0)</f>
        <v>0</v>
      </c>
      <c r="BI167" s="212">
        <f>IF(N167="nulová",J167,0)</f>
        <v>0</v>
      </c>
      <c r="BJ167" s="14" t="s">
        <v>82</v>
      </c>
      <c r="BK167" s="212">
        <f>ROUND(I167*H167,2)</f>
        <v>0</v>
      </c>
      <c r="BL167" s="14" t="s">
        <v>137</v>
      </c>
      <c r="BM167" s="14" t="s">
        <v>874</v>
      </c>
    </row>
    <row r="168" spans="2:47" s="1" customFormat="1" ht="12">
      <c r="B168" s="35"/>
      <c r="C168" s="36"/>
      <c r="D168" s="213" t="s">
        <v>139</v>
      </c>
      <c r="E168" s="36"/>
      <c r="F168" s="214" t="s">
        <v>260</v>
      </c>
      <c r="G168" s="36"/>
      <c r="H168" s="36"/>
      <c r="I168" s="127"/>
      <c r="J168" s="36"/>
      <c r="K168" s="36"/>
      <c r="L168" s="40"/>
      <c r="M168" s="215"/>
      <c r="N168" s="76"/>
      <c r="O168" s="76"/>
      <c r="P168" s="76"/>
      <c r="Q168" s="76"/>
      <c r="R168" s="76"/>
      <c r="S168" s="76"/>
      <c r="T168" s="77"/>
      <c r="AT168" s="14" t="s">
        <v>139</v>
      </c>
      <c r="AU168" s="14" t="s">
        <v>84</v>
      </c>
    </row>
    <row r="169" spans="2:51" s="11" customFormat="1" ht="12">
      <c r="B169" s="217"/>
      <c r="C169" s="218"/>
      <c r="D169" s="213" t="s">
        <v>143</v>
      </c>
      <c r="E169" s="219" t="s">
        <v>19</v>
      </c>
      <c r="F169" s="220" t="s">
        <v>873</v>
      </c>
      <c r="G169" s="218"/>
      <c r="H169" s="221">
        <v>325</v>
      </c>
      <c r="I169" s="222"/>
      <c r="J169" s="218"/>
      <c r="K169" s="218"/>
      <c r="L169" s="223"/>
      <c r="M169" s="224"/>
      <c r="N169" s="225"/>
      <c r="O169" s="225"/>
      <c r="P169" s="225"/>
      <c r="Q169" s="225"/>
      <c r="R169" s="225"/>
      <c r="S169" s="225"/>
      <c r="T169" s="226"/>
      <c r="AT169" s="227" t="s">
        <v>143</v>
      </c>
      <c r="AU169" s="227" t="s">
        <v>84</v>
      </c>
      <c r="AV169" s="11" t="s">
        <v>84</v>
      </c>
      <c r="AW169" s="11" t="s">
        <v>35</v>
      </c>
      <c r="AX169" s="11" t="s">
        <v>82</v>
      </c>
      <c r="AY169" s="227" t="s">
        <v>130</v>
      </c>
    </row>
    <row r="170" spans="2:65" s="1" customFormat="1" ht="20.4" customHeight="1">
      <c r="B170" s="35"/>
      <c r="C170" s="201" t="s">
        <v>7</v>
      </c>
      <c r="D170" s="201" t="s">
        <v>132</v>
      </c>
      <c r="E170" s="202" t="s">
        <v>262</v>
      </c>
      <c r="F170" s="203" t="s">
        <v>263</v>
      </c>
      <c r="G170" s="204" t="s">
        <v>209</v>
      </c>
      <c r="H170" s="205">
        <v>52.56</v>
      </c>
      <c r="I170" s="206"/>
      <c r="J170" s="207">
        <f>ROUND(I170*H170,2)</f>
        <v>0</v>
      </c>
      <c r="K170" s="203" t="s">
        <v>136</v>
      </c>
      <c r="L170" s="40"/>
      <c r="M170" s="208" t="s">
        <v>19</v>
      </c>
      <c r="N170" s="209" t="s">
        <v>45</v>
      </c>
      <c r="O170" s="76"/>
      <c r="P170" s="210">
        <f>O170*H170</f>
        <v>0</v>
      </c>
      <c r="Q170" s="210">
        <v>0</v>
      </c>
      <c r="R170" s="210">
        <f>Q170*H170</f>
        <v>0</v>
      </c>
      <c r="S170" s="210">
        <v>0</v>
      </c>
      <c r="T170" s="211">
        <f>S170*H170</f>
        <v>0</v>
      </c>
      <c r="AR170" s="14" t="s">
        <v>137</v>
      </c>
      <c r="AT170" s="14" t="s">
        <v>132</v>
      </c>
      <c r="AU170" s="14" t="s">
        <v>84</v>
      </c>
      <c r="AY170" s="14" t="s">
        <v>130</v>
      </c>
      <c r="BE170" s="212">
        <f>IF(N170="základní",J170,0)</f>
        <v>0</v>
      </c>
      <c r="BF170" s="212">
        <f>IF(N170="snížená",J170,0)</f>
        <v>0</v>
      </c>
      <c r="BG170" s="212">
        <f>IF(N170="zákl. přenesená",J170,0)</f>
        <v>0</v>
      </c>
      <c r="BH170" s="212">
        <f>IF(N170="sníž. přenesená",J170,0)</f>
        <v>0</v>
      </c>
      <c r="BI170" s="212">
        <f>IF(N170="nulová",J170,0)</f>
        <v>0</v>
      </c>
      <c r="BJ170" s="14" t="s">
        <v>82</v>
      </c>
      <c r="BK170" s="212">
        <f>ROUND(I170*H170,2)</f>
        <v>0</v>
      </c>
      <c r="BL170" s="14" t="s">
        <v>137</v>
      </c>
      <c r="BM170" s="14" t="s">
        <v>875</v>
      </c>
    </row>
    <row r="171" spans="2:47" s="1" customFormat="1" ht="12">
      <c r="B171" s="35"/>
      <c r="C171" s="36"/>
      <c r="D171" s="213" t="s">
        <v>139</v>
      </c>
      <c r="E171" s="36"/>
      <c r="F171" s="214" t="s">
        <v>265</v>
      </c>
      <c r="G171" s="36"/>
      <c r="H171" s="36"/>
      <c r="I171" s="127"/>
      <c r="J171" s="36"/>
      <c r="K171" s="36"/>
      <c r="L171" s="40"/>
      <c r="M171" s="215"/>
      <c r="N171" s="76"/>
      <c r="O171" s="76"/>
      <c r="P171" s="76"/>
      <c r="Q171" s="76"/>
      <c r="R171" s="76"/>
      <c r="S171" s="76"/>
      <c r="T171" s="77"/>
      <c r="AT171" s="14" t="s">
        <v>139</v>
      </c>
      <c r="AU171" s="14" t="s">
        <v>84</v>
      </c>
    </row>
    <row r="172" spans="2:47" s="1" customFormat="1" ht="12">
      <c r="B172" s="35"/>
      <c r="C172" s="36"/>
      <c r="D172" s="213" t="s">
        <v>141</v>
      </c>
      <c r="E172" s="36"/>
      <c r="F172" s="216" t="s">
        <v>266</v>
      </c>
      <c r="G172" s="36"/>
      <c r="H172" s="36"/>
      <c r="I172" s="127"/>
      <c r="J172" s="36"/>
      <c r="K172" s="36"/>
      <c r="L172" s="40"/>
      <c r="M172" s="215"/>
      <c r="N172" s="76"/>
      <c r="O172" s="76"/>
      <c r="P172" s="76"/>
      <c r="Q172" s="76"/>
      <c r="R172" s="76"/>
      <c r="S172" s="76"/>
      <c r="T172" s="77"/>
      <c r="AT172" s="14" t="s">
        <v>141</v>
      </c>
      <c r="AU172" s="14" t="s">
        <v>84</v>
      </c>
    </row>
    <row r="173" spans="2:51" s="11" customFormat="1" ht="12">
      <c r="B173" s="217"/>
      <c r="C173" s="218"/>
      <c r="D173" s="213" t="s">
        <v>143</v>
      </c>
      <c r="E173" s="219" t="s">
        <v>19</v>
      </c>
      <c r="F173" s="220" t="s">
        <v>860</v>
      </c>
      <c r="G173" s="218"/>
      <c r="H173" s="221">
        <v>150.17</v>
      </c>
      <c r="I173" s="222"/>
      <c r="J173" s="218"/>
      <c r="K173" s="218"/>
      <c r="L173" s="223"/>
      <c r="M173" s="224"/>
      <c r="N173" s="225"/>
      <c r="O173" s="225"/>
      <c r="P173" s="225"/>
      <c r="Q173" s="225"/>
      <c r="R173" s="225"/>
      <c r="S173" s="225"/>
      <c r="T173" s="226"/>
      <c r="AT173" s="227" t="s">
        <v>143</v>
      </c>
      <c r="AU173" s="227" t="s">
        <v>84</v>
      </c>
      <c r="AV173" s="11" t="s">
        <v>84</v>
      </c>
      <c r="AW173" s="11" t="s">
        <v>35</v>
      </c>
      <c r="AX173" s="11" t="s">
        <v>82</v>
      </c>
      <c r="AY173" s="227" t="s">
        <v>130</v>
      </c>
    </row>
    <row r="174" spans="2:51" s="11" customFormat="1" ht="12">
      <c r="B174" s="217"/>
      <c r="C174" s="218"/>
      <c r="D174" s="213" t="s">
        <v>143</v>
      </c>
      <c r="E174" s="218"/>
      <c r="F174" s="220" t="s">
        <v>876</v>
      </c>
      <c r="G174" s="218"/>
      <c r="H174" s="221">
        <v>52.56</v>
      </c>
      <c r="I174" s="222"/>
      <c r="J174" s="218"/>
      <c r="K174" s="218"/>
      <c r="L174" s="223"/>
      <c r="M174" s="224"/>
      <c r="N174" s="225"/>
      <c r="O174" s="225"/>
      <c r="P174" s="225"/>
      <c r="Q174" s="225"/>
      <c r="R174" s="225"/>
      <c r="S174" s="225"/>
      <c r="T174" s="226"/>
      <c r="AT174" s="227" t="s">
        <v>143</v>
      </c>
      <c r="AU174" s="227" t="s">
        <v>84</v>
      </c>
      <c r="AV174" s="11" t="s">
        <v>84</v>
      </c>
      <c r="AW174" s="11" t="s">
        <v>4</v>
      </c>
      <c r="AX174" s="11" t="s">
        <v>82</v>
      </c>
      <c r="AY174" s="227" t="s">
        <v>130</v>
      </c>
    </row>
    <row r="175" spans="2:65" s="1" customFormat="1" ht="20.4" customHeight="1">
      <c r="B175" s="35"/>
      <c r="C175" s="201" t="s">
        <v>261</v>
      </c>
      <c r="D175" s="201" t="s">
        <v>132</v>
      </c>
      <c r="E175" s="202" t="s">
        <v>269</v>
      </c>
      <c r="F175" s="203" t="s">
        <v>270</v>
      </c>
      <c r="G175" s="204" t="s">
        <v>209</v>
      </c>
      <c r="H175" s="205">
        <v>22.526</v>
      </c>
      <c r="I175" s="206"/>
      <c r="J175" s="207">
        <f>ROUND(I175*H175,2)</f>
        <v>0</v>
      </c>
      <c r="K175" s="203" t="s">
        <v>136</v>
      </c>
      <c r="L175" s="40"/>
      <c r="M175" s="208" t="s">
        <v>19</v>
      </c>
      <c r="N175" s="209" t="s">
        <v>45</v>
      </c>
      <c r="O175" s="76"/>
      <c r="P175" s="210">
        <f>O175*H175</f>
        <v>0</v>
      </c>
      <c r="Q175" s="210">
        <v>0</v>
      </c>
      <c r="R175" s="210">
        <f>Q175*H175</f>
        <v>0</v>
      </c>
      <c r="S175" s="210">
        <v>0</v>
      </c>
      <c r="T175" s="211">
        <f>S175*H175</f>
        <v>0</v>
      </c>
      <c r="AR175" s="14" t="s">
        <v>137</v>
      </c>
      <c r="AT175" s="14" t="s">
        <v>132</v>
      </c>
      <c r="AU175" s="14" t="s">
        <v>84</v>
      </c>
      <c r="AY175" s="14" t="s">
        <v>130</v>
      </c>
      <c r="BE175" s="212">
        <f>IF(N175="základní",J175,0)</f>
        <v>0</v>
      </c>
      <c r="BF175" s="212">
        <f>IF(N175="snížená",J175,0)</f>
        <v>0</v>
      </c>
      <c r="BG175" s="212">
        <f>IF(N175="zákl. přenesená",J175,0)</f>
        <v>0</v>
      </c>
      <c r="BH175" s="212">
        <f>IF(N175="sníž. přenesená",J175,0)</f>
        <v>0</v>
      </c>
      <c r="BI175" s="212">
        <f>IF(N175="nulová",J175,0)</f>
        <v>0</v>
      </c>
      <c r="BJ175" s="14" t="s">
        <v>82</v>
      </c>
      <c r="BK175" s="212">
        <f>ROUND(I175*H175,2)</f>
        <v>0</v>
      </c>
      <c r="BL175" s="14" t="s">
        <v>137</v>
      </c>
      <c r="BM175" s="14" t="s">
        <v>877</v>
      </c>
    </row>
    <row r="176" spans="2:47" s="1" customFormat="1" ht="12">
      <c r="B176" s="35"/>
      <c r="C176" s="36"/>
      <c r="D176" s="213" t="s">
        <v>139</v>
      </c>
      <c r="E176" s="36"/>
      <c r="F176" s="214" t="s">
        <v>272</v>
      </c>
      <c r="G176" s="36"/>
      <c r="H176" s="36"/>
      <c r="I176" s="127"/>
      <c r="J176" s="36"/>
      <c r="K176" s="36"/>
      <c r="L176" s="40"/>
      <c r="M176" s="215"/>
      <c r="N176" s="76"/>
      <c r="O176" s="76"/>
      <c r="P176" s="76"/>
      <c r="Q176" s="76"/>
      <c r="R176" s="76"/>
      <c r="S176" s="76"/>
      <c r="T176" s="77"/>
      <c r="AT176" s="14" t="s">
        <v>139</v>
      </c>
      <c r="AU176" s="14" t="s">
        <v>84</v>
      </c>
    </row>
    <row r="177" spans="2:47" s="1" customFormat="1" ht="12">
      <c r="B177" s="35"/>
      <c r="C177" s="36"/>
      <c r="D177" s="213" t="s">
        <v>141</v>
      </c>
      <c r="E177" s="36"/>
      <c r="F177" s="216" t="s">
        <v>266</v>
      </c>
      <c r="G177" s="36"/>
      <c r="H177" s="36"/>
      <c r="I177" s="127"/>
      <c r="J177" s="36"/>
      <c r="K177" s="36"/>
      <c r="L177" s="40"/>
      <c r="M177" s="215"/>
      <c r="N177" s="76"/>
      <c r="O177" s="76"/>
      <c r="P177" s="76"/>
      <c r="Q177" s="76"/>
      <c r="R177" s="76"/>
      <c r="S177" s="76"/>
      <c r="T177" s="77"/>
      <c r="AT177" s="14" t="s">
        <v>141</v>
      </c>
      <c r="AU177" s="14" t="s">
        <v>84</v>
      </c>
    </row>
    <row r="178" spans="2:51" s="11" customFormat="1" ht="12">
      <c r="B178" s="217"/>
      <c r="C178" s="218"/>
      <c r="D178" s="213" t="s">
        <v>143</v>
      </c>
      <c r="E178" s="219" t="s">
        <v>19</v>
      </c>
      <c r="F178" s="220" t="s">
        <v>860</v>
      </c>
      <c r="G178" s="218"/>
      <c r="H178" s="221">
        <v>150.17</v>
      </c>
      <c r="I178" s="222"/>
      <c r="J178" s="218"/>
      <c r="K178" s="218"/>
      <c r="L178" s="223"/>
      <c r="M178" s="224"/>
      <c r="N178" s="225"/>
      <c r="O178" s="225"/>
      <c r="P178" s="225"/>
      <c r="Q178" s="225"/>
      <c r="R178" s="225"/>
      <c r="S178" s="225"/>
      <c r="T178" s="226"/>
      <c r="AT178" s="227" t="s">
        <v>143</v>
      </c>
      <c r="AU178" s="227" t="s">
        <v>84</v>
      </c>
      <c r="AV178" s="11" t="s">
        <v>84</v>
      </c>
      <c r="AW178" s="11" t="s">
        <v>35</v>
      </c>
      <c r="AX178" s="11" t="s">
        <v>82</v>
      </c>
      <c r="AY178" s="227" t="s">
        <v>130</v>
      </c>
    </row>
    <row r="179" spans="2:51" s="11" customFormat="1" ht="12">
      <c r="B179" s="217"/>
      <c r="C179" s="218"/>
      <c r="D179" s="213" t="s">
        <v>143</v>
      </c>
      <c r="E179" s="218"/>
      <c r="F179" s="220" t="s">
        <v>878</v>
      </c>
      <c r="G179" s="218"/>
      <c r="H179" s="221">
        <v>22.526</v>
      </c>
      <c r="I179" s="222"/>
      <c r="J179" s="218"/>
      <c r="K179" s="218"/>
      <c r="L179" s="223"/>
      <c r="M179" s="224"/>
      <c r="N179" s="225"/>
      <c r="O179" s="225"/>
      <c r="P179" s="225"/>
      <c r="Q179" s="225"/>
      <c r="R179" s="225"/>
      <c r="S179" s="225"/>
      <c r="T179" s="226"/>
      <c r="AT179" s="227" t="s">
        <v>143</v>
      </c>
      <c r="AU179" s="227" t="s">
        <v>84</v>
      </c>
      <c r="AV179" s="11" t="s">
        <v>84</v>
      </c>
      <c r="AW179" s="11" t="s">
        <v>4</v>
      </c>
      <c r="AX179" s="11" t="s">
        <v>82</v>
      </c>
      <c r="AY179" s="227" t="s">
        <v>130</v>
      </c>
    </row>
    <row r="180" spans="2:65" s="1" customFormat="1" ht="20.4" customHeight="1">
      <c r="B180" s="35"/>
      <c r="C180" s="201" t="s">
        <v>268</v>
      </c>
      <c r="D180" s="201" t="s">
        <v>132</v>
      </c>
      <c r="E180" s="202" t="s">
        <v>275</v>
      </c>
      <c r="F180" s="203" t="s">
        <v>276</v>
      </c>
      <c r="G180" s="204" t="s">
        <v>209</v>
      </c>
      <c r="H180" s="205">
        <v>61.401</v>
      </c>
      <c r="I180" s="206"/>
      <c r="J180" s="207">
        <f>ROUND(I180*H180,2)</f>
        <v>0</v>
      </c>
      <c r="K180" s="203" t="s">
        <v>136</v>
      </c>
      <c r="L180" s="40"/>
      <c r="M180" s="208" t="s">
        <v>19</v>
      </c>
      <c r="N180" s="209" t="s">
        <v>45</v>
      </c>
      <c r="O180" s="76"/>
      <c r="P180" s="210">
        <f>O180*H180</f>
        <v>0</v>
      </c>
      <c r="Q180" s="210">
        <v>0</v>
      </c>
      <c r="R180" s="210">
        <f>Q180*H180</f>
        <v>0</v>
      </c>
      <c r="S180" s="210">
        <v>0</v>
      </c>
      <c r="T180" s="211">
        <f>S180*H180</f>
        <v>0</v>
      </c>
      <c r="AR180" s="14" t="s">
        <v>137</v>
      </c>
      <c r="AT180" s="14" t="s">
        <v>132</v>
      </c>
      <c r="AU180" s="14" t="s">
        <v>84</v>
      </c>
      <c r="AY180" s="14" t="s">
        <v>130</v>
      </c>
      <c r="BE180" s="212">
        <f>IF(N180="základní",J180,0)</f>
        <v>0</v>
      </c>
      <c r="BF180" s="212">
        <f>IF(N180="snížená",J180,0)</f>
        <v>0</v>
      </c>
      <c r="BG180" s="212">
        <f>IF(N180="zákl. přenesená",J180,0)</f>
        <v>0</v>
      </c>
      <c r="BH180" s="212">
        <f>IF(N180="sníž. přenesená",J180,0)</f>
        <v>0</v>
      </c>
      <c r="BI180" s="212">
        <f>IF(N180="nulová",J180,0)</f>
        <v>0</v>
      </c>
      <c r="BJ180" s="14" t="s">
        <v>82</v>
      </c>
      <c r="BK180" s="212">
        <f>ROUND(I180*H180,2)</f>
        <v>0</v>
      </c>
      <c r="BL180" s="14" t="s">
        <v>137</v>
      </c>
      <c r="BM180" s="14" t="s">
        <v>879</v>
      </c>
    </row>
    <row r="181" spans="2:47" s="1" customFormat="1" ht="12">
      <c r="B181" s="35"/>
      <c r="C181" s="36"/>
      <c r="D181" s="213" t="s">
        <v>139</v>
      </c>
      <c r="E181" s="36"/>
      <c r="F181" s="214" t="s">
        <v>278</v>
      </c>
      <c r="G181" s="36"/>
      <c r="H181" s="36"/>
      <c r="I181" s="127"/>
      <c r="J181" s="36"/>
      <c r="K181" s="36"/>
      <c r="L181" s="40"/>
      <c r="M181" s="215"/>
      <c r="N181" s="76"/>
      <c r="O181" s="76"/>
      <c r="P181" s="76"/>
      <c r="Q181" s="76"/>
      <c r="R181" s="76"/>
      <c r="S181" s="76"/>
      <c r="T181" s="77"/>
      <c r="AT181" s="14" t="s">
        <v>139</v>
      </c>
      <c r="AU181" s="14" t="s">
        <v>84</v>
      </c>
    </row>
    <row r="182" spans="2:47" s="1" customFormat="1" ht="12">
      <c r="B182" s="35"/>
      <c r="C182" s="36"/>
      <c r="D182" s="213" t="s">
        <v>141</v>
      </c>
      <c r="E182" s="36"/>
      <c r="F182" s="216" t="s">
        <v>279</v>
      </c>
      <c r="G182" s="36"/>
      <c r="H182" s="36"/>
      <c r="I182" s="127"/>
      <c r="J182" s="36"/>
      <c r="K182" s="36"/>
      <c r="L182" s="40"/>
      <c r="M182" s="215"/>
      <c r="N182" s="76"/>
      <c r="O182" s="76"/>
      <c r="P182" s="76"/>
      <c r="Q182" s="76"/>
      <c r="R182" s="76"/>
      <c r="S182" s="76"/>
      <c r="T182" s="77"/>
      <c r="AT182" s="14" t="s">
        <v>141</v>
      </c>
      <c r="AU182" s="14" t="s">
        <v>84</v>
      </c>
    </row>
    <row r="183" spans="2:51" s="11" customFormat="1" ht="12">
      <c r="B183" s="217"/>
      <c r="C183" s="218"/>
      <c r="D183" s="213" t="s">
        <v>143</v>
      </c>
      <c r="E183" s="219" t="s">
        <v>19</v>
      </c>
      <c r="F183" s="220" t="s">
        <v>880</v>
      </c>
      <c r="G183" s="218"/>
      <c r="H183" s="221">
        <v>80.275</v>
      </c>
      <c r="I183" s="222"/>
      <c r="J183" s="218"/>
      <c r="K183" s="218"/>
      <c r="L183" s="223"/>
      <c r="M183" s="224"/>
      <c r="N183" s="225"/>
      <c r="O183" s="225"/>
      <c r="P183" s="225"/>
      <c r="Q183" s="225"/>
      <c r="R183" s="225"/>
      <c r="S183" s="225"/>
      <c r="T183" s="226"/>
      <c r="AT183" s="227" t="s">
        <v>143</v>
      </c>
      <c r="AU183" s="227" t="s">
        <v>84</v>
      </c>
      <c r="AV183" s="11" t="s">
        <v>84</v>
      </c>
      <c r="AW183" s="11" t="s">
        <v>35</v>
      </c>
      <c r="AX183" s="11" t="s">
        <v>74</v>
      </c>
      <c r="AY183" s="227" t="s">
        <v>130</v>
      </c>
    </row>
    <row r="184" spans="2:51" s="11" customFormat="1" ht="12">
      <c r="B184" s="217"/>
      <c r="C184" s="218"/>
      <c r="D184" s="213" t="s">
        <v>143</v>
      </c>
      <c r="E184" s="219" t="s">
        <v>19</v>
      </c>
      <c r="F184" s="220" t="s">
        <v>881</v>
      </c>
      <c r="G184" s="218"/>
      <c r="H184" s="221">
        <v>6.766</v>
      </c>
      <c r="I184" s="222"/>
      <c r="J184" s="218"/>
      <c r="K184" s="218"/>
      <c r="L184" s="223"/>
      <c r="M184" s="224"/>
      <c r="N184" s="225"/>
      <c r="O184" s="225"/>
      <c r="P184" s="225"/>
      <c r="Q184" s="225"/>
      <c r="R184" s="225"/>
      <c r="S184" s="225"/>
      <c r="T184" s="226"/>
      <c r="AT184" s="227" t="s">
        <v>143</v>
      </c>
      <c r="AU184" s="227" t="s">
        <v>84</v>
      </c>
      <c r="AV184" s="11" t="s">
        <v>84</v>
      </c>
      <c r="AW184" s="11" t="s">
        <v>35</v>
      </c>
      <c r="AX184" s="11" t="s">
        <v>74</v>
      </c>
      <c r="AY184" s="227" t="s">
        <v>130</v>
      </c>
    </row>
    <row r="185" spans="2:51" s="11" customFormat="1" ht="12">
      <c r="B185" s="217"/>
      <c r="C185" s="218"/>
      <c r="D185" s="213" t="s">
        <v>143</v>
      </c>
      <c r="E185" s="219" t="s">
        <v>19</v>
      </c>
      <c r="F185" s="220" t="s">
        <v>882</v>
      </c>
      <c r="G185" s="218"/>
      <c r="H185" s="221">
        <v>0.675</v>
      </c>
      <c r="I185" s="222"/>
      <c r="J185" s="218"/>
      <c r="K185" s="218"/>
      <c r="L185" s="223"/>
      <c r="M185" s="224"/>
      <c r="N185" s="225"/>
      <c r="O185" s="225"/>
      <c r="P185" s="225"/>
      <c r="Q185" s="225"/>
      <c r="R185" s="225"/>
      <c r="S185" s="225"/>
      <c r="T185" s="226"/>
      <c r="AT185" s="227" t="s">
        <v>143</v>
      </c>
      <c r="AU185" s="227" t="s">
        <v>84</v>
      </c>
      <c r="AV185" s="11" t="s">
        <v>84</v>
      </c>
      <c r="AW185" s="11" t="s">
        <v>35</v>
      </c>
      <c r="AX185" s="11" t="s">
        <v>74</v>
      </c>
      <c r="AY185" s="227" t="s">
        <v>130</v>
      </c>
    </row>
    <row r="186" spans="2:51" s="11" customFormat="1" ht="12">
      <c r="B186" s="217"/>
      <c r="C186" s="218"/>
      <c r="D186" s="213" t="s">
        <v>143</v>
      </c>
      <c r="E186" s="218"/>
      <c r="F186" s="220" t="s">
        <v>883</v>
      </c>
      <c r="G186" s="218"/>
      <c r="H186" s="221">
        <v>61.401</v>
      </c>
      <c r="I186" s="222"/>
      <c r="J186" s="218"/>
      <c r="K186" s="218"/>
      <c r="L186" s="223"/>
      <c r="M186" s="224"/>
      <c r="N186" s="225"/>
      <c r="O186" s="225"/>
      <c r="P186" s="225"/>
      <c r="Q186" s="225"/>
      <c r="R186" s="225"/>
      <c r="S186" s="225"/>
      <c r="T186" s="226"/>
      <c r="AT186" s="227" t="s">
        <v>143</v>
      </c>
      <c r="AU186" s="227" t="s">
        <v>84</v>
      </c>
      <c r="AV186" s="11" t="s">
        <v>84</v>
      </c>
      <c r="AW186" s="11" t="s">
        <v>4</v>
      </c>
      <c r="AX186" s="11" t="s">
        <v>82</v>
      </c>
      <c r="AY186" s="227" t="s">
        <v>130</v>
      </c>
    </row>
    <row r="187" spans="2:65" s="1" customFormat="1" ht="20.4" customHeight="1">
      <c r="B187" s="35"/>
      <c r="C187" s="201" t="s">
        <v>274</v>
      </c>
      <c r="D187" s="201" t="s">
        <v>132</v>
      </c>
      <c r="E187" s="202" t="s">
        <v>284</v>
      </c>
      <c r="F187" s="203" t="s">
        <v>285</v>
      </c>
      <c r="G187" s="204" t="s">
        <v>209</v>
      </c>
      <c r="H187" s="205">
        <v>26.315</v>
      </c>
      <c r="I187" s="206"/>
      <c r="J187" s="207">
        <f>ROUND(I187*H187,2)</f>
        <v>0</v>
      </c>
      <c r="K187" s="203" t="s">
        <v>136</v>
      </c>
      <c r="L187" s="40"/>
      <c r="M187" s="208" t="s">
        <v>19</v>
      </c>
      <c r="N187" s="209" t="s">
        <v>45</v>
      </c>
      <c r="O187" s="76"/>
      <c r="P187" s="210">
        <f>O187*H187</f>
        <v>0</v>
      </c>
      <c r="Q187" s="210">
        <v>0</v>
      </c>
      <c r="R187" s="210">
        <f>Q187*H187</f>
        <v>0</v>
      </c>
      <c r="S187" s="210">
        <v>0</v>
      </c>
      <c r="T187" s="211">
        <f>S187*H187</f>
        <v>0</v>
      </c>
      <c r="AR187" s="14" t="s">
        <v>137</v>
      </c>
      <c r="AT187" s="14" t="s">
        <v>132</v>
      </c>
      <c r="AU187" s="14" t="s">
        <v>84</v>
      </c>
      <c r="AY187" s="14" t="s">
        <v>130</v>
      </c>
      <c r="BE187" s="212">
        <f>IF(N187="základní",J187,0)</f>
        <v>0</v>
      </c>
      <c r="BF187" s="212">
        <f>IF(N187="snížená",J187,0)</f>
        <v>0</v>
      </c>
      <c r="BG187" s="212">
        <f>IF(N187="zákl. přenesená",J187,0)</f>
        <v>0</v>
      </c>
      <c r="BH187" s="212">
        <f>IF(N187="sníž. přenesená",J187,0)</f>
        <v>0</v>
      </c>
      <c r="BI187" s="212">
        <f>IF(N187="nulová",J187,0)</f>
        <v>0</v>
      </c>
      <c r="BJ187" s="14" t="s">
        <v>82</v>
      </c>
      <c r="BK187" s="212">
        <f>ROUND(I187*H187,2)</f>
        <v>0</v>
      </c>
      <c r="BL187" s="14" t="s">
        <v>137</v>
      </c>
      <c r="BM187" s="14" t="s">
        <v>884</v>
      </c>
    </row>
    <row r="188" spans="2:47" s="1" customFormat="1" ht="12">
      <c r="B188" s="35"/>
      <c r="C188" s="36"/>
      <c r="D188" s="213" t="s">
        <v>139</v>
      </c>
      <c r="E188" s="36"/>
      <c r="F188" s="214" t="s">
        <v>287</v>
      </c>
      <c r="G188" s="36"/>
      <c r="H188" s="36"/>
      <c r="I188" s="127"/>
      <c r="J188" s="36"/>
      <c r="K188" s="36"/>
      <c r="L188" s="40"/>
      <c r="M188" s="215"/>
      <c r="N188" s="76"/>
      <c r="O188" s="76"/>
      <c r="P188" s="76"/>
      <c r="Q188" s="76"/>
      <c r="R188" s="76"/>
      <c r="S188" s="76"/>
      <c r="T188" s="77"/>
      <c r="AT188" s="14" t="s">
        <v>139</v>
      </c>
      <c r="AU188" s="14" t="s">
        <v>84</v>
      </c>
    </row>
    <row r="189" spans="2:47" s="1" customFormat="1" ht="12">
      <c r="B189" s="35"/>
      <c r="C189" s="36"/>
      <c r="D189" s="213" t="s">
        <v>141</v>
      </c>
      <c r="E189" s="36"/>
      <c r="F189" s="216" t="s">
        <v>279</v>
      </c>
      <c r="G189" s="36"/>
      <c r="H189" s="36"/>
      <c r="I189" s="127"/>
      <c r="J189" s="36"/>
      <c r="K189" s="36"/>
      <c r="L189" s="40"/>
      <c r="M189" s="215"/>
      <c r="N189" s="76"/>
      <c r="O189" s="76"/>
      <c r="P189" s="76"/>
      <c r="Q189" s="76"/>
      <c r="R189" s="76"/>
      <c r="S189" s="76"/>
      <c r="T189" s="77"/>
      <c r="AT189" s="14" t="s">
        <v>141</v>
      </c>
      <c r="AU189" s="14" t="s">
        <v>84</v>
      </c>
    </row>
    <row r="190" spans="2:51" s="11" customFormat="1" ht="12">
      <c r="B190" s="217"/>
      <c r="C190" s="218"/>
      <c r="D190" s="213" t="s">
        <v>143</v>
      </c>
      <c r="E190" s="219" t="s">
        <v>19</v>
      </c>
      <c r="F190" s="220" t="s">
        <v>880</v>
      </c>
      <c r="G190" s="218"/>
      <c r="H190" s="221">
        <v>80.275</v>
      </c>
      <c r="I190" s="222"/>
      <c r="J190" s="218"/>
      <c r="K190" s="218"/>
      <c r="L190" s="223"/>
      <c r="M190" s="224"/>
      <c r="N190" s="225"/>
      <c r="O190" s="225"/>
      <c r="P190" s="225"/>
      <c r="Q190" s="225"/>
      <c r="R190" s="225"/>
      <c r="S190" s="225"/>
      <c r="T190" s="226"/>
      <c r="AT190" s="227" t="s">
        <v>143</v>
      </c>
      <c r="AU190" s="227" t="s">
        <v>84</v>
      </c>
      <c r="AV190" s="11" t="s">
        <v>84</v>
      </c>
      <c r="AW190" s="11" t="s">
        <v>35</v>
      </c>
      <c r="AX190" s="11" t="s">
        <v>74</v>
      </c>
      <c r="AY190" s="227" t="s">
        <v>130</v>
      </c>
    </row>
    <row r="191" spans="2:51" s="11" customFormat="1" ht="12">
      <c r="B191" s="217"/>
      <c r="C191" s="218"/>
      <c r="D191" s="213" t="s">
        <v>143</v>
      </c>
      <c r="E191" s="219" t="s">
        <v>19</v>
      </c>
      <c r="F191" s="220" t="s">
        <v>881</v>
      </c>
      <c r="G191" s="218"/>
      <c r="H191" s="221">
        <v>6.766</v>
      </c>
      <c r="I191" s="222"/>
      <c r="J191" s="218"/>
      <c r="K191" s="218"/>
      <c r="L191" s="223"/>
      <c r="M191" s="224"/>
      <c r="N191" s="225"/>
      <c r="O191" s="225"/>
      <c r="P191" s="225"/>
      <c r="Q191" s="225"/>
      <c r="R191" s="225"/>
      <c r="S191" s="225"/>
      <c r="T191" s="226"/>
      <c r="AT191" s="227" t="s">
        <v>143</v>
      </c>
      <c r="AU191" s="227" t="s">
        <v>84</v>
      </c>
      <c r="AV191" s="11" t="s">
        <v>84</v>
      </c>
      <c r="AW191" s="11" t="s">
        <v>35</v>
      </c>
      <c r="AX191" s="11" t="s">
        <v>74</v>
      </c>
      <c r="AY191" s="227" t="s">
        <v>130</v>
      </c>
    </row>
    <row r="192" spans="2:51" s="11" customFormat="1" ht="12">
      <c r="B192" s="217"/>
      <c r="C192" s="218"/>
      <c r="D192" s="213" t="s">
        <v>143</v>
      </c>
      <c r="E192" s="219" t="s">
        <v>19</v>
      </c>
      <c r="F192" s="220" t="s">
        <v>882</v>
      </c>
      <c r="G192" s="218"/>
      <c r="H192" s="221">
        <v>0.675</v>
      </c>
      <c r="I192" s="222"/>
      <c r="J192" s="218"/>
      <c r="K192" s="218"/>
      <c r="L192" s="223"/>
      <c r="M192" s="224"/>
      <c r="N192" s="225"/>
      <c r="O192" s="225"/>
      <c r="P192" s="225"/>
      <c r="Q192" s="225"/>
      <c r="R192" s="225"/>
      <c r="S192" s="225"/>
      <c r="T192" s="226"/>
      <c r="AT192" s="227" t="s">
        <v>143</v>
      </c>
      <c r="AU192" s="227" t="s">
        <v>84</v>
      </c>
      <c r="AV192" s="11" t="s">
        <v>84</v>
      </c>
      <c r="AW192" s="11" t="s">
        <v>35</v>
      </c>
      <c r="AX192" s="11" t="s">
        <v>74</v>
      </c>
      <c r="AY192" s="227" t="s">
        <v>130</v>
      </c>
    </row>
    <row r="193" spans="2:51" s="11" customFormat="1" ht="12">
      <c r="B193" s="217"/>
      <c r="C193" s="218"/>
      <c r="D193" s="213" t="s">
        <v>143</v>
      </c>
      <c r="E193" s="218"/>
      <c r="F193" s="220" t="s">
        <v>885</v>
      </c>
      <c r="G193" s="218"/>
      <c r="H193" s="221">
        <v>26.315</v>
      </c>
      <c r="I193" s="222"/>
      <c r="J193" s="218"/>
      <c r="K193" s="218"/>
      <c r="L193" s="223"/>
      <c r="M193" s="224"/>
      <c r="N193" s="225"/>
      <c r="O193" s="225"/>
      <c r="P193" s="225"/>
      <c r="Q193" s="225"/>
      <c r="R193" s="225"/>
      <c r="S193" s="225"/>
      <c r="T193" s="226"/>
      <c r="AT193" s="227" t="s">
        <v>143</v>
      </c>
      <c r="AU193" s="227" t="s">
        <v>84</v>
      </c>
      <c r="AV193" s="11" t="s">
        <v>84</v>
      </c>
      <c r="AW193" s="11" t="s">
        <v>4</v>
      </c>
      <c r="AX193" s="11" t="s">
        <v>82</v>
      </c>
      <c r="AY193" s="227" t="s">
        <v>130</v>
      </c>
    </row>
    <row r="194" spans="2:65" s="1" customFormat="1" ht="20.4" customHeight="1">
      <c r="B194" s="35"/>
      <c r="C194" s="201" t="s">
        <v>283</v>
      </c>
      <c r="D194" s="201" t="s">
        <v>132</v>
      </c>
      <c r="E194" s="202" t="s">
        <v>290</v>
      </c>
      <c r="F194" s="203" t="s">
        <v>291</v>
      </c>
      <c r="G194" s="204" t="s">
        <v>209</v>
      </c>
      <c r="H194" s="205">
        <v>61.401</v>
      </c>
      <c r="I194" s="206"/>
      <c r="J194" s="207">
        <f>ROUND(I194*H194,2)</f>
        <v>0</v>
      </c>
      <c r="K194" s="203" t="s">
        <v>136</v>
      </c>
      <c r="L194" s="40"/>
      <c r="M194" s="208" t="s">
        <v>19</v>
      </c>
      <c r="N194" s="209" t="s">
        <v>45</v>
      </c>
      <c r="O194" s="76"/>
      <c r="P194" s="210">
        <f>O194*H194</f>
        <v>0</v>
      </c>
      <c r="Q194" s="210">
        <v>0</v>
      </c>
      <c r="R194" s="210">
        <f>Q194*H194</f>
        <v>0</v>
      </c>
      <c r="S194" s="210">
        <v>0</v>
      </c>
      <c r="T194" s="211">
        <f>S194*H194</f>
        <v>0</v>
      </c>
      <c r="AR194" s="14" t="s">
        <v>137</v>
      </c>
      <c r="AT194" s="14" t="s">
        <v>132</v>
      </c>
      <c r="AU194" s="14" t="s">
        <v>84</v>
      </c>
      <c r="AY194" s="14" t="s">
        <v>130</v>
      </c>
      <c r="BE194" s="212">
        <f>IF(N194="základní",J194,0)</f>
        <v>0</v>
      </c>
      <c r="BF194" s="212">
        <f>IF(N194="snížená",J194,0)</f>
        <v>0</v>
      </c>
      <c r="BG194" s="212">
        <f>IF(N194="zákl. přenesená",J194,0)</f>
        <v>0</v>
      </c>
      <c r="BH194" s="212">
        <f>IF(N194="sníž. přenesená",J194,0)</f>
        <v>0</v>
      </c>
      <c r="BI194" s="212">
        <f>IF(N194="nulová",J194,0)</f>
        <v>0</v>
      </c>
      <c r="BJ194" s="14" t="s">
        <v>82</v>
      </c>
      <c r="BK194" s="212">
        <f>ROUND(I194*H194,2)</f>
        <v>0</v>
      </c>
      <c r="BL194" s="14" t="s">
        <v>137</v>
      </c>
      <c r="BM194" s="14" t="s">
        <v>886</v>
      </c>
    </row>
    <row r="195" spans="2:47" s="1" customFormat="1" ht="12">
      <c r="B195" s="35"/>
      <c r="C195" s="36"/>
      <c r="D195" s="213" t="s">
        <v>139</v>
      </c>
      <c r="E195" s="36"/>
      <c r="F195" s="214" t="s">
        <v>293</v>
      </c>
      <c r="G195" s="36"/>
      <c r="H195" s="36"/>
      <c r="I195" s="127"/>
      <c r="J195" s="36"/>
      <c r="K195" s="36"/>
      <c r="L195" s="40"/>
      <c r="M195" s="215"/>
      <c r="N195" s="76"/>
      <c r="O195" s="76"/>
      <c r="P195" s="76"/>
      <c r="Q195" s="76"/>
      <c r="R195" s="76"/>
      <c r="S195" s="76"/>
      <c r="T195" s="77"/>
      <c r="AT195" s="14" t="s">
        <v>139</v>
      </c>
      <c r="AU195" s="14" t="s">
        <v>84</v>
      </c>
    </row>
    <row r="196" spans="2:47" s="1" customFormat="1" ht="12">
      <c r="B196" s="35"/>
      <c r="C196" s="36"/>
      <c r="D196" s="213" t="s">
        <v>141</v>
      </c>
      <c r="E196" s="36"/>
      <c r="F196" s="216" t="s">
        <v>294</v>
      </c>
      <c r="G196" s="36"/>
      <c r="H196" s="36"/>
      <c r="I196" s="127"/>
      <c r="J196" s="36"/>
      <c r="K196" s="36"/>
      <c r="L196" s="40"/>
      <c r="M196" s="215"/>
      <c r="N196" s="76"/>
      <c r="O196" s="76"/>
      <c r="P196" s="76"/>
      <c r="Q196" s="76"/>
      <c r="R196" s="76"/>
      <c r="S196" s="76"/>
      <c r="T196" s="77"/>
      <c r="AT196" s="14" t="s">
        <v>141</v>
      </c>
      <c r="AU196" s="14" t="s">
        <v>84</v>
      </c>
    </row>
    <row r="197" spans="2:51" s="11" customFormat="1" ht="12">
      <c r="B197" s="217"/>
      <c r="C197" s="218"/>
      <c r="D197" s="213" t="s">
        <v>143</v>
      </c>
      <c r="E197" s="219" t="s">
        <v>19</v>
      </c>
      <c r="F197" s="220" t="s">
        <v>880</v>
      </c>
      <c r="G197" s="218"/>
      <c r="H197" s="221">
        <v>80.275</v>
      </c>
      <c r="I197" s="222"/>
      <c r="J197" s="218"/>
      <c r="K197" s="218"/>
      <c r="L197" s="223"/>
      <c r="M197" s="224"/>
      <c r="N197" s="225"/>
      <c r="O197" s="225"/>
      <c r="P197" s="225"/>
      <c r="Q197" s="225"/>
      <c r="R197" s="225"/>
      <c r="S197" s="225"/>
      <c r="T197" s="226"/>
      <c r="AT197" s="227" t="s">
        <v>143</v>
      </c>
      <c r="AU197" s="227" t="s">
        <v>84</v>
      </c>
      <c r="AV197" s="11" t="s">
        <v>84</v>
      </c>
      <c r="AW197" s="11" t="s">
        <v>35</v>
      </c>
      <c r="AX197" s="11" t="s">
        <v>74</v>
      </c>
      <c r="AY197" s="227" t="s">
        <v>130</v>
      </c>
    </row>
    <row r="198" spans="2:51" s="11" customFormat="1" ht="12">
      <c r="B198" s="217"/>
      <c r="C198" s="218"/>
      <c r="D198" s="213" t="s">
        <v>143</v>
      </c>
      <c r="E198" s="219" t="s">
        <v>19</v>
      </c>
      <c r="F198" s="220" t="s">
        <v>881</v>
      </c>
      <c r="G198" s="218"/>
      <c r="H198" s="221">
        <v>6.766</v>
      </c>
      <c r="I198" s="222"/>
      <c r="J198" s="218"/>
      <c r="K198" s="218"/>
      <c r="L198" s="223"/>
      <c r="M198" s="224"/>
      <c r="N198" s="225"/>
      <c r="O198" s="225"/>
      <c r="P198" s="225"/>
      <c r="Q198" s="225"/>
      <c r="R198" s="225"/>
      <c r="S198" s="225"/>
      <c r="T198" s="226"/>
      <c r="AT198" s="227" t="s">
        <v>143</v>
      </c>
      <c r="AU198" s="227" t="s">
        <v>84</v>
      </c>
      <c r="AV198" s="11" t="s">
        <v>84</v>
      </c>
      <c r="AW198" s="11" t="s">
        <v>35</v>
      </c>
      <c r="AX198" s="11" t="s">
        <v>74</v>
      </c>
      <c r="AY198" s="227" t="s">
        <v>130</v>
      </c>
    </row>
    <row r="199" spans="2:51" s="11" customFormat="1" ht="12">
      <c r="B199" s="217"/>
      <c r="C199" s="218"/>
      <c r="D199" s="213" t="s">
        <v>143</v>
      </c>
      <c r="E199" s="219" t="s">
        <v>19</v>
      </c>
      <c r="F199" s="220" t="s">
        <v>882</v>
      </c>
      <c r="G199" s="218"/>
      <c r="H199" s="221">
        <v>0.675</v>
      </c>
      <c r="I199" s="222"/>
      <c r="J199" s="218"/>
      <c r="K199" s="218"/>
      <c r="L199" s="223"/>
      <c r="M199" s="224"/>
      <c r="N199" s="225"/>
      <c r="O199" s="225"/>
      <c r="P199" s="225"/>
      <c r="Q199" s="225"/>
      <c r="R199" s="225"/>
      <c r="S199" s="225"/>
      <c r="T199" s="226"/>
      <c r="AT199" s="227" t="s">
        <v>143</v>
      </c>
      <c r="AU199" s="227" t="s">
        <v>84</v>
      </c>
      <c r="AV199" s="11" t="s">
        <v>84</v>
      </c>
      <c r="AW199" s="11" t="s">
        <v>35</v>
      </c>
      <c r="AX199" s="11" t="s">
        <v>74</v>
      </c>
      <c r="AY199" s="227" t="s">
        <v>130</v>
      </c>
    </row>
    <row r="200" spans="2:51" s="11" customFormat="1" ht="12">
      <c r="B200" s="217"/>
      <c r="C200" s="218"/>
      <c r="D200" s="213" t="s">
        <v>143</v>
      </c>
      <c r="E200" s="218"/>
      <c r="F200" s="220" t="s">
        <v>883</v>
      </c>
      <c r="G200" s="218"/>
      <c r="H200" s="221">
        <v>61.401</v>
      </c>
      <c r="I200" s="222"/>
      <c r="J200" s="218"/>
      <c r="K200" s="218"/>
      <c r="L200" s="223"/>
      <c r="M200" s="224"/>
      <c r="N200" s="225"/>
      <c r="O200" s="225"/>
      <c r="P200" s="225"/>
      <c r="Q200" s="225"/>
      <c r="R200" s="225"/>
      <c r="S200" s="225"/>
      <c r="T200" s="226"/>
      <c r="AT200" s="227" t="s">
        <v>143</v>
      </c>
      <c r="AU200" s="227" t="s">
        <v>84</v>
      </c>
      <c r="AV200" s="11" t="s">
        <v>84</v>
      </c>
      <c r="AW200" s="11" t="s">
        <v>4</v>
      </c>
      <c r="AX200" s="11" t="s">
        <v>82</v>
      </c>
      <c r="AY200" s="227" t="s">
        <v>130</v>
      </c>
    </row>
    <row r="201" spans="2:65" s="1" customFormat="1" ht="20.4" customHeight="1">
      <c r="B201" s="35"/>
      <c r="C201" s="201" t="s">
        <v>289</v>
      </c>
      <c r="D201" s="201" t="s">
        <v>132</v>
      </c>
      <c r="E201" s="202" t="s">
        <v>296</v>
      </c>
      <c r="F201" s="203" t="s">
        <v>297</v>
      </c>
      <c r="G201" s="204" t="s">
        <v>209</v>
      </c>
      <c r="H201" s="205">
        <v>26.315</v>
      </c>
      <c r="I201" s="206"/>
      <c r="J201" s="207">
        <f>ROUND(I201*H201,2)</f>
        <v>0</v>
      </c>
      <c r="K201" s="203" t="s">
        <v>136</v>
      </c>
      <c r="L201" s="40"/>
      <c r="M201" s="208" t="s">
        <v>19</v>
      </c>
      <c r="N201" s="209" t="s">
        <v>45</v>
      </c>
      <c r="O201" s="76"/>
      <c r="P201" s="210">
        <f>O201*H201</f>
        <v>0</v>
      </c>
      <c r="Q201" s="210">
        <v>0</v>
      </c>
      <c r="R201" s="210">
        <f>Q201*H201</f>
        <v>0</v>
      </c>
      <c r="S201" s="210">
        <v>0</v>
      </c>
      <c r="T201" s="211">
        <f>S201*H201</f>
        <v>0</v>
      </c>
      <c r="AR201" s="14" t="s">
        <v>137</v>
      </c>
      <c r="AT201" s="14" t="s">
        <v>132</v>
      </c>
      <c r="AU201" s="14" t="s">
        <v>84</v>
      </c>
      <c r="AY201" s="14" t="s">
        <v>130</v>
      </c>
      <c r="BE201" s="212">
        <f>IF(N201="základní",J201,0)</f>
        <v>0</v>
      </c>
      <c r="BF201" s="212">
        <f>IF(N201="snížená",J201,0)</f>
        <v>0</v>
      </c>
      <c r="BG201" s="212">
        <f>IF(N201="zákl. přenesená",J201,0)</f>
        <v>0</v>
      </c>
      <c r="BH201" s="212">
        <f>IF(N201="sníž. přenesená",J201,0)</f>
        <v>0</v>
      </c>
      <c r="BI201" s="212">
        <f>IF(N201="nulová",J201,0)</f>
        <v>0</v>
      </c>
      <c r="BJ201" s="14" t="s">
        <v>82</v>
      </c>
      <c r="BK201" s="212">
        <f>ROUND(I201*H201,2)</f>
        <v>0</v>
      </c>
      <c r="BL201" s="14" t="s">
        <v>137</v>
      </c>
      <c r="BM201" s="14" t="s">
        <v>887</v>
      </c>
    </row>
    <row r="202" spans="2:47" s="1" customFormat="1" ht="12">
      <c r="B202" s="35"/>
      <c r="C202" s="36"/>
      <c r="D202" s="213" t="s">
        <v>139</v>
      </c>
      <c r="E202" s="36"/>
      <c r="F202" s="214" t="s">
        <v>299</v>
      </c>
      <c r="G202" s="36"/>
      <c r="H202" s="36"/>
      <c r="I202" s="127"/>
      <c r="J202" s="36"/>
      <c r="K202" s="36"/>
      <c r="L202" s="40"/>
      <c r="M202" s="215"/>
      <c r="N202" s="76"/>
      <c r="O202" s="76"/>
      <c r="P202" s="76"/>
      <c r="Q202" s="76"/>
      <c r="R202" s="76"/>
      <c r="S202" s="76"/>
      <c r="T202" s="77"/>
      <c r="AT202" s="14" t="s">
        <v>139</v>
      </c>
      <c r="AU202" s="14" t="s">
        <v>84</v>
      </c>
    </row>
    <row r="203" spans="2:47" s="1" customFormat="1" ht="12">
      <c r="B203" s="35"/>
      <c r="C203" s="36"/>
      <c r="D203" s="213" t="s">
        <v>141</v>
      </c>
      <c r="E203" s="36"/>
      <c r="F203" s="216" t="s">
        <v>294</v>
      </c>
      <c r="G203" s="36"/>
      <c r="H203" s="36"/>
      <c r="I203" s="127"/>
      <c r="J203" s="36"/>
      <c r="K203" s="36"/>
      <c r="L203" s="40"/>
      <c r="M203" s="215"/>
      <c r="N203" s="76"/>
      <c r="O203" s="76"/>
      <c r="P203" s="76"/>
      <c r="Q203" s="76"/>
      <c r="R203" s="76"/>
      <c r="S203" s="76"/>
      <c r="T203" s="77"/>
      <c r="AT203" s="14" t="s">
        <v>141</v>
      </c>
      <c r="AU203" s="14" t="s">
        <v>84</v>
      </c>
    </row>
    <row r="204" spans="2:51" s="11" customFormat="1" ht="12">
      <c r="B204" s="217"/>
      <c r="C204" s="218"/>
      <c r="D204" s="213" t="s">
        <v>143</v>
      </c>
      <c r="E204" s="219" t="s">
        <v>19</v>
      </c>
      <c r="F204" s="220" t="s">
        <v>880</v>
      </c>
      <c r="G204" s="218"/>
      <c r="H204" s="221">
        <v>80.275</v>
      </c>
      <c r="I204" s="222"/>
      <c r="J204" s="218"/>
      <c r="K204" s="218"/>
      <c r="L204" s="223"/>
      <c r="M204" s="224"/>
      <c r="N204" s="225"/>
      <c r="O204" s="225"/>
      <c r="P204" s="225"/>
      <c r="Q204" s="225"/>
      <c r="R204" s="225"/>
      <c r="S204" s="225"/>
      <c r="T204" s="226"/>
      <c r="AT204" s="227" t="s">
        <v>143</v>
      </c>
      <c r="AU204" s="227" t="s">
        <v>84</v>
      </c>
      <c r="AV204" s="11" t="s">
        <v>84</v>
      </c>
      <c r="AW204" s="11" t="s">
        <v>35</v>
      </c>
      <c r="AX204" s="11" t="s">
        <v>74</v>
      </c>
      <c r="AY204" s="227" t="s">
        <v>130</v>
      </c>
    </row>
    <row r="205" spans="2:51" s="11" customFormat="1" ht="12">
      <c r="B205" s="217"/>
      <c r="C205" s="218"/>
      <c r="D205" s="213" t="s">
        <v>143</v>
      </c>
      <c r="E205" s="219" t="s">
        <v>19</v>
      </c>
      <c r="F205" s="220" t="s">
        <v>881</v>
      </c>
      <c r="G205" s="218"/>
      <c r="H205" s="221">
        <v>6.766</v>
      </c>
      <c r="I205" s="222"/>
      <c r="J205" s="218"/>
      <c r="K205" s="218"/>
      <c r="L205" s="223"/>
      <c r="M205" s="224"/>
      <c r="N205" s="225"/>
      <c r="O205" s="225"/>
      <c r="P205" s="225"/>
      <c r="Q205" s="225"/>
      <c r="R205" s="225"/>
      <c r="S205" s="225"/>
      <c r="T205" s="226"/>
      <c r="AT205" s="227" t="s">
        <v>143</v>
      </c>
      <c r="AU205" s="227" t="s">
        <v>84</v>
      </c>
      <c r="AV205" s="11" t="s">
        <v>84</v>
      </c>
      <c r="AW205" s="11" t="s">
        <v>35</v>
      </c>
      <c r="AX205" s="11" t="s">
        <v>74</v>
      </c>
      <c r="AY205" s="227" t="s">
        <v>130</v>
      </c>
    </row>
    <row r="206" spans="2:51" s="11" customFormat="1" ht="12">
      <c r="B206" s="217"/>
      <c r="C206" s="218"/>
      <c r="D206" s="213" t="s">
        <v>143</v>
      </c>
      <c r="E206" s="219" t="s">
        <v>19</v>
      </c>
      <c r="F206" s="220" t="s">
        <v>882</v>
      </c>
      <c r="G206" s="218"/>
      <c r="H206" s="221">
        <v>0.675</v>
      </c>
      <c r="I206" s="222"/>
      <c r="J206" s="218"/>
      <c r="K206" s="218"/>
      <c r="L206" s="223"/>
      <c r="M206" s="224"/>
      <c r="N206" s="225"/>
      <c r="O206" s="225"/>
      <c r="P206" s="225"/>
      <c r="Q206" s="225"/>
      <c r="R206" s="225"/>
      <c r="S206" s="225"/>
      <c r="T206" s="226"/>
      <c r="AT206" s="227" t="s">
        <v>143</v>
      </c>
      <c r="AU206" s="227" t="s">
        <v>84</v>
      </c>
      <c r="AV206" s="11" t="s">
        <v>84</v>
      </c>
      <c r="AW206" s="11" t="s">
        <v>35</v>
      </c>
      <c r="AX206" s="11" t="s">
        <v>74</v>
      </c>
      <c r="AY206" s="227" t="s">
        <v>130</v>
      </c>
    </row>
    <row r="207" spans="2:51" s="11" customFormat="1" ht="12">
      <c r="B207" s="217"/>
      <c r="C207" s="218"/>
      <c r="D207" s="213" t="s">
        <v>143</v>
      </c>
      <c r="E207" s="218"/>
      <c r="F207" s="220" t="s">
        <v>885</v>
      </c>
      <c r="G207" s="218"/>
      <c r="H207" s="221">
        <v>26.315</v>
      </c>
      <c r="I207" s="222"/>
      <c r="J207" s="218"/>
      <c r="K207" s="218"/>
      <c r="L207" s="223"/>
      <c r="M207" s="224"/>
      <c r="N207" s="225"/>
      <c r="O207" s="225"/>
      <c r="P207" s="225"/>
      <c r="Q207" s="225"/>
      <c r="R207" s="225"/>
      <c r="S207" s="225"/>
      <c r="T207" s="226"/>
      <c r="AT207" s="227" t="s">
        <v>143</v>
      </c>
      <c r="AU207" s="227" t="s">
        <v>84</v>
      </c>
      <c r="AV207" s="11" t="s">
        <v>84</v>
      </c>
      <c r="AW207" s="11" t="s">
        <v>4</v>
      </c>
      <c r="AX207" s="11" t="s">
        <v>82</v>
      </c>
      <c r="AY207" s="227" t="s">
        <v>130</v>
      </c>
    </row>
    <row r="208" spans="2:65" s="1" customFormat="1" ht="20.4" customHeight="1">
      <c r="B208" s="35"/>
      <c r="C208" s="201" t="s">
        <v>295</v>
      </c>
      <c r="D208" s="201" t="s">
        <v>132</v>
      </c>
      <c r="E208" s="202" t="s">
        <v>301</v>
      </c>
      <c r="F208" s="203" t="s">
        <v>302</v>
      </c>
      <c r="G208" s="204" t="s">
        <v>209</v>
      </c>
      <c r="H208" s="205">
        <v>87.716</v>
      </c>
      <c r="I208" s="206"/>
      <c r="J208" s="207">
        <f>ROUND(I208*H208,2)</f>
        <v>0</v>
      </c>
      <c r="K208" s="203" t="s">
        <v>136</v>
      </c>
      <c r="L208" s="40"/>
      <c r="M208" s="208" t="s">
        <v>19</v>
      </c>
      <c r="N208" s="209" t="s">
        <v>45</v>
      </c>
      <c r="O208" s="76"/>
      <c r="P208" s="210">
        <f>O208*H208</f>
        <v>0</v>
      </c>
      <c r="Q208" s="210">
        <v>0</v>
      </c>
      <c r="R208" s="210">
        <f>Q208*H208</f>
        <v>0</v>
      </c>
      <c r="S208" s="210">
        <v>0</v>
      </c>
      <c r="T208" s="211">
        <f>S208*H208</f>
        <v>0</v>
      </c>
      <c r="AR208" s="14" t="s">
        <v>137</v>
      </c>
      <c r="AT208" s="14" t="s">
        <v>132</v>
      </c>
      <c r="AU208" s="14" t="s">
        <v>84</v>
      </c>
      <c r="AY208" s="14" t="s">
        <v>130</v>
      </c>
      <c r="BE208" s="212">
        <f>IF(N208="základní",J208,0)</f>
        <v>0</v>
      </c>
      <c r="BF208" s="212">
        <f>IF(N208="snížená",J208,0)</f>
        <v>0</v>
      </c>
      <c r="BG208" s="212">
        <f>IF(N208="zákl. přenesená",J208,0)</f>
        <v>0</v>
      </c>
      <c r="BH208" s="212">
        <f>IF(N208="sníž. přenesená",J208,0)</f>
        <v>0</v>
      </c>
      <c r="BI208" s="212">
        <f>IF(N208="nulová",J208,0)</f>
        <v>0</v>
      </c>
      <c r="BJ208" s="14" t="s">
        <v>82</v>
      </c>
      <c r="BK208" s="212">
        <f>ROUND(I208*H208,2)</f>
        <v>0</v>
      </c>
      <c r="BL208" s="14" t="s">
        <v>137</v>
      </c>
      <c r="BM208" s="14" t="s">
        <v>888</v>
      </c>
    </row>
    <row r="209" spans="2:47" s="1" customFormat="1" ht="12">
      <c r="B209" s="35"/>
      <c r="C209" s="36"/>
      <c r="D209" s="213" t="s">
        <v>139</v>
      </c>
      <c r="E209" s="36"/>
      <c r="F209" s="214" t="s">
        <v>302</v>
      </c>
      <c r="G209" s="36"/>
      <c r="H209" s="36"/>
      <c r="I209" s="127"/>
      <c r="J209" s="36"/>
      <c r="K209" s="36"/>
      <c r="L209" s="40"/>
      <c r="M209" s="215"/>
      <c r="N209" s="76"/>
      <c r="O209" s="76"/>
      <c r="P209" s="76"/>
      <c r="Q209" s="76"/>
      <c r="R209" s="76"/>
      <c r="S209" s="76"/>
      <c r="T209" s="77"/>
      <c r="AT209" s="14" t="s">
        <v>139</v>
      </c>
      <c r="AU209" s="14" t="s">
        <v>84</v>
      </c>
    </row>
    <row r="210" spans="2:47" s="1" customFormat="1" ht="12">
      <c r="B210" s="35"/>
      <c r="C210" s="36"/>
      <c r="D210" s="213" t="s">
        <v>141</v>
      </c>
      <c r="E210" s="36"/>
      <c r="F210" s="216" t="s">
        <v>304</v>
      </c>
      <c r="G210" s="36"/>
      <c r="H210" s="36"/>
      <c r="I210" s="127"/>
      <c r="J210" s="36"/>
      <c r="K210" s="36"/>
      <c r="L210" s="40"/>
      <c r="M210" s="215"/>
      <c r="N210" s="76"/>
      <c r="O210" s="76"/>
      <c r="P210" s="76"/>
      <c r="Q210" s="76"/>
      <c r="R210" s="76"/>
      <c r="S210" s="76"/>
      <c r="T210" s="77"/>
      <c r="AT210" s="14" t="s">
        <v>141</v>
      </c>
      <c r="AU210" s="14" t="s">
        <v>84</v>
      </c>
    </row>
    <row r="211" spans="2:51" s="11" customFormat="1" ht="12">
      <c r="B211" s="217"/>
      <c r="C211" s="218"/>
      <c r="D211" s="213" t="s">
        <v>143</v>
      </c>
      <c r="E211" s="219" t="s">
        <v>19</v>
      </c>
      <c r="F211" s="220" t="s">
        <v>880</v>
      </c>
      <c r="G211" s="218"/>
      <c r="H211" s="221">
        <v>80.275</v>
      </c>
      <c r="I211" s="222"/>
      <c r="J211" s="218"/>
      <c r="K211" s="218"/>
      <c r="L211" s="223"/>
      <c r="M211" s="224"/>
      <c r="N211" s="225"/>
      <c r="O211" s="225"/>
      <c r="P211" s="225"/>
      <c r="Q211" s="225"/>
      <c r="R211" s="225"/>
      <c r="S211" s="225"/>
      <c r="T211" s="226"/>
      <c r="AT211" s="227" t="s">
        <v>143</v>
      </c>
      <c r="AU211" s="227" t="s">
        <v>84</v>
      </c>
      <c r="AV211" s="11" t="s">
        <v>84</v>
      </c>
      <c r="AW211" s="11" t="s">
        <v>35</v>
      </c>
      <c r="AX211" s="11" t="s">
        <v>74</v>
      </c>
      <c r="AY211" s="227" t="s">
        <v>130</v>
      </c>
    </row>
    <row r="212" spans="2:51" s="11" customFormat="1" ht="12">
      <c r="B212" s="217"/>
      <c r="C212" s="218"/>
      <c r="D212" s="213" t="s">
        <v>143</v>
      </c>
      <c r="E212" s="219" t="s">
        <v>19</v>
      </c>
      <c r="F212" s="220" t="s">
        <v>881</v>
      </c>
      <c r="G212" s="218"/>
      <c r="H212" s="221">
        <v>6.766</v>
      </c>
      <c r="I212" s="222"/>
      <c r="J212" s="218"/>
      <c r="K212" s="218"/>
      <c r="L212" s="223"/>
      <c r="M212" s="224"/>
      <c r="N212" s="225"/>
      <c r="O212" s="225"/>
      <c r="P212" s="225"/>
      <c r="Q212" s="225"/>
      <c r="R212" s="225"/>
      <c r="S212" s="225"/>
      <c r="T212" s="226"/>
      <c r="AT212" s="227" t="s">
        <v>143</v>
      </c>
      <c r="AU212" s="227" t="s">
        <v>84</v>
      </c>
      <c r="AV212" s="11" t="s">
        <v>84</v>
      </c>
      <c r="AW212" s="11" t="s">
        <v>35</v>
      </c>
      <c r="AX212" s="11" t="s">
        <v>74</v>
      </c>
      <c r="AY212" s="227" t="s">
        <v>130</v>
      </c>
    </row>
    <row r="213" spans="2:51" s="11" customFormat="1" ht="12">
      <c r="B213" s="217"/>
      <c r="C213" s="218"/>
      <c r="D213" s="213" t="s">
        <v>143</v>
      </c>
      <c r="E213" s="219" t="s">
        <v>19</v>
      </c>
      <c r="F213" s="220" t="s">
        <v>882</v>
      </c>
      <c r="G213" s="218"/>
      <c r="H213" s="221">
        <v>0.675</v>
      </c>
      <c r="I213" s="222"/>
      <c r="J213" s="218"/>
      <c r="K213" s="218"/>
      <c r="L213" s="223"/>
      <c r="M213" s="224"/>
      <c r="N213" s="225"/>
      <c r="O213" s="225"/>
      <c r="P213" s="225"/>
      <c r="Q213" s="225"/>
      <c r="R213" s="225"/>
      <c r="S213" s="225"/>
      <c r="T213" s="226"/>
      <c r="AT213" s="227" t="s">
        <v>143</v>
      </c>
      <c r="AU213" s="227" t="s">
        <v>84</v>
      </c>
      <c r="AV213" s="11" t="s">
        <v>84</v>
      </c>
      <c r="AW213" s="11" t="s">
        <v>35</v>
      </c>
      <c r="AX213" s="11" t="s">
        <v>74</v>
      </c>
      <c r="AY213" s="227" t="s">
        <v>130</v>
      </c>
    </row>
    <row r="214" spans="2:65" s="1" customFormat="1" ht="20.4" customHeight="1">
      <c r="B214" s="35"/>
      <c r="C214" s="201" t="s">
        <v>300</v>
      </c>
      <c r="D214" s="201" t="s">
        <v>132</v>
      </c>
      <c r="E214" s="202" t="s">
        <v>306</v>
      </c>
      <c r="F214" s="203" t="s">
        <v>307</v>
      </c>
      <c r="G214" s="204" t="s">
        <v>308</v>
      </c>
      <c r="H214" s="205">
        <v>175.432</v>
      </c>
      <c r="I214" s="206"/>
      <c r="J214" s="207">
        <f>ROUND(I214*H214,2)</f>
        <v>0</v>
      </c>
      <c r="K214" s="203" t="s">
        <v>136</v>
      </c>
      <c r="L214" s="40"/>
      <c r="M214" s="208" t="s">
        <v>19</v>
      </c>
      <c r="N214" s="209" t="s">
        <v>45</v>
      </c>
      <c r="O214" s="76"/>
      <c r="P214" s="210">
        <f>O214*H214</f>
        <v>0</v>
      </c>
      <c r="Q214" s="210">
        <v>0</v>
      </c>
      <c r="R214" s="210">
        <f>Q214*H214</f>
        <v>0</v>
      </c>
      <c r="S214" s="210">
        <v>0</v>
      </c>
      <c r="T214" s="211">
        <f>S214*H214</f>
        <v>0</v>
      </c>
      <c r="AR214" s="14" t="s">
        <v>137</v>
      </c>
      <c r="AT214" s="14" t="s">
        <v>132</v>
      </c>
      <c r="AU214" s="14" t="s">
        <v>84</v>
      </c>
      <c r="AY214" s="14" t="s">
        <v>130</v>
      </c>
      <c r="BE214" s="212">
        <f>IF(N214="základní",J214,0)</f>
        <v>0</v>
      </c>
      <c r="BF214" s="212">
        <f>IF(N214="snížená",J214,0)</f>
        <v>0</v>
      </c>
      <c r="BG214" s="212">
        <f>IF(N214="zákl. přenesená",J214,0)</f>
        <v>0</v>
      </c>
      <c r="BH214" s="212">
        <f>IF(N214="sníž. přenesená",J214,0)</f>
        <v>0</v>
      </c>
      <c r="BI214" s="212">
        <f>IF(N214="nulová",J214,0)</f>
        <v>0</v>
      </c>
      <c r="BJ214" s="14" t="s">
        <v>82</v>
      </c>
      <c r="BK214" s="212">
        <f>ROUND(I214*H214,2)</f>
        <v>0</v>
      </c>
      <c r="BL214" s="14" t="s">
        <v>137</v>
      </c>
      <c r="BM214" s="14" t="s">
        <v>889</v>
      </c>
    </row>
    <row r="215" spans="2:47" s="1" customFormat="1" ht="12">
      <c r="B215" s="35"/>
      <c r="C215" s="36"/>
      <c r="D215" s="213" t="s">
        <v>139</v>
      </c>
      <c r="E215" s="36"/>
      <c r="F215" s="214" t="s">
        <v>310</v>
      </c>
      <c r="G215" s="36"/>
      <c r="H215" s="36"/>
      <c r="I215" s="127"/>
      <c r="J215" s="36"/>
      <c r="K215" s="36"/>
      <c r="L215" s="40"/>
      <c r="M215" s="215"/>
      <c r="N215" s="76"/>
      <c r="O215" s="76"/>
      <c r="P215" s="76"/>
      <c r="Q215" s="76"/>
      <c r="R215" s="76"/>
      <c r="S215" s="76"/>
      <c r="T215" s="77"/>
      <c r="AT215" s="14" t="s">
        <v>139</v>
      </c>
      <c r="AU215" s="14" t="s">
        <v>84</v>
      </c>
    </row>
    <row r="216" spans="2:47" s="1" customFormat="1" ht="12">
      <c r="B216" s="35"/>
      <c r="C216" s="36"/>
      <c r="D216" s="213" t="s">
        <v>141</v>
      </c>
      <c r="E216" s="36"/>
      <c r="F216" s="216" t="s">
        <v>311</v>
      </c>
      <c r="G216" s="36"/>
      <c r="H216" s="36"/>
      <c r="I216" s="127"/>
      <c r="J216" s="36"/>
      <c r="K216" s="36"/>
      <c r="L216" s="40"/>
      <c r="M216" s="215"/>
      <c r="N216" s="76"/>
      <c r="O216" s="76"/>
      <c r="P216" s="76"/>
      <c r="Q216" s="76"/>
      <c r="R216" s="76"/>
      <c r="S216" s="76"/>
      <c r="T216" s="77"/>
      <c r="AT216" s="14" t="s">
        <v>141</v>
      </c>
      <c r="AU216" s="14" t="s">
        <v>84</v>
      </c>
    </row>
    <row r="217" spans="2:51" s="11" customFormat="1" ht="12">
      <c r="B217" s="217"/>
      <c r="C217" s="218"/>
      <c r="D217" s="213" t="s">
        <v>143</v>
      </c>
      <c r="E217" s="219" t="s">
        <v>19</v>
      </c>
      <c r="F217" s="220" t="s">
        <v>880</v>
      </c>
      <c r="G217" s="218"/>
      <c r="H217" s="221">
        <v>80.275</v>
      </c>
      <c r="I217" s="222"/>
      <c r="J217" s="218"/>
      <c r="K217" s="218"/>
      <c r="L217" s="223"/>
      <c r="M217" s="224"/>
      <c r="N217" s="225"/>
      <c r="O217" s="225"/>
      <c r="P217" s="225"/>
      <c r="Q217" s="225"/>
      <c r="R217" s="225"/>
      <c r="S217" s="225"/>
      <c r="T217" s="226"/>
      <c r="AT217" s="227" t="s">
        <v>143</v>
      </c>
      <c r="AU217" s="227" t="s">
        <v>84</v>
      </c>
      <c r="AV217" s="11" t="s">
        <v>84</v>
      </c>
      <c r="AW217" s="11" t="s">
        <v>35</v>
      </c>
      <c r="AX217" s="11" t="s">
        <v>74</v>
      </c>
      <c r="AY217" s="227" t="s">
        <v>130</v>
      </c>
    </row>
    <row r="218" spans="2:51" s="11" customFormat="1" ht="12">
      <c r="B218" s="217"/>
      <c r="C218" s="218"/>
      <c r="D218" s="213" t="s">
        <v>143</v>
      </c>
      <c r="E218" s="219" t="s">
        <v>19</v>
      </c>
      <c r="F218" s="220" t="s">
        <v>881</v>
      </c>
      <c r="G218" s="218"/>
      <c r="H218" s="221">
        <v>6.766</v>
      </c>
      <c r="I218" s="222"/>
      <c r="J218" s="218"/>
      <c r="K218" s="218"/>
      <c r="L218" s="223"/>
      <c r="M218" s="224"/>
      <c r="N218" s="225"/>
      <c r="O218" s="225"/>
      <c r="P218" s="225"/>
      <c r="Q218" s="225"/>
      <c r="R218" s="225"/>
      <c r="S218" s="225"/>
      <c r="T218" s="226"/>
      <c r="AT218" s="227" t="s">
        <v>143</v>
      </c>
      <c r="AU218" s="227" t="s">
        <v>84</v>
      </c>
      <c r="AV218" s="11" t="s">
        <v>84</v>
      </c>
      <c r="AW218" s="11" t="s">
        <v>35</v>
      </c>
      <c r="AX218" s="11" t="s">
        <v>74</v>
      </c>
      <c r="AY218" s="227" t="s">
        <v>130</v>
      </c>
    </row>
    <row r="219" spans="2:51" s="11" customFormat="1" ht="12">
      <c r="B219" s="217"/>
      <c r="C219" s="218"/>
      <c r="D219" s="213" t="s">
        <v>143</v>
      </c>
      <c r="E219" s="219" t="s">
        <v>19</v>
      </c>
      <c r="F219" s="220" t="s">
        <v>882</v>
      </c>
      <c r="G219" s="218"/>
      <c r="H219" s="221">
        <v>0.675</v>
      </c>
      <c r="I219" s="222"/>
      <c r="J219" s="218"/>
      <c r="K219" s="218"/>
      <c r="L219" s="223"/>
      <c r="M219" s="224"/>
      <c r="N219" s="225"/>
      <c r="O219" s="225"/>
      <c r="P219" s="225"/>
      <c r="Q219" s="225"/>
      <c r="R219" s="225"/>
      <c r="S219" s="225"/>
      <c r="T219" s="226"/>
      <c r="AT219" s="227" t="s">
        <v>143</v>
      </c>
      <c r="AU219" s="227" t="s">
        <v>84</v>
      </c>
      <c r="AV219" s="11" t="s">
        <v>84</v>
      </c>
      <c r="AW219" s="11" t="s">
        <v>35</v>
      </c>
      <c r="AX219" s="11" t="s">
        <v>74</v>
      </c>
      <c r="AY219" s="227" t="s">
        <v>130</v>
      </c>
    </row>
    <row r="220" spans="2:51" s="11" customFormat="1" ht="12">
      <c r="B220" s="217"/>
      <c r="C220" s="218"/>
      <c r="D220" s="213" t="s">
        <v>143</v>
      </c>
      <c r="E220" s="218"/>
      <c r="F220" s="220" t="s">
        <v>890</v>
      </c>
      <c r="G220" s="218"/>
      <c r="H220" s="221">
        <v>175.432</v>
      </c>
      <c r="I220" s="222"/>
      <c r="J220" s="218"/>
      <c r="K220" s="218"/>
      <c r="L220" s="223"/>
      <c r="M220" s="224"/>
      <c r="N220" s="225"/>
      <c r="O220" s="225"/>
      <c r="P220" s="225"/>
      <c r="Q220" s="225"/>
      <c r="R220" s="225"/>
      <c r="S220" s="225"/>
      <c r="T220" s="226"/>
      <c r="AT220" s="227" t="s">
        <v>143</v>
      </c>
      <c r="AU220" s="227" t="s">
        <v>84</v>
      </c>
      <c r="AV220" s="11" t="s">
        <v>84</v>
      </c>
      <c r="AW220" s="11" t="s">
        <v>4</v>
      </c>
      <c r="AX220" s="11" t="s">
        <v>82</v>
      </c>
      <c r="AY220" s="227" t="s">
        <v>130</v>
      </c>
    </row>
    <row r="221" spans="2:65" s="1" customFormat="1" ht="20.4" customHeight="1">
      <c r="B221" s="35"/>
      <c r="C221" s="201" t="s">
        <v>305</v>
      </c>
      <c r="D221" s="201" t="s">
        <v>132</v>
      </c>
      <c r="E221" s="202" t="s">
        <v>314</v>
      </c>
      <c r="F221" s="203" t="s">
        <v>315</v>
      </c>
      <c r="G221" s="204" t="s">
        <v>209</v>
      </c>
      <c r="H221" s="205">
        <v>62.454</v>
      </c>
      <c r="I221" s="206"/>
      <c r="J221" s="207">
        <f>ROUND(I221*H221,2)</f>
        <v>0</v>
      </c>
      <c r="K221" s="203" t="s">
        <v>136</v>
      </c>
      <c r="L221" s="40"/>
      <c r="M221" s="208" t="s">
        <v>19</v>
      </c>
      <c r="N221" s="209" t="s">
        <v>45</v>
      </c>
      <c r="O221" s="76"/>
      <c r="P221" s="210">
        <f>O221*H221</f>
        <v>0</v>
      </c>
      <c r="Q221" s="210">
        <v>0</v>
      </c>
      <c r="R221" s="210">
        <f>Q221*H221</f>
        <v>0</v>
      </c>
      <c r="S221" s="210">
        <v>0</v>
      </c>
      <c r="T221" s="211">
        <f>S221*H221</f>
        <v>0</v>
      </c>
      <c r="AR221" s="14" t="s">
        <v>137</v>
      </c>
      <c r="AT221" s="14" t="s">
        <v>132</v>
      </c>
      <c r="AU221" s="14" t="s">
        <v>84</v>
      </c>
      <c r="AY221" s="14" t="s">
        <v>130</v>
      </c>
      <c r="BE221" s="212">
        <f>IF(N221="základní",J221,0)</f>
        <v>0</v>
      </c>
      <c r="BF221" s="212">
        <f>IF(N221="snížená",J221,0)</f>
        <v>0</v>
      </c>
      <c r="BG221" s="212">
        <f>IF(N221="zákl. přenesená",J221,0)</f>
        <v>0</v>
      </c>
      <c r="BH221" s="212">
        <f>IF(N221="sníž. přenesená",J221,0)</f>
        <v>0</v>
      </c>
      <c r="BI221" s="212">
        <f>IF(N221="nulová",J221,0)</f>
        <v>0</v>
      </c>
      <c r="BJ221" s="14" t="s">
        <v>82</v>
      </c>
      <c r="BK221" s="212">
        <f>ROUND(I221*H221,2)</f>
        <v>0</v>
      </c>
      <c r="BL221" s="14" t="s">
        <v>137</v>
      </c>
      <c r="BM221" s="14" t="s">
        <v>891</v>
      </c>
    </row>
    <row r="222" spans="2:47" s="1" customFormat="1" ht="12">
      <c r="B222" s="35"/>
      <c r="C222" s="36"/>
      <c r="D222" s="213" t="s">
        <v>139</v>
      </c>
      <c r="E222" s="36"/>
      <c r="F222" s="214" t="s">
        <v>317</v>
      </c>
      <c r="G222" s="36"/>
      <c r="H222" s="36"/>
      <c r="I222" s="127"/>
      <c r="J222" s="36"/>
      <c r="K222" s="36"/>
      <c r="L222" s="40"/>
      <c r="M222" s="215"/>
      <c r="N222" s="76"/>
      <c r="O222" s="76"/>
      <c r="P222" s="76"/>
      <c r="Q222" s="76"/>
      <c r="R222" s="76"/>
      <c r="S222" s="76"/>
      <c r="T222" s="77"/>
      <c r="AT222" s="14" t="s">
        <v>139</v>
      </c>
      <c r="AU222" s="14" t="s">
        <v>84</v>
      </c>
    </row>
    <row r="223" spans="2:47" s="1" customFormat="1" ht="12">
      <c r="B223" s="35"/>
      <c r="C223" s="36"/>
      <c r="D223" s="213" t="s">
        <v>141</v>
      </c>
      <c r="E223" s="36"/>
      <c r="F223" s="216" t="s">
        <v>318</v>
      </c>
      <c r="G223" s="36"/>
      <c r="H223" s="36"/>
      <c r="I223" s="127"/>
      <c r="J223" s="36"/>
      <c r="K223" s="36"/>
      <c r="L223" s="40"/>
      <c r="M223" s="215"/>
      <c r="N223" s="76"/>
      <c r="O223" s="76"/>
      <c r="P223" s="76"/>
      <c r="Q223" s="76"/>
      <c r="R223" s="76"/>
      <c r="S223" s="76"/>
      <c r="T223" s="77"/>
      <c r="AT223" s="14" t="s">
        <v>141</v>
      </c>
      <c r="AU223" s="14" t="s">
        <v>84</v>
      </c>
    </row>
    <row r="224" spans="2:51" s="11" customFormat="1" ht="12">
      <c r="B224" s="217"/>
      <c r="C224" s="218"/>
      <c r="D224" s="213" t="s">
        <v>143</v>
      </c>
      <c r="E224" s="219" t="s">
        <v>19</v>
      </c>
      <c r="F224" s="220" t="s">
        <v>860</v>
      </c>
      <c r="G224" s="218"/>
      <c r="H224" s="221">
        <v>150.17</v>
      </c>
      <c r="I224" s="222"/>
      <c r="J224" s="218"/>
      <c r="K224" s="218"/>
      <c r="L224" s="223"/>
      <c r="M224" s="224"/>
      <c r="N224" s="225"/>
      <c r="O224" s="225"/>
      <c r="P224" s="225"/>
      <c r="Q224" s="225"/>
      <c r="R224" s="225"/>
      <c r="S224" s="225"/>
      <c r="T224" s="226"/>
      <c r="AT224" s="227" t="s">
        <v>143</v>
      </c>
      <c r="AU224" s="227" t="s">
        <v>84</v>
      </c>
      <c r="AV224" s="11" t="s">
        <v>84</v>
      </c>
      <c r="AW224" s="11" t="s">
        <v>35</v>
      </c>
      <c r="AX224" s="11" t="s">
        <v>74</v>
      </c>
      <c r="AY224" s="227" t="s">
        <v>130</v>
      </c>
    </row>
    <row r="225" spans="2:51" s="11" customFormat="1" ht="12">
      <c r="B225" s="217"/>
      <c r="C225" s="218"/>
      <c r="D225" s="213" t="s">
        <v>143</v>
      </c>
      <c r="E225" s="219" t="s">
        <v>19</v>
      </c>
      <c r="F225" s="220" t="s">
        <v>892</v>
      </c>
      <c r="G225" s="218"/>
      <c r="H225" s="221">
        <v>-80.275</v>
      </c>
      <c r="I225" s="222"/>
      <c r="J225" s="218"/>
      <c r="K225" s="218"/>
      <c r="L225" s="223"/>
      <c r="M225" s="224"/>
      <c r="N225" s="225"/>
      <c r="O225" s="225"/>
      <c r="P225" s="225"/>
      <c r="Q225" s="225"/>
      <c r="R225" s="225"/>
      <c r="S225" s="225"/>
      <c r="T225" s="226"/>
      <c r="AT225" s="227" t="s">
        <v>143</v>
      </c>
      <c r="AU225" s="227" t="s">
        <v>84</v>
      </c>
      <c r="AV225" s="11" t="s">
        <v>84</v>
      </c>
      <c r="AW225" s="11" t="s">
        <v>35</v>
      </c>
      <c r="AX225" s="11" t="s">
        <v>74</v>
      </c>
      <c r="AY225" s="227" t="s">
        <v>130</v>
      </c>
    </row>
    <row r="226" spans="2:51" s="11" customFormat="1" ht="12">
      <c r="B226" s="217"/>
      <c r="C226" s="218"/>
      <c r="D226" s="213" t="s">
        <v>143</v>
      </c>
      <c r="E226" s="219" t="s">
        <v>19</v>
      </c>
      <c r="F226" s="220" t="s">
        <v>893</v>
      </c>
      <c r="G226" s="218"/>
      <c r="H226" s="221">
        <v>-6.766</v>
      </c>
      <c r="I226" s="222"/>
      <c r="J226" s="218"/>
      <c r="K226" s="218"/>
      <c r="L226" s="223"/>
      <c r="M226" s="224"/>
      <c r="N226" s="225"/>
      <c r="O226" s="225"/>
      <c r="P226" s="225"/>
      <c r="Q226" s="225"/>
      <c r="R226" s="225"/>
      <c r="S226" s="225"/>
      <c r="T226" s="226"/>
      <c r="AT226" s="227" t="s">
        <v>143</v>
      </c>
      <c r="AU226" s="227" t="s">
        <v>84</v>
      </c>
      <c r="AV226" s="11" t="s">
        <v>84</v>
      </c>
      <c r="AW226" s="11" t="s">
        <v>35</v>
      </c>
      <c r="AX226" s="11" t="s">
        <v>74</v>
      </c>
      <c r="AY226" s="227" t="s">
        <v>130</v>
      </c>
    </row>
    <row r="227" spans="2:51" s="11" customFormat="1" ht="12">
      <c r="B227" s="217"/>
      <c r="C227" s="218"/>
      <c r="D227" s="213" t="s">
        <v>143</v>
      </c>
      <c r="E227" s="219" t="s">
        <v>19</v>
      </c>
      <c r="F227" s="220" t="s">
        <v>894</v>
      </c>
      <c r="G227" s="218"/>
      <c r="H227" s="221">
        <v>-0.675</v>
      </c>
      <c r="I227" s="222"/>
      <c r="J227" s="218"/>
      <c r="K227" s="218"/>
      <c r="L227" s="223"/>
      <c r="M227" s="224"/>
      <c r="N227" s="225"/>
      <c r="O227" s="225"/>
      <c r="P227" s="225"/>
      <c r="Q227" s="225"/>
      <c r="R227" s="225"/>
      <c r="S227" s="225"/>
      <c r="T227" s="226"/>
      <c r="AT227" s="227" t="s">
        <v>143</v>
      </c>
      <c r="AU227" s="227" t="s">
        <v>84</v>
      </c>
      <c r="AV227" s="11" t="s">
        <v>84</v>
      </c>
      <c r="AW227" s="11" t="s">
        <v>35</v>
      </c>
      <c r="AX227" s="11" t="s">
        <v>74</v>
      </c>
      <c r="AY227" s="227" t="s">
        <v>130</v>
      </c>
    </row>
    <row r="228" spans="2:65" s="1" customFormat="1" ht="20.4" customHeight="1">
      <c r="B228" s="35"/>
      <c r="C228" s="201" t="s">
        <v>313</v>
      </c>
      <c r="D228" s="201" t="s">
        <v>132</v>
      </c>
      <c r="E228" s="202" t="s">
        <v>322</v>
      </c>
      <c r="F228" s="203" t="s">
        <v>323</v>
      </c>
      <c r="G228" s="204" t="s">
        <v>209</v>
      </c>
      <c r="H228" s="205">
        <v>54.903</v>
      </c>
      <c r="I228" s="206"/>
      <c r="J228" s="207">
        <f>ROUND(I228*H228,2)</f>
        <v>0</v>
      </c>
      <c r="K228" s="203" t="s">
        <v>136</v>
      </c>
      <c r="L228" s="40"/>
      <c r="M228" s="208" t="s">
        <v>19</v>
      </c>
      <c r="N228" s="209" t="s">
        <v>45</v>
      </c>
      <c r="O228" s="76"/>
      <c r="P228" s="210">
        <f>O228*H228</f>
        <v>0</v>
      </c>
      <c r="Q228" s="210">
        <v>0</v>
      </c>
      <c r="R228" s="210">
        <f>Q228*H228</f>
        <v>0</v>
      </c>
      <c r="S228" s="210">
        <v>0</v>
      </c>
      <c r="T228" s="211">
        <f>S228*H228</f>
        <v>0</v>
      </c>
      <c r="AR228" s="14" t="s">
        <v>137</v>
      </c>
      <c r="AT228" s="14" t="s">
        <v>132</v>
      </c>
      <c r="AU228" s="14" t="s">
        <v>84</v>
      </c>
      <c r="AY228" s="14" t="s">
        <v>130</v>
      </c>
      <c r="BE228" s="212">
        <f>IF(N228="základní",J228,0)</f>
        <v>0</v>
      </c>
      <c r="BF228" s="212">
        <f>IF(N228="snížená",J228,0)</f>
        <v>0</v>
      </c>
      <c r="BG228" s="212">
        <f>IF(N228="zákl. přenesená",J228,0)</f>
        <v>0</v>
      </c>
      <c r="BH228" s="212">
        <f>IF(N228="sníž. přenesená",J228,0)</f>
        <v>0</v>
      </c>
      <c r="BI228" s="212">
        <f>IF(N228="nulová",J228,0)</f>
        <v>0</v>
      </c>
      <c r="BJ228" s="14" t="s">
        <v>82</v>
      </c>
      <c r="BK228" s="212">
        <f>ROUND(I228*H228,2)</f>
        <v>0</v>
      </c>
      <c r="BL228" s="14" t="s">
        <v>137</v>
      </c>
      <c r="BM228" s="14" t="s">
        <v>895</v>
      </c>
    </row>
    <row r="229" spans="2:47" s="1" customFormat="1" ht="12">
      <c r="B229" s="35"/>
      <c r="C229" s="36"/>
      <c r="D229" s="213" t="s">
        <v>139</v>
      </c>
      <c r="E229" s="36"/>
      <c r="F229" s="214" t="s">
        <v>325</v>
      </c>
      <c r="G229" s="36"/>
      <c r="H229" s="36"/>
      <c r="I229" s="127"/>
      <c r="J229" s="36"/>
      <c r="K229" s="36"/>
      <c r="L229" s="40"/>
      <c r="M229" s="215"/>
      <c r="N229" s="76"/>
      <c r="O229" s="76"/>
      <c r="P229" s="76"/>
      <c r="Q229" s="76"/>
      <c r="R229" s="76"/>
      <c r="S229" s="76"/>
      <c r="T229" s="77"/>
      <c r="AT229" s="14" t="s">
        <v>139</v>
      </c>
      <c r="AU229" s="14" t="s">
        <v>84</v>
      </c>
    </row>
    <row r="230" spans="2:47" s="1" customFormat="1" ht="12">
      <c r="B230" s="35"/>
      <c r="C230" s="36"/>
      <c r="D230" s="213" t="s">
        <v>141</v>
      </c>
      <c r="E230" s="36"/>
      <c r="F230" s="216" t="s">
        <v>326</v>
      </c>
      <c r="G230" s="36"/>
      <c r="H230" s="36"/>
      <c r="I230" s="127"/>
      <c r="J230" s="36"/>
      <c r="K230" s="36"/>
      <c r="L230" s="40"/>
      <c r="M230" s="215"/>
      <c r="N230" s="76"/>
      <c r="O230" s="76"/>
      <c r="P230" s="76"/>
      <c r="Q230" s="76"/>
      <c r="R230" s="76"/>
      <c r="S230" s="76"/>
      <c r="T230" s="77"/>
      <c r="AT230" s="14" t="s">
        <v>141</v>
      </c>
      <c r="AU230" s="14" t="s">
        <v>84</v>
      </c>
    </row>
    <row r="231" spans="2:51" s="11" customFormat="1" ht="12">
      <c r="B231" s="217"/>
      <c r="C231" s="218"/>
      <c r="D231" s="213" t="s">
        <v>143</v>
      </c>
      <c r="E231" s="219" t="s">
        <v>19</v>
      </c>
      <c r="F231" s="220" t="s">
        <v>896</v>
      </c>
      <c r="G231" s="218"/>
      <c r="H231" s="221">
        <v>67.6</v>
      </c>
      <c r="I231" s="222"/>
      <c r="J231" s="218"/>
      <c r="K231" s="218"/>
      <c r="L231" s="223"/>
      <c r="M231" s="224"/>
      <c r="N231" s="225"/>
      <c r="O231" s="225"/>
      <c r="P231" s="225"/>
      <c r="Q231" s="225"/>
      <c r="R231" s="225"/>
      <c r="S231" s="225"/>
      <c r="T231" s="226"/>
      <c r="AT231" s="227" t="s">
        <v>143</v>
      </c>
      <c r="AU231" s="227" t="s">
        <v>84</v>
      </c>
      <c r="AV231" s="11" t="s">
        <v>84</v>
      </c>
      <c r="AW231" s="11" t="s">
        <v>35</v>
      </c>
      <c r="AX231" s="11" t="s">
        <v>74</v>
      </c>
      <c r="AY231" s="227" t="s">
        <v>130</v>
      </c>
    </row>
    <row r="232" spans="2:51" s="11" customFormat="1" ht="12">
      <c r="B232" s="217"/>
      <c r="C232" s="218"/>
      <c r="D232" s="213" t="s">
        <v>143</v>
      </c>
      <c r="E232" s="219" t="s">
        <v>19</v>
      </c>
      <c r="F232" s="220" t="s">
        <v>897</v>
      </c>
      <c r="G232" s="218"/>
      <c r="H232" s="221">
        <v>-12.697</v>
      </c>
      <c r="I232" s="222"/>
      <c r="J232" s="218"/>
      <c r="K232" s="218"/>
      <c r="L232" s="223"/>
      <c r="M232" s="224"/>
      <c r="N232" s="225"/>
      <c r="O232" s="225"/>
      <c r="P232" s="225"/>
      <c r="Q232" s="225"/>
      <c r="R232" s="225"/>
      <c r="S232" s="225"/>
      <c r="T232" s="226"/>
      <c r="AT232" s="227" t="s">
        <v>143</v>
      </c>
      <c r="AU232" s="227" t="s">
        <v>84</v>
      </c>
      <c r="AV232" s="11" t="s">
        <v>84</v>
      </c>
      <c r="AW232" s="11" t="s">
        <v>35</v>
      </c>
      <c r="AX232" s="11" t="s">
        <v>74</v>
      </c>
      <c r="AY232" s="227" t="s">
        <v>130</v>
      </c>
    </row>
    <row r="233" spans="2:65" s="1" customFormat="1" ht="20.4" customHeight="1">
      <c r="B233" s="35"/>
      <c r="C233" s="228" t="s">
        <v>321</v>
      </c>
      <c r="D233" s="228" t="s">
        <v>330</v>
      </c>
      <c r="E233" s="229" t="s">
        <v>331</v>
      </c>
      <c r="F233" s="230" t="s">
        <v>332</v>
      </c>
      <c r="G233" s="231" t="s">
        <v>308</v>
      </c>
      <c r="H233" s="232">
        <v>91.688</v>
      </c>
      <c r="I233" s="233"/>
      <c r="J233" s="234">
        <f>ROUND(I233*H233,2)</f>
        <v>0</v>
      </c>
      <c r="K233" s="230" t="s">
        <v>136</v>
      </c>
      <c r="L233" s="235"/>
      <c r="M233" s="236" t="s">
        <v>19</v>
      </c>
      <c r="N233" s="237" t="s">
        <v>45</v>
      </c>
      <c r="O233" s="76"/>
      <c r="P233" s="210">
        <f>O233*H233</f>
        <v>0</v>
      </c>
      <c r="Q233" s="210">
        <v>0</v>
      </c>
      <c r="R233" s="210">
        <f>Q233*H233</f>
        <v>0</v>
      </c>
      <c r="S233" s="210">
        <v>0</v>
      </c>
      <c r="T233" s="211">
        <f>S233*H233</f>
        <v>0</v>
      </c>
      <c r="AR233" s="14" t="s">
        <v>178</v>
      </c>
      <c r="AT233" s="14" t="s">
        <v>330</v>
      </c>
      <c r="AU233" s="14" t="s">
        <v>84</v>
      </c>
      <c r="AY233" s="14" t="s">
        <v>130</v>
      </c>
      <c r="BE233" s="212">
        <f>IF(N233="základní",J233,0)</f>
        <v>0</v>
      </c>
      <c r="BF233" s="212">
        <f>IF(N233="snížená",J233,0)</f>
        <v>0</v>
      </c>
      <c r="BG233" s="212">
        <f>IF(N233="zákl. přenesená",J233,0)</f>
        <v>0</v>
      </c>
      <c r="BH233" s="212">
        <f>IF(N233="sníž. přenesená",J233,0)</f>
        <v>0</v>
      </c>
      <c r="BI233" s="212">
        <f>IF(N233="nulová",J233,0)</f>
        <v>0</v>
      </c>
      <c r="BJ233" s="14" t="s">
        <v>82</v>
      </c>
      <c r="BK233" s="212">
        <f>ROUND(I233*H233,2)</f>
        <v>0</v>
      </c>
      <c r="BL233" s="14" t="s">
        <v>137</v>
      </c>
      <c r="BM233" s="14" t="s">
        <v>898</v>
      </c>
    </row>
    <row r="234" spans="2:47" s="1" customFormat="1" ht="12">
      <c r="B234" s="35"/>
      <c r="C234" s="36"/>
      <c r="D234" s="213" t="s">
        <v>139</v>
      </c>
      <c r="E234" s="36"/>
      <c r="F234" s="214" t="s">
        <v>332</v>
      </c>
      <c r="G234" s="36"/>
      <c r="H234" s="36"/>
      <c r="I234" s="127"/>
      <c r="J234" s="36"/>
      <c r="K234" s="36"/>
      <c r="L234" s="40"/>
      <c r="M234" s="215"/>
      <c r="N234" s="76"/>
      <c r="O234" s="76"/>
      <c r="P234" s="76"/>
      <c r="Q234" s="76"/>
      <c r="R234" s="76"/>
      <c r="S234" s="76"/>
      <c r="T234" s="77"/>
      <c r="AT234" s="14" t="s">
        <v>139</v>
      </c>
      <c r="AU234" s="14" t="s">
        <v>84</v>
      </c>
    </row>
    <row r="235" spans="2:51" s="11" customFormat="1" ht="12">
      <c r="B235" s="217"/>
      <c r="C235" s="218"/>
      <c r="D235" s="213" t="s">
        <v>143</v>
      </c>
      <c r="E235" s="219" t="s">
        <v>19</v>
      </c>
      <c r="F235" s="220" t="s">
        <v>896</v>
      </c>
      <c r="G235" s="218"/>
      <c r="H235" s="221">
        <v>67.6</v>
      </c>
      <c r="I235" s="222"/>
      <c r="J235" s="218"/>
      <c r="K235" s="218"/>
      <c r="L235" s="223"/>
      <c r="M235" s="224"/>
      <c r="N235" s="225"/>
      <c r="O235" s="225"/>
      <c r="P235" s="225"/>
      <c r="Q235" s="225"/>
      <c r="R235" s="225"/>
      <c r="S235" s="225"/>
      <c r="T235" s="226"/>
      <c r="AT235" s="227" t="s">
        <v>143</v>
      </c>
      <c r="AU235" s="227" t="s">
        <v>84</v>
      </c>
      <c r="AV235" s="11" t="s">
        <v>84</v>
      </c>
      <c r="AW235" s="11" t="s">
        <v>35</v>
      </c>
      <c r="AX235" s="11" t="s">
        <v>74</v>
      </c>
      <c r="AY235" s="227" t="s">
        <v>130</v>
      </c>
    </row>
    <row r="236" spans="2:51" s="11" customFormat="1" ht="12">
      <c r="B236" s="217"/>
      <c r="C236" s="218"/>
      <c r="D236" s="213" t="s">
        <v>143</v>
      </c>
      <c r="E236" s="219" t="s">
        <v>19</v>
      </c>
      <c r="F236" s="220" t="s">
        <v>897</v>
      </c>
      <c r="G236" s="218"/>
      <c r="H236" s="221">
        <v>-12.697</v>
      </c>
      <c r="I236" s="222"/>
      <c r="J236" s="218"/>
      <c r="K236" s="218"/>
      <c r="L236" s="223"/>
      <c r="M236" s="224"/>
      <c r="N236" s="225"/>
      <c r="O236" s="225"/>
      <c r="P236" s="225"/>
      <c r="Q236" s="225"/>
      <c r="R236" s="225"/>
      <c r="S236" s="225"/>
      <c r="T236" s="226"/>
      <c r="AT236" s="227" t="s">
        <v>143</v>
      </c>
      <c r="AU236" s="227" t="s">
        <v>84</v>
      </c>
      <c r="AV236" s="11" t="s">
        <v>84</v>
      </c>
      <c r="AW236" s="11" t="s">
        <v>35</v>
      </c>
      <c r="AX236" s="11" t="s">
        <v>74</v>
      </c>
      <c r="AY236" s="227" t="s">
        <v>130</v>
      </c>
    </row>
    <row r="237" spans="2:51" s="11" customFormat="1" ht="12">
      <c r="B237" s="217"/>
      <c r="C237" s="218"/>
      <c r="D237" s="213" t="s">
        <v>143</v>
      </c>
      <c r="E237" s="218"/>
      <c r="F237" s="220" t="s">
        <v>899</v>
      </c>
      <c r="G237" s="218"/>
      <c r="H237" s="221">
        <v>91.688</v>
      </c>
      <c r="I237" s="222"/>
      <c r="J237" s="218"/>
      <c r="K237" s="218"/>
      <c r="L237" s="223"/>
      <c r="M237" s="224"/>
      <c r="N237" s="225"/>
      <c r="O237" s="225"/>
      <c r="P237" s="225"/>
      <c r="Q237" s="225"/>
      <c r="R237" s="225"/>
      <c r="S237" s="225"/>
      <c r="T237" s="226"/>
      <c r="AT237" s="227" t="s">
        <v>143</v>
      </c>
      <c r="AU237" s="227" t="s">
        <v>84</v>
      </c>
      <c r="AV237" s="11" t="s">
        <v>84</v>
      </c>
      <c r="AW237" s="11" t="s">
        <v>4</v>
      </c>
      <c r="AX237" s="11" t="s">
        <v>82</v>
      </c>
      <c r="AY237" s="227" t="s">
        <v>130</v>
      </c>
    </row>
    <row r="238" spans="2:65" s="1" customFormat="1" ht="20.4" customHeight="1">
      <c r="B238" s="35"/>
      <c r="C238" s="201" t="s">
        <v>329</v>
      </c>
      <c r="D238" s="201" t="s">
        <v>132</v>
      </c>
      <c r="E238" s="202" t="s">
        <v>336</v>
      </c>
      <c r="F238" s="203" t="s">
        <v>337</v>
      </c>
      <c r="G238" s="204" t="s">
        <v>135</v>
      </c>
      <c r="H238" s="205">
        <v>201.5</v>
      </c>
      <c r="I238" s="206"/>
      <c r="J238" s="207">
        <f>ROUND(I238*H238,2)</f>
        <v>0</v>
      </c>
      <c r="K238" s="203" t="s">
        <v>136</v>
      </c>
      <c r="L238" s="40"/>
      <c r="M238" s="208" t="s">
        <v>19</v>
      </c>
      <c r="N238" s="209" t="s">
        <v>45</v>
      </c>
      <c r="O238" s="76"/>
      <c r="P238" s="210">
        <f>O238*H238</f>
        <v>0</v>
      </c>
      <c r="Q238" s="210">
        <v>0</v>
      </c>
      <c r="R238" s="210">
        <f>Q238*H238</f>
        <v>0</v>
      </c>
      <c r="S238" s="210">
        <v>0</v>
      </c>
      <c r="T238" s="211">
        <f>S238*H238</f>
        <v>0</v>
      </c>
      <c r="AR238" s="14" t="s">
        <v>137</v>
      </c>
      <c r="AT238" s="14" t="s">
        <v>132</v>
      </c>
      <c r="AU238" s="14" t="s">
        <v>84</v>
      </c>
      <c r="AY238" s="14" t="s">
        <v>130</v>
      </c>
      <c r="BE238" s="212">
        <f>IF(N238="základní",J238,0)</f>
        <v>0</v>
      </c>
      <c r="BF238" s="212">
        <f>IF(N238="snížená",J238,0)</f>
        <v>0</v>
      </c>
      <c r="BG238" s="212">
        <f>IF(N238="zákl. přenesená",J238,0)</f>
        <v>0</v>
      </c>
      <c r="BH238" s="212">
        <f>IF(N238="sníž. přenesená",J238,0)</f>
        <v>0</v>
      </c>
      <c r="BI238" s="212">
        <f>IF(N238="nulová",J238,0)</f>
        <v>0</v>
      </c>
      <c r="BJ238" s="14" t="s">
        <v>82</v>
      </c>
      <c r="BK238" s="212">
        <f>ROUND(I238*H238,2)</f>
        <v>0</v>
      </c>
      <c r="BL238" s="14" t="s">
        <v>137</v>
      </c>
      <c r="BM238" s="14" t="s">
        <v>900</v>
      </c>
    </row>
    <row r="239" spans="2:47" s="1" customFormat="1" ht="12">
      <c r="B239" s="35"/>
      <c r="C239" s="36"/>
      <c r="D239" s="213" t="s">
        <v>139</v>
      </c>
      <c r="E239" s="36"/>
      <c r="F239" s="214" t="s">
        <v>339</v>
      </c>
      <c r="G239" s="36"/>
      <c r="H239" s="36"/>
      <c r="I239" s="127"/>
      <c r="J239" s="36"/>
      <c r="K239" s="36"/>
      <c r="L239" s="40"/>
      <c r="M239" s="215"/>
      <c r="N239" s="76"/>
      <c r="O239" s="76"/>
      <c r="P239" s="76"/>
      <c r="Q239" s="76"/>
      <c r="R239" s="76"/>
      <c r="S239" s="76"/>
      <c r="T239" s="77"/>
      <c r="AT239" s="14" t="s">
        <v>139</v>
      </c>
      <c r="AU239" s="14" t="s">
        <v>84</v>
      </c>
    </row>
    <row r="240" spans="2:47" s="1" customFormat="1" ht="12">
      <c r="B240" s="35"/>
      <c r="C240" s="36"/>
      <c r="D240" s="213" t="s">
        <v>141</v>
      </c>
      <c r="E240" s="36"/>
      <c r="F240" s="216" t="s">
        <v>340</v>
      </c>
      <c r="G240" s="36"/>
      <c r="H240" s="36"/>
      <c r="I240" s="127"/>
      <c r="J240" s="36"/>
      <c r="K240" s="36"/>
      <c r="L240" s="40"/>
      <c r="M240" s="215"/>
      <c r="N240" s="76"/>
      <c r="O240" s="76"/>
      <c r="P240" s="76"/>
      <c r="Q240" s="76"/>
      <c r="R240" s="76"/>
      <c r="S240" s="76"/>
      <c r="T240" s="77"/>
      <c r="AT240" s="14" t="s">
        <v>141</v>
      </c>
      <c r="AU240" s="14" t="s">
        <v>84</v>
      </c>
    </row>
    <row r="241" spans="2:51" s="11" customFormat="1" ht="12">
      <c r="B241" s="217"/>
      <c r="C241" s="218"/>
      <c r="D241" s="213" t="s">
        <v>143</v>
      </c>
      <c r="E241" s="219" t="s">
        <v>19</v>
      </c>
      <c r="F241" s="220" t="s">
        <v>901</v>
      </c>
      <c r="G241" s="218"/>
      <c r="H241" s="221">
        <v>201.5</v>
      </c>
      <c r="I241" s="222"/>
      <c r="J241" s="218"/>
      <c r="K241" s="218"/>
      <c r="L241" s="223"/>
      <c r="M241" s="224"/>
      <c r="N241" s="225"/>
      <c r="O241" s="225"/>
      <c r="P241" s="225"/>
      <c r="Q241" s="225"/>
      <c r="R241" s="225"/>
      <c r="S241" s="225"/>
      <c r="T241" s="226"/>
      <c r="AT241" s="227" t="s">
        <v>143</v>
      </c>
      <c r="AU241" s="227" t="s">
        <v>84</v>
      </c>
      <c r="AV241" s="11" t="s">
        <v>84</v>
      </c>
      <c r="AW241" s="11" t="s">
        <v>35</v>
      </c>
      <c r="AX241" s="11" t="s">
        <v>82</v>
      </c>
      <c r="AY241" s="227" t="s">
        <v>130</v>
      </c>
    </row>
    <row r="242" spans="2:63" s="10" customFormat="1" ht="22.8" customHeight="1">
      <c r="B242" s="185"/>
      <c r="C242" s="186"/>
      <c r="D242" s="187" t="s">
        <v>73</v>
      </c>
      <c r="E242" s="199" t="s">
        <v>84</v>
      </c>
      <c r="F242" s="199" t="s">
        <v>342</v>
      </c>
      <c r="G242" s="186"/>
      <c r="H242" s="186"/>
      <c r="I242" s="189"/>
      <c r="J242" s="200">
        <f>BK242</f>
        <v>0</v>
      </c>
      <c r="K242" s="186"/>
      <c r="L242" s="191"/>
      <c r="M242" s="192"/>
      <c r="N242" s="193"/>
      <c r="O242" s="193"/>
      <c r="P242" s="194">
        <f>SUM(P243:P244)</f>
        <v>0</v>
      </c>
      <c r="Q242" s="193"/>
      <c r="R242" s="194">
        <f>SUM(R243:R244)</f>
        <v>14.72705</v>
      </c>
      <c r="S242" s="193"/>
      <c r="T242" s="195">
        <f>SUM(T243:T244)</f>
        <v>0</v>
      </c>
      <c r="AR242" s="196" t="s">
        <v>82</v>
      </c>
      <c r="AT242" s="197" t="s">
        <v>73</v>
      </c>
      <c r="AU242" s="197" t="s">
        <v>82</v>
      </c>
      <c r="AY242" s="196" t="s">
        <v>130</v>
      </c>
      <c r="BK242" s="198">
        <f>SUM(BK243:BK244)</f>
        <v>0</v>
      </c>
    </row>
    <row r="243" spans="2:65" s="1" customFormat="1" ht="20.4" customHeight="1">
      <c r="B243" s="35"/>
      <c r="C243" s="201" t="s">
        <v>335</v>
      </c>
      <c r="D243" s="201" t="s">
        <v>132</v>
      </c>
      <c r="E243" s="202" t="s">
        <v>344</v>
      </c>
      <c r="F243" s="203" t="s">
        <v>345</v>
      </c>
      <c r="G243" s="204" t="s">
        <v>181</v>
      </c>
      <c r="H243" s="205">
        <v>65</v>
      </c>
      <c r="I243" s="206"/>
      <c r="J243" s="207">
        <f>ROUND(I243*H243,2)</f>
        <v>0</v>
      </c>
      <c r="K243" s="203" t="s">
        <v>136</v>
      </c>
      <c r="L243" s="40"/>
      <c r="M243" s="208" t="s">
        <v>19</v>
      </c>
      <c r="N243" s="209" t="s">
        <v>45</v>
      </c>
      <c r="O243" s="76"/>
      <c r="P243" s="210">
        <f>O243*H243</f>
        <v>0</v>
      </c>
      <c r="Q243" s="210">
        <v>0.22657</v>
      </c>
      <c r="R243" s="210">
        <f>Q243*H243</f>
        <v>14.72705</v>
      </c>
      <c r="S243" s="210">
        <v>0</v>
      </c>
      <c r="T243" s="211">
        <f>S243*H243</f>
        <v>0</v>
      </c>
      <c r="AR243" s="14" t="s">
        <v>137</v>
      </c>
      <c r="AT243" s="14" t="s">
        <v>132</v>
      </c>
      <c r="AU243" s="14" t="s">
        <v>84</v>
      </c>
      <c r="AY243" s="14" t="s">
        <v>130</v>
      </c>
      <c r="BE243" s="212">
        <f>IF(N243="základní",J243,0)</f>
        <v>0</v>
      </c>
      <c r="BF243" s="212">
        <f>IF(N243="snížená",J243,0)</f>
        <v>0</v>
      </c>
      <c r="BG243" s="212">
        <f>IF(N243="zákl. přenesená",J243,0)</f>
        <v>0</v>
      </c>
      <c r="BH243" s="212">
        <f>IF(N243="sníž. přenesená",J243,0)</f>
        <v>0</v>
      </c>
      <c r="BI243" s="212">
        <f>IF(N243="nulová",J243,0)</f>
        <v>0</v>
      </c>
      <c r="BJ243" s="14" t="s">
        <v>82</v>
      </c>
      <c r="BK243" s="212">
        <f>ROUND(I243*H243,2)</f>
        <v>0</v>
      </c>
      <c r="BL243" s="14" t="s">
        <v>137</v>
      </c>
      <c r="BM243" s="14" t="s">
        <v>902</v>
      </c>
    </row>
    <row r="244" spans="2:47" s="1" customFormat="1" ht="12">
      <c r="B244" s="35"/>
      <c r="C244" s="36"/>
      <c r="D244" s="213" t="s">
        <v>139</v>
      </c>
      <c r="E244" s="36"/>
      <c r="F244" s="214" t="s">
        <v>347</v>
      </c>
      <c r="G244" s="36"/>
      <c r="H244" s="36"/>
      <c r="I244" s="127"/>
      <c r="J244" s="36"/>
      <c r="K244" s="36"/>
      <c r="L244" s="40"/>
      <c r="M244" s="215"/>
      <c r="N244" s="76"/>
      <c r="O244" s="76"/>
      <c r="P244" s="76"/>
      <c r="Q244" s="76"/>
      <c r="R244" s="76"/>
      <c r="S244" s="76"/>
      <c r="T244" s="77"/>
      <c r="AT244" s="14" t="s">
        <v>139</v>
      </c>
      <c r="AU244" s="14" t="s">
        <v>84</v>
      </c>
    </row>
    <row r="245" spans="2:63" s="10" customFormat="1" ht="22.8" customHeight="1">
      <c r="B245" s="185"/>
      <c r="C245" s="186"/>
      <c r="D245" s="187" t="s">
        <v>73</v>
      </c>
      <c r="E245" s="199" t="s">
        <v>137</v>
      </c>
      <c r="F245" s="199" t="s">
        <v>349</v>
      </c>
      <c r="G245" s="186"/>
      <c r="H245" s="186"/>
      <c r="I245" s="189"/>
      <c r="J245" s="200">
        <f>BK245</f>
        <v>0</v>
      </c>
      <c r="K245" s="186"/>
      <c r="L245" s="191"/>
      <c r="M245" s="192"/>
      <c r="N245" s="193"/>
      <c r="O245" s="193"/>
      <c r="P245" s="194">
        <f>SUM(P246:P264)</f>
        <v>0</v>
      </c>
      <c r="Q245" s="193"/>
      <c r="R245" s="194">
        <f>SUM(R246:R264)</f>
        <v>1.97835</v>
      </c>
      <c r="S245" s="193"/>
      <c r="T245" s="195">
        <f>SUM(T246:T264)</f>
        <v>0</v>
      </c>
      <c r="AR245" s="196" t="s">
        <v>82</v>
      </c>
      <c r="AT245" s="197" t="s">
        <v>73</v>
      </c>
      <c r="AU245" s="197" t="s">
        <v>82</v>
      </c>
      <c r="AY245" s="196" t="s">
        <v>130</v>
      </c>
      <c r="BK245" s="198">
        <f>SUM(BK246:BK264)</f>
        <v>0</v>
      </c>
    </row>
    <row r="246" spans="2:65" s="1" customFormat="1" ht="20.4" customHeight="1">
      <c r="B246" s="35"/>
      <c r="C246" s="201" t="s">
        <v>343</v>
      </c>
      <c r="D246" s="201" t="s">
        <v>132</v>
      </c>
      <c r="E246" s="202" t="s">
        <v>351</v>
      </c>
      <c r="F246" s="203" t="s">
        <v>352</v>
      </c>
      <c r="G246" s="204" t="s">
        <v>209</v>
      </c>
      <c r="H246" s="205">
        <v>12.675</v>
      </c>
      <c r="I246" s="206"/>
      <c r="J246" s="207">
        <f>ROUND(I246*H246,2)</f>
        <v>0</v>
      </c>
      <c r="K246" s="203" t="s">
        <v>136</v>
      </c>
      <c r="L246" s="40"/>
      <c r="M246" s="208" t="s">
        <v>19</v>
      </c>
      <c r="N246" s="209" t="s">
        <v>45</v>
      </c>
      <c r="O246" s="76"/>
      <c r="P246" s="210">
        <f>O246*H246</f>
        <v>0</v>
      </c>
      <c r="Q246" s="210">
        <v>0</v>
      </c>
      <c r="R246" s="210">
        <f>Q246*H246</f>
        <v>0</v>
      </c>
      <c r="S246" s="210">
        <v>0</v>
      </c>
      <c r="T246" s="211">
        <f>S246*H246</f>
        <v>0</v>
      </c>
      <c r="AR246" s="14" t="s">
        <v>137</v>
      </c>
      <c r="AT246" s="14" t="s">
        <v>132</v>
      </c>
      <c r="AU246" s="14" t="s">
        <v>84</v>
      </c>
      <c r="AY246" s="14" t="s">
        <v>130</v>
      </c>
      <c r="BE246" s="212">
        <f>IF(N246="základní",J246,0)</f>
        <v>0</v>
      </c>
      <c r="BF246" s="212">
        <f>IF(N246="snížená",J246,0)</f>
        <v>0</v>
      </c>
      <c r="BG246" s="212">
        <f>IF(N246="zákl. přenesená",J246,0)</f>
        <v>0</v>
      </c>
      <c r="BH246" s="212">
        <f>IF(N246="sníž. přenesená",J246,0)</f>
        <v>0</v>
      </c>
      <c r="BI246" s="212">
        <f>IF(N246="nulová",J246,0)</f>
        <v>0</v>
      </c>
      <c r="BJ246" s="14" t="s">
        <v>82</v>
      </c>
      <c r="BK246" s="212">
        <f>ROUND(I246*H246,2)</f>
        <v>0</v>
      </c>
      <c r="BL246" s="14" t="s">
        <v>137</v>
      </c>
      <c r="BM246" s="14" t="s">
        <v>903</v>
      </c>
    </row>
    <row r="247" spans="2:47" s="1" customFormat="1" ht="12">
      <c r="B247" s="35"/>
      <c r="C247" s="36"/>
      <c r="D247" s="213" t="s">
        <v>139</v>
      </c>
      <c r="E247" s="36"/>
      <c r="F247" s="214" t="s">
        <v>354</v>
      </c>
      <c r="G247" s="36"/>
      <c r="H247" s="36"/>
      <c r="I247" s="127"/>
      <c r="J247" s="36"/>
      <c r="K247" s="36"/>
      <c r="L247" s="40"/>
      <c r="M247" s="215"/>
      <c r="N247" s="76"/>
      <c r="O247" s="76"/>
      <c r="P247" s="76"/>
      <c r="Q247" s="76"/>
      <c r="R247" s="76"/>
      <c r="S247" s="76"/>
      <c r="T247" s="77"/>
      <c r="AT247" s="14" t="s">
        <v>139</v>
      </c>
      <c r="AU247" s="14" t="s">
        <v>84</v>
      </c>
    </row>
    <row r="248" spans="2:47" s="1" customFormat="1" ht="12">
      <c r="B248" s="35"/>
      <c r="C248" s="36"/>
      <c r="D248" s="213" t="s">
        <v>141</v>
      </c>
      <c r="E248" s="36"/>
      <c r="F248" s="216" t="s">
        <v>355</v>
      </c>
      <c r="G248" s="36"/>
      <c r="H248" s="36"/>
      <c r="I248" s="127"/>
      <c r="J248" s="36"/>
      <c r="K248" s="36"/>
      <c r="L248" s="40"/>
      <c r="M248" s="215"/>
      <c r="N248" s="76"/>
      <c r="O248" s="76"/>
      <c r="P248" s="76"/>
      <c r="Q248" s="76"/>
      <c r="R248" s="76"/>
      <c r="S248" s="76"/>
      <c r="T248" s="77"/>
      <c r="AT248" s="14" t="s">
        <v>141</v>
      </c>
      <c r="AU248" s="14" t="s">
        <v>84</v>
      </c>
    </row>
    <row r="249" spans="2:51" s="11" customFormat="1" ht="12">
      <c r="B249" s="217"/>
      <c r="C249" s="218"/>
      <c r="D249" s="213" t="s">
        <v>143</v>
      </c>
      <c r="E249" s="219" t="s">
        <v>19</v>
      </c>
      <c r="F249" s="220" t="s">
        <v>904</v>
      </c>
      <c r="G249" s="218"/>
      <c r="H249" s="221">
        <v>12.675</v>
      </c>
      <c r="I249" s="222"/>
      <c r="J249" s="218"/>
      <c r="K249" s="218"/>
      <c r="L249" s="223"/>
      <c r="M249" s="224"/>
      <c r="N249" s="225"/>
      <c r="O249" s="225"/>
      <c r="P249" s="225"/>
      <c r="Q249" s="225"/>
      <c r="R249" s="225"/>
      <c r="S249" s="225"/>
      <c r="T249" s="226"/>
      <c r="AT249" s="227" t="s">
        <v>143</v>
      </c>
      <c r="AU249" s="227" t="s">
        <v>84</v>
      </c>
      <c r="AV249" s="11" t="s">
        <v>84</v>
      </c>
      <c r="AW249" s="11" t="s">
        <v>35</v>
      </c>
      <c r="AX249" s="11" t="s">
        <v>82</v>
      </c>
      <c r="AY249" s="227" t="s">
        <v>130</v>
      </c>
    </row>
    <row r="250" spans="2:65" s="1" customFormat="1" ht="20.4" customHeight="1">
      <c r="B250" s="35"/>
      <c r="C250" s="201" t="s">
        <v>350</v>
      </c>
      <c r="D250" s="201" t="s">
        <v>132</v>
      </c>
      <c r="E250" s="202" t="s">
        <v>358</v>
      </c>
      <c r="F250" s="203" t="s">
        <v>359</v>
      </c>
      <c r="G250" s="204" t="s">
        <v>360</v>
      </c>
      <c r="H250" s="205">
        <v>9</v>
      </c>
      <c r="I250" s="206"/>
      <c r="J250" s="207">
        <f>ROUND(I250*H250,2)</f>
        <v>0</v>
      </c>
      <c r="K250" s="203" t="s">
        <v>136</v>
      </c>
      <c r="L250" s="40"/>
      <c r="M250" s="208" t="s">
        <v>19</v>
      </c>
      <c r="N250" s="209" t="s">
        <v>45</v>
      </c>
      <c r="O250" s="76"/>
      <c r="P250" s="210">
        <f>O250*H250</f>
        <v>0</v>
      </c>
      <c r="Q250" s="210">
        <v>0.0066</v>
      </c>
      <c r="R250" s="210">
        <f>Q250*H250</f>
        <v>0.0594</v>
      </c>
      <c r="S250" s="210">
        <v>0</v>
      </c>
      <c r="T250" s="211">
        <f>S250*H250</f>
        <v>0</v>
      </c>
      <c r="AR250" s="14" t="s">
        <v>137</v>
      </c>
      <c r="AT250" s="14" t="s">
        <v>132</v>
      </c>
      <c r="AU250" s="14" t="s">
        <v>84</v>
      </c>
      <c r="AY250" s="14" t="s">
        <v>130</v>
      </c>
      <c r="BE250" s="212">
        <f>IF(N250="základní",J250,0)</f>
        <v>0</v>
      </c>
      <c r="BF250" s="212">
        <f>IF(N250="snížená",J250,0)</f>
        <v>0</v>
      </c>
      <c r="BG250" s="212">
        <f>IF(N250="zákl. přenesená",J250,0)</f>
        <v>0</v>
      </c>
      <c r="BH250" s="212">
        <f>IF(N250="sníž. přenesená",J250,0)</f>
        <v>0</v>
      </c>
      <c r="BI250" s="212">
        <f>IF(N250="nulová",J250,0)</f>
        <v>0</v>
      </c>
      <c r="BJ250" s="14" t="s">
        <v>82</v>
      </c>
      <c r="BK250" s="212">
        <f>ROUND(I250*H250,2)</f>
        <v>0</v>
      </c>
      <c r="BL250" s="14" t="s">
        <v>137</v>
      </c>
      <c r="BM250" s="14" t="s">
        <v>905</v>
      </c>
    </row>
    <row r="251" spans="2:47" s="1" customFormat="1" ht="12">
      <c r="B251" s="35"/>
      <c r="C251" s="36"/>
      <c r="D251" s="213" t="s">
        <v>139</v>
      </c>
      <c r="E251" s="36"/>
      <c r="F251" s="214" t="s">
        <v>362</v>
      </c>
      <c r="G251" s="36"/>
      <c r="H251" s="36"/>
      <c r="I251" s="127"/>
      <c r="J251" s="36"/>
      <c r="K251" s="36"/>
      <c r="L251" s="40"/>
      <c r="M251" s="215"/>
      <c r="N251" s="76"/>
      <c r="O251" s="76"/>
      <c r="P251" s="76"/>
      <c r="Q251" s="76"/>
      <c r="R251" s="76"/>
      <c r="S251" s="76"/>
      <c r="T251" s="77"/>
      <c r="AT251" s="14" t="s">
        <v>139</v>
      </c>
      <c r="AU251" s="14" t="s">
        <v>84</v>
      </c>
    </row>
    <row r="252" spans="2:47" s="1" customFormat="1" ht="12">
      <c r="B252" s="35"/>
      <c r="C252" s="36"/>
      <c r="D252" s="213" t="s">
        <v>141</v>
      </c>
      <c r="E252" s="36"/>
      <c r="F252" s="216" t="s">
        <v>363</v>
      </c>
      <c r="G252" s="36"/>
      <c r="H252" s="36"/>
      <c r="I252" s="127"/>
      <c r="J252" s="36"/>
      <c r="K252" s="36"/>
      <c r="L252" s="40"/>
      <c r="M252" s="215"/>
      <c r="N252" s="76"/>
      <c r="O252" s="76"/>
      <c r="P252" s="76"/>
      <c r="Q252" s="76"/>
      <c r="R252" s="76"/>
      <c r="S252" s="76"/>
      <c r="T252" s="77"/>
      <c r="AT252" s="14" t="s">
        <v>141</v>
      </c>
      <c r="AU252" s="14" t="s">
        <v>84</v>
      </c>
    </row>
    <row r="253" spans="2:65" s="1" customFormat="1" ht="20.4" customHeight="1">
      <c r="B253" s="35"/>
      <c r="C253" s="228" t="s">
        <v>357</v>
      </c>
      <c r="D253" s="228" t="s">
        <v>330</v>
      </c>
      <c r="E253" s="229" t="s">
        <v>365</v>
      </c>
      <c r="F253" s="230" t="s">
        <v>366</v>
      </c>
      <c r="G253" s="231" t="s">
        <v>360</v>
      </c>
      <c r="H253" s="232">
        <v>2</v>
      </c>
      <c r="I253" s="233"/>
      <c r="J253" s="234">
        <f>ROUND(I253*H253,2)</f>
        <v>0</v>
      </c>
      <c r="K253" s="230" t="s">
        <v>136</v>
      </c>
      <c r="L253" s="235"/>
      <c r="M253" s="236" t="s">
        <v>19</v>
      </c>
      <c r="N253" s="237" t="s">
        <v>45</v>
      </c>
      <c r="O253" s="76"/>
      <c r="P253" s="210">
        <f>O253*H253</f>
        <v>0</v>
      </c>
      <c r="Q253" s="210">
        <v>0.027</v>
      </c>
      <c r="R253" s="210">
        <f>Q253*H253</f>
        <v>0.054</v>
      </c>
      <c r="S253" s="210">
        <v>0</v>
      </c>
      <c r="T253" s="211">
        <f>S253*H253</f>
        <v>0</v>
      </c>
      <c r="AR253" s="14" t="s">
        <v>178</v>
      </c>
      <c r="AT253" s="14" t="s">
        <v>330</v>
      </c>
      <c r="AU253" s="14" t="s">
        <v>84</v>
      </c>
      <c r="AY253" s="14" t="s">
        <v>130</v>
      </c>
      <c r="BE253" s="212">
        <f>IF(N253="základní",J253,0)</f>
        <v>0</v>
      </c>
      <c r="BF253" s="212">
        <f>IF(N253="snížená",J253,0)</f>
        <v>0</v>
      </c>
      <c r="BG253" s="212">
        <f>IF(N253="zákl. přenesená",J253,0)</f>
        <v>0</v>
      </c>
      <c r="BH253" s="212">
        <f>IF(N253="sníž. přenesená",J253,0)</f>
        <v>0</v>
      </c>
      <c r="BI253" s="212">
        <f>IF(N253="nulová",J253,0)</f>
        <v>0</v>
      </c>
      <c r="BJ253" s="14" t="s">
        <v>82</v>
      </c>
      <c r="BK253" s="212">
        <f>ROUND(I253*H253,2)</f>
        <v>0</v>
      </c>
      <c r="BL253" s="14" t="s">
        <v>137</v>
      </c>
      <c r="BM253" s="14" t="s">
        <v>906</v>
      </c>
    </row>
    <row r="254" spans="2:47" s="1" customFormat="1" ht="12">
      <c r="B254" s="35"/>
      <c r="C254" s="36"/>
      <c r="D254" s="213" t="s">
        <v>139</v>
      </c>
      <c r="E254" s="36"/>
      <c r="F254" s="214" t="s">
        <v>366</v>
      </c>
      <c r="G254" s="36"/>
      <c r="H254" s="36"/>
      <c r="I254" s="127"/>
      <c r="J254" s="36"/>
      <c r="K254" s="36"/>
      <c r="L254" s="40"/>
      <c r="M254" s="215"/>
      <c r="N254" s="76"/>
      <c r="O254" s="76"/>
      <c r="P254" s="76"/>
      <c r="Q254" s="76"/>
      <c r="R254" s="76"/>
      <c r="S254" s="76"/>
      <c r="T254" s="77"/>
      <c r="AT254" s="14" t="s">
        <v>139</v>
      </c>
      <c r="AU254" s="14" t="s">
        <v>84</v>
      </c>
    </row>
    <row r="255" spans="2:65" s="1" customFormat="1" ht="14.4" customHeight="1">
      <c r="B255" s="35"/>
      <c r="C255" s="228" t="s">
        <v>364</v>
      </c>
      <c r="D255" s="228" t="s">
        <v>330</v>
      </c>
      <c r="E255" s="229" t="s">
        <v>374</v>
      </c>
      <c r="F255" s="230" t="s">
        <v>370</v>
      </c>
      <c r="G255" s="231" t="s">
        <v>360</v>
      </c>
      <c r="H255" s="232">
        <v>2</v>
      </c>
      <c r="I255" s="233"/>
      <c r="J255" s="234">
        <f>ROUND(I255*H255,2)</f>
        <v>0</v>
      </c>
      <c r="K255" s="230" t="s">
        <v>19</v>
      </c>
      <c r="L255" s="235"/>
      <c r="M255" s="236" t="s">
        <v>19</v>
      </c>
      <c r="N255" s="237" t="s">
        <v>45</v>
      </c>
      <c r="O255" s="76"/>
      <c r="P255" s="210">
        <f>O255*H255</f>
        <v>0</v>
      </c>
      <c r="Q255" s="210">
        <v>0.051</v>
      </c>
      <c r="R255" s="210">
        <f>Q255*H255</f>
        <v>0.102</v>
      </c>
      <c r="S255" s="210">
        <v>0</v>
      </c>
      <c r="T255" s="211">
        <f>S255*H255</f>
        <v>0</v>
      </c>
      <c r="AR255" s="14" t="s">
        <v>178</v>
      </c>
      <c r="AT255" s="14" t="s">
        <v>330</v>
      </c>
      <c r="AU255" s="14" t="s">
        <v>84</v>
      </c>
      <c r="AY255" s="14" t="s">
        <v>130</v>
      </c>
      <c r="BE255" s="212">
        <f>IF(N255="základní",J255,0)</f>
        <v>0</v>
      </c>
      <c r="BF255" s="212">
        <f>IF(N255="snížená",J255,0)</f>
        <v>0</v>
      </c>
      <c r="BG255" s="212">
        <f>IF(N255="zákl. přenesená",J255,0)</f>
        <v>0</v>
      </c>
      <c r="BH255" s="212">
        <f>IF(N255="sníž. přenesená",J255,0)</f>
        <v>0</v>
      </c>
      <c r="BI255" s="212">
        <f>IF(N255="nulová",J255,0)</f>
        <v>0</v>
      </c>
      <c r="BJ255" s="14" t="s">
        <v>82</v>
      </c>
      <c r="BK255" s="212">
        <f>ROUND(I255*H255,2)</f>
        <v>0</v>
      </c>
      <c r="BL255" s="14" t="s">
        <v>137</v>
      </c>
      <c r="BM255" s="14" t="s">
        <v>907</v>
      </c>
    </row>
    <row r="256" spans="2:47" s="1" customFormat="1" ht="12">
      <c r="B256" s="35"/>
      <c r="C256" s="36"/>
      <c r="D256" s="213" t="s">
        <v>139</v>
      </c>
      <c r="E256" s="36"/>
      <c r="F256" s="214" t="s">
        <v>376</v>
      </c>
      <c r="G256" s="36"/>
      <c r="H256" s="36"/>
      <c r="I256" s="127"/>
      <c r="J256" s="36"/>
      <c r="K256" s="36"/>
      <c r="L256" s="40"/>
      <c r="M256" s="215"/>
      <c r="N256" s="76"/>
      <c r="O256" s="76"/>
      <c r="P256" s="76"/>
      <c r="Q256" s="76"/>
      <c r="R256" s="76"/>
      <c r="S256" s="76"/>
      <c r="T256" s="77"/>
      <c r="AT256" s="14" t="s">
        <v>139</v>
      </c>
      <c r="AU256" s="14" t="s">
        <v>84</v>
      </c>
    </row>
    <row r="257" spans="2:65" s="1" customFormat="1" ht="20.4" customHeight="1">
      <c r="B257" s="35"/>
      <c r="C257" s="228" t="s">
        <v>368</v>
      </c>
      <c r="D257" s="228" t="s">
        <v>330</v>
      </c>
      <c r="E257" s="229" t="s">
        <v>378</v>
      </c>
      <c r="F257" s="230" t="s">
        <v>370</v>
      </c>
      <c r="G257" s="231" t="s">
        <v>360</v>
      </c>
      <c r="H257" s="232">
        <v>3</v>
      </c>
      <c r="I257" s="233"/>
      <c r="J257" s="234">
        <f>ROUND(I257*H257,2)</f>
        <v>0</v>
      </c>
      <c r="K257" s="230" t="s">
        <v>136</v>
      </c>
      <c r="L257" s="235"/>
      <c r="M257" s="236" t="s">
        <v>19</v>
      </c>
      <c r="N257" s="237" t="s">
        <v>45</v>
      </c>
      <c r="O257" s="76"/>
      <c r="P257" s="210">
        <f>O257*H257</f>
        <v>0</v>
      </c>
      <c r="Q257" s="210">
        <v>0.051</v>
      </c>
      <c r="R257" s="210">
        <f>Q257*H257</f>
        <v>0.153</v>
      </c>
      <c r="S257" s="210">
        <v>0</v>
      </c>
      <c r="T257" s="211">
        <f>S257*H257</f>
        <v>0</v>
      </c>
      <c r="AR257" s="14" t="s">
        <v>178</v>
      </c>
      <c r="AT257" s="14" t="s">
        <v>330</v>
      </c>
      <c r="AU257" s="14" t="s">
        <v>84</v>
      </c>
      <c r="AY257" s="14" t="s">
        <v>130</v>
      </c>
      <c r="BE257" s="212">
        <f>IF(N257="základní",J257,0)</f>
        <v>0</v>
      </c>
      <c r="BF257" s="212">
        <f>IF(N257="snížená",J257,0)</f>
        <v>0</v>
      </c>
      <c r="BG257" s="212">
        <f>IF(N257="zákl. přenesená",J257,0)</f>
        <v>0</v>
      </c>
      <c r="BH257" s="212">
        <f>IF(N257="sníž. přenesená",J257,0)</f>
        <v>0</v>
      </c>
      <c r="BI257" s="212">
        <f>IF(N257="nulová",J257,0)</f>
        <v>0</v>
      </c>
      <c r="BJ257" s="14" t="s">
        <v>82</v>
      </c>
      <c r="BK257" s="212">
        <f>ROUND(I257*H257,2)</f>
        <v>0</v>
      </c>
      <c r="BL257" s="14" t="s">
        <v>137</v>
      </c>
      <c r="BM257" s="14" t="s">
        <v>908</v>
      </c>
    </row>
    <row r="258" spans="2:47" s="1" customFormat="1" ht="12">
      <c r="B258" s="35"/>
      <c r="C258" s="36"/>
      <c r="D258" s="213" t="s">
        <v>139</v>
      </c>
      <c r="E258" s="36"/>
      <c r="F258" s="214" t="s">
        <v>370</v>
      </c>
      <c r="G258" s="36"/>
      <c r="H258" s="36"/>
      <c r="I258" s="127"/>
      <c r="J258" s="36"/>
      <c r="K258" s="36"/>
      <c r="L258" s="40"/>
      <c r="M258" s="215"/>
      <c r="N258" s="76"/>
      <c r="O258" s="76"/>
      <c r="P258" s="76"/>
      <c r="Q258" s="76"/>
      <c r="R258" s="76"/>
      <c r="S258" s="76"/>
      <c r="T258" s="77"/>
      <c r="AT258" s="14" t="s">
        <v>139</v>
      </c>
      <c r="AU258" s="14" t="s">
        <v>84</v>
      </c>
    </row>
    <row r="259" spans="2:65" s="1" customFormat="1" ht="14.4" customHeight="1">
      <c r="B259" s="35"/>
      <c r="C259" s="228" t="s">
        <v>373</v>
      </c>
      <c r="D259" s="228" t="s">
        <v>330</v>
      </c>
      <c r="E259" s="229" t="s">
        <v>381</v>
      </c>
      <c r="F259" s="230" t="s">
        <v>370</v>
      </c>
      <c r="G259" s="231" t="s">
        <v>360</v>
      </c>
      <c r="H259" s="232">
        <v>2</v>
      </c>
      <c r="I259" s="233"/>
      <c r="J259" s="234">
        <f>ROUND(I259*H259,2)</f>
        <v>0</v>
      </c>
      <c r="K259" s="230" t="s">
        <v>19</v>
      </c>
      <c r="L259" s="235"/>
      <c r="M259" s="236" t="s">
        <v>19</v>
      </c>
      <c r="N259" s="237" t="s">
        <v>45</v>
      </c>
      <c r="O259" s="76"/>
      <c r="P259" s="210">
        <f>O259*H259</f>
        <v>0</v>
      </c>
      <c r="Q259" s="210">
        <v>0.051</v>
      </c>
      <c r="R259" s="210">
        <f>Q259*H259</f>
        <v>0.102</v>
      </c>
      <c r="S259" s="210">
        <v>0</v>
      </c>
      <c r="T259" s="211">
        <f>S259*H259</f>
        <v>0</v>
      </c>
      <c r="AR259" s="14" t="s">
        <v>178</v>
      </c>
      <c r="AT259" s="14" t="s">
        <v>330</v>
      </c>
      <c r="AU259" s="14" t="s">
        <v>84</v>
      </c>
      <c r="AY259" s="14" t="s">
        <v>130</v>
      </c>
      <c r="BE259" s="212">
        <f>IF(N259="základní",J259,0)</f>
        <v>0</v>
      </c>
      <c r="BF259" s="212">
        <f>IF(N259="snížená",J259,0)</f>
        <v>0</v>
      </c>
      <c r="BG259" s="212">
        <f>IF(N259="zákl. přenesená",J259,0)</f>
        <v>0</v>
      </c>
      <c r="BH259" s="212">
        <f>IF(N259="sníž. přenesená",J259,0)</f>
        <v>0</v>
      </c>
      <c r="BI259" s="212">
        <f>IF(N259="nulová",J259,0)</f>
        <v>0</v>
      </c>
      <c r="BJ259" s="14" t="s">
        <v>82</v>
      </c>
      <c r="BK259" s="212">
        <f>ROUND(I259*H259,2)</f>
        <v>0</v>
      </c>
      <c r="BL259" s="14" t="s">
        <v>137</v>
      </c>
      <c r="BM259" s="14" t="s">
        <v>909</v>
      </c>
    </row>
    <row r="260" spans="2:47" s="1" customFormat="1" ht="12">
      <c r="B260" s="35"/>
      <c r="C260" s="36"/>
      <c r="D260" s="213" t="s">
        <v>139</v>
      </c>
      <c r="E260" s="36"/>
      <c r="F260" s="214" t="s">
        <v>383</v>
      </c>
      <c r="G260" s="36"/>
      <c r="H260" s="36"/>
      <c r="I260" s="127"/>
      <c r="J260" s="36"/>
      <c r="K260" s="36"/>
      <c r="L260" s="40"/>
      <c r="M260" s="215"/>
      <c r="N260" s="76"/>
      <c r="O260" s="76"/>
      <c r="P260" s="76"/>
      <c r="Q260" s="76"/>
      <c r="R260" s="76"/>
      <c r="S260" s="76"/>
      <c r="T260" s="77"/>
      <c r="AT260" s="14" t="s">
        <v>139</v>
      </c>
      <c r="AU260" s="14" t="s">
        <v>84</v>
      </c>
    </row>
    <row r="261" spans="2:65" s="1" customFormat="1" ht="20.4" customHeight="1">
      <c r="B261" s="35"/>
      <c r="C261" s="201" t="s">
        <v>377</v>
      </c>
      <c r="D261" s="201" t="s">
        <v>132</v>
      </c>
      <c r="E261" s="202" t="s">
        <v>385</v>
      </c>
      <c r="F261" s="203" t="s">
        <v>386</v>
      </c>
      <c r="G261" s="204" t="s">
        <v>209</v>
      </c>
      <c r="H261" s="205">
        <v>0.675</v>
      </c>
      <c r="I261" s="206"/>
      <c r="J261" s="207">
        <f>ROUND(I261*H261,2)</f>
        <v>0</v>
      </c>
      <c r="K261" s="203" t="s">
        <v>136</v>
      </c>
      <c r="L261" s="40"/>
      <c r="M261" s="208" t="s">
        <v>19</v>
      </c>
      <c r="N261" s="209" t="s">
        <v>45</v>
      </c>
      <c r="O261" s="76"/>
      <c r="P261" s="210">
        <f>O261*H261</f>
        <v>0</v>
      </c>
      <c r="Q261" s="210">
        <v>2.234</v>
      </c>
      <c r="R261" s="210">
        <f>Q261*H261</f>
        <v>1.5079500000000001</v>
      </c>
      <c r="S261" s="210">
        <v>0</v>
      </c>
      <c r="T261" s="211">
        <f>S261*H261</f>
        <v>0</v>
      </c>
      <c r="AR261" s="14" t="s">
        <v>137</v>
      </c>
      <c r="AT261" s="14" t="s">
        <v>132</v>
      </c>
      <c r="AU261" s="14" t="s">
        <v>84</v>
      </c>
      <c r="AY261" s="14" t="s">
        <v>130</v>
      </c>
      <c r="BE261" s="212">
        <f>IF(N261="základní",J261,0)</f>
        <v>0</v>
      </c>
      <c r="BF261" s="212">
        <f>IF(N261="snížená",J261,0)</f>
        <v>0</v>
      </c>
      <c r="BG261" s="212">
        <f>IF(N261="zákl. přenesená",J261,0)</f>
        <v>0</v>
      </c>
      <c r="BH261" s="212">
        <f>IF(N261="sníž. přenesená",J261,0)</f>
        <v>0</v>
      </c>
      <c r="BI261" s="212">
        <f>IF(N261="nulová",J261,0)</f>
        <v>0</v>
      </c>
      <c r="BJ261" s="14" t="s">
        <v>82</v>
      </c>
      <c r="BK261" s="212">
        <f>ROUND(I261*H261,2)</f>
        <v>0</v>
      </c>
      <c r="BL261" s="14" t="s">
        <v>137</v>
      </c>
      <c r="BM261" s="14" t="s">
        <v>910</v>
      </c>
    </row>
    <row r="262" spans="2:47" s="1" customFormat="1" ht="12">
      <c r="B262" s="35"/>
      <c r="C262" s="36"/>
      <c r="D262" s="213" t="s">
        <v>139</v>
      </c>
      <c r="E262" s="36"/>
      <c r="F262" s="214" t="s">
        <v>388</v>
      </c>
      <c r="G262" s="36"/>
      <c r="H262" s="36"/>
      <c r="I262" s="127"/>
      <c r="J262" s="36"/>
      <c r="K262" s="36"/>
      <c r="L262" s="40"/>
      <c r="M262" s="215"/>
      <c r="N262" s="76"/>
      <c r="O262" s="76"/>
      <c r="P262" s="76"/>
      <c r="Q262" s="76"/>
      <c r="R262" s="76"/>
      <c r="S262" s="76"/>
      <c r="T262" s="77"/>
      <c r="AT262" s="14" t="s">
        <v>139</v>
      </c>
      <c r="AU262" s="14" t="s">
        <v>84</v>
      </c>
    </row>
    <row r="263" spans="2:47" s="1" customFormat="1" ht="12">
      <c r="B263" s="35"/>
      <c r="C263" s="36"/>
      <c r="D263" s="213" t="s">
        <v>141</v>
      </c>
      <c r="E263" s="36"/>
      <c r="F263" s="216" t="s">
        <v>389</v>
      </c>
      <c r="G263" s="36"/>
      <c r="H263" s="36"/>
      <c r="I263" s="127"/>
      <c r="J263" s="36"/>
      <c r="K263" s="36"/>
      <c r="L263" s="40"/>
      <c r="M263" s="215"/>
      <c r="N263" s="76"/>
      <c r="O263" s="76"/>
      <c r="P263" s="76"/>
      <c r="Q263" s="76"/>
      <c r="R263" s="76"/>
      <c r="S263" s="76"/>
      <c r="T263" s="77"/>
      <c r="AT263" s="14" t="s">
        <v>141</v>
      </c>
      <c r="AU263" s="14" t="s">
        <v>84</v>
      </c>
    </row>
    <row r="264" spans="2:51" s="11" customFormat="1" ht="12">
      <c r="B264" s="217"/>
      <c r="C264" s="218"/>
      <c r="D264" s="213" t="s">
        <v>143</v>
      </c>
      <c r="E264" s="219" t="s">
        <v>19</v>
      </c>
      <c r="F264" s="220" t="s">
        <v>882</v>
      </c>
      <c r="G264" s="218"/>
      <c r="H264" s="221">
        <v>0.675</v>
      </c>
      <c r="I264" s="222"/>
      <c r="J264" s="218"/>
      <c r="K264" s="218"/>
      <c r="L264" s="223"/>
      <c r="M264" s="224"/>
      <c r="N264" s="225"/>
      <c r="O264" s="225"/>
      <c r="P264" s="225"/>
      <c r="Q264" s="225"/>
      <c r="R264" s="225"/>
      <c r="S264" s="225"/>
      <c r="T264" s="226"/>
      <c r="AT264" s="227" t="s">
        <v>143</v>
      </c>
      <c r="AU264" s="227" t="s">
        <v>84</v>
      </c>
      <c r="AV264" s="11" t="s">
        <v>84</v>
      </c>
      <c r="AW264" s="11" t="s">
        <v>35</v>
      </c>
      <c r="AX264" s="11" t="s">
        <v>82</v>
      </c>
      <c r="AY264" s="227" t="s">
        <v>130</v>
      </c>
    </row>
    <row r="265" spans="2:63" s="10" customFormat="1" ht="22.8" customHeight="1">
      <c r="B265" s="185"/>
      <c r="C265" s="186"/>
      <c r="D265" s="187" t="s">
        <v>73</v>
      </c>
      <c r="E265" s="199" t="s">
        <v>159</v>
      </c>
      <c r="F265" s="199" t="s">
        <v>391</v>
      </c>
      <c r="G265" s="186"/>
      <c r="H265" s="186"/>
      <c r="I265" s="189"/>
      <c r="J265" s="200">
        <f>BK265</f>
        <v>0</v>
      </c>
      <c r="K265" s="186"/>
      <c r="L265" s="191"/>
      <c r="M265" s="192"/>
      <c r="N265" s="193"/>
      <c r="O265" s="193"/>
      <c r="P265" s="194">
        <f>SUM(P266:P268)</f>
        <v>0</v>
      </c>
      <c r="Q265" s="193"/>
      <c r="R265" s="194">
        <f>SUM(R266:R268)</f>
        <v>0</v>
      </c>
      <c r="S265" s="193"/>
      <c r="T265" s="195">
        <f>SUM(T266:T268)</f>
        <v>0</v>
      </c>
      <c r="AR265" s="196" t="s">
        <v>82</v>
      </c>
      <c r="AT265" s="197" t="s">
        <v>73</v>
      </c>
      <c r="AU265" s="197" t="s">
        <v>82</v>
      </c>
      <c r="AY265" s="196" t="s">
        <v>130</v>
      </c>
      <c r="BK265" s="198">
        <f>SUM(BK266:BK268)</f>
        <v>0</v>
      </c>
    </row>
    <row r="266" spans="2:65" s="1" customFormat="1" ht="20.4" customHeight="1">
      <c r="B266" s="35"/>
      <c r="C266" s="201" t="s">
        <v>380</v>
      </c>
      <c r="D266" s="201" t="s">
        <v>132</v>
      </c>
      <c r="E266" s="202" t="s">
        <v>393</v>
      </c>
      <c r="F266" s="203" t="s">
        <v>394</v>
      </c>
      <c r="G266" s="204" t="s">
        <v>135</v>
      </c>
      <c r="H266" s="205">
        <v>84.5</v>
      </c>
      <c r="I266" s="206"/>
      <c r="J266" s="207">
        <f>ROUND(I266*H266,2)</f>
        <v>0</v>
      </c>
      <c r="K266" s="203" t="s">
        <v>136</v>
      </c>
      <c r="L266" s="40"/>
      <c r="M266" s="208" t="s">
        <v>19</v>
      </c>
      <c r="N266" s="209" t="s">
        <v>45</v>
      </c>
      <c r="O266" s="76"/>
      <c r="P266" s="210">
        <f>O266*H266</f>
        <v>0</v>
      </c>
      <c r="Q266" s="210">
        <v>0</v>
      </c>
      <c r="R266" s="210">
        <f>Q266*H266</f>
        <v>0</v>
      </c>
      <c r="S266" s="210">
        <v>0</v>
      </c>
      <c r="T266" s="211">
        <f>S266*H266</f>
        <v>0</v>
      </c>
      <c r="AR266" s="14" t="s">
        <v>137</v>
      </c>
      <c r="AT266" s="14" t="s">
        <v>132</v>
      </c>
      <c r="AU266" s="14" t="s">
        <v>84</v>
      </c>
      <c r="AY266" s="14" t="s">
        <v>130</v>
      </c>
      <c r="BE266" s="212">
        <f>IF(N266="základní",J266,0)</f>
        <v>0</v>
      </c>
      <c r="BF266" s="212">
        <f>IF(N266="snížená",J266,0)</f>
        <v>0</v>
      </c>
      <c r="BG266" s="212">
        <f>IF(N266="zákl. přenesená",J266,0)</f>
        <v>0</v>
      </c>
      <c r="BH266" s="212">
        <f>IF(N266="sníž. přenesená",J266,0)</f>
        <v>0</v>
      </c>
      <c r="BI266" s="212">
        <f>IF(N266="nulová",J266,0)</f>
        <v>0</v>
      </c>
      <c r="BJ266" s="14" t="s">
        <v>82</v>
      </c>
      <c r="BK266" s="212">
        <f>ROUND(I266*H266,2)</f>
        <v>0</v>
      </c>
      <c r="BL266" s="14" t="s">
        <v>137</v>
      </c>
      <c r="BM266" s="14" t="s">
        <v>911</v>
      </c>
    </row>
    <row r="267" spans="2:47" s="1" customFormat="1" ht="12">
      <c r="B267" s="35"/>
      <c r="C267" s="36"/>
      <c r="D267" s="213" t="s">
        <v>139</v>
      </c>
      <c r="E267" s="36"/>
      <c r="F267" s="214" t="s">
        <v>396</v>
      </c>
      <c r="G267" s="36"/>
      <c r="H267" s="36"/>
      <c r="I267" s="127"/>
      <c r="J267" s="36"/>
      <c r="K267" s="36"/>
      <c r="L267" s="40"/>
      <c r="M267" s="215"/>
      <c r="N267" s="76"/>
      <c r="O267" s="76"/>
      <c r="P267" s="76"/>
      <c r="Q267" s="76"/>
      <c r="R267" s="76"/>
      <c r="S267" s="76"/>
      <c r="T267" s="77"/>
      <c r="AT267" s="14" t="s">
        <v>139</v>
      </c>
      <c r="AU267" s="14" t="s">
        <v>84</v>
      </c>
    </row>
    <row r="268" spans="2:51" s="11" customFormat="1" ht="12">
      <c r="B268" s="217"/>
      <c r="C268" s="218"/>
      <c r="D268" s="213" t="s">
        <v>143</v>
      </c>
      <c r="E268" s="219" t="s">
        <v>19</v>
      </c>
      <c r="F268" s="220" t="s">
        <v>912</v>
      </c>
      <c r="G268" s="218"/>
      <c r="H268" s="221">
        <v>84.5</v>
      </c>
      <c r="I268" s="222"/>
      <c r="J268" s="218"/>
      <c r="K268" s="218"/>
      <c r="L268" s="223"/>
      <c r="M268" s="224"/>
      <c r="N268" s="225"/>
      <c r="O268" s="225"/>
      <c r="P268" s="225"/>
      <c r="Q268" s="225"/>
      <c r="R268" s="225"/>
      <c r="S268" s="225"/>
      <c r="T268" s="226"/>
      <c r="AT268" s="227" t="s">
        <v>143</v>
      </c>
      <c r="AU268" s="227" t="s">
        <v>84</v>
      </c>
      <c r="AV268" s="11" t="s">
        <v>84</v>
      </c>
      <c r="AW268" s="11" t="s">
        <v>35</v>
      </c>
      <c r="AX268" s="11" t="s">
        <v>82</v>
      </c>
      <c r="AY268" s="227" t="s">
        <v>130</v>
      </c>
    </row>
    <row r="269" spans="2:63" s="10" customFormat="1" ht="22.8" customHeight="1">
      <c r="B269" s="185"/>
      <c r="C269" s="186"/>
      <c r="D269" s="187" t="s">
        <v>73</v>
      </c>
      <c r="E269" s="199" t="s">
        <v>178</v>
      </c>
      <c r="F269" s="199" t="s">
        <v>398</v>
      </c>
      <c r="G269" s="186"/>
      <c r="H269" s="186"/>
      <c r="I269" s="189"/>
      <c r="J269" s="200">
        <f>BK269</f>
        <v>0</v>
      </c>
      <c r="K269" s="186"/>
      <c r="L269" s="191"/>
      <c r="M269" s="192"/>
      <c r="N269" s="193"/>
      <c r="O269" s="193"/>
      <c r="P269" s="194">
        <f>SUM(P270:P352)</f>
        <v>0</v>
      </c>
      <c r="Q269" s="193"/>
      <c r="R269" s="194">
        <f>SUM(R270:R352)</f>
        <v>11.371323940000003</v>
      </c>
      <c r="S269" s="193"/>
      <c r="T269" s="195">
        <f>SUM(T270:T352)</f>
        <v>0</v>
      </c>
      <c r="AR269" s="196" t="s">
        <v>82</v>
      </c>
      <c r="AT269" s="197" t="s">
        <v>73</v>
      </c>
      <c r="AU269" s="197" t="s">
        <v>82</v>
      </c>
      <c r="AY269" s="196" t="s">
        <v>130</v>
      </c>
      <c r="BK269" s="198">
        <f>SUM(BK270:BK352)</f>
        <v>0</v>
      </c>
    </row>
    <row r="270" spans="2:65" s="1" customFormat="1" ht="20.4" customHeight="1">
      <c r="B270" s="35"/>
      <c r="C270" s="201" t="s">
        <v>384</v>
      </c>
      <c r="D270" s="201" t="s">
        <v>132</v>
      </c>
      <c r="E270" s="202" t="s">
        <v>431</v>
      </c>
      <c r="F270" s="203" t="s">
        <v>432</v>
      </c>
      <c r="G270" s="204" t="s">
        <v>181</v>
      </c>
      <c r="H270" s="205">
        <v>64.7</v>
      </c>
      <c r="I270" s="206"/>
      <c r="J270" s="207">
        <f>ROUND(I270*H270,2)</f>
        <v>0</v>
      </c>
      <c r="K270" s="203" t="s">
        <v>136</v>
      </c>
      <c r="L270" s="40"/>
      <c r="M270" s="208" t="s">
        <v>19</v>
      </c>
      <c r="N270" s="209" t="s">
        <v>45</v>
      </c>
      <c r="O270" s="76"/>
      <c r="P270" s="210">
        <f>O270*H270</f>
        <v>0</v>
      </c>
      <c r="Q270" s="210">
        <v>3E-05</v>
      </c>
      <c r="R270" s="210">
        <f>Q270*H270</f>
        <v>0.0019410000000000002</v>
      </c>
      <c r="S270" s="210">
        <v>0</v>
      </c>
      <c r="T270" s="211">
        <f>S270*H270</f>
        <v>0</v>
      </c>
      <c r="AR270" s="14" t="s">
        <v>137</v>
      </c>
      <c r="AT270" s="14" t="s">
        <v>132</v>
      </c>
      <c r="AU270" s="14" t="s">
        <v>84</v>
      </c>
      <c r="AY270" s="14" t="s">
        <v>130</v>
      </c>
      <c r="BE270" s="212">
        <f>IF(N270="základní",J270,0)</f>
        <v>0</v>
      </c>
      <c r="BF270" s="212">
        <f>IF(N270="snížená",J270,0)</f>
        <v>0</v>
      </c>
      <c r="BG270" s="212">
        <f>IF(N270="zákl. přenesená",J270,0)</f>
        <v>0</v>
      </c>
      <c r="BH270" s="212">
        <f>IF(N270="sníž. přenesená",J270,0)</f>
        <v>0</v>
      </c>
      <c r="BI270" s="212">
        <f>IF(N270="nulová",J270,0)</f>
        <v>0</v>
      </c>
      <c r="BJ270" s="14" t="s">
        <v>82</v>
      </c>
      <c r="BK270" s="212">
        <f>ROUND(I270*H270,2)</f>
        <v>0</v>
      </c>
      <c r="BL270" s="14" t="s">
        <v>137</v>
      </c>
      <c r="BM270" s="14" t="s">
        <v>913</v>
      </c>
    </row>
    <row r="271" spans="2:47" s="1" customFormat="1" ht="12">
      <c r="B271" s="35"/>
      <c r="C271" s="36"/>
      <c r="D271" s="213" t="s">
        <v>139</v>
      </c>
      <c r="E271" s="36"/>
      <c r="F271" s="214" t="s">
        <v>434</v>
      </c>
      <c r="G271" s="36"/>
      <c r="H271" s="36"/>
      <c r="I271" s="127"/>
      <c r="J271" s="36"/>
      <c r="K271" s="36"/>
      <c r="L271" s="40"/>
      <c r="M271" s="215"/>
      <c r="N271" s="76"/>
      <c r="O271" s="76"/>
      <c r="P271" s="76"/>
      <c r="Q271" s="76"/>
      <c r="R271" s="76"/>
      <c r="S271" s="76"/>
      <c r="T271" s="77"/>
      <c r="AT271" s="14" t="s">
        <v>139</v>
      </c>
      <c r="AU271" s="14" t="s">
        <v>84</v>
      </c>
    </row>
    <row r="272" spans="2:47" s="1" customFormat="1" ht="12">
      <c r="B272" s="35"/>
      <c r="C272" s="36"/>
      <c r="D272" s="213" t="s">
        <v>141</v>
      </c>
      <c r="E272" s="36"/>
      <c r="F272" s="216" t="s">
        <v>404</v>
      </c>
      <c r="G272" s="36"/>
      <c r="H272" s="36"/>
      <c r="I272" s="127"/>
      <c r="J272" s="36"/>
      <c r="K272" s="36"/>
      <c r="L272" s="40"/>
      <c r="M272" s="215"/>
      <c r="N272" s="76"/>
      <c r="O272" s="76"/>
      <c r="P272" s="76"/>
      <c r="Q272" s="76"/>
      <c r="R272" s="76"/>
      <c r="S272" s="76"/>
      <c r="T272" s="77"/>
      <c r="AT272" s="14" t="s">
        <v>141</v>
      </c>
      <c r="AU272" s="14" t="s">
        <v>84</v>
      </c>
    </row>
    <row r="273" spans="2:65" s="1" customFormat="1" ht="20.4" customHeight="1">
      <c r="B273" s="35"/>
      <c r="C273" s="228" t="s">
        <v>392</v>
      </c>
      <c r="D273" s="228" t="s">
        <v>330</v>
      </c>
      <c r="E273" s="229" t="s">
        <v>436</v>
      </c>
      <c r="F273" s="230" t="s">
        <v>437</v>
      </c>
      <c r="G273" s="231" t="s">
        <v>181</v>
      </c>
      <c r="H273" s="232">
        <v>66.641</v>
      </c>
      <c r="I273" s="233"/>
      <c r="J273" s="234">
        <f>ROUND(I273*H273,2)</f>
        <v>0</v>
      </c>
      <c r="K273" s="230" t="s">
        <v>136</v>
      </c>
      <c r="L273" s="235"/>
      <c r="M273" s="236" t="s">
        <v>19</v>
      </c>
      <c r="N273" s="237" t="s">
        <v>45</v>
      </c>
      <c r="O273" s="76"/>
      <c r="P273" s="210">
        <f>O273*H273</f>
        <v>0</v>
      </c>
      <c r="Q273" s="210">
        <v>0.00534</v>
      </c>
      <c r="R273" s="210">
        <f>Q273*H273</f>
        <v>0.35586294</v>
      </c>
      <c r="S273" s="210">
        <v>0</v>
      </c>
      <c r="T273" s="211">
        <f>S273*H273</f>
        <v>0</v>
      </c>
      <c r="AR273" s="14" t="s">
        <v>178</v>
      </c>
      <c r="AT273" s="14" t="s">
        <v>330</v>
      </c>
      <c r="AU273" s="14" t="s">
        <v>84</v>
      </c>
      <c r="AY273" s="14" t="s">
        <v>130</v>
      </c>
      <c r="BE273" s="212">
        <f>IF(N273="základní",J273,0)</f>
        <v>0</v>
      </c>
      <c r="BF273" s="212">
        <f>IF(N273="snížená",J273,0)</f>
        <v>0</v>
      </c>
      <c r="BG273" s="212">
        <f>IF(N273="zákl. přenesená",J273,0)</f>
        <v>0</v>
      </c>
      <c r="BH273" s="212">
        <f>IF(N273="sníž. přenesená",J273,0)</f>
        <v>0</v>
      </c>
      <c r="BI273" s="212">
        <f>IF(N273="nulová",J273,0)</f>
        <v>0</v>
      </c>
      <c r="BJ273" s="14" t="s">
        <v>82</v>
      </c>
      <c r="BK273" s="212">
        <f>ROUND(I273*H273,2)</f>
        <v>0</v>
      </c>
      <c r="BL273" s="14" t="s">
        <v>137</v>
      </c>
      <c r="BM273" s="14" t="s">
        <v>914</v>
      </c>
    </row>
    <row r="274" spans="2:47" s="1" customFormat="1" ht="12">
      <c r="B274" s="35"/>
      <c r="C274" s="36"/>
      <c r="D274" s="213" t="s">
        <v>139</v>
      </c>
      <c r="E274" s="36"/>
      <c r="F274" s="214" t="s">
        <v>437</v>
      </c>
      <c r="G274" s="36"/>
      <c r="H274" s="36"/>
      <c r="I274" s="127"/>
      <c r="J274" s="36"/>
      <c r="K274" s="36"/>
      <c r="L274" s="40"/>
      <c r="M274" s="215"/>
      <c r="N274" s="76"/>
      <c r="O274" s="76"/>
      <c r="P274" s="76"/>
      <c r="Q274" s="76"/>
      <c r="R274" s="76"/>
      <c r="S274" s="76"/>
      <c r="T274" s="77"/>
      <c r="AT274" s="14" t="s">
        <v>139</v>
      </c>
      <c r="AU274" s="14" t="s">
        <v>84</v>
      </c>
    </row>
    <row r="275" spans="2:51" s="11" customFormat="1" ht="12">
      <c r="B275" s="217"/>
      <c r="C275" s="218"/>
      <c r="D275" s="213" t="s">
        <v>143</v>
      </c>
      <c r="E275" s="218"/>
      <c r="F275" s="220" t="s">
        <v>915</v>
      </c>
      <c r="G275" s="218"/>
      <c r="H275" s="221">
        <v>66.641</v>
      </c>
      <c r="I275" s="222"/>
      <c r="J275" s="218"/>
      <c r="K275" s="218"/>
      <c r="L275" s="223"/>
      <c r="M275" s="224"/>
      <c r="N275" s="225"/>
      <c r="O275" s="225"/>
      <c r="P275" s="225"/>
      <c r="Q275" s="225"/>
      <c r="R275" s="225"/>
      <c r="S275" s="225"/>
      <c r="T275" s="226"/>
      <c r="AT275" s="227" t="s">
        <v>143</v>
      </c>
      <c r="AU275" s="227" t="s">
        <v>84</v>
      </c>
      <c r="AV275" s="11" t="s">
        <v>84</v>
      </c>
      <c r="AW275" s="11" t="s">
        <v>4</v>
      </c>
      <c r="AX275" s="11" t="s">
        <v>82</v>
      </c>
      <c r="AY275" s="227" t="s">
        <v>130</v>
      </c>
    </row>
    <row r="276" spans="2:65" s="1" customFormat="1" ht="20.4" customHeight="1">
      <c r="B276" s="35"/>
      <c r="C276" s="201" t="s">
        <v>399</v>
      </c>
      <c r="D276" s="201" t="s">
        <v>132</v>
      </c>
      <c r="E276" s="202" t="s">
        <v>441</v>
      </c>
      <c r="F276" s="203" t="s">
        <v>442</v>
      </c>
      <c r="G276" s="204" t="s">
        <v>360</v>
      </c>
      <c r="H276" s="205">
        <v>7</v>
      </c>
      <c r="I276" s="206"/>
      <c r="J276" s="207">
        <f>ROUND(I276*H276,2)</f>
        <v>0</v>
      </c>
      <c r="K276" s="203" t="s">
        <v>136</v>
      </c>
      <c r="L276" s="40"/>
      <c r="M276" s="208" t="s">
        <v>19</v>
      </c>
      <c r="N276" s="209" t="s">
        <v>45</v>
      </c>
      <c r="O276" s="76"/>
      <c r="P276" s="210">
        <f>O276*H276</f>
        <v>0</v>
      </c>
      <c r="Q276" s="210">
        <v>0</v>
      </c>
      <c r="R276" s="210">
        <f>Q276*H276</f>
        <v>0</v>
      </c>
      <c r="S276" s="210">
        <v>0</v>
      </c>
      <c r="T276" s="211">
        <f>S276*H276</f>
        <v>0</v>
      </c>
      <c r="AR276" s="14" t="s">
        <v>137</v>
      </c>
      <c r="AT276" s="14" t="s">
        <v>132</v>
      </c>
      <c r="AU276" s="14" t="s">
        <v>84</v>
      </c>
      <c r="AY276" s="14" t="s">
        <v>130</v>
      </c>
      <c r="BE276" s="212">
        <f>IF(N276="základní",J276,0)</f>
        <v>0</v>
      </c>
      <c r="BF276" s="212">
        <f>IF(N276="snížená",J276,0)</f>
        <v>0</v>
      </c>
      <c r="BG276" s="212">
        <f>IF(N276="zákl. přenesená",J276,0)</f>
        <v>0</v>
      </c>
      <c r="BH276" s="212">
        <f>IF(N276="sníž. přenesená",J276,0)</f>
        <v>0</v>
      </c>
      <c r="BI276" s="212">
        <f>IF(N276="nulová",J276,0)</f>
        <v>0</v>
      </c>
      <c r="BJ276" s="14" t="s">
        <v>82</v>
      </c>
      <c r="BK276" s="212">
        <f>ROUND(I276*H276,2)</f>
        <v>0</v>
      </c>
      <c r="BL276" s="14" t="s">
        <v>137</v>
      </c>
      <c r="BM276" s="14" t="s">
        <v>916</v>
      </c>
    </row>
    <row r="277" spans="2:47" s="1" customFormat="1" ht="12">
      <c r="B277" s="35"/>
      <c r="C277" s="36"/>
      <c r="D277" s="213" t="s">
        <v>139</v>
      </c>
      <c r="E277" s="36"/>
      <c r="F277" s="214" t="s">
        <v>444</v>
      </c>
      <c r="G277" s="36"/>
      <c r="H277" s="36"/>
      <c r="I277" s="127"/>
      <c r="J277" s="36"/>
      <c r="K277" s="36"/>
      <c r="L277" s="40"/>
      <c r="M277" s="215"/>
      <c r="N277" s="76"/>
      <c r="O277" s="76"/>
      <c r="P277" s="76"/>
      <c r="Q277" s="76"/>
      <c r="R277" s="76"/>
      <c r="S277" s="76"/>
      <c r="T277" s="77"/>
      <c r="AT277" s="14" t="s">
        <v>139</v>
      </c>
      <c r="AU277" s="14" t="s">
        <v>84</v>
      </c>
    </row>
    <row r="278" spans="2:47" s="1" customFormat="1" ht="12">
      <c r="B278" s="35"/>
      <c r="C278" s="36"/>
      <c r="D278" s="213" t="s">
        <v>141</v>
      </c>
      <c r="E278" s="36"/>
      <c r="F278" s="216" t="s">
        <v>445</v>
      </c>
      <c r="G278" s="36"/>
      <c r="H278" s="36"/>
      <c r="I278" s="127"/>
      <c r="J278" s="36"/>
      <c r="K278" s="36"/>
      <c r="L278" s="40"/>
      <c r="M278" s="215"/>
      <c r="N278" s="76"/>
      <c r="O278" s="76"/>
      <c r="P278" s="76"/>
      <c r="Q278" s="76"/>
      <c r="R278" s="76"/>
      <c r="S278" s="76"/>
      <c r="T278" s="77"/>
      <c r="AT278" s="14" t="s">
        <v>141</v>
      </c>
      <c r="AU278" s="14" t="s">
        <v>84</v>
      </c>
    </row>
    <row r="279" spans="2:65" s="1" customFormat="1" ht="20.4" customHeight="1">
      <c r="B279" s="35"/>
      <c r="C279" s="228" t="s">
        <v>405</v>
      </c>
      <c r="D279" s="228" t="s">
        <v>330</v>
      </c>
      <c r="E279" s="229" t="s">
        <v>447</v>
      </c>
      <c r="F279" s="230" t="s">
        <v>448</v>
      </c>
      <c r="G279" s="231" t="s">
        <v>360</v>
      </c>
      <c r="H279" s="232">
        <v>6</v>
      </c>
      <c r="I279" s="233"/>
      <c r="J279" s="234">
        <f>ROUND(I279*H279,2)</f>
        <v>0</v>
      </c>
      <c r="K279" s="230" t="s">
        <v>136</v>
      </c>
      <c r="L279" s="235"/>
      <c r="M279" s="236" t="s">
        <v>19</v>
      </c>
      <c r="N279" s="237" t="s">
        <v>45</v>
      </c>
      <c r="O279" s="76"/>
      <c r="P279" s="210">
        <f>O279*H279</f>
        <v>0</v>
      </c>
      <c r="Q279" s="210">
        <v>0.00065</v>
      </c>
      <c r="R279" s="210">
        <f>Q279*H279</f>
        <v>0.0039</v>
      </c>
      <c r="S279" s="210">
        <v>0</v>
      </c>
      <c r="T279" s="211">
        <f>S279*H279</f>
        <v>0</v>
      </c>
      <c r="AR279" s="14" t="s">
        <v>178</v>
      </c>
      <c r="AT279" s="14" t="s">
        <v>330</v>
      </c>
      <c r="AU279" s="14" t="s">
        <v>84</v>
      </c>
      <c r="AY279" s="14" t="s">
        <v>130</v>
      </c>
      <c r="BE279" s="212">
        <f>IF(N279="základní",J279,0)</f>
        <v>0</v>
      </c>
      <c r="BF279" s="212">
        <f>IF(N279="snížená",J279,0)</f>
        <v>0</v>
      </c>
      <c r="BG279" s="212">
        <f>IF(N279="zákl. přenesená",J279,0)</f>
        <v>0</v>
      </c>
      <c r="BH279" s="212">
        <f>IF(N279="sníž. přenesená",J279,0)</f>
        <v>0</v>
      </c>
      <c r="BI279" s="212">
        <f>IF(N279="nulová",J279,0)</f>
        <v>0</v>
      </c>
      <c r="BJ279" s="14" t="s">
        <v>82</v>
      </c>
      <c r="BK279" s="212">
        <f>ROUND(I279*H279,2)</f>
        <v>0</v>
      </c>
      <c r="BL279" s="14" t="s">
        <v>137</v>
      </c>
      <c r="BM279" s="14" t="s">
        <v>917</v>
      </c>
    </row>
    <row r="280" spans="2:47" s="1" customFormat="1" ht="12">
      <c r="B280" s="35"/>
      <c r="C280" s="36"/>
      <c r="D280" s="213" t="s">
        <v>139</v>
      </c>
      <c r="E280" s="36"/>
      <c r="F280" s="214" t="s">
        <v>448</v>
      </c>
      <c r="G280" s="36"/>
      <c r="H280" s="36"/>
      <c r="I280" s="127"/>
      <c r="J280" s="36"/>
      <c r="K280" s="36"/>
      <c r="L280" s="40"/>
      <c r="M280" s="215"/>
      <c r="N280" s="76"/>
      <c r="O280" s="76"/>
      <c r="P280" s="76"/>
      <c r="Q280" s="76"/>
      <c r="R280" s="76"/>
      <c r="S280" s="76"/>
      <c r="T280" s="77"/>
      <c r="AT280" s="14" t="s">
        <v>139</v>
      </c>
      <c r="AU280" s="14" t="s">
        <v>84</v>
      </c>
    </row>
    <row r="281" spans="2:65" s="1" customFormat="1" ht="20.4" customHeight="1">
      <c r="B281" s="35"/>
      <c r="C281" s="228" t="s">
        <v>410</v>
      </c>
      <c r="D281" s="228" t="s">
        <v>330</v>
      </c>
      <c r="E281" s="229" t="s">
        <v>451</v>
      </c>
      <c r="F281" s="230" t="s">
        <v>452</v>
      </c>
      <c r="G281" s="231" t="s">
        <v>360</v>
      </c>
      <c r="H281" s="232">
        <v>1</v>
      </c>
      <c r="I281" s="233"/>
      <c r="J281" s="234">
        <f>ROUND(I281*H281,2)</f>
        <v>0</v>
      </c>
      <c r="K281" s="230" t="s">
        <v>136</v>
      </c>
      <c r="L281" s="235"/>
      <c r="M281" s="236" t="s">
        <v>19</v>
      </c>
      <c r="N281" s="237" t="s">
        <v>45</v>
      </c>
      <c r="O281" s="76"/>
      <c r="P281" s="210">
        <f>O281*H281</f>
        <v>0</v>
      </c>
      <c r="Q281" s="210">
        <v>0.0005</v>
      </c>
      <c r="R281" s="210">
        <f>Q281*H281</f>
        <v>0.0005</v>
      </c>
      <c r="S281" s="210">
        <v>0</v>
      </c>
      <c r="T281" s="211">
        <f>S281*H281</f>
        <v>0</v>
      </c>
      <c r="AR281" s="14" t="s">
        <v>178</v>
      </c>
      <c r="AT281" s="14" t="s">
        <v>330</v>
      </c>
      <c r="AU281" s="14" t="s">
        <v>84</v>
      </c>
      <c r="AY281" s="14" t="s">
        <v>130</v>
      </c>
      <c r="BE281" s="212">
        <f>IF(N281="základní",J281,0)</f>
        <v>0</v>
      </c>
      <c r="BF281" s="212">
        <f>IF(N281="snížená",J281,0)</f>
        <v>0</v>
      </c>
      <c r="BG281" s="212">
        <f>IF(N281="zákl. přenesená",J281,0)</f>
        <v>0</v>
      </c>
      <c r="BH281" s="212">
        <f>IF(N281="sníž. přenesená",J281,0)</f>
        <v>0</v>
      </c>
      <c r="BI281" s="212">
        <f>IF(N281="nulová",J281,0)</f>
        <v>0</v>
      </c>
      <c r="BJ281" s="14" t="s">
        <v>82</v>
      </c>
      <c r="BK281" s="212">
        <f>ROUND(I281*H281,2)</f>
        <v>0</v>
      </c>
      <c r="BL281" s="14" t="s">
        <v>137</v>
      </c>
      <c r="BM281" s="14" t="s">
        <v>918</v>
      </c>
    </row>
    <row r="282" spans="2:47" s="1" customFormat="1" ht="12">
      <c r="B282" s="35"/>
      <c r="C282" s="36"/>
      <c r="D282" s="213" t="s">
        <v>139</v>
      </c>
      <c r="E282" s="36"/>
      <c r="F282" s="214" t="s">
        <v>452</v>
      </c>
      <c r="G282" s="36"/>
      <c r="H282" s="36"/>
      <c r="I282" s="127"/>
      <c r="J282" s="36"/>
      <c r="K282" s="36"/>
      <c r="L282" s="40"/>
      <c r="M282" s="215"/>
      <c r="N282" s="76"/>
      <c r="O282" s="76"/>
      <c r="P282" s="76"/>
      <c r="Q282" s="76"/>
      <c r="R282" s="76"/>
      <c r="S282" s="76"/>
      <c r="T282" s="77"/>
      <c r="AT282" s="14" t="s">
        <v>139</v>
      </c>
      <c r="AU282" s="14" t="s">
        <v>84</v>
      </c>
    </row>
    <row r="283" spans="2:65" s="1" customFormat="1" ht="20.4" customHeight="1">
      <c r="B283" s="35"/>
      <c r="C283" s="201" t="s">
        <v>415</v>
      </c>
      <c r="D283" s="201" t="s">
        <v>132</v>
      </c>
      <c r="E283" s="202" t="s">
        <v>514</v>
      </c>
      <c r="F283" s="203" t="s">
        <v>515</v>
      </c>
      <c r="G283" s="204" t="s">
        <v>360</v>
      </c>
      <c r="H283" s="205">
        <v>7</v>
      </c>
      <c r="I283" s="206"/>
      <c r="J283" s="207">
        <f>ROUND(I283*H283,2)</f>
        <v>0</v>
      </c>
      <c r="K283" s="203" t="s">
        <v>136</v>
      </c>
      <c r="L283" s="40"/>
      <c r="M283" s="208" t="s">
        <v>19</v>
      </c>
      <c r="N283" s="209" t="s">
        <v>45</v>
      </c>
      <c r="O283" s="76"/>
      <c r="P283" s="210">
        <f>O283*H283</f>
        <v>0</v>
      </c>
      <c r="Q283" s="210">
        <v>2E-05</v>
      </c>
      <c r="R283" s="210">
        <f>Q283*H283</f>
        <v>0.00014000000000000001</v>
      </c>
      <c r="S283" s="210">
        <v>0</v>
      </c>
      <c r="T283" s="211">
        <f>S283*H283</f>
        <v>0</v>
      </c>
      <c r="AR283" s="14" t="s">
        <v>137</v>
      </c>
      <c r="AT283" s="14" t="s">
        <v>132</v>
      </c>
      <c r="AU283" s="14" t="s">
        <v>84</v>
      </c>
      <c r="AY283" s="14" t="s">
        <v>130</v>
      </c>
      <c r="BE283" s="212">
        <f>IF(N283="základní",J283,0)</f>
        <v>0</v>
      </c>
      <c r="BF283" s="212">
        <f>IF(N283="snížená",J283,0)</f>
        <v>0</v>
      </c>
      <c r="BG283" s="212">
        <f>IF(N283="zákl. přenesená",J283,0)</f>
        <v>0</v>
      </c>
      <c r="BH283" s="212">
        <f>IF(N283="sníž. přenesená",J283,0)</f>
        <v>0</v>
      </c>
      <c r="BI283" s="212">
        <f>IF(N283="nulová",J283,0)</f>
        <v>0</v>
      </c>
      <c r="BJ283" s="14" t="s">
        <v>82</v>
      </c>
      <c r="BK283" s="212">
        <f>ROUND(I283*H283,2)</f>
        <v>0</v>
      </c>
      <c r="BL283" s="14" t="s">
        <v>137</v>
      </c>
      <c r="BM283" s="14" t="s">
        <v>919</v>
      </c>
    </row>
    <row r="284" spans="2:47" s="1" customFormat="1" ht="12">
      <c r="B284" s="35"/>
      <c r="C284" s="36"/>
      <c r="D284" s="213" t="s">
        <v>139</v>
      </c>
      <c r="E284" s="36"/>
      <c r="F284" s="214" t="s">
        <v>517</v>
      </c>
      <c r="G284" s="36"/>
      <c r="H284" s="36"/>
      <c r="I284" s="127"/>
      <c r="J284" s="36"/>
      <c r="K284" s="36"/>
      <c r="L284" s="40"/>
      <c r="M284" s="215"/>
      <c r="N284" s="76"/>
      <c r="O284" s="76"/>
      <c r="P284" s="76"/>
      <c r="Q284" s="76"/>
      <c r="R284" s="76"/>
      <c r="S284" s="76"/>
      <c r="T284" s="77"/>
      <c r="AT284" s="14" t="s">
        <v>139</v>
      </c>
      <c r="AU284" s="14" t="s">
        <v>84</v>
      </c>
    </row>
    <row r="285" spans="2:47" s="1" customFormat="1" ht="12">
      <c r="B285" s="35"/>
      <c r="C285" s="36"/>
      <c r="D285" s="213" t="s">
        <v>141</v>
      </c>
      <c r="E285" s="36"/>
      <c r="F285" s="216" t="s">
        <v>445</v>
      </c>
      <c r="G285" s="36"/>
      <c r="H285" s="36"/>
      <c r="I285" s="127"/>
      <c r="J285" s="36"/>
      <c r="K285" s="36"/>
      <c r="L285" s="40"/>
      <c r="M285" s="215"/>
      <c r="N285" s="76"/>
      <c r="O285" s="76"/>
      <c r="P285" s="76"/>
      <c r="Q285" s="76"/>
      <c r="R285" s="76"/>
      <c r="S285" s="76"/>
      <c r="T285" s="77"/>
      <c r="AT285" s="14" t="s">
        <v>141</v>
      </c>
      <c r="AU285" s="14" t="s">
        <v>84</v>
      </c>
    </row>
    <row r="286" spans="2:65" s="1" customFormat="1" ht="14.4" customHeight="1">
      <c r="B286" s="35"/>
      <c r="C286" s="228" t="s">
        <v>420</v>
      </c>
      <c r="D286" s="228" t="s">
        <v>330</v>
      </c>
      <c r="E286" s="229" t="s">
        <v>519</v>
      </c>
      <c r="F286" s="230" t="s">
        <v>502</v>
      </c>
      <c r="G286" s="231" t="s">
        <v>360</v>
      </c>
      <c r="H286" s="232">
        <v>7</v>
      </c>
      <c r="I286" s="233"/>
      <c r="J286" s="234">
        <f>ROUND(I286*H286,2)</f>
        <v>0</v>
      </c>
      <c r="K286" s="230" t="s">
        <v>19</v>
      </c>
      <c r="L286" s="235"/>
      <c r="M286" s="236" t="s">
        <v>19</v>
      </c>
      <c r="N286" s="237" t="s">
        <v>45</v>
      </c>
      <c r="O286" s="76"/>
      <c r="P286" s="210">
        <f>O286*H286</f>
        <v>0</v>
      </c>
      <c r="Q286" s="210">
        <v>0.0011</v>
      </c>
      <c r="R286" s="210">
        <f>Q286*H286</f>
        <v>0.0077</v>
      </c>
      <c r="S286" s="210">
        <v>0</v>
      </c>
      <c r="T286" s="211">
        <f>S286*H286</f>
        <v>0</v>
      </c>
      <c r="AR286" s="14" t="s">
        <v>178</v>
      </c>
      <c r="AT286" s="14" t="s">
        <v>330</v>
      </c>
      <c r="AU286" s="14" t="s">
        <v>84</v>
      </c>
      <c r="AY286" s="14" t="s">
        <v>130</v>
      </c>
      <c r="BE286" s="212">
        <f>IF(N286="základní",J286,0)</f>
        <v>0</v>
      </c>
      <c r="BF286" s="212">
        <f>IF(N286="snížená",J286,0)</f>
        <v>0</v>
      </c>
      <c r="BG286" s="212">
        <f>IF(N286="zákl. přenesená",J286,0)</f>
        <v>0</v>
      </c>
      <c r="BH286" s="212">
        <f>IF(N286="sníž. přenesená",J286,0)</f>
        <v>0</v>
      </c>
      <c r="BI286" s="212">
        <f>IF(N286="nulová",J286,0)</f>
        <v>0</v>
      </c>
      <c r="BJ286" s="14" t="s">
        <v>82</v>
      </c>
      <c r="BK286" s="212">
        <f>ROUND(I286*H286,2)</f>
        <v>0</v>
      </c>
      <c r="BL286" s="14" t="s">
        <v>137</v>
      </c>
      <c r="BM286" s="14" t="s">
        <v>920</v>
      </c>
    </row>
    <row r="287" spans="2:47" s="1" customFormat="1" ht="12">
      <c r="B287" s="35"/>
      <c r="C287" s="36"/>
      <c r="D287" s="213" t="s">
        <v>139</v>
      </c>
      <c r="E287" s="36"/>
      <c r="F287" s="214" t="s">
        <v>521</v>
      </c>
      <c r="G287" s="36"/>
      <c r="H287" s="36"/>
      <c r="I287" s="127"/>
      <c r="J287" s="36"/>
      <c r="K287" s="36"/>
      <c r="L287" s="40"/>
      <c r="M287" s="215"/>
      <c r="N287" s="76"/>
      <c r="O287" s="76"/>
      <c r="P287" s="76"/>
      <c r="Q287" s="76"/>
      <c r="R287" s="76"/>
      <c r="S287" s="76"/>
      <c r="T287" s="77"/>
      <c r="AT287" s="14" t="s">
        <v>139</v>
      </c>
      <c r="AU287" s="14" t="s">
        <v>84</v>
      </c>
    </row>
    <row r="288" spans="2:65" s="1" customFormat="1" ht="20.4" customHeight="1">
      <c r="B288" s="35"/>
      <c r="C288" s="201" t="s">
        <v>425</v>
      </c>
      <c r="D288" s="201" t="s">
        <v>132</v>
      </c>
      <c r="E288" s="202" t="s">
        <v>523</v>
      </c>
      <c r="F288" s="203" t="s">
        <v>524</v>
      </c>
      <c r="G288" s="204" t="s">
        <v>360</v>
      </c>
      <c r="H288" s="205">
        <v>5</v>
      </c>
      <c r="I288" s="206"/>
      <c r="J288" s="207">
        <f>ROUND(I288*H288,2)</f>
        <v>0</v>
      </c>
      <c r="K288" s="203" t="s">
        <v>136</v>
      </c>
      <c r="L288" s="40"/>
      <c r="M288" s="208" t="s">
        <v>19</v>
      </c>
      <c r="N288" s="209" t="s">
        <v>45</v>
      </c>
      <c r="O288" s="76"/>
      <c r="P288" s="210">
        <f>O288*H288</f>
        <v>0</v>
      </c>
      <c r="Q288" s="210">
        <v>5E-05</v>
      </c>
      <c r="R288" s="210">
        <f>Q288*H288</f>
        <v>0.00025</v>
      </c>
      <c r="S288" s="210">
        <v>0</v>
      </c>
      <c r="T288" s="211">
        <f>S288*H288</f>
        <v>0</v>
      </c>
      <c r="AR288" s="14" t="s">
        <v>137</v>
      </c>
      <c r="AT288" s="14" t="s">
        <v>132</v>
      </c>
      <c r="AU288" s="14" t="s">
        <v>84</v>
      </c>
      <c r="AY288" s="14" t="s">
        <v>130</v>
      </c>
      <c r="BE288" s="212">
        <f>IF(N288="základní",J288,0)</f>
        <v>0</v>
      </c>
      <c r="BF288" s="212">
        <f>IF(N288="snížená",J288,0)</f>
        <v>0</v>
      </c>
      <c r="BG288" s="212">
        <f>IF(N288="zákl. přenesená",J288,0)</f>
        <v>0</v>
      </c>
      <c r="BH288" s="212">
        <f>IF(N288="sníž. přenesená",J288,0)</f>
        <v>0</v>
      </c>
      <c r="BI288" s="212">
        <f>IF(N288="nulová",J288,0)</f>
        <v>0</v>
      </c>
      <c r="BJ288" s="14" t="s">
        <v>82</v>
      </c>
      <c r="BK288" s="212">
        <f>ROUND(I288*H288,2)</f>
        <v>0</v>
      </c>
      <c r="BL288" s="14" t="s">
        <v>137</v>
      </c>
      <c r="BM288" s="14" t="s">
        <v>921</v>
      </c>
    </row>
    <row r="289" spans="2:47" s="1" customFormat="1" ht="12">
      <c r="B289" s="35"/>
      <c r="C289" s="36"/>
      <c r="D289" s="213" t="s">
        <v>139</v>
      </c>
      <c r="E289" s="36"/>
      <c r="F289" s="214" t="s">
        <v>526</v>
      </c>
      <c r="G289" s="36"/>
      <c r="H289" s="36"/>
      <c r="I289" s="127"/>
      <c r="J289" s="36"/>
      <c r="K289" s="36"/>
      <c r="L289" s="40"/>
      <c r="M289" s="215"/>
      <c r="N289" s="76"/>
      <c r="O289" s="76"/>
      <c r="P289" s="76"/>
      <c r="Q289" s="76"/>
      <c r="R289" s="76"/>
      <c r="S289" s="76"/>
      <c r="T289" s="77"/>
      <c r="AT289" s="14" t="s">
        <v>139</v>
      </c>
      <c r="AU289" s="14" t="s">
        <v>84</v>
      </c>
    </row>
    <row r="290" spans="2:47" s="1" customFormat="1" ht="12">
      <c r="B290" s="35"/>
      <c r="C290" s="36"/>
      <c r="D290" s="213" t="s">
        <v>141</v>
      </c>
      <c r="E290" s="36"/>
      <c r="F290" s="216" t="s">
        <v>445</v>
      </c>
      <c r="G290" s="36"/>
      <c r="H290" s="36"/>
      <c r="I290" s="127"/>
      <c r="J290" s="36"/>
      <c r="K290" s="36"/>
      <c r="L290" s="40"/>
      <c r="M290" s="215"/>
      <c r="N290" s="76"/>
      <c r="O290" s="76"/>
      <c r="P290" s="76"/>
      <c r="Q290" s="76"/>
      <c r="R290" s="76"/>
      <c r="S290" s="76"/>
      <c r="T290" s="77"/>
      <c r="AT290" s="14" t="s">
        <v>141</v>
      </c>
      <c r="AU290" s="14" t="s">
        <v>84</v>
      </c>
    </row>
    <row r="291" spans="2:65" s="1" customFormat="1" ht="20.4" customHeight="1">
      <c r="B291" s="35"/>
      <c r="C291" s="228" t="s">
        <v>430</v>
      </c>
      <c r="D291" s="228" t="s">
        <v>330</v>
      </c>
      <c r="E291" s="229" t="s">
        <v>528</v>
      </c>
      <c r="F291" s="230" t="s">
        <v>529</v>
      </c>
      <c r="G291" s="231" t="s">
        <v>360</v>
      </c>
      <c r="H291" s="232">
        <v>4</v>
      </c>
      <c r="I291" s="233"/>
      <c r="J291" s="234">
        <f>ROUND(I291*H291,2)</f>
        <v>0</v>
      </c>
      <c r="K291" s="230" t="s">
        <v>136</v>
      </c>
      <c r="L291" s="235"/>
      <c r="M291" s="236" t="s">
        <v>19</v>
      </c>
      <c r="N291" s="237" t="s">
        <v>45</v>
      </c>
      <c r="O291" s="76"/>
      <c r="P291" s="210">
        <f>O291*H291</f>
        <v>0</v>
      </c>
      <c r="Q291" s="210">
        <v>0.0239</v>
      </c>
      <c r="R291" s="210">
        <f>Q291*H291</f>
        <v>0.0956</v>
      </c>
      <c r="S291" s="210">
        <v>0</v>
      </c>
      <c r="T291" s="211">
        <f>S291*H291</f>
        <v>0</v>
      </c>
      <c r="AR291" s="14" t="s">
        <v>178</v>
      </c>
      <c r="AT291" s="14" t="s">
        <v>330</v>
      </c>
      <c r="AU291" s="14" t="s">
        <v>84</v>
      </c>
      <c r="AY291" s="14" t="s">
        <v>130</v>
      </c>
      <c r="BE291" s="212">
        <f>IF(N291="základní",J291,0)</f>
        <v>0</v>
      </c>
      <c r="BF291" s="212">
        <f>IF(N291="snížená",J291,0)</f>
        <v>0</v>
      </c>
      <c r="BG291" s="212">
        <f>IF(N291="zákl. přenesená",J291,0)</f>
        <v>0</v>
      </c>
      <c r="BH291" s="212">
        <f>IF(N291="sníž. přenesená",J291,0)</f>
        <v>0</v>
      </c>
      <c r="BI291" s="212">
        <f>IF(N291="nulová",J291,0)</f>
        <v>0</v>
      </c>
      <c r="BJ291" s="14" t="s">
        <v>82</v>
      </c>
      <c r="BK291" s="212">
        <f>ROUND(I291*H291,2)</f>
        <v>0</v>
      </c>
      <c r="BL291" s="14" t="s">
        <v>137</v>
      </c>
      <c r="BM291" s="14" t="s">
        <v>922</v>
      </c>
    </row>
    <row r="292" spans="2:47" s="1" customFormat="1" ht="12">
      <c r="B292" s="35"/>
      <c r="C292" s="36"/>
      <c r="D292" s="213" t="s">
        <v>139</v>
      </c>
      <c r="E292" s="36"/>
      <c r="F292" s="214" t="s">
        <v>529</v>
      </c>
      <c r="G292" s="36"/>
      <c r="H292" s="36"/>
      <c r="I292" s="127"/>
      <c r="J292" s="36"/>
      <c r="K292" s="36"/>
      <c r="L292" s="40"/>
      <c r="M292" s="215"/>
      <c r="N292" s="76"/>
      <c r="O292" s="76"/>
      <c r="P292" s="76"/>
      <c r="Q292" s="76"/>
      <c r="R292" s="76"/>
      <c r="S292" s="76"/>
      <c r="T292" s="77"/>
      <c r="AT292" s="14" t="s">
        <v>139</v>
      </c>
      <c r="AU292" s="14" t="s">
        <v>84</v>
      </c>
    </row>
    <row r="293" spans="2:65" s="1" customFormat="1" ht="20.4" customHeight="1">
      <c r="B293" s="35"/>
      <c r="C293" s="228" t="s">
        <v>435</v>
      </c>
      <c r="D293" s="228" t="s">
        <v>330</v>
      </c>
      <c r="E293" s="229" t="s">
        <v>923</v>
      </c>
      <c r="F293" s="230" t="s">
        <v>924</v>
      </c>
      <c r="G293" s="231" t="s">
        <v>360</v>
      </c>
      <c r="H293" s="232">
        <v>1</v>
      </c>
      <c r="I293" s="233"/>
      <c r="J293" s="234">
        <f>ROUND(I293*H293,2)</f>
        <v>0</v>
      </c>
      <c r="K293" s="230" t="s">
        <v>136</v>
      </c>
      <c r="L293" s="235"/>
      <c r="M293" s="236" t="s">
        <v>19</v>
      </c>
      <c r="N293" s="237" t="s">
        <v>45</v>
      </c>
      <c r="O293" s="76"/>
      <c r="P293" s="210">
        <f>O293*H293</f>
        <v>0</v>
      </c>
      <c r="Q293" s="210">
        <v>0.0106</v>
      </c>
      <c r="R293" s="210">
        <f>Q293*H293</f>
        <v>0.0106</v>
      </c>
      <c r="S293" s="210">
        <v>0</v>
      </c>
      <c r="T293" s="211">
        <f>S293*H293</f>
        <v>0</v>
      </c>
      <c r="AR293" s="14" t="s">
        <v>178</v>
      </c>
      <c r="AT293" s="14" t="s">
        <v>330</v>
      </c>
      <c r="AU293" s="14" t="s">
        <v>84</v>
      </c>
      <c r="AY293" s="14" t="s">
        <v>130</v>
      </c>
      <c r="BE293" s="212">
        <f>IF(N293="základní",J293,0)</f>
        <v>0</v>
      </c>
      <c r="BF293" s="212">
        <f>IF(N293="snížená",J293,0)</f>
        <v>0</v>
      </c>
      <c r="BG293" s="212">
        <f>IF(N293="zákl. přenesená",J293,0)</f>
        <v>0</v>
      </c>
      <c r="BH293" s="212">
        <f>IF(N293="sníž. přenesená",J293,0)</f>
        <v>0</v>
      </c>
      <c r="BI293" s="212">
        <f>IF(N293="nulová",J293,0)</f>
        <v>0</v>
      </c>
      <c r="BJ293" s="14" t="s">
        <v>82</v>
      </c>
      <c r="BK293" s="212">
        <f>ROUND(I293*H293,2)</f>
        <v>0</v>
      </c>
      <c r="BL293" s="14" t="s">
        <v>137</v>
      </c>
      <c r="BM293" s="14" t="s">
        <v>925</v>
      </c>
    </row>
    <row r="294" spans="2:47" s="1" customFormat="1" ht="12">
      <c r="B294" s="35"/>
      <c r="C294" s="36"/>
      <c r="D294" s="213" t="s">
        <v>139</v>
      </c>
      <c r="E294" s="36"/>
      <c r="F294" s="214" t="s">
        <v>924</v>
      </c>
      <c r="G294" s="36"/>
      <c r="H294" s="36"/>
      <c r="I294" s="127"/>
      <c r="J294" s="36"/>
      <c r="K294" s="36"/>
      <c r="L294" s="40"/>
      <c r="M294" s="215"/>
      <c r="N294" s="76"/>
      <c r="O294" s="76"/>
      <c r="P294" s="76"/>
      <c r="Q294" s="76"/>
      <c r="R294" s="76"/>
      <c r="S294" s="76"/>
      <c r="T294" s="77"/>
      <c r="AT294" s="14" t="s">
        <v>139</v>
      </c>
      <c r="AU294" s="14" t="s">
        <v>84</v>
      </c>
    </row>
    <row r="295" spans="2:65" s="1" customFormat="1" ht="20.4" customHeight="1">
      <c r="B295" s="35"/>
      <c r="C295" s="201" t="s">
        <v>440</v>
      </c>
      <c r="D295" s="201" t="s">
        <v>132</v>
      </c>
      <c r="E295" s="202" t="s">
        <v>926</v>
      </c>
      <c r="F295" s="203" t="s">
        <v>927</v>
      </c>
      <c r="G295" s="204" t="s">
        <v>360</v>
      </c>
      <c r="H295" s="205">
        <v>1</v>
      </c>
      <c r="I295" s="206"/>
      <c r="J295" s="207">
        <f>ROUND(I295*H295,2)</f>
        <v>0</v>
      </c>
      <c r="K295" s="203" t="s">
        <v>136</v>
      </c>
      <c r="L295" s="40"/>
      <c r="M295" s="208" t="s">
        <v>19</v>
      </c>
      <c r="N295" s="209" t="s">
        <v>45</v>
      </c>
      <c r="O295" s="76"/>
      <c r="P295" s="210">
        <f>O295*H295</f>
        <v>0</v>
      </c>
      <c r="Q295" s="210">
        <v>0.00011</v>
      </c>
      <c r="R295" s="210">
        <f>Q295*H295</f>
        <v>0.00011</v>
      </c>
      <c r="S295" s="210">
        <v>0</v>
      </c>
      <c r="T295" s="211">
        <f>S295*H295</f>
        <v>0</v>
      </c>
      <c r="AR295" s="14" t="s">
        <v>137</v>
      </c>
      <c r="AT295" s="14" t="s">
        <v>132</v>
      </c>
      <c r="AU295" s="14" t="s">
        <v>84</v>
      </c>
      <c r="AY295" s="14" t="s">
        <v>130</v>
      </c>
      <c r="BE295" s="212">
        <f>IF(N295="základní",J295,0)</f>
        <v>0</v>
      </c>
      <c r="BF295" s="212">
        <f>IF(N295="snížená",J295,0)</f>
        <v>0</v>
      </c>
      <c r="BG295" s="212">
        <f>IF(N295="zákl. přenesená",J295,0)</f>
        <v>0</v>
      </c>
      <c r="BH295" s="212">
        <f>IF(N295="sníž. přenesená",J295,0)</f>
        <v>0</v>
      </c>
      <c r="BI295" s="212">
        <f>IF(N295="nulová",J295,0)</f>
        <v>0</v>
      </c>
      <c r="BJ295" s="14" t="s">
        <v>82</v>
      </c>
      <c r="BK295" s="212">
        <f>ROUND(I295*H295,2)</f>
        <v>0</v>
      </c>
      <c r="BL295" s="14" t="s">
        <v>137</v>
      </c>
      <c r="BM295" s="14" t="s">
        <v>928</v>
      </c>
    </row>
    <row r="296" spans="2:47" s="1" customFormat="1" ht="12">
      <c r="B296" s="35"/>
      <c r="C296" s="36"/>
      <c r="D296" s="213" t="s">
        <v>139</v>
      </c>
      <c r="E296" s="36"/>
      <c r="F296" s="214" t="s">
        <v>929</v>
      </c>
      <c r="G296" s="36"/>
      <c r="H296" s="36"/>
      <c r="I296" s="127"/>
      <c r="J296" s="36"/>
      <c r="K296" s="36"/>
      <c r="L296" s="40"/>
      <c r="M296" s="215"/>
      <c r="N296" s="76"/>
      <c r="O296" s="76"/>
      <c r="P296" s="76"/>
      <c r="Q296" s="76"/>
      <c r="R296" s="76"/>
      <c r="S296" s="76"/>
      <c r="T296" s="77"/>
      <c r="AT296" s="14" t="s">
        <v>139</v>
      </c>
      <c r="AU296" s="14" t="s">
        <v>84</v>
      </c>
    </row>
    <row r="297" spans="2:47" s="1" customFormat="1" ht="12">
      <c r="B297" s="35"/>
      <c r="C297" s="36"/>
      <c r="D297" s="213" t="s">
        <v>141</v>
      </c>
      <c r="E297" s="36"/>
      <c r="F297" s="216" t="s">
        <v>930</v>
      </c>
      <c r="G297" s="36"/>
      <c r="H297" s="36"/>
      <c r="I297" s="127"/>
      <c r="J297" s="36"/>
      <c r="K297" s="36"/>
      <c r="L297" s="40"/>
      <c r="M297" s="215"/>
      <c r="N297" s="76"/>
      <c r="O297" s="76"/>
      <c r="P297" s="76"/>
      <c r="Q297" s="76"/>
      <c r="R297" s="76"/>
      <c r="S297" s="76"/>
      <c r="T297" s="77"/>
      <c r="AT297" s="14" t="s">
        <v>141</v>
      </c>
      <c r="AU297" s="14" t="s">
        <v>84</v>
      </c>
    </row>
    <row r="298" spans="2:65" s="1" customFormat="1" ht="14.4" customHeight="1">
      <c r="B298" s="35"/>
      <c r="C298" s="228" t="s">
        <v>446</v>
      </c>
      <c r="D298" s="228" t="s">
        <v>330</v>
      </c>
      <c r="E298" s="229" t="s">
        <v>931</v>
      </c>
      <c r="F298" s="230" t="s">
        <v>932</v>
      </c>
      <c r="G298" s="231" t="s">
        <v>360</v>
      </c>
      <c r="H298" s="232">
        <v>1</v>
      </c>
      <c r="I298" s="233"/>
      <c r="J298" s="234">
        <f>ROUND(I298*H298,2)</f>
        <v>0</v>
      </c>
      <c r="K298" s="230" t="s">
        <v>19</v>
      </c>
      <c r="L298" s="235"/>
      <c r="M298" s="236" t="s">
        <v>19</v>
      </c>
      <c r="N298" s="237" t="s">
        <v>45</v>
      </c>
      <c r="O298" s="76"/>
      <c r="P298" s="210">
        <f>O298*H298</f>
        <v>0</v>
      </c>
      <c r="Q298" s="210">
        <v>0.0087</v>
      </c>
      <c r="R298" s="210">
        <f>Q298*H298</f>
        <v>0.0087</v>
      </c>
      <c r="S298" s="210">
        <v>0</v>
      </c>
      <c r="T298" s="211">
        <f>S298*H298</f>
        <v>0</v>
      </c>
      <c r="AR298" s="14" t="s">
        <v>178</v>
      </c>
      <c r="AT298" s="14" t="s">
        <v>330</v>
      </c>
      <c r="AU298" s="14" t="s">
        <v>84</v>
      </c>
      <c r="AY298" s="14" t="s">
        <v>130</v>
      </c>
      <c r="BE298" s="212">
        <f>IF(N298="základní",J298,0)</f>
        <v>0</v>
      </c>
      <c r="BF298" s="212">
        <f>IF(N298="snížená",J298,0)</f>
        <v>0</v>
      </c>
      <c r="BG298" s="212">
        <f>IF(N298="zákl. přenesená",J298,0)</f>
        <v>0</v>
      </c>
      <c r="BH298" s="212">
        <f>IF(N298="sníž. přenesená",J298,0)</f>
        <v>0</v>
      </c>
      <c r="BI298" s="212">
        <f>IF(N298="nulová",J298,0)</f>
        <v>0</v>
      </c>
      <c r="BJ298" s="14" t="s">
        <v>82</v>
      </c>
      <c r="BK298" s="212">
        <f>ROUND(I298*H298,2)</f>
        <v>0</v>
      </c>
      <c r="BL298" s="14" t="s">
        <v>137</v>
      </c>
      <c r="BM298" s="14" t="s">
        <v>933</v>
      </c>
    </row>
    <row r="299" spans="2:47" s="1" customFormat="1" ht="12">
      <c r="B299" s="35"/>
      <c r="C299" s="36"/>
      <c r="D299" s="213" t="s">
        <v>139</v>
      </c>
      <c r="E299" s="36"/>
      <c r="F299" s="214" t="s">
        <v>932</v>
      </c>
      <c r="G299" s="36"/>
      <c r="H299" s="36"/>
      <c r="I299" s="127"/>
      <c r="J299" s="36"/>
      <c r="K299" s="36"/>
      <c r="L299" s="40"/>
      <c r="M299" s="215"/>
      <c r="N299" s="76"/>
      <c r="O299" s="76"/>
      <c r="P299" s="76"/>
      <c r="Q299" s="76"/>
      <c r="R299" s="76"/>
      <c r="S299" s="76"/>
      <c r="T299" s="77"/>
      <c r="AT299" s="14" t="s">
        <v>139</v>
      </c>
      <c r="AU299" s="14" t="s">
        <v>84</v>
      </c>
    </row>
    <row r="300" spans="2:65" s="1" customFormat="1" ht="20.4" customHeight="1">
      <c r="B300" s="35"/>
      <c r="C300" s="201" t="s">
        <v>450</v>
      </c>
      <c r="D300" s="201" t="s">
        <v>132</v>
      </c>
      <c r="E300" s="202" t="s">
        <v>934</v>
      </c>
      <c r="F300" s="203" t="s">
        <v>935</v>
      </c>
      <c r="G300" s="204" t="s">
        <v>360</v>
      </c>
      <c r="H300" s="205">
        <v>1</v>
      </c>
      <c r="I300" s="206"/>
      <c r="J300" s="207">
        <f>ROUND(I300*H300,2)</f>
        <v>0</v>
      </c>
      <c r="K300" s="203" t="s">
        <v>136</v>
      </c>
      <c r="L300" s="40"/>
      <c r="M300" s="208" t="s">
        <v>19</v>
      </c>
      <c r="N300" s="209" t="s">
        <v>45</v>
      </c>
      <c r="O300" s="76"/>
      <c r="P300" s="210">
        <f>O300*H300</f>
        <v>0</v>
      </c>
      <c r="Q300" s="210">
        <v>0.00011</v>
      </c>
      <c r="R300" s="210">
        <f>Q300*H300</f>
        <v>0.00011</v>
      </c>
      <c r="S300" s="210">
        <v>0</v>
      </c>
      <c r="T300" s="211">
        <f>S300*H300</f>
        <v>0</v>
      </c>
      <c r="AR300" s="14" t="s">
        <v>137</v>
      </c>
      <c r="AT300" s="14" t="s">
        <v>132</v>
      </c>
      <c r="AU300" s="14" t="s">
        <v>84</v>
      </c>
      <c r="AY300" s="14" t="s">
        <v>130</v>
      </c>
      <c r="BE300" s="212">
        <f>IF(N300="základní",J300,0)</f>
        <v>0</v>
      </c>
      <c r="BF300" s="212">
        <f>IF(N300="snížená",J300,0)</f>
        <v>0</v>
      </c>
      <c r="BG300" s="212">
        <f>IF(N300="zákl. přenesená",J300,0)</f>
        <v>0</v>
      </c>
      <c r="BH300" s="212">
        <f>IF(N300="sníž. přenesená",J300,0)</f>
        <v>0</v>
      </c>
      <c r="BI300" s="212">
        <f>IF(N300="nulová",J300,0)</f>
        <v>0</v>
      </c>
      <c r="BJ300" s="14" t="s">
        <v>82</v>
      </c>
      <c r="BK300" s="212">
        <f>ROUND(I300*H300,2)</f>
        <v>0</v>
      </c>
      <c r="BL300" s="14" t="s">
        <v>137</v>
      </c>
      <c r="BM300" s="14" t="s">
        <v>936</v>
      </c>
    </row>
    <row r="301" spans="2:47" s="1" customFormat="1" ht="12">
      <c r="B301" s="35"/>
      <c r="C301" s="36"/>
      <c r="D301" s="213" t="s">
        <v>139</v>
      </c>
      <c r="E301" s="36"/>
      <c r="F301" s="214" t="s">
        <v>937</v>
      </c>
      <c r="G301" s="36"/>
      <c r="H301" s="36"/>
      <c r="I301" s="127"/>
      <c r="J301" s="36"/>
      <c r="K301" s="36"/>
      <c r="L301" s="40"/>
      <c r="M301" s="215"/>
      <c r="N301" s="76"/>
      <c r="O301" s="76"/>
      <c r="P301" s="76"/>
      <c r="Q301" s="76"/>
      <c r="R301" s="76"/>
      <c r="S301" s="76"/>
      <c r="T301" s="77"/>
      <c r="AT301" s="14" t="s">
        <v>139</v>
      </c>
      <c r="AU301" s="14" t="s">
        <v>84</v>
      </c>
    </row>
    <row r="302" spans="2:47" s="1" customFormat="1" ht="12">
      <c r="B302" s="35"/>
      <c r="C302" s="36"/>
      <c r="D302" s="213" t="s">
        <v>141</v>
      </c>
      <c r="E302" s="36"/>
      <c r="F302" s="216" t="s">
        <v>930</v>
      </c>
      <c r="G302" s="36"/>
      <c r="H302" s="36"/>
      <c r="I302" s="127"/>
      <c r="J302" s="36"/>
      <c r="K302" s="36"/>
      <c r="L302" s="40"/>
      <c r="M302" s="215"/>
      <c r="N302" s="76"/>
      <c r="O302" s="76"/>
      <c r="P302" s="76"/>
      <c r="Q302" s="76"/>
      <c r="R302" s="76"/>
      <c r="S302" s="76"/>
      <c r="T302" s="77"/>
      <c r="AT302" s="14" t="s">
        <v>141</v>
      </c>
      <c r="AU302" s="14" t="s">
        <v>84</v>
      </c>
    </row>
    <row r="303" spans="2:65" s="1" customFormat="1" ht="14.4" customHeight="1">
      <c r="B303" s="35"/>
      <c r="C303" s="228" t="s">
        <v>454</v>
      </c>
      <c r="D303" s="228" t="s">
        <v>330</v>
      </c>
      <c r="E303" s="229" t="s">
        <v>938</v>
      </c>
      <c r="F303" s="230" t="s">
        <v>939</v>
      </c>
      <c r="G303" s="231" t="s">
        <v>360</v>
      </c>
      <c r="H303" s="232">
        <v>1</v>
      </c>
      <c r="I303" s="233"/>
      <c r="J303" s="234">
        <f>ROUND(I303*H303,2)</f>
        <v>0</v>
      </c>
      <c r="K303" s="230" t="s">
        <v>19</v>
      </c>
      <c r="L303" s="235"/>
      <c r="M303" s="236" t="s">
        <v>19</v>
      </c>
      <c r="N303" s="237" t="s">
        <v>45</v>
      </c>
      <c r="O303" s="76"/>
      <c r="P303" s="210">
        <f>O303*H303</f>
        <v>0</v>
      </c>
      <c r="Q303" s="210">
        <v>0.0087</v>
      </c>
      <c r="R303" s="210">
        <f>Q303*H303</f>
        <v>0.0087</v>
      </c>
      <c r="S303" s="210">
        <v>0</v>
      </c>
      <c r="T303" s="211">
        <f>S303*H303</f>
        <v>0</v>
      </c>
      <c r="AR303" s="14" t="s">
        <v>178</v>
      </c>
      <c r="AT303" s="14" t="s">
        <v>330</v>
      </c>
      <c r="AU303" s="14" t="s">
        <v>84</v>
      </c>
      <c r="AY303" s="14" t="s">
        <v>130</v>
      </c>
      <c r="BE303" s="212">
        <f>IF(N303="základní",J303,0)</f>
        <v>0</v>
      </c>
      <c r="BF303" s="212">
        <f>IF(N303="snížená",J303,0)</f>
        <v>0</v>
      </c>
      <c r="BG303" s="212">
        <f>IF(N303="zákl. přenesená",J303,0)</f>
        <v>0</v>
      </c>
      <c r="BH303" s="212">
        <f>IF(N303="sníž. přenesená",J303,0)</f>
        <v>0</v>
      </c>
      <c r="BI303" s="212">
        <f>IF(N303="nulová",J303,0)</f>
        <v>0</v>
      </c>
      <c r="BJ303" s="14" t="s">
        <v>82</v>
      </c>
      <c r="BK303" s="212">
        <f>ROUND(I303*H303,2)</f>
        <v>0</v>
      </c>
      <c r="BL303" s="14" t="s">
        <v>137</v>
      </c>
      <c r="BM303" s="14" t="s">
        <v>940</v>
      </c>
    </row>
    <row r="304" spans="2:47" s="1" customFormat="1" ht="12">
      <c r="B304" s="35"/>
      <c r="C304" s="36"/>
      <c r="D304" s="213" t="s">
        <v>139</v>
      </c>
      <c r="E304" s="36"/>
      <c r="F304" s="214" t="s">
        <v>939</v>
      </c>
      <c r="G304" s="36"/>
      <c r="H304" s="36"/>
      <c r="I304" s="127"/>
      <c r="J304" s="36"/>
      <c r="K304" s="36"/>
      <c r="L304" s="40"/>
      <c r="M304" s="215"/>
      <c r="N304" s="76"/>
      <c r="O304" s="76"/>
      <c r="P304" s="76"/>
      <c r="Q304" s="76"/>
      <c r="R304" s="76"/>
      <c r="S304" s="76"/>
      <c r="T304" s="77"/>
      <c r="AT304" s="14" t="s">
        <v>139</v>
      </c>
      <c r="AU304" s="14" t="s">
        <v>84</v>
      </c>
    </row>
    <row r="305" spans="2:65" s="1" customFormat="1" ht="20.4" customHeight="1">
      <c r="B305" s="35"/>
      <c r="C305" s="201" t="s">
        <v>459</v>
      </c>
      <c r="D305" s="201" t="s">
        <v>132</v>
      </c>
      <c r="E305" s="202" t="s">
        <v>542</v>
      </c>
      <c r="F305" s="203" t="s">
        <v>543</v>
      </c>
      <c r="G305" s="204" t="s">
        <v>360</v>
      </c>
      <c r="H305" s="205">
        <v>1</v>
      </c>
      <c r="I305" s="206"/>
      <c r="J305" s="207">
        <f>ROUND(I305*H305,2)</f>
        <v>0</v>
      </c>
      <c r="K305" s="203" t="s">
        <v>136</v>
      </c>
      <c r="L305" s="40"/>
      <c r="M305" s="208" t="s">
        <v>19</v>
      </c>
      <c r="N305" s="209" t="s">
        <v>45</v>
      </c>
      <c r="O305" s="76"/>
      <c r="P305" s="210">
        <f>O305*H305</f>
        <v>0</v>
      </c>
      <c r="Q305" s="210">
        <v>0.46009</v>
      </c>
      <c r="R305" s="210">
        <f>Q305*H305</f>
        <v>0.46009</v>
      </c>
      <c r="S305" s="210">
        <v>0</v>
      </c>
      <c r="T305" s="211">
        <f>S305*H305</f>
        <v>0</v>
      </c>
      <c r="AR305" s="14" t="s">
        <v>137</v>
      </c>
      <c r="AT305" s="14" t="s">
        <v>132</v>
      </c>
      <c r="AU305" s="14" t="s">
        <v>84</v>
      </c>
      <c r="AY305" s="14" t="s">
        <v>130</v>
      </c>
      <c r="BE305" s="212">
        <f>IF(N305="základní",J305,0)</f>
        <v>0</v>
      </c>
      <c r="BF305" s="212">
        <f>IF(N305="snížená",J305,0)</f>
        <v>0</v>
      </c>
      <c r="BG305" s="212">
        <f>IF(N305="zákl. přenesená",J305,0)</f>
        <v>0</v>
      </c>
      <c r="BH305" s="212">
        <f>IF(N305="sníž. přenesená",J305,0)</f>
        <v>0</v>
      </c>
      <c r="BI305" s="212">
        <f>IF(N305="nulová",J305,0)</f>
        <v>0</v>
      </c>
      <c r="BJ305" s="14" t="s">
        <v>82</v>
      </c>
      <c r="BK305" s="212">
        <f>ROUND(I305*H305,2)</f>
        <v>0</v>
      </c>
      <c r="BL305" s="14" t="s">
        <v>137</v>
      </c>
      <c r="BM305" s="14" t="s">
        <v>941</v>
      </c>
    </row>
    <row r="306" spans="2:47" s="1" customFormat="1" ht="12">
      <c r="B306" s="35"/>
      <c r="C306" s="36"/>
      <c r="D306" s="213" t="s">
        <v>139</v>
      </c>
      <c r="E306" s="36"/>
      <c r="F306" s="214" t="s">
        <v>545</v>
      </c>
      <c r="G306" s="36"/>
      <c r="H306" s="36"/>
      <c r="I306" s="127"/>
      <c r="J306" s="36"/>
      <c r="K306" s="36"/>
      <c r="L306" s="40"/>
      <c r="M306" s="215"/>
      <c r="N306" s="76"/>
      <c r="O306" s="76"/>
      <c r="P306" s="76"/>
      <c r="Q306" s="76"/>
      <c r="R306" s="76"/>
      <c r="S306" s="76"/>
      <c r="T306" s="77"/>
      <c r="AT306" s="14" t="s">
        <v>139</v>
      </c>
      <c r="AU306" s="14" t="s">
        <v>84</v>
      </c>
    </row>
    <row r="307" spans="2:47" s="1" customFormat="1" ht="12">
      <c r="B307" s="35"/>
      <c r="C307" s="36"/>
      <c r="D307" s="213" t="s">
        <v>141</v>
      </c>
      <c r="E307" s="36"/>
      <c r="F307" s="216" t="s">
        <v>540</v>
      </c>
      <c r="G307" s="36"/>
      <c r="H307" s="36"/>
      <c r="I307" s="127"/>
      <c r="J307" s="36"/>
      <c r="K307" s="36"/>
      <c r="L307" s="40"/>
      <c r="M307" s="215"/>
      <c r="N307" s="76"/>
      <c r="O307" s="76"/>
      <c r="P307" s="76"/>
      <c r="Q307" s="76"/>
      <c r="R307" s="76"/>
      <c r="S307" s="76"/>
      <c r="T307" s="77"/>
      <c r="AT307" s="14" t="s">
        <v>141</v>
      </c>
      <c r="AU307" s="14" t="s">
        <v>84</v>
      </c>
    </row>
    <row r="308" spans="2:65" s="1" customFormat="1" ht="20.4" customHeight="1">
      <c r="B308" s="35"/>
      <c r="C308" s="201" t="s">
        <v>463</v>
      </c>
      <c r="D308" s="201" t="s">
        <v>132</v>
      </c>
      <c r="E308" s="202" t="s">
        <v>552</v>
      </c>
      <c r="F308" s="203" t="s">
        <v>553</v>
      </c>
      <c r="G308" s="204" t="s">
        <v>181</v>
      </c>
      <c r="H308" s="205">
        <v>64.7</v>
      </c>
      <c r="I308" s="206"/>
      <c r="J308" s="207">
        <f>ROUND(I308*H308,2)</f>
        <v>0</v>
      </c>
      <c r="K308" s="203" t="s">
        <v>136</v>
      </c>
      <c r="L308" s="40"/>
      <c r="M308" s="208" t="s">
        <v>19</v>
      </c>
      <c r="N308" s="209" t="s">
        <v>45</v>
      </c>
      <c r="O308" s="76"/>
      <c r="P308" s="210">
        <f>O308*H308</f>
        <v>0</v>
      </c>
      <c r="Q308" s="210">
        <v>0</v>
      </c>
      <c r="R308" s="210">
        <f>Q308*H308</f>
        <v>0</v>
      </c>
      <c r="S308" s="210">
        <v>0</v>
      </c>
      <c r="T308" s="211">
        <f>S308*H308</f>
        <v>0</v>
      </c>
      <c r="AR308" s="14" t="s">
        <v>137</v>
      </c>
      <c r="AT308" s="14" t="s">
        <v>132</v>
      </c>
      <c r="AU308" s="14" t="s">
        <v>84</v>
      </c>
      <c r="AY308" s="14" t="s">
        <v>130</v>
      </c>
      <c r="BE308" s="212">
        <f>IF(N308="základní",J308,0)</f>
        <v>0</v>
      </c>
      <c r="BF308" s="212">
        <f>IF(N308="snížená",J308,0)</f>
        <v>0</v>
      </c>
      <c r="BG308" s="212">
        <f>IF(N308="zákl. přenesená",J308,0)</f>
        <v>0</v>
      </c>
      <c r="BH308" s="212">
        <f>IF(N308="sníž. přenesená",J308,0)</f>
        <v>0</v>
      </c>
      <c r="BI308" s="212">
        <f>IF(N308="nulová",J308,0)</f>
        <v>0</v>
      </c>
      <c r="BJ308" s="14" t="s">
        <v>82</v>
      </c>
      <c r="BK308" s="212">
        <f>ROUND(I308*H308,2)</f>
        <v>0</v>
      </c>
      <c r="BL308" s="14" t="s">
        <v>137</v>
      </c>
      <c r="BM308" s="14" t="s">
        <v>942</v>
      </c>
    </row>
    <row r="309" spans="2:47" s="1" customFormat="1" ht="12">
      <c r="B309" s="35"/>
      <c r="C309" s="36"/>
      <c r="D309" s="213" t="s">
        <v>139</v>
      </c>
      <c r="E309" s="36"/>
      <c r="F309" s="214" t="s">
        <v>555</v>
      </c>
      <c r="G309" s="36"/>
      <c r="H309" s="36"/>
      <c r="I309" s="127"/>
      <c r="J309" s="36"/>
      <c r="K309" s="36"/>
      <c r="L309" s="40"/>
      <c r="M309" s="215"/>
      <c r="N309" s="76"/>
      <c r="O309" s="76"/>
      <c r="P309" s="76"/>
      <c r="Q309" s="76"/>
      <c r="R309" s="76"/>
      <c r="S309" s="76"/>
      <c r="T309" s="77"/>
      <c r="AT309" s="14" t="s">
        <v>139</v>
      </c>
      <c r="AU309" s="14" t="s">
        <v>84</v>
      </c>
    </row>
    <row r="310" spans="2:47" s="1" customFormat="1" ht="12">
      <c r="B310" s="35"/>
      <c r="C310" s="36"/>
      <c r="D310" s="213" t="s">
        <v>141</v>
      </c>
      <c r="E310" s="36"/>
      <c r="F310" s="216" t="s">
        <v>540</v>
      </c>
      <c r="G310" s="36"/>
      <c r="H310" s="36"/>
      <c r="I310" s="127"/>
      <c r="J310" s="36"/>
      <c r="K310" s="36"/>
      <c r="L310" s="40"/>
      <c r="M310" s="215"/>
      <c r="N310" s="76"/>
      <c r="O310" s="76"/>
      <c r="P310" s="76"/>
      <c r="Q310" s="76"/>
      <c r="R310" s="76"/>
      <c r="S310" s="76"/>
      <c r="T310" s="77"/>
      <c r="AT310" s="14" t="s">
        <v>141</v>
      </c>
      <c r="AU310" s="14" t="s">
        <v>84</v>
      </c>
    </row>
    <row r="311" spans="2:65" s="1" customFormat="1" ht="20.4" customHeight="1">
      <c r="B311" s="35"/>
      <c r="C311" s="201" t="s">
        <v>468</v>
      </c>
      <c r="D311" s="201" t="s">
        <v>132</v>
      </c>
      <c r="E311" s="202" t="s">
        <v>557</v>
      </c>
      <c r="F311" s="203" t="s">
        <v>558</v>
      </c>
      <c r="G311" s="204" t="s">
        <v>360</v>
      </c>
      <c r="H311" s="205">
        <v>3</v>
      </c>
      <c r="I311" s="206"/>
      <c r="J311" s="207">
        <f>ROUND(I311*H311,2)</f>
        <v>0</v>
      </c>
      <c r="K311" s="203" t="s">
        <v>136</v>
      </c>
      <c r="L311" s="40"/>
      <c r="M311" s="208" t="s">
        <v>19</v>
      </c>
      <c r="N311" s="209" t="s">
        <v>45</v>
      </c>
      <c r="O311" s="76"/>
      <c r="P311" s="210">
        <f>O311*H311</f>
        <v>0</v>
      </c>
      <c r="Q311" s="210">
        <v>0.00918</v>
      </c>
      <c r="R311" s="210">
        <f>Q311*H311</f>
        <v>0.027540000000000002</v>
      </c>
      <c r="S311" s="210">
        <v>0</v>
      </c>
      <c r="T311" s="211">
        <f>S311*H311</f>
        <v>0</v>
      </c>
      <c r="AR311" s="14" t="s">
        <v>137</v>
      </c>
      <c r="AT311" s="14" t="s">
        <v>132</v>
      </c>
      <c r="AU311" s="14" t="s">
        <v>84</v>
      </c>
      <c r="AY311" s="14" t="s">
        <v>130</v>
      </c>
      <c r="BE311" s="212">
        <f>IF(N311="základní",J311,0)</f>
        <v>0</v>
      </c>
      <c r="BF311" s="212">
        <f>IF(N311="snížená",J311,0)</f>
        <v>0</v>
      </c>
      <c r="BG311" s="212">
        <f>IF(N311="zákl. přenesená",J311,0)</f>
        <v>0</v>
      </c>
      <c r="BH311" s="212">
        <f>IF(N311="sníž. přenesená",J311,0)</f>
        <v>0</v>
      </c>
      <c r="BI311" s="212">
        <f>IF(N311="nulová",J311,0)</f>
        <v>0</v>
      </c>
      <c r="BJ311" s="14" t="s">
        <v>82</v>
      </c>
      <c r="BK311" s="212">
        <f>ROUND(I311*H311,2)</f>
        <v>0</v>
      </c>
      <c r="BL311" s="14" t="s">
        <v>137</v>
      </c>
      <c r="BM311" s="14" t="s">
        <v>943</v>
      </c>
    </row>
    <row r="312" spans="2:47" s="1" customFormat="1" ht="12">
      <c r="B312" s="35"/>
      <c r="C312" s="36"/>
      <c r="D312" s="213" t="s">
        <v>139</v>
      </c>
      <c r="E312" s="36"/>
      <c r="F312" s="214" t="s">
        <v>558</v>
      </c>
      <c r="G312" s="36"/>
      <c r="H312" s="36"/>
      <c r="I312" s="127"/>
      <c r="J312" s="36"/>
      <c r="K312" s="36"/>
      <c r="L312" s="40"/>
      <c r="M312" s="215"/>
      <c r="N312" s="76"/>
      <c r="O312" s="76"/>
      <c r="P312" s="76"/>
      <c r="Q312" s="76"/>
      <c r="R312" s="76"/>
      <c r="S312" s="76"/>
      <c r="T312" s="77"/>
      <c r="AT312" s="14" t="s">
        <v>139</v>
      </c>
      <c r="AU312" s="14" t="s">
        <v>84</v>
      </c>
    </row>
    <row r="313" spans="2:47" s="1" customFormat="1" ht="12">
      <c r="B313" s="35"/>
      <c r="C313" s="36"/>
      <c r="D313" s="213" t="s">
        <v>141</v>
      </c>
      <c r="E313" s="36"/>
      <c r="F313" s="216" t="s">
        <v>560</v>
      </c>
      <c r="G313" s="36"/>
      <c r="H313" s="36"/>
      <c r="I313" s="127"/>
      <c r="J313" s="36"/>
      <c r="K313" s="36"/>
      <c r="L313" s="40"/>
      <c r="M313" s="215"/>
      <c r="N313" s="76"/>
      <c r="O313" s="76"/>
      <c r="P313" s="76"/>
      <c r="Q313" s="76"/>
      <c r="R313" s="76"/>
      <c r="S313" s="76"/>
      <c r="T313" s="77"/>
      <c r="AT313" s="14" t="s">
        <v>141</v>
      </c>
      <c r="AU313" s="14" t="s">
        <v>84</v>
      </c>
    </row>
    <row r="314" spans="2:65" s="1" customFormat="1" ht="20.4" customHeight="1">
      <c r="B314" s="35"/>
      <c r="C314" s="228" t="s">
        <v>472</v>
      </c>
      <c r="D314" s="228" t="s">
        <v>330</v>
      </c>
      <c r="E314" s="229" t="s">
        <v>566</v>
      </c>
      <c r="F314" s="230" t="s">
        <v>567</v>
      </c>
      <c r="G314" s="231" t="s">
        <v>360</v>
      </c>
      <c r="H314" s="232">
        <v>1</v>
      </c>
      <c r="I314" s="233"/>
      <c r="J314" s="234">
        <f>ROUND(I314*H314,2)</f>
        <v>0</v>
      </c>
      <c r="K314" s="230" t="s">
        <v>136</v>
      </c>
      <c r="L314" s="235"/>
      <c r="M314" s="236" t="s">
        <v>19</v>
      </c>
      <c r="N314" s="237" t="s">
        <v>45</v>
      </c>
      <c r="O314" s="76"/>
      <c r="P314" s="210">
        <f>O314*H314</f>
        <v>0</v>
      </c>
      <c r="Q314" s="210">
        <v>0.254</v>
      </c>
      <c r="R314" s="210">
        <f>Q314*H314</f>
        <v>0.254</v>
      </c>
      <c r="S314" s="210">
        <v>0</v>
      </c>
      <c r="T314" s="211">
        <f>S314*H314</f>
        <v>0</v>
      </c>
      <c r="AR314" s="14" t="s">
        <v>178</v>
      </c>
      <c r="AT314" s="14" t="s">
        <v>330</v>
      </c>
      <c r="AU314" s="14" t="s">
        <v>84</v>
      </c>
      <c r="AY314" s="14" t="s">
        <v>130</v>
      </c>
      <c r="BE314" s="212">
        <f>IF(N314="základní",J314,0)</f>
        <v>0</v>
      </c>
      <c r="BF314" s="212">
        <f>IF(N314="snížená",J314,0)</f>
        <v>0</v>
      </c>
      <c r="BG314" s="212">
        <f>IF(N314="zákl. přenesená",J314,0)</f>
        <v>0</v>
      </c>
      <c r="BH314" s="212">
        <f>IF(N314="sníž. přenesená",J314,0)</f>
        <v>0</v>
      </c>
      <c r="BI314" s="212">
        <f>IF(N314="nulová",J314,0)</f>
        <v>0</v>
      </c>
      <c r="BJ314" s="14" t="s">
        <v>82</v>
      </c>
      <c r="BK314" s="212">
        <f>ROUND(I314*H314,2)</f>
        <v>0</v>
      </c>
      <c r="BL314" s="14" t="s">
        <v>137</v>
      </c>
      <c r="BM314" s="14" t="s">
        <v>944</v>
      </c>
    </row>
    <row r="315" spans="2:47" s="1" customFormat="1" ht="12">
      <c r="B315" s="35"/>
      <c r="C315" s="36"/>
      <c r="D315" s="213" t="s">
        <v>139</v>
      </c>
      <c r="E315" s="36"/>
      <c r="F315" s="214" t="s">
        <v>567</v>
      </c>
      <c r="G315" s="36"/>
      <c r="H315" s="36"/>
      <c r="I315" s="127"/>
      <c r="J315" s="36"/>
      <c r="K315" s="36"/>
      <c r="L315" s="40"/>
      <c r="M315" s="215"/>
      <c r="N315" s="76"/>
      <c r="O315" s="76"/>
      <c r="P315" s="76"/>
      <c r="Q315" s="76"/>
      <c r="R315" s="76"/>
      <c r="S315" s="76"/>
      <c r="T315" s="77"/>
      <c r="AT315" s="14" t="s">
        <v>139</v>
      </c>
      <c r="AU315" s="14" t="s">
        <v>84</v>
      </c>
    </row>
    <row r="316" spans="2:65" s="1" customFormat="1" ht="20.4" customHeight="1">
      <c r="B316" s="35"/>
      <c r="C316" s="228" t="s">
        <v>477</v>
      </c>
      <c r="D316" s="228" t="s">
        <v>330</v>
      </c>
      <c r="E316" s="229" t="s">
        <v>570</v>
      </c>
      <c r="F316" s="230" t="s">
        <v>571</v>
      </c>
      <c r="G316" s="231" t="s">
        <v>360</v>
      </c>
      <c r="H316" s="232">
        <v>2</v>
      </c>
      <c r="I316" s="233"/>
      <c r="J316" s="234">
        <f>ROUND(I316*H316,2)</f>
        <v>0</v>
      </c>
      <c r="K316" s="230" t="s">
        <v>136</v>
      </c>
      <c r="L316" s="235"/>
      <c r="M316" s="236" t="s">
        <v>19</v>
      </c>
      <c r="N316" s="237" t="s">
        <v>45</v>
      </c>
      <c r="O316" s="76"/>
      <c r="P316" s="210">
        <f>O316*H316</f>
        <v>0</v>
      </c>
      <c r="Q316" s="210">
        <v>0.506</v>
      </c>
      <c r="R316" s="210">
        <f>Q316*H316</f>
        <v>1.012</v>
      </c>
      <c r="S316" s="210">
        <v>0</v>
      </c>
      <c r="T316" s="211">
        <f>S316*H316</f>
        <v>0</v>
      </c>
      <c r="AR316" s="14" t="s">
        <v>178</v>
      </c>
      <c r="AT316" s="14" t="s">
        <v>330</v>
      </c>
      <c r="AU316" s="14" t="s">
        <v>84</v>
      </c>
      <c r="AY316" s="14" t="s">
        <v>130</v>
      </c>
      <c r="BE316" s="212">
        <f>IF(N316="základní",J316,0)</f>
        <v>0</v>
      </c>
      <c r="BF316" s="212">
        <f>IF(N316="snížená",J316,0)</f>
        <v>0</v>
      </c>
      <c r="BG316" s="212">
        <f>IF(N316="zákl. přenesená",J316,0)</f>
        <v>0</v>
      </c>
      <c r="BH316" s="212">
        <f>IF(N316="sníž. přenesená",J316,0)</f>
        <v>0</v>
      </c>
      <c r="BI316" s="212">
        <f>IF(N316="nulová",J316,0)</f>
        <v>0</v>
      </c>
      <c r="BJ316" s="14" t="s">
        <v>82</v>
      </c>
      <c r="BK316" s="212">
        <f>ROUND(I316*H316,2)</f>
        <v>0</v>
      </c>
      <c r="BL316" s="14" t="s">
        <v>137</v>
      </c>
      <c r="BM316" s="14" t="s">
        <v>945</v>
      </c>
    </row>
    <row r="317" spans="2:47" s="1" customFormat="1" ht="12">
      <c r="B317" s="35"/>
      <c r="C317" s="36"/>
      <c r="D317" s="213" t="s">
        <v>139</v>
      </c>
      <c r="E317" s="36"/>
      <c r="F317" s="214" t="s">
        <v>571</v>
      </c>
      <c r="G317" s="36"/>
      <c r="H317" s="36"/>
      <c r="I317" s="127"/>
      <c r="J317" s="36"/>
      <c r="K317" s="36"/>
      <c r="L317" s="40"/>
      <c r="M317" s="215"/>
      <c r="N317" s="76"/>
      <c r="O317" s="76"/>
      <c r="P317" s="76"/>
      <c r="Q317" s="76"/>
      <c r="R317" s="76"/>
      <c r="S317" s="76"/>
      <c r="T317" s="77"/>
      <c r="AT317" s="14" t="s">
        <v>139</v>
      </c>
      <c r="AU317" s="14" t="s">
        <v>84</v>
      </c>
    </row>
    <row r="318" spans="2:65" s="1" customFormat="1" ht="20.4" customHeight="1">
      <c r="B318" s="35"/>
      <c r="C318" s="201" t="s">
        <v>481</v>
      </c>
      <c r="D318" s="201" t="s">
        <v>132</v>
      </c>
      <c r="E318" s="202" t="s">
        <v>574</v>
      </c>
      <c r="F318" s="203" t="s">
        <v>575</v>
      </c>
      <c r="G318" s="204" t="s">
        <v>360</v>
      </c>
      <c r="H318" s="205">
        <v>3</v>
      </c>
      <c r="I318" s="206"/>
      <c r="J318" s="207">
        <f>ROUND(I318*H318,2)</f>
        <v>0</v>
      </c>
      <c r="K318" s="203" t="s">
        <v>136</v>
      </c>
      <c r="L318" s="40"/>
      <c r="M318" s="208" t="s">
        <v>19</v>
      </c>
      <c r="N318" s="209" t="s">
        <v>45</v>
      </c>
      <c r="O318" s="76"/>
      <c r="P318" s="210">
        <f>O318*H318</f>
        <v>0</v>
      </c>
      <c r="Q318" s="210">
        <v>0.01147</v>
      </c>
      <c r="R318" s="210">
        <f>Q318*H318</f>
        <v>0.034409999999999996</v>
      </c>
      <c r="S318" s="210">
        <v>0</v>
      </c>
      <c r="T318" s="211">
        <f>S318*H318</f>
        <v>0</v>
      </c>
      <c r="AR318" s="14" t="s">
        <v>137</v>
      </c>
      <c r="AT318" s="14" t="s">
        <v>132</v>
      </c>
      <c r="AU318" s="14" t="s">
        <v>84</v>
      </c>
      <c r="AY318" s="14" t="s">
        <v>130</v>
      </c>
      <c r="BE318" s="212">
        <f>IF(N318="základní",J318,0)</f>
        <v>0</v>
      </c>
      <c r="BF318" s="212">
        <f>IF(N318="snížená",J318,0)</f>
        <v>0</v>
      </c>
      <c r="BG318" s="212">
        <f>IF(N318="zákl. přenesená",J318,0)</f>
        <v>0</v>
      </c>
      <c r="BH318" s="212">
        <f>IF(N318="sníž. přenesená",J318,0)</f>
        <v>0</v>
      </c>
      <c r="BI318" s="212">
        <f>IF(N318="nulová",J318,0)</f>
        <v>0</v>
      </c>
      <c r="BJ318" s="14" t="s">
        <v>82</v>
      </c>
      <c r="BK318" s="212">
        <f>ROUND(I318*H318,2)</f>
        <v>0</v>
      </c>
      <c r="BL318" s="14" t="s">
        <v>137</v>
      </c>
      <c r="BM318" s="14" t="s">
        <v>946</v>
      </c>
    </row>
    <row r="319" spans="2:47" s="1" customFormat="1" ht="12">
      <c r="B319" s="35"/>
      <c r="C319" s="36"/>
      <c r="D319" s="213" t="s">
        <v>139</v>
      </c>
      <c r="E319" s="36"/>
      <c r="F319" s="214" t="s">
        <v>575</v>
      </c>
      <c r="G319" s="36"/>
      <c r="H319" s="36"/>
      <c r="I319" s="127"/>
      <c r="J319" s="36"/>
      <c r="K319" s="36"/>
      <c r="L319" s="40"/>
      <c r="M319" s="215"/>
      <c r="N319" s="76"/>
      <c r="O319" s="76"/>
      <c r="P319" s="76"/>
      <c r="Q319" s="76"/>
      <c r="R319" s="76"/>
      <c r="S319" s="76"/>
      <c r="T319" s="77"/>
      <c r="AT319" s="14" t="s">
        <v>139</v>
      </c>
      <c r="AU319" s="14" t="s">
        <v>84</v>
      </c>
    </row>
    <row r="320" spans="2:47" s="1" customFormat="1" ht="12">
      <c r="B320" s="35"/>
      <c r="C320" s="36"/>
      <c r="D320" s="213" t="s">
        <v>141</v>
      </c>
      <c r="E320" s="36"/>
      <c r="F320" s="216" t="s">
        <v>560</v>
      </c>
      <c r="G320" s="36"/>
      <c r="H320" s="36"/>
      <c r="I320" s="127"/>
      <c r="J320" s="36"/>
      <c r="K320" s="36"/>
      <c r="L320" s="40"/>
      <c r="M320" s="215"/>
      <c r="N320" s="76"/>
      <c r="O320" s="76"/>
      <c r="P320" s="76"/>
      <c r="Q320" s="76"/>
      <c r="R320" s="76"/>
      <c r="S320" s="76"/>
      <c r="T320" s="77"/>
      <c r="AT320" s="14" t="s">
        <v>141</v>
      </c>
      <c r="AU320" s="14" t="s">
        <v>84</v>
      </c>
    </row>
    <row r="321" spans="2:65" s="1" customFormat="1" ht="20.4" customHeight="1">
      <c r="B321" s="35"/>
      <c r="C321" s="228" t="s">
        <v>485</v>
      </c>
      <c r="D321" s="228" t="s">
        <v>330</v>
      </c>
      <c r="E321" s="229" t="s">
        <v>578</v>
      </c>
      <c r="F321" s="230" t="s">
        <v>579</v>
      </c>
      <c r="G321" s="231" t="s">
        <v>360</v>
      </c>
      <c r="H321" s="232">
        <v>3</v>
      </c>
      <c r="I321" s="233"/>
      <c r="J321" s="234">
        <f>ROUND(I321*H321,2)</f>
        <v>0</v>
      </c>
      <c r="K321" s="230" t="s">
        <v>136</v>
      </c>
      <c r="L321" s="235"/>
      <c r="M321" s="236" t="s">
        <v>19</v>
      </c>
      <c r="N321" s="237" t="s">
        <v>45</v>
      </c>
      <c r="O321" s="76"/>
      <c r="P321" s="210">
        <f>O321*H321</f>
        <v>0</v>
      </c>
      <c r="Q321" s="210">
        <v>0.548</v>
      </c>
      <c r="R321" s="210">
        <f>Q321*H321</f>
        <v>1.6440000000000001</v>
      </c>
      <c r="S321" s="210">
        <v>0</v>
      </c>
      <c r="T321" s="211">
        <f>S321*H321</f>
        <v>0</v>
      </c>
      <c r="AR321" s="14" t="s">
        <v>178</v>
      </c>
      <c r="AT321" s="14" t="s">
        <v>330</v>
      </c>
      <c r="AU321" s="14" t="s">
        <v>84</v>
      </c>
      <c r="AY321" s="14" t="s">
        <v>130</v>
      </c>
      <c r="BE321" s="212">
        <f>IF(N321="základní",J321,0)</f>
        <v>0</v>
      </c>
      <c r="BF321" s="212">
        <f>IF(N321="snížená",J321,0)</f>
        <v>0</v>
      </c>
      <c r="BG321" s="212">
        <f>IF(N321="zákl. přenesená",J321,0)</f>
        <v>0</v>
      </c>
      <c r="BH321" s="212">
        <f>IF(N321="sníž. přenesená",J321,0)</f>
        <v>0</v>
      </c>
      <c r="BI321" s="212">
        <f>IF(N321="nulová",J321,0)</f>
        <v>0</v>
      </c>
      <c r="BJ321" s="14" t="s">
        <v>82</v>
      </c>
      <c r="BK321" s="212">
        <f>ROUND(I321*H321,2)</f>
        <v>0</v>
      </c>
      <c r="BL321" s="14" t="s">
        <v>137</v>
      </c>
      <c r="BM321" s="14" t="s">
        <v>947</v>
      </c>
    </row>
    <row r="322" spans="2:47" s="1" customFormat="1" ht="12">
      <c r="B322" s="35"/>
      <c r="C322" s="36"/>
      <c r="D322" s="213" t="s">
        <v>139</v>
      </c>
      <c r="E322" s="36"/>
      <c r="F322" s="214" t="s">
        <v>579</v>
      </c>
      <c r="G322" s="36"/>
      <c r="H322" s="36"/>
      <c r="I322" s="127"/>
      <c r="J322" s="36"/>
      <c r="K322" s="36"/>
      <c r="L322" s="40"/>
      <c r="M322" s="215"/>
      <c r="N322" s="76"/>
      <c r="O322" s="76"/>
      <c r="P322" s="76"/>
      <c r="Q322" s="76"/>
      <c r="R322" s="76"/>
      <c r="S322" s="76"/>
      <c r="T322" s="77"/>
      <c r="AT322" s="14" t="s">
        <v>139</v>
      </c>
      <c r="AU322" s="14" t="s">
        <v>84</v>
      </c>
    </row>
    <row r="323" spans="2:65" s="1" customFormat="1" ht="20.4" customHeight="1">
      <c r="B323" s="35"/>
      <c r="C323" s="201" t="s">
        <v>491</v>
      </c>
      <c r="D323" s="201" t="s">
        <v>132</v>
      </c>
      <c r="E323" s="202" t="s">
        <v>582</v>
      </c>
      <c r="F323" s="203" t="s">
        <v>583</v>
      </c>
      <c r="G323" s="204" t="s">
        <v>360</v>
      </c>
      <c r="H323" s="205">
        <v>3</v>
      </c>
      <c r="I323" s="206"/>
      <c r="J323" s="207">
        <f>ROUND(I323*H323,2)</f>
        <v>0</v>
      </c>
      <c r="K323" s="203" t="s">
        <v>136</v>
      </c>
      <c r="L323" s="40"/>
      <c r="M323" s="208" t="s">
        <v>19</v>
      </c>
      <c r="N323" s="209" t="s">
        <v>45</v>
      </c>
      <c r="O323" s="76"/>
      <c r="P323" s="210">
        <f>O323*H323</f>
        <v>0</v>
      </c>
      <c r="Q323" s="210">
        <v>0.02753</v>
      </c>
      <c r="R323" s="210">
        <f>Q323*H323</f>
        <v>0.08259</v>
      </c>
      <c r="S323" s="210">
        <v>0</v>
      </c>
      <c r="T323" s="211">
        <f>S323*H323</f>
        <v>0</v>
      </c>
      <c r="AR323" s="14" t="s">
        <v>137</v>
      </c>
      <c r="AT323" s="14" t="s">
        <v>132</v>
      </c>
      <c r="AU323" s="14" t="s">
        <v>84</v>
      </c>
      <c r="AY323" s="14" t="s">
        <v>130</v>
      </c>
      <c r="BE323" s="212">
        <f>IF(N323="základní",J323,0)</f>
        <v>0</v>
      </c>
      <c r="BF323" s="212">
        <f>IF(N323="snížená",J323,0)</f>
        <v>0</v>
      </c>
      <c r="BG323" s="212">
        <f>IF(N323="zákl. přenesená",J323,0)</f>
        <v>0</v>
      </c>
      <c r="BH323" s="212">
        <f>IF(N323="sníž. přenesená",J323,0)</f>
        <v>0</v>
      </c>
      <c r="BI323" s="212">
        <f>IF(N323="nulová",J323,0)</f>
        <v>0</v>
      </c>
      <c r="BJ323" s="14" t="s">
        <v>82</v>
      </c>
      <c r="BK323" s="212">
        <f>ROUND(I323*H323,2)</f>
        <v>0</v>
      </c>
      <c r="BL323" s="14" t="s">
        <v>137</v>
      </c>
      <c r="BM323" s="14" t="s">
        <v>948</v>
      </c>
    </row>
    <row r="324" spans="2:47" s="1" customFormat="1" ht="12">
      <c r="B324" s="35"/>
      <c r="C324" s="36"/>
      <c r="D324" s="213" t="s">
        <v>139</v>
      </c>
      <c r="E324" s="36"/>
      <c r="F324" s="214" t="s">
        <v>583</v>
      </c>
      <c r="G324" s="36"/>
      <c r="H324" s="36"/>
      <c r="I324" s="127"/>
      <c r="J324" s="36"/>
      <c r="K324" s="36"/>
      <c r="L324" s="40"/>
      <c r="M324" s="215"/>
      <c r="N324" s="76"/>
      <c r="O324" s="76"/>
      <c r="P324" s="76"/>
      <c r="Q324" s="76"/>
      <c r="R324" s="76"/>
      <c r="S324" s="76"/>
      <c r="T324" s="77"/>
      <c r="AT324" s="14" t="s">
        <v>139</v>
      </c>
      <c r="AU324" s="14" t="s">
        <v>84</v>
      </c>
    </row>
    <row r="325" spans="2:47" s="1" customFormat="1" ht="12">
      <c r="B325" s="35"/>
      <c r="C325" s="36"/>
      <c r="D325" s="213" t="s">
        <v>141</v>
      </c>
      <c r="E325" s="36"/>
      <c r="F325" s="216" t="s">
        <v>560</v>
      </c>
      <c r="G325" s="36"/>
      <c r="H325" s="36"/>
      <c r="I325" s="127"/>
      <c r="J325" s="36"/>
      <c r="K325" s="36"/>
      <c r="L325" s="40"/>
      <c r="M325" s="215"/>
      <c r="N325" s="76"/>
      <c r="O325" s="76"/>
      <c r="P325" s="76"/>
      <c r="Q325" s="76"/>
      <c r="R325" s="76"/>
      <c r="S325" s="76"/>
      <c r="T325" s="77"/>
      <c r="AT325" s="14" t="s">
        <v>141</v>
      </c>
      <c r="AU325" s="14" t="s">
        <v>84</v>
      </c>
    </row>
    <row r="326" spans="2:65" s="1" customFormat="1" ht="20.4" customHeight="1">
      <c r="B326" s="35"/>
      <c r="C326" s="228" t="s">
        <v>495</v>
      </c>
      <c r="D326" s="228" t="s">
        <v>330</v>
      </c>
      <c r="E326" s="229" t="s">
        <v>596</v>
      </c>
      <c r="F326" s="230" t="s">
        <v>597</v>
      </c>
      <c r="G326" s="231" t="s">
        <v>360</v>
      </c>
      <c r="H326" s="232">
        <v>3</v>
      </c>
      <c r="I326" s="233"/>
      <c r="J326" s="234">
        <f>ROUND(I326*H326,2)</f>
        <v>0</v>
      </c>
      <c r="K326" s="230" t="s">
        <v>136</v>
      </c>
      <c r="L326" s="235"/>
      <c r="M326" s="236" t="s">
        <v>19</v>
      </c>
      <c r="N326" s="237" t="s">
        <v>45</v>
      </c>
      <c r="O326" s="76"/>
      <c r="P326" s="210">
        <f>O326*H326</f>
        <v>0</v>
      </c>
      <c r="Q326" s="210">
        <v>1.548</v>
      </c>
      <c r="R326" s="210">
        <f>Q326*H326</f>
        <v>4.644</v>
      </c>
      <c r="S326" s="210">
        <v>0</v>
      </c>
      <c r="T326" s="211">
        <f>S326*H326</f>
        <v>0</v>
      </c>
      <c r="AR326" s="14" t="s">
        <v>178</v>
      </c>
      <c r="AT326" s="14" t="s">
        <v>330</v>
      </c>
      <c r="AU326" s="14" t="s">
        <v>84</v>
      </c>
      <c r="AY326" s="14" t="s">
        <v>130</v>
      </c>
      <c r="BE326" s="212">
        <f>IF(N326="základní",J326,0)</f>
        <v>0</v>
      </c>
      <c r="BF326" s="212">
        <f>IF(N326="snížená",J326,0)</f>
        <v>0</v>
      </c>
      <c r="BG326" s="212">
        <f>IF(N326="zákl. přenesená",J326,0)</f>
        <v>0</v>
      </c>
      <c r="BH326" s="212">
        <f>IF(N326="sníž. přenesená",J326,0)</f>
        <v>0</v>
      </c>
      <c r="BI326" s="212">
        <f>IF(N326="nulová",J326,0)</f>
        <v>0</v>
      </c>
      <c r="BJ326" s="14" t="s">
        <v>82</v>
      </c>
      <c r="BK326" s="212">
        <f>ROUND(I326*H326,2)</f>
        <v>0</v>
      </c>
      <c r="BL326" s="14" t="s">
        <v>137</v>
      </c>
      <c r="BM326" s="14" t="s">
        <v>949</v>
      </c>
    </row>
    <row r="327" spans="2:47" s="1" customFormat="1" ht="12">
      <c r="B327" s="35"/>
      <c r="C327" s="36"/>
      <c r="D327" s="213" t="s">
        <v>139</v>
      </c>
      <c r="E327" s="36"/>
      <c r="F327" s="214" t="s">
        <v>599</v>
      </c>
      <c r="G327" s="36"/>
      <c r="H327" s="36"/>
      <c r="I327" s="127"/>
      <c r="J327" s="36"/>
      <c r="K327" s="36"/>
      <c r="L327" s="40"/>
      <c r="M327" s="215"/>
      <c r="N327" s="76"/>
      <c r="O327" s="76"/>
      <c r="P327" s="76"/>
      <c r="Q327" s="76"/>
      <c r="R327" s="76"/>
      <c r="S327" s="76"/>
      <c r="T327" s="77"/>
      <c r="AT327" s="14" t="s">
        <v>139</v>
      </c>
      <c r="AU327" s="14" t="s">
        <v>84</v>
      </c>
    </row>
    <row r="328" spans="2:65" s="1" customFormat="1" ht="20.4" customHeight="1">
      <c r="B328" s="35"/>
      <c r="C328" s="228" t="s">
        <v>500</v>
      </c>
      <c r="D328" s="228" t="s">
        <v>330</v>
      </c>
      <c r="E328" s="229" t="s">
        <v>601</v>
      </c>
      <c r="F328" s="230" t="s">
        <v>602</v>
      </c>
      <c r="G328" s="231" t="s">
        <v>360</v>
      </c>
      <c r="H328" s="232">
        <v>6</v>
      </c>
      <c r="I328" s="233"/>
      <c r="J328" s="234">
        <f>ROUND(I328*H328,2)</f>
        <v>0</v>
      </c>
      <c r="K328" s="230" t="s">
        <v>136</v>
      </c>
      <c r="L328" s="235"/>
      <c r="M328" s="236" t="s">
        <v>19</v>
      </c>
      <c r="N328" s="237" t="s">
        <v>45</v>
      </c>
      <c r="O328" s="76"/>
      <c r="P328" s="210">
        <f>O328*H328</f>
        <v>0</v>
      </c>
      <c r="Q328" s="210">
        <v>0.002</v>
      </c>
      <c r="R328" s="210">
        <f>Q328*H328</f>
        <v>0.012</v>
      </c>
      <c r="S328" s="210">
        <v>0</v>
      </c>
      <c r="T328" s="211">
        <f>S328*H328</f>
        <v>0</v>
      </c>
      <c r="AR328" s="14" t="s">
        <v>178</v>
      </c>
      <c r="AT328" s="14" t="s">
        <v>330</v>
      </c>
      <c r="AU328" s="14" t="s">
        <v>84</v>
      </c>
      <c r="AY328" s="14" t="s">
        <v>130</v>
      </c>
      <c r="BE328" s="212">
        <f>IF(N328="základní",J328,0)</f>
        <v>0</v>
      </c>
      <c r="BF328" s="212">
        <f>IF(N328="snížená",J328,0)</f>
        <v>0</v>
      </c>
      <c r="BG328" s="212">
        <f>IF(N328="zákl. přenesená",J328,0)</f>
        <v>0</v>
      </c>
      <c r="BH328" s="212">
        <f>IF(N328="sníž. přenesená",J328,0)</f>
        <v>0</v>
      </c>
      <c r="BI328" s="212">
        <f>IF(N328="nulová",J328,0)</f>
        <v>0</v>
      </c>
      <c r="BJ328" s="14" t="s">
        <v>82</v>
      </c>
      <c r="BK328" s="212">
        <f>ROUND(I328*H328,2)</f>
        <v>0</v>
      </c>
      <c r="BL328" s="14" t="s">
        <v>137</v>
      </c>
      <c r="BM328" s="14" t="s">
        <v>950</v>
      </c>
    </row>
    <row r="329" spans="2:47" s="1" customFormat="1" ht="12">
      <c r="B329" s="35"/>
      <c r="C329" s="36"/>
      <c r="D329" s="213" t="s">
        <v>139</v>
      </c>
      <c r="E329" s="36"/>
      <c r="F329" s="214" t="s">
        <v>602</v>
      </c>
      <c r="G329" s="36"/>
      <c r="H329" s="36"/>
      <c r="I329" s="127"/>
      <c r="J329" s="36"/>
      <c r="K329" s="36"/>
      <c r="L329" s="40"/>
      <c r="M329" s="215"/>
      <c r="N329" s="76"/>
      <c r="O329" s="76"/>
      <c r="P329" s="76"/>
      <c r="Q329" s="76"/>
      <c r="R329" s="76"/>
      <c r="S329" s="76"/>
      <c r="T329" s="77"/>
      <c r="AT329" s="14" t="s">
        <v>139</v>
      </c>
      <c r="AU329" s="14" t="s">
        <v>84</v>
      </c>
    </row>
    <row r="330" spans="2:65" s="1" customFormat="1" ht="20.4" customHeight="1">
      <c r="B330" s="35"/>
      <c r="C330" s="201" t="s">
        <v>504</v>
      </c>
      <c r="D330" s="201" t="s">
        <v>132</v>
      </c>
      <c r="E330" s="202" t="s">
        <v>605</v>
      </c>
      <c r="F330" s="203" t="s">
        <v>606</v>
      </c>
      <c r="G330" s="204" t="s">
        <v>360</v>
      </c>
      <c r="H330" s="205">
        <v>2</v>
      </c>
      <c r="I330" s="206"/>
      <c r="J330" s="207">
        <f>ROUND(I330*H330,2)</f>
        <v>0</v>
      </c>
      <c r="K330" s="203" t="s">
        <v>136</v>
      </c>
      <c r="L330" s="40"/>
      <c r="M330" s="208" t="s">
        <v>19</v>
      </c>
      <c r="N330" s="209" t="s">
        <v>45</v>
      </c>
      <c r="O330" s="76"/>
      <c r="P330" s="210">
        <f>O330*H330</f>
        <v>0</v>
      </c>
      <c r="Q330" s="210">
        <v>0.14494</v>
      </c>
      <c r="R330" s="210">
        <f>Q330*H330</f>
        <v>0.28988</v>
      </c>
      <c r="S330" s="210">
        <v>0</v>
      </c>
      <c r="T330" s="211">
        <f>S330*H330</f>
        <v>0</v>
      </c>
      <c r="AR330" s="14" t="s">
        <v>137</v>
      </c>
      <c r="AT330" s="14" t="s">
        <v>132</v>
      </c>
      <c r="AU330" s="14" t="s">
        <v>84</v>
      </c>
      <c r="AY330" s="14" t="s">
        <v>130</v>
      </c>
      <c r="BE330" s="212">
        <f>IF(N330="základní",J330,0)</f>
        <v>0</v>
      </c>
      <c r="BF330" s="212">
        <f>IF(N330="snížená",J330,0)</f>
        <v>0</v>
      </c>
      <c r="BG330" s="212">
        <f>IF(N330="zákl. přenesená",J330,0)</f>
        <v>0</v>
      </c>
      <c r="BH330" s="212">
        <f>IF(N330="sníž. přenesená",J330,0)</f>
        <v>0</v>
      </c>
      <c r="BI330" s="212">
        <f>IF(N330="nulová",J330,0)</f>
        <v>0</v>
      </c>
      <c r="BJ330" s="14" t="s">
        <v>82</v>
      </c>
      <c r="BK330" s="212">
        <f>ROUND(I330*H330,2)</f>
        <v>0</v>
      </c>
      <c r="BL330" s="14" t="s">
        <v>137</v>
      </c>
      <c r="BM330" s="14" t="s">
        <v>951</v>
      </c>
    </row>
    <row r="331" spans="2:47" s="1" customFormat="1" ht="12">
      <c r="B331" s="35"/>
      <c r="C331" s="36"/>
      <c r="D331" s="213" t="s">
        <v>139</v>
      </c>
      <c r="E331" s="36"/>
      <c r="F331" s="214" t="s">
        <v>606</v>
      </c>
      <c r="G331" s="36"/>
      <c r="H331" s="36"/>
      <c r="I331" s="127"/>
      <c r="J331" s="36"/>
      <c r="K331" s="36"/>
      <c r="L331" s="40"/>
      <c r="M331" s="215"/>
      <c r="N331" s="76"/>
      <c r="O331" s="76"/>
      <c r="P331" s="76"/>
      <c r="Q331" s="76"/>
      <c r="R331" s="76"/>
      <c r="S331" s="76"/>
      <c r="T331" s="77"/>
      <c r="AT331" s="14" t="s">
        <v>139</v>
      </c>
      <c r="AU331" s="14" t="s">
        <v>84</v>
      </c>
    </row>
    <row r="332" spans="2:47" s="1" customFormat="1" ht="12">
      <c r="B332" s="35"/>
      <c r="C332" s="36"/>
      <c r="D332" s="213" t="s">
        <v>141</v>
      </c>
      <c r="E332" s="36"/>
      <c r="F332" s="216" t="s">
        <v>608</v>
      </c>
      <c r="G332" s="36"/>
      <c r="H332" s="36"/>
      <c r="I332" s="127"/>
      <c r="J332" s="36"/>
      <c r="K332" s="36"/>
      <c r="L332" s="40"/>
      <c r="M332" s="215"/>
      <c r="N332" s="76"/>
      <c r="O332" s="76"/>
      <c r="P332" s="76"/>
      <c r="Q332" s="76"/>
      <c r="R332" s="76"/>
      <c r="S332" s="76"/>
      <c r="T332" s="77"/>
      <c r="AT332" s="14" t="s">
        <v>141</v>
      </c>
      <c r="AU332" s="14" t="s">
        <v>84</v>
      </c>
    </row>
    <row r="333" spans="2:65" s="1" customFormat="1" ht="20.4" customHeight="1">
      <c r="B333" s="35"/>
      <c r="C333" s="228" t="s">
        <v>509</v>
      </c>
      <c r="D333" s="228" t="s">
        <v>330</v>
      </c>
      <c r="E333" s="229" t="s">
        <v>610</v>
      </c>
      <c r="F333" s="230" t="s">
        <v>611</v>
      </c>
      <c r="G333" s="231" t="s">
        <v>360</v>
      </c>
      <c r="H333" s="232">
        <v>2</v>
      </c>
      <c r="I333" s="233"/>
      <c r="J333" s="234">
        <f>ROUND(I333*H333,2)</f>
        <v>0</v>
      </c>
      <c r="K333" s="230" t="s">
        <v>136</v>
      </c>
      <c r="L333" s="235"/>
      <c r="M333" s="236" t="s">
        <v>19</v>
      </c>
      <c r="N333" s="237" t="s">
        <v>45</v>
      </c>
      <c r="O333" s="76"/>
      <c r="P333" s="210">
        <f>O333*H333</f>
        <v>0</v>
      </c>
      <c r="Q333" s="210">
        <v>0.072</v>
      </c>
      <c r="R333" s="210">
        <f>Q333*H333</f>
        <v>0.144</v>
      </c>
      <c r="S333" s="210">
        <v>0</v>
      </c>
      <c r="T333" s="211">
        <f>S333*H333</f>
        <v>0</v>
      </c>
      <c r="AR333" s="14" t="s">
        <v>178</v>
      </c>
      <c r="AT333" s="14" t="s">
        <v>330</v>
      </c>
      <c r="AU333" s="14" t="s">
        <v>84</v>
      </c>
      <c r="AY333" s="14" t="s">
        <v>130</v>
      </c>
      <c r="BE333" s="212">
        <f>IF(N333="základní",J333,0)</f>
        <v>0</v>
      </c>
      <c r="BF333" s="212">
        <f>IF(N333="snížená",J333,0)</f>
        <v>0</v>
      </c>
      <c r="BG333" s="212">
        <f>IF(N333="zákl. přenesená",J333,0)</f>
        <v>0</v>
      </c>
      <c r="BH333" s="212">
        <f>IF(N333="sníž. přenesená",J333,0)</f>
        <v>0</v>
      </c>
      <c r="BI333" s="212">
        <f>IF(N333="nulová",J333,0)</f>
        <v>0</v>
      </c>
      <c r="BJ333" s="14" t="s">
        <v>82</v>
      </c>
      <c r="BK333" s="212">
        <f>ROUND(I333*H333,2)</f>
        <v>0</v>
      </c>
      <c r="BL333" s="14" t="s">
        <v>137</v>
      </c>
      <c r="BM333" s="14" t="s">
        <v>952</v>
      </c>
    </row>
    <row r="334" spans="2:47" s="1" customFormat="1" ht="12">
      <c r="B334" s="35"/>
      <c r="C334" s="36"/>
      <c r="D334" s="213" t="s">
        <v>139</v>
      </c>
      <c r="E334" s="36"/>
      <c r="F334" s="214" t="s">
        <v>611</v>
      </c>
      <c r="G334" s="36"/>
      <c r="H334" s="36"/>
      <c r="I334" s="127"/>
      <c r="J334" s="36"/>
      <c r="K334" s="36"/>
      <c r="L334" s="40"/>
      <c r="M334" s="215"/>
      <c r="N334" s="76"/>
      <c r="O334" s="76"/>
      <c r="P334" s="76"/>
      <c r="Q334" s="76"/>
      <c r="R334" s="76"/>
      <c r="S334" s="76"/>
      <c r="T334" s="77"/>
      <c r="AT334" s="14" t="s">
        <v>139</v>
      </c>
      <c r="AU334" s="14" t="s">
        <v>84</v>
      </c>
    </row>
    <row r="335" spans="2:65" s="1" customFormat="1" ht="20.4" customHeight="1">
      <c r="B335" s="35"/>
      <c r="C335" s="228" t="s">
        <v>513</v>
      </c>
      <c r="D335" s="228" t="s">
        <v>330</v>
      </c>
      <c r="E335" s="229" t="s">
        <v>614</v>
      </c>
      <c r="F335" s="230" t="s">
        <v>615</v>
      </c>
      <c r="G335" s="231" t="s">
        <v>360</v>
      </c>
      <c r="H335" s="232">
        <v>2</v>
      </c>
      <c r="I335" s="233"/>
      <c r="J335" s="234">
        <f>ROUND(I335*H335,2)</f>
        <v>0</v>
      </c>
      <c r="K335" s="230" t="s">
        <v>136</v>
      </c>
      <c r="L335" s="235"/>
      <c r="M335" s="236" t="s">
        <v>19</v>
      </c>
      <c r="N335" s="237" t="s">
        <v>45</v>
      </c>
      <c r="O335" s="76"/>
      <c r="P335" s="210">
        <f>O335*H335</f>
        <v>0</v>
      </c>
      <c r="Q335" s="210">
        <v>0.061</v>
      </c>
      <c r="R335" s="210">
        <f>Q335*H335</f>
        <v>0.122</v>
      </c>
      <c r="S335" s="210">
        <v>0</v>
      </c>
      <c r="T335" s="211">
        <f>S335*H335</f>
        <v>0</v>
      </c>
      <c r="AR335" s="14" t="s">
        <v>178</v>
      </c>
      <c r="AT335" s="14" t="s">
        <v>330</v>
      </c>
      <c r="AU335" s="14" t="s">
        <v>84</v>
      </c>
      <c r="AY335" s="14" t="s">
        <v>130</v>
      </c>
      <c r="BE335" s="212">
        <f>IF(N335="základní",J335,0)</f>
        <v>0</v>
      </c>
      <c r="BF335" s="212">
        <f>IF(N335="snížená",J335,0)</f>
        <v>0</v>
      </c>
      <c r="BG335" s="212">
        <f>IF(N335="zákl. přenesená",J335,0)</f>
        <v>0</v>
      </c>
      <c r="BH335" s="212">
        <f>IF(N335="sníž. přenesená",J335,0)</f>
        <v>0</v>
      </c>
      <c r="BI335" s="212">
        <f>IF(N335="nulová",J335,0)</f>
        <v>0</v>
      </c>
      <c r="BJ335" s="14" t="s">
        <v>82</v>
      </c>
      <c r="BK335" s="212">
        <f>ROUND(I335*H335,2)</f>
        <v>0</v>
      </c>
      <c r="BL335" s="14" t="s">
        <v>137</v>
      </c>
      <c r="BM335" s="14" t="s">
        <v>953</v>
      </c>
    </row>
    <row r="336" spans="2:47" s="1" customFormat="1" ht="12">
      <c r="B336" s="35"/>
      <c r="C336" s="36"/>
      <c r="D336" s="213" t="s">
        <v>139</v>
      </c>
      <c r="E336" s="36"/>
      <c r="F336" s="214" t="s">
        <v>615</v>
      </c>
      <c r="G336" s="36"/>
      <c r="H336" s="36"/>
      <c r="I336" s="127"/>
      <c r="J336" s="36"/>
      <c r="K336" s="36"/>
      <c r="L336" s="40"/>
      <c r="M336" s="215"/>
      <c r="N336" s="76"/>
      <c r="O336" s="76"/>
      <c r="P336" s="76"/>
      <c r="Q336" s="76"/>
      <c r="R336" s="76"/>
      <c r="S336" s="76"/>
      <c r="T336" s="77"/>
      <c r="AT336" s="14" t="s">
        <v>139</v>
      </c>
      <c r="AU336" s="14" t="s">
        <v>84</v>
      </c>
    </row>
    <row r="337" spans="2:65" s="1" customFormat="1" ht="20.4" customHeight="1">
      <c r="B337" s="35"/>
      <c r="C337" s="228" t="s">
        <v>518</v>
      </c>
      <c r="D337" s="228" t="s">
        <v>330</v>
      </c>
      <c r="E337" s="229" t="s">
        <v>618</v>
      </c>
      <c r="F337" s="230" t="s">
        <v>619</v>
      </c>
      <c r="G337" s="231" t="s">
        <v>360</v>
      </c>
      <c r="H337" s="232">
        <v>2</v>
      </c>
      <c r="I337" s="233"/>
      <c r="J337" s="234">
        <f>ROUND(I337*H337,2)</f>
        <v>0</v>
      </c>
      <c r="K337" s="230" t="s">
        <v>136</v>
      </c>
      <c r="L337" s="235"/>
      <c r="M337" s="236" t="s">
        <v>19</v>
      </c>
      <c r="N337" s="237" t="s">
        <v>45</v>
      </c>
      <c r="O337" s="76"/>
      <c r="P337" s="210">
        <f>O337*H337</f>
        <v>0</v>
      </c>
      <c r="Q337" s="210">
        <v>0.08</v>
      </c>
      <c r="R337" s="210">
        <f>Q337*H337</f>
        <v>0.16</v>
      </c>
      <c r="S337" s="210">
        <v>0</v>
      </c>
      <c r="T337" s="211">
        <f>S337*H337</f>
        <v>0</v>
      </c>
      <c r="AR337" s="14" t="s">
        <v>178</v>
      </c>
      <c r="AT337" s="14" t="s">
        <v>330</v>
      </c>
      <c r="AU337" s="14" t="s">
        <v>84</v>
      </c>
      <c r="AY337" s="14" t="s">
        <v>130</v>
      </c>
      <c r="BE337" s="212">
        <f>IF(N337="základní",J337,0)</f>
        <v>0</v>
      </c>
      <c r="BF337" s="212">
        <f>IF(N337="snížená",J337,0)</f>
        <v>0</v>
      </c>
      <c r="BG337" s="212">
        <f>IF(N337="zákl. přenesená",J337,0)</f>
        <v>0</v>
      </c>
      <c r="BH337" s="212">
        <f>IF(N337="sníž. přenesená",J337,0)</f>
        <v>0</v>
      </c>
      <c r="BI337" s="212">
        <f>IF(N337="nulová",J337,0)</f>
        <v>0</v>
      </c>
      <c r="BJ337" s="14" t="s">
        <v>82</v>
      </c>
      <c r="BK337" s="212">
        <f>ROUND(I337*H337,2)</f>
        <v>0</v>
      </c>
      <c r="BL337" s="14" t="s">
        <v>137</v>
      </c>
      <c r="BM337" s="14" t="s">
        <v>954</v>
      </c>
    </row>
    <row r="338" spans="2:47" s="1" customFormat="1" ht="12">
      <c r="B338" s="35"/>
      <c r="C338" s="36"/>
      <c r="D338" s="213" t="s">
        <v>139</v>
      </c>
      <c r="E338" s="36"/>
      <c r="F338" s="214" t="s">
        <v>619</v>
      </c>
      <c r="G338" s="36"/>
      <c r="H338" s="36"/>
      <c r="I338" s="127"/>
      <c r="J338" s="36"/>
      <c r="K338" s="36"/>
      <c r="L338" s="40"/>
      <c r="M338" s="215"/>
      <c r="N338" s="76"/>
      <c r="O338" s="76"/>
      <c r="P338" s="76"/>
      <c r="Q338" s="76"/>
      <c r="R338" s="76"/>
      <c r="S338" s="76"/>
      <c r="T338" s="77"/>
      <c r="AT338" s="14" t="s">
        <v>139</v>
      </c>
      <c r="AU338" s="14" t="s">
        <v>84</v>
      </c>
    </row>
    <row r="339" spans="2:65" s="1" customFormat="1" ht="20.4" customHeight="1">
      <c r="B339" s="35"/>
      <c r="C339" s="228" t="s">
        <v>522</v>
      </c>
      <c r="D339" s="228" t="s">
        <v>330</v>
      </c>
      <c r="E339" s="229" t="s">
        <v>622</v>
      </c>
      <c r="F339" s="230" t="s">
        <v>623</v>
      </c>
      <c r="G339" s="231" t="s">
        <v>360</v>
      </c>
      <c r="H339" s="232">
        <v>2</v>
      </c>
      <c r="I339" s="233"/>
      <c r="J339" s="234">
        <f>ROUND(I339*H339,2)</f>
        <v>0</v>
      </c>
      <c r="K339" s="230" t="s">
        <v>136</v>
      </c>
      <c r="L339" s="235"/>
      <c r="M339" s="236" t="s">
        <v>19</v>
      </c>
      <c r="N339" s="237" t="s">
        <v>45</v>
      </c>
      <c r="O339" s="76"/>
      <c r="P339" s="210">
        <f>O339*H339</f>
        <v>0</v>
      </c>
      <c r="Q339" s="210">
        <v>0.111</v>
      </c>
      <c r="R339" s="210">
        <f>Q339*H339</f>
        <v>0.222</v>
      </c>
      <c r="S339" s="210">
        <v>0</v>
      </c>
      <c r="T339" s="211">
        <f>S339*H339</f>
        <v>0</v>
      </c>
      <c r="AR339" s="14" t="s">
        <v>178</v>
      </c>
      <c r="AT339" s="14" t="s">
        <v>330</v>
      </c>
      <c r="AU339" s="14" t="s">
        <v>84</v>
      </c>
      <c r="AY339" s="14" t="s">
        <v>130</v>
      </c>
      <c r="BE339" s="212">
        <f>IF(N339="základní",J339,0)</f>
        <v>0</v>
      </c>
      <c r="BF339" s="212">
        <f>IF(N339="snížená",J339,0)</f>
        <v>0</v>
      </c>
      <c r="BG339" s="212">
        <f>IF(N339="zákl. přenesená",J339,0)</f>
        <v>0</v>
      </c>
      <c r="BH339" s="212">
        <f>IF(N339="sníž. přenesená",J339,0)</f>
        <v>0</v>
      </c>
      <c r="BI339" s="212">
        <f>IF(N339="nulová",J339,0)</f>
        <v>0</v>
      </c>
      <c r="BJ339" s="14" t="s">
        <v>82</v>
      </c>
      <c r="BK339" s="212">
        <f>ROUND(I339*H339,2)</f>
        <v>0</v>
      </c>
      <c r="BL339" s="14" t="s">
        <v>137</v>
      </c>
      <c r="BM339" s="14" t="s">
        <v>955</v>
      </c>
    </row>
    <row r="340" spans="2:47" s="1" customFormat="1" ht="12">
      <c r="B340" s="35"/>
      <c r="C340" s="36"/>
      <c r="D340" s="213" t="s">
        <v>139</v>
      </c>
      <c r="E340" s="36"/>
      <c r="F340" s="214" t="s">
        <v>623</v>
      </c>
      <c r="G340" s="36"/>
      <c r="H340" s="36"/>
      <c r="I340" s="127"/>
      <c r="J340" s="36"/>
      <c r="K340" s="36"/>
      <c r="L340" s="40"/>
      <c r="M340" s="215"/>
      <c r="N340" s="76"/>
      <c r="O340" s="76"/>
      <c r="P340" s="76"/>
      <c r="Q340" s="76"/>
      <c r="R340" s="76"/>
      <c r="S340" s="76"/>
      <c r="T340" s="77"/>
      <c r="AT340" s="14" t="s">
        <v>139</v>
      </c>
      <c r="AU340" s="14" t="s">
        <v>84</v>
      </c>
    </row>
    <row r="341" spans="2:65" s="1" customFormat="1" ht="20.4" customHeight="1">
      <c r="B341" s="35"/>
      <c r="C341" s="201" t="s">
        <v>527</v>
      </c>
      <c r="D341" s="201" t="s">
        <v>132</v>
      </c>
      <c r="E341" s="202" t="s">
        <v>626</v>
      </c>
      <c r="F341" s="203" t="s">
        <v>627</v>
      </c>
      <c r="G341" s="204" t="s">
        <v>360</v>
      </c>
      <c r="H341" s="205">
        <v>3</v>
      </c>
      <c r="I341" s="206"/>
      <c r="J341" s="207">
        <f>ROUND(I341*H341,2)</f>
        <v>0</v>
      </c>
      <c r="K341" s="203" t="s">
        <v>136</v>
      </c>
      <c r="L341" s="40"/>
      <c r="M341" s="208" t="s">
        <v>19</v>
      </c>
      <c r="N341" s="209" t="s">
        <v>45</v>
      </c>
      <c r="O341" s="76"/>
      <c r="P341" s="210">
        <f>O341*H341</f>
        <v>0</v>
      </c>
      <c r="Q341" s="210">
        <v>0.21734</v>
      </c>
      <c r="R341" s="210">
        <f>Q341*H341</f>
        <v>0.65202</v>
      </c>
      <c r="S341" s="210">
        <v>0</v>
      </c>
      <c r="T341" s="211">
        <f>S341*H341</f>
        <v>0</v>
      </c>
      <c r="AR341" s="14" t="s">
        <v>137</v>
      </c>
      <c r="AT341" s="14" t="s">
        <v>132</v>
      </c>
      <c r="AU341" s="14" t="s">
        <v>84</v>
      </c>
      <c r="AY341" s="14" t="s">
        <v>130</v>
      </c>
      <c r="BE341" s="212">
        <f>IF(N341="základní",J341,0)</f>
        <v>0</v>
      </c>
      <c r="BF341" s="212">
        <f>IF(N341="snížená",J341,0)</f>
        <v>0</v>
      </c>
      <c r="BG341" s="212">
        <f>IF(N341="zákl. přenesená",J341,0)</f>
        <v>0</v>
      </c>
      <c r="BH341" s="212">
        <f>IF(N341="sníž. přenesená",J341,0)</f>
        <v>0</v>
      </c>
      <c r="BI341" s="212">
        <f>IF(N341="nulová",J341,0)</f>
        <v>0</v>
      </c>
      <c r="BJ341" s="14" t="s">
        <v>82</v>
      </c>
      <c r="BK341" s="212">
        <f>ROUND(I341*H341,2)</f>
        <v>0</v>
      </c>
      <c r="BL341" s="14" t="s">
        <v>137</v>
      </c>
      <c r="BM341" s="14" t="s">
        <v>956</v>
      </c>
    </row>
    <row r="342" spans="2:47" s="1" customFormat="1" ht="12">
      <c r="B342" s="35"/>
      <c r="C342" s="36"/>
      <c r="D342" s="213" t="s">
        <v>139</v>
      </c>
      <c r="E342" s="36"/>
      <c r="F342" s="214" t="s">
        <v>629</v>
      </c>
      <c r="G342" s="36"/>
      <c r="H342" s="36"/>
      <c r="I342" s="127"/>
      <c r="J342" s="36"/>
      <c r="K342" s="36"/>
      <c r="L342" s="40"/>
      <c r="M342" s="215"/>
      <c r="N342" s="76"/>
      <c r="O342" s="76"/>
      <c r="P342" s="76"/>
      <c r="Q342" s="76"/>
      <c r="R342" s="76"/>
      <c r="S342" s="76"/>
      <c r="T342" s="77"/>
      <c r="AT342" s="14" t="s">
        <v>139</v>
      </c>
      <c r="AU342" s="14" t="s">
        <v>84</v>
      </c>
    </row>
    <row r="343" spans="2:47" s="1" customFormat="1" ht="12">
      <c r="B343" s="35"/>
      <c r="C343" s="36"/>
      <c r="D343" s="213" t="s">
        <v>141</v>
      </c>
      <c r="E343" s="36"/>
      <c r="F343" s="216" t="s">
        <v>630</v>
      </c>
      <c r="G343" s="36"/>
      <c r="H343" s="36"/>
      <c r="I343" s="127"/>
      <c r="J343" s="36"/>
      <c r="K343" s="36"/>
      <c r="L343" s="40"/>
      <c r="M343" s="215"/>
      <c r="N343" s="76"/>
      <c r="O343" s="76"/>
      <c r="P343" s="76"/>
      <c r="Q343" s="76"/>
      <c r="R343" s="76"/>
      <c r="S343" s="76"/>
      <c r="T343" s="77"/>
      <c r="AT343" s="14" t="s">
        <v>141</v>
      </c>
      <c r="AU343" s="14" t="s">
        <v>84</v>
      </c>
    </row>
    <row r="344" spans="2:65" s="1" customFormat="1" ht="20.4" customHeight="1">
      <c r="B344" s="35"/>
      <c r="C344" s="228" t="s">
        <v>531</v>
      </c>
      <c r="D344" s="228" t="s">
        <v>330</v>
      </c>
      <c r="E344" s="229" t="s">
        <v>632</v>
      </c>
      <c r="F344" s="230" t="s">
        <v>633</v>
      </c>
      <c r="G344" s="231" t="s">
        <v>360</v>
      </c>
      <c r="H344" s="232">
        <v>3</v>
      </c>
      <c r="I344" s="233"/>
      <c r="J344" s="234">
        <f>ROUND(I344*H344,2)</f>
        <v>0</v>
      </c>
      <c r="K344" s="230" t="s">
        <v>136</v>
      </c>
      <c r="L344" s="235"/>
      <c r="M344" s="236" t="s">
        <v>19</v>
      </c>
      <c r="N344" s="237" t="s">
        <v>45</v>
      </c>
      <c r="O344" s="76"/>
      <c r="P344" s="210">
        <f>O344*H344</f>
        <v>0</v>
      </c>
      <c r="Q344" s="210">
        <v>0.196</v>
      </c>
      <c r="R344" s="210">
        <f>Q344*H344</f>
        <v>0.5880000000000001</v>
      </c>
      <c r="S344" s="210">
        <v>0</v>
      </c>
      <c r="T344" s="211">
        <f>S344*H344</f>
        <v>0</v>
      </c>
      <c r="AR344" s="14" t="s">
        <v>178</v>
      </c>
      <c r="AT344" s="14" t="s">
        <v>330</v>
      </c>
      <c r="AU344" s="14" t="s">
        <v>84</v>
      </c>
      <c r="AY344" s="14" t="s">
        <v>130</v>
      </c>
      <c r="BE344" s="212">
        <f>IF(N344="základní",J344,0)</f>
        <v>0</v>
      </c>
      <c r="BF344" s="212">
        <f>IF(N344="snížená",J344,0)</f>
        <v>0</v>
      </c>
      <c r="BG344" s="212">
        <f>IF(N344="zákl. přenesená",J344,0)</f>
        <v>0</v>
      </c>
      <c r="BH344" s="212">
        <f>IF(N344="sníž. přenesená",J344,0)</f>
        <v>0</v>
      </c>
      <c r="BI344" s="212">
        <f>IF(N344="nulová",J344,0)</f>
        <v>0</v>
      </c>
      <c r="BJ344" s="14" t="s">
        <v>82</v>
      </c>
      <c r="BK344" s="212">
        <f>ROUND(I344*H344,2)</f>
        <v>0</v>
      </c>
      <c r="BL344" s="14" t="s">
        <v>137</v>
      </c>
      <c r="BM344" s="14" t="s">
        <v>957</v>
      </c>
    </row>
    <row r="345" spans="2:47" s="1" customFormat="1" ht="12">
      <c r="B345" s="35"/>
      <c r="C345" s="36"/>
      <c r="D345" s="213" t="s">
        <v>139</v>
      </c>
      <c r="E345" s="36"/>
      <c r="F345" s="214" t="s">
        <v>633</v>
      </c>
      <c r="G345" s="36"/>
      <c r="H345" s="36"/>
      <c r="I345" s="127"/>
      <c r="J345" s="36"/>
      <c r="K345" s="36"/>
      <c r="L345" s="40"/>
      <c r="M345" s="215"/>
      <c r="N345" s="76"/>
      <c r="O345" s="76"/>
      <c r="P345" s="76"/>
      <c r="Q345" s="76"/>
      <c r="R345" s="76"/>
      <c r="S345" s="76"/>
      <c r="T345" s="77"/>
      <c r="AT345" s="14" t="s">
        <v>139</v>
      </c>
      <c r="AU345" s="14" t="s">
        <v>84</v>
      </c>
    </row>
    <row r="346" spans="2:65" s="1" customFormat="1" ht="20.4" customHeight="1">
      <c r="B346" s="35"/>
      <c r="C346" s="201" t="s">
        <v>535</v>
      </c>
      <c r="D346" s="201" t="s">
        <v>132</v>
      </c>
      <c r="E346" s="202" t="s">
        <v>636</v>
      </c>
      <c r="F346" s="203" t="s">
        <v>637</v>
      </c>
      <c r="G346" s="204" t="s">
        <v>360</v>
      </c>
      <c r="H346" s="205">
        <v>2</v>
      </c>
      <c r="I346" s="206"/>
      <c r="J346" s="207">
        <f>ROUND(I346*H346,2)</f>
        <v>0</v>
      </c>
      <c r="K346" s="203" t="s">
        <v>136</v>
      </c>
      <c r="L346" s="40"/>
      <c r="M346" s="208" t="s">
        <v>19</v>
      </c>
      <c r="N346" s="209" t="s">
        <v>45</v>
      </c>
      <c r="O346" s="76"/>
      <c r="P346" s="210">
        <f>O346*H346</f>
        <v>0</v>
      </c>
      <c r="Q346" s="210">
        <v>0.21734</v>
      </c>
      <c r="R346" s="210">
        <f>Q346*H346</f>
        <v>0.43468</v>
      </c>
      <c r="S346" s="210">
        <v>0</v>
      </c>
      <c r="T346" s="211">
        <f>S346*H346</f>
        <v>0</v>
      </c>
      <c r="AR346" s="14" t="s">
        <v>137</v>
      </c>
      <c r="AT346" s="14" t="s">
        <v>132</v>
      </c>
      <c r="AU346" s="14" t="s">
        <v>84</v>
      </c>
      <c r="AY346" s="14" t="s">
        <v>130</v>
      </c>
      <c r="BE346" s="212">
        <f>IF(N346="základní",J346,0)</f>
        <v>0</v>
      </c>
      <c r="BF346" s="212">
        <f>IF(N346="snížená",J346,0)</f>
        <v>0</v>
      </c>
      <c r="BG346" s="212">
        <f>IF(N346="zákl. přenesená",J346,0)</f>
        <v>0</v>
      </c>
      <c r="BH346" s="212">
        <f>IF(N346="sníž. přenesená",J346,0)</f>
        <v>0</v>
      </c>
      <c r="BI346" s="212">
        <f>IF(N346="nulová",J346,0)</f>
        <v>0</v>
      </c>
      <c r="BJ346" s="14" t="s">
        <v>82</v>
      </c>
      <c r="BK346" s="212">
        <f>ROUND(I346*H346,2)</f>
        <v>0</v>
      </c>
      <c r="BL346" s="14" t="s">
        <v>137</v>
      </c>
      <c r="BM346" s="14" t="s">
        <v>958</v>
      </c>
    </row>
    <row r="347" spans="2:47" s="1" customFormat="1" ht="12">
      <c r="B347" s="35"/>
      <c r="C347" s="36"/>
      <c r="D347" s="213" t="s">
        <v>139</v>
      </c>
      <c r="E347" s="36"/>
      <c r="F347" s="214" t="s">
        <v>637</v>
      </c>
      <c r="G347" s="36"/>
      <c r="H347" s="36"/>
      <c r="I347" s="127"/>
      <c r="J347" s="36"/>
      <c r="K347" s="36"/>
      <c r="L347" s="40"/>
      <c r="M347" s="215"/>
      <c r="N347" s="76"/>
      <c r="O347" s="76"/>
      <c r="P347" s="76"/>
      <c r="Q347" s="76"/>
      <c r="R347" s="76"/>
      <c r="S347" s="76"/>
      <c r="T347" s="77"/>
      <c r="AT347" s="14" t="s">
        <v>139</v>
      </c>
      <c r="AU347" s="14" t="s">
        <v>84</v>
      </c>
    </row>
    <row r="348" spans="2:47" s="1" customFormat="1" ht="12">
      <c r="B348" s="35"/>
      <c r="C348" s="36"/>
      <c r="D348" s="213" t="s">
        <v>141</v>
      </c>
      <c r="E348" s="36"/>
      <c r="F348" s="216" t="s">
        <v>639</v>
      </c>
      <c r="G348" s="36"/>
      <c r="H348" s="36"/>
      <c r="I348" s="127"/>
      <c r="J348" s="36"/>
      <c r="K348" s="36"/>
      <c r="L348" s="40"/>
      <c r="M348" s="215"/>
      <c r="N348" s="76"/>
      <c r="O348" s="76"/>
      <c r="P348" s="76"/>
      <c r="Q348" s="76"/>
      <c r="R348" s="76"/>
      <c r="S348" s="76"/>
      <c r="T348" s="77"/>
      <c r="AT348" s="14" t="s">
        <v>141</v>
      </c>
      <c r="AU348" s="14" t="s">
        <v>84</v>
      </c>
    </row>
    <row r="349" spans="2:65" s="1" customFormat="1" ht="20.4" customHeight="1">
      <c r="B349" s="35"/>
      <c r="C349" s="228" t="s">
        <v>541</v>
      </c>
      <c r="D349" s="228" t="s">
        <v>330</v>
      </c>
      <c r="E349" s="229" t="s">
        <v>641</v>
      </c>
      <c r="F349" s="230" t="s">
        <v>642</v>
      </c>
      <c r="G349" s="231" t="s">
        <v>360</v>
      </c>
      <c r="H349" s="232">
        <v>2</v>
      </c>
      <c r="I349" s="233"/>
      <c r="J349" s="234">
        <f>ROUND(I349*H349,2)</f>
        <v>0</v>
      </c>
      <c r="K349" s="230" t="s">
        <v>136</v>
      </c>
      <c r="L349" s="235"/>
      <c r="M349" s="236" t="s">
        <v>19</v>
      </c>
      <c r="N349" s="237" t="s">
        <v>45</v>
      </c>
      <c r="O349" s="76"/>
      <c r="P349" s="210">
        <f>O349*H349</f>
        <v>0</v>
      </c>
      <c r="Q349" s="210">
        <v>0.041</v>
      </c>
      <c r="R349" s="210">
        <f>Q349*H349</f>
        <v>0.082</v>
      </c>
      <c r="S349" s="210">
        <v>0</v>
      </c>
      <c r="T349" s="211">
        <f>S349*H349</f>
        <v>0</v>
      </c>
      <c r="AR349" s="14" t="s">
        <v>178</v>
      </c>
      <c r="AT349" s="14" t="s">
        <v>330</v>
      </c>
      <c r="AU349" s="14" t="s">
        <v>84</v>
      </c>
      <c r="AY349" s="14" t="s">
        <v>130</v>
      </c>
      <c r="BE349" s="212">
        <f>IF(N349="základní",J349,0)</f>
        <v>0</v>
      </c>
      <c r="BF349" s="212">
        <f>IF(N349="snížená",J349,0)</f>
        <v>0</v>
      </c>
      <c r="BG349" s="212">
        <f>IF(N349="zákl. přenesená",J349,0)</f>
        <v>0</v>
      </c>
      <c r="BH349" s="212">
        <f>IF(N349="sníž. přenesená",J349,0)</f>
        <v>0</v>
      </c>
      <c r="BI349" s="212">
        <f>IF(N349="nulová",J349,0)</f>
        <v>0</v>
      </c>
      <c r="BJ349" s="14" t="s">
        <v>82</v>
      </c>
      <c r="BK349" s="212">
        <f>ROUND(I349*H349,2)</f>
        <v>0</v>
      </c>
      <c r="BL349" s="14" t="s">
        <v>137</v>
      </c>
      <c r="BM349" s="14" t="s">
        <v>959</v>
      </c>
    </row>
    <row r="350" spans="2:47" s="1" customFormat="1" ht="12">
      <c r="B350" s="35"/>
      <c r="C350" s="36"/>
      <c r="D350" s="213" t="s">
        <v>139</v>
      </c>
      <c r="E350" s="36"/>
      <c r="F350" s="214" t="s">
        <v>642</v>
      </c>
      <c r="G350" s="36"/>
      <c r="H350" s="36"/>
      <c r="I350" s="127"/>
      <c r="J350" s="36"/>
      <c r="K350" s="36"/>
      <c r="L350" s="40"/>
      <c r="M350" s="215"/>
      <c r="N350" s="76"/>
      <c r="O350" s="76"/>
      <c r="P350" s="76"/>
      <c r="Q350" s="76"/>
      <c r="R350" s="76"/>
      <c r="S350" s="76"/>
      <c r="T350" s="77"/>
      <c r="AT350" s="14" t="s">
        <v>139</v>
      </c>
      <c r="AU350" s="14" t="s">
        <v>84</v>
      </c>
    </row>
    <row r="351" spans="2:65" s="1" customFormat="1" ht="20.4" customHeight="1">
      <c r="B351" s="35"/>
      <c r="C351" s="228" t="s">
        <v>546</v>
      </c>
      <c r="D351" s="228" t="s">
        <v>330</v>
      </c>
      <c r="E351" s="229" t="s">
        <v>645</v>
      </c>
      <c r="F351" s="230" t="s">
        <v>646</v>
      </c>
      <c r="G351" s="231" t="s">
        <v>360</v>
      </c>
      <c r="H351" s="232">
        <v>2</v>
      </c>
      <c r="I351" s="233"/>
      <c r="J351" s="234">
        <f>ROUND(I351*H351,2)</f>
        <v>0</v>
      </c>
      <c r="K351" s="230" t="s">
        <v>136</v>
      </c>
      <c r="L351" s="235"/>
      <c r="M351" s="236" t="s">
        <v>19</v>
      </c>
      <c r="N351" s="237" t="s">
        <v>45</v>
      </c>
      <c r="O351" s="76"/>
      <c r="P351" s="210">
        <f>O351*H351</f>
        <v>0</v>
      </c>
      <c r="Q351" s="210">
        <v>0.006</v>
      </c>
      <c r="R351" s="210">
        <f>Q351*H351</f>
        <v>0.012</v>
      </c>
      <c r="S351" s="210">
        <v>0</v>
      </c>
      <c r="T351" s="211">
        <f>S351*H351</f>
        <v>0</v>
      </c>
      <c r="AR351" s="14" t="s">
        <v>178</v>
      </c>
      <c r="AT351" s="14" t="s">
        <v>330</v>
      </c>
      <c r="AU351" s="14" t="s">
        <v>84</v>
      </c>
      <c r="AY351" s="14" t="s">
        <v>130</v>
      </c>
      <c r="BE351" s="212">
        <f>IF(N351="základní",J351,0)</f>
        <v>0</v>
      </c>
      <c r="BF351" s="212">
        <f>IF(N351="snížená",J351,0)</f>
        <v>0</v>
      </c>
      <c r="BG351" s="212">
        <f>IF(N351="zákl. přenesená",J351,0)</f>
        <v>0</v>
      </c>
      <c r="BH351" s="212">
        <f>IF(N351="sníž. přenesená",J351,0)</f>
        <v>0</v>
      </c>
      <c r="BI351" s="212">
        <f>IF(N351="nulová",J351,0)</f>
        <v>0</v>
      </c>
      <c r="BJ351" s="14" t="s">
        <v>82</v>
      </c>
      <c r="BK351" s="212">
        <f>ROUND(I351*H351,2)</f>
        <v>0</v>
      </c>
      <c r="BL351" s="14" t="s">
        <v>137</v>
      </c>
      <c r="BM351" s="14" t="s">
        <v>960</v>
      </c>
    </row>
    <row r="352" spans="2:47" s="1" customFormat="1" ht="12">
      <c r="B352" s="35"/>
      <c r="C352" s="36"/>
      <c r="D352" s="213" t="s">
        <v>139</v>
      </c>
      <c r="E352" s="36"/>
      <c r="F352" s="214" t="s">
        <v>646</v>
      </c>
      <c r="G352" s="36"/>
      <c r="H352" s="36"/>
      <c r="I352" s="127"/>
      <c r="J352" s="36"/>
      <c r="K352" s="36"/>
      <c r="L352" s="40"/>
      <c r="M352" s="215"/>
      <c r="N352" s="76"/>
      <c r="O352" s="76"/>
      <c r="P352" s="76"/>
      <c r="Q352" s="76"/>
      <c r="R352" s="76"/>
      <c r="S352" s="76"/>
      <c r="T352" s="77"/>
      <c r="AT352" s="14" t="s">
        <v>139</v>
      </c>
      <c r="AU352" s="14" t="s">
        <v>84</v>
      </c>
    </row>
    <row r="353" spans="2:63" s="10" customFormat="1" ht="22.8" customHeight="1">
      <c r="B353" s="185"/>
      <c r="C353" s="186"/>
      <c r="D353" s="187" t="s">
        <v>73</v>
      </c>
      <c r="E353" s="199" t="s">
        <v>648</v>
      </c>
      <c r="F353" s="199" t="s">
        <v>649</v>
      </c>
      <c r="G353" s="186"/>
      <c r="H353" s="186"/>
      <c r="I353" s="189"/>
      <c r="J353" s="200">
        <f>BK353</f>
        <v>0</v>
      </c>
      <c r="K353" s="186"/>
      <c r="L353" s="191"/>
      <c r="M353" s="192"/>
      <c r="N353" s="193"/>
      <c r="O353" s="193"/>
      <c r="P353" s="194">
        <f>SUM(P354:P372)</f>
        <v>0</v>
      </c>
      <c r="Q353" s="193"/>
      <c r="R353" s="194">
        <f>SUM(R354:R372)</f>
        <v>0</v>
      </c>
      <c r="S353" s="193"/>
      <c r="T353" s="195">
        <f>SUM(T354:T372)</f>
        <v>0</v>
      </c>
      <c r="AR353" s="196" t="s">
        <v>82</v>
      </c>
      <c r="AT353" s="197" t="s">
        <v>73</v>
      </c>
      <c r="AU353" s="197" t="s">
        <v>82</v>
      </c>
      <c r="AY353" s="196" t="s">
        <v>130</v>
      </c>
      <c r="BK353" s="198">
        <f>SUM(BK354:BK372)</f>
        <v>0</v>
      </c>
    </row>
    <row r="354" spans="2:65" s="1" customFormat="1" ht="20.4" customHeight="1">
      <c r="B354" s="35"/>
      <c r="C354" s="201" t="s">
        <v>551</v>
      </c>
      <c r="D354" s="201" t="s">
        <v>132</v>
      </c>
      <c r="E354" s="202" t="s">
        <v>651</v>
      </c>
      <c r="F354" s="203" t="s">
        <v>652</v>
      </c>
      <c r="G354" s="204" t="s">
        <v>308</v>
      </c>
      <c r="H354" s="205">
        <v>126.581</v>
      </c>
      <c r="I354" s="206"/>
      <c r="J354" s="207">
        <f>ROUND(I354*H354,2)</f>
        <v>0</v>
      </c>
      <c r="K354" s="203" t="s">
        <v>136</v>
      </c>
      <c r="L354" s="40"/>
      <c r="M354" s="208" t="s">
        <v>19</v>
      </c>
      <c r="N354" s="209" t="s">
        <v>45</v>
      </c>
      <c r="O354" s="76"/>
      <c r="P354" s="210">
        <f>O354*H354</f>
        <v>0</v>
      </c>
      <c r="Q354" s="210">
        <v>0</v>
      </c>
      <c r="R354" s="210">
        <f>Q354*H354</f>
        <v>0</v>
      </c>
      <c r="S354" s="210">
        <v>0</v>
      </c>
      <c r="T354" s="211">
        <f>S354*H354</f>
        <v>0</v>
      </c>
      <c r="AR354" s="14" t="s">
        <v>137</v>
      </c>
      <c r="AT354" s="14" t="s">
        <v>132</v>
      </c>
      <c r="AU354" s="14" t="s">
        <v>84</v>
      </c>
      <c r="AY354" s="14" t="s">
        <v>130</v>
      </c>
      <c r="BE354" s="212">
        <f>IF(N354="základní",J354,0)</f>
        <v>0</v>
      </c>
      <c r="BF354" s="212">
        <f>IF(N354="snížená",J354,0)</f>
        <v>0</v>
      </c>
      <c r="BG354" s="212">
        <f>IF(N354="zákl. přenesená",J354,0)</f>
        <v>0</v>
      </c>
      <c r="BH354" s="212">
        <f>IF(N354="sníž. přenesená",J354,0)</f>
        <v>0</v>
      </c>
      <c r="BI354" s="212">
        <f>IF(N354="nulová",J354,0)</f>
        <v>0</v>
      </c>
      <c r="BJ354" s="14" t="s">
        <v>82</v>
      </c>
      <c r="BK354" s="212">
        <f>ROUND(I354*H354,2)</f>
        <v>0</v>
      </c>
      <c r="BL354" s="14" t="s">
        <v>137</v>
      </c>
      <c r="BM354" s="14" t="s">
        <v>961</v>
      </c>
    </row>
    <row r="355" spans="2:47" s="1" customFormat="1" ht="12">
      <c r="B355" s="35"/>
      <c r="C355" s="36"/>
      <c r="D355" s="213" t="s">
        <v>139</v>
      </c>
      <c r="E355" s="36"/>
      <c r="F355" s="214" t="s">
        <v>654</v>
      </c>
      <c r="G355" s="36"/>
      <c r="H355" s="36"/>
      <c r="I355" s="127"/>
      <c r="J355" s="36"/>
      <c r="K355" s="36"/>
      <c r="L355" s="40"/>
      <c r="M355" s="215"/>
      <c r="N355" s="76"/>
      <c r="O355" s="76"/>
      <c r="P355" s="76"/>
      <c r="Q355" s="76"/>
      <c r="R355" s="76"/>
      <c r="S355" s="76"/>
      <c r="T355" s="77"/>
      <c r="AT355" s="14" t="s">
        <v>139</v>
      </c>
      <c r="AU355" s="14" t="s">
        <v>84</v>
      </c>
    </row>
    <row r="356" spans="2:47" s="1" customFormat="1" ht="12">
      <c r="B356" s="35"/>
      <c r="C356" s="36"/>
      <c r="D356" s="213" t="s">
        <v>141</v>
      </c>
      <c r="E356" s="36"/>
      <c r="F356" s="216" t="s">
        <v>655</v>
      </c>
      <c r="G356" s="36"/>
      <c r="H356" s="36"/>
      <c r="I356" s="127"/>
      <c r="J356" s="36"/>
      <c r="K356" s="36"/>
      <c r="L356" s="40"/>
      <c r="M356" s="215"/>
      <c r="N356" s="76"/>
      <c r="O356" s="76"/>
      <c r="P356" s="76"/>
      <c r="Q356" s="76"/>
      <c r="R356" s="76"/>
      <c r="S356" s="76"/>
      <c r="T356" s="77"/>
      <c r="AT356" s="14" t="s">
        <v>141</v>
      </c>
      <c r="AU356" s="14" t="s">
        <v>84</v>
      </c>
    </row>
    <row r="357" spans="2:65" s="1" customFormat="1" ht="20.4" customHeight="1">
      <c r="B357" s="35"/>
      <c r="C357" s="201" t="s">
        <v>556</v>
      </c>
      <c r="D357" s="201" t="s">
        <v>132</v>
      </c>
      <c r="E357" s="202" t="s">
        <v>657</v>
      </c>
      <c r="F357" s="203" t="s">
        <v>658</v>
      </c>
      <c r="G357" s="204" t="s">
        <v>308</v>
      </c>
      <c r="H357" s="205">
        <v>1139.229</v>
      </c>
      <c r="I357" s="206"/>
      <c r="J357" s="207">
        <f>ROUND(I357*H357,2)</f>
        <v>0</v>
      </c>
      <c r="K357" s="203" t="s">
        <v>136</v>
      </c>
      <c r="L357" s="40"/>
      <c r="M357" s="208" t="s">
        <v>19</v>
      </c>
      <c r="N357" s="209" t="s">
        <v>45</v>
      </c>
      <c r="O357" s="76"/>
      <c r="P357" s="210">
        <f>O357*H357</f>
        <v>0</v>
      </c>
      <c r="Q357" s="210">
        <v>0</v>
      </c>
      <c r="R357" s="210">
        <f>Q357*H357</f>
        <v>0</v>
      </c>
      <c r="S357" s="210">
        <v>0</v>
      </c>
      <c r="T357" s="211">
        <f>S357*H357</f>
        <v>0</v>
      </c>
      <c r="AR357" s="14" t="s">
        <v>137</v>
      </c>
      <c r="AT357" s="14" t="s">
        <v>132</v>
      </c>
      <c r="AU357" s="14" t="s">
        <v>84</v>
      </c>
      <c r="AY357" s="14" t="s">
        <v>130</v>
      </c>
      <c r="BE357" s="212">
        <f>IF(N357="základní",J357,0)</f>
        <v>0</v>
      </c>
      <c r="BF357" s="212">
        <f>IF(N357="snížená",J357,0)</f>
        <v>0</v>
      </c>
      <c r="BG357" s="212">
        <f>IF(N357="zákl. přenesená",J357,0)</f>
        <v>0</v>
      </c>
      <c r="BH357" s="212">
        <f>IF(N357="sníž. přenesená",J357,0)</f>
        <v>0</v>
      </c>
      <c r="BI357" s="212">
        <f>IF(N357="nulová",J357,0)</f>
        <v>0</v>
      </c>
      <c r="BJ357" s="14" t="s">
        <v>82</v>
      </c>
      <c r="BK357" s="212">
        <f>ROUND(I357*H357,2)</f>
        <v>0</v>
      </c>
      <c r="BL357" s="14" t="s">
        <v>137</v>
      </c>
      <c r="BM357" s="14" t="s">
        <v>962</v>
      </c>
    </row>
    <row r="358" spans="2:47" s="1" customFormat="1" ht="12">
      <c r="B358" s="35"/>
      <c r="C358" s="36"/>
      <c r="D358" s="213" t="s">
        <v>139</v>
      </c>
      <c r="E358" s="36"/>
      <c r="F358" s="214" t="s">
        <v>660</v>
      </c>
      <c r="G358" s="36"/>
      <c r="H358" s="36"/>
      <c r="I358" s="127"/>
      <c r="J358" s="36"/>
      <c r="K358" s="36"/>
      <c r="L358" s="40"/>
      <c r="M358" s="215"/>
      <c r="N358" s="76"/>
      <c r="O358" s="76"/>
      <c r="P358" s="76"/>
      <c r="Q358" s="76"/>
      <c r="R358" s="76"/>
      <c r="S358" s="76"/>
      <c r="T358" s="77"/>
      <c r="AT358" s="14" t="s">
        <v>139</v>
      </c>
      <c r="AU358" s="14" t="s">
        <v>84</v>
      </c>
    </row>
    <row r="359" spans="2:47" s="1" customFormat="1" ht="12">
      <c r="B359" s="35"/>
      <c r="C359" s="36"/>
      <c r="D359" s="213" t="s">
        <v>141</v>
      </c>
      <c r="E359" s="36"/>
      <c r="F359" s="216" t="s">
        <v>655</v>
      </c>
      <c r="G359" s="36"/>
      <c r="H359" s="36"/>
      <c r="I359" s="127"/>
      <c r="J359" s="36"/>
      <c r="K359" s="36"/>
      <c r="L359" s="40"/>
      <c r="M359" s="215"/>
      <c r="N359" s="76"/>
      <c r="O359" s="76"/>
      <c r="P359" s="76"/>
      <c r="Q359" s="76"/>
      <c r="R359" s="76"/>
      <c r="S359" s="76"/>
      <c r="T359" s="77"/>
      <c r="AT359" s="14" t="s">
        <v>141</v>
      </c>
      <c r="AU359" s="14" t="s">
        <v>84</v>
      </c>
    </row>
    <row r="360" spans="2:51" s="11" customFormat="1" ht="12">
      <c r="B360" s="217"/>
      <c r="C360" s="218"/>
      <c r="D360" s="213" t="s">
        <v>143</v>
      </c>
      <c r="E360" s="218"/>
      <c r="F360" s="220" t="s">
        <v>963</v>
      </c>
      <c r="G360" s="218"/>
      <c r="H360" s="221">
        <v>1139.229</v>
      </c>
      <c r="I360" s="222"/>
      <c r="J360" s="218"/>
      <c r="K360" s="218"/>
      <c r="L360" s="223"/>
      <c r="M360" s="224"/>
      <c r="N360" s="225"/>
      <c r="O360" s="225"/>
      <c r="P360" s="225"/>
      <c r="Q360" s="225"/>
      <c r="R360" s="225"/>
      <c r="S360" s="225"/>
      <c r="T360" s="226"/>
      <c r="AT360" s="227" t="s">
        <v>143</v>
      </c>
      <c r="AU360" s="227" t="s">
        <v>84</v>
      </c>
      <c r="AV360" s="11" t="s">
        <v>84</v>
      </c>
      <c r="AW360" s="11" t="s">
        <v>4</v>
      </c>
      <c r="AX360" s="11" t="s">
        <v>82</v>
      </c>
      <c r="AY360" s="227" t="s">
        <v>130</v>
      </c>
    </row>
    <row r="361" spans="2:65" s="1" customFormat="1" ht="20.4" customHeight="1">
      <c r="B361" s="35"/>
      <c r="C361" s="201" t="s">
        <v>561</v>
      </c>
      <c r="D361" s="201" t="s">
        <v>132</v>
      </c>
      <c r="E361" s="202" t="s">
        <v>663</v>
      </c>
      <c r="F361" s="203" t="s">
        <v>664</v>
      </c>
      <c r="G361" s="204" t="s">
        <v>308</v>
      </c>
      <c r="H361" s="205">
        <v>126.581</v>
      </c>
      <c r="I361" s="206"/>
      <c r="J361" s="207">
        <f>ROUND(I361*H361,2)</f>
        <v>0</v>
      </c>
      <c r="K361" s="203" t="s">
        <v>136</v>
      </c>
      <c r="L361" s="40"/>
      <c r="M361" s="208" t="s">
        <v>19</v>
      </c>
      <c r="N361" s="209" t="s">
        <v>45</v>
      </c>
      <c r="O361" s="76"/>
      <c r="P361" s="210">
        <f>O361*H361</f>
        <v>0</v>
      </c>
      <c r="Q361" s="210">
        <v>0</v>
      </c>
      <c r="R361" s="210">
        <f>Q361*H361</f>
        <v>0</v>
      </c>
      <c r="S361" s="210">
        <v>0</v>
      </c>
      <c r="T361" s="211">
        <f>S361*H361</f>
        <v>0</v>
      </c>
      <c r="AR361" s="14" t="s">
        <v>137</v>
      </c>
      <c r="AT361" s="14" t="s">
        <v>132</v>
      </c>
      <c r="AU361" s="14" t="s">
        <v>84</v>
      </c>
      <c r="AY361" s="14" t="s">
        <v>130</v>
      </c>
      <c r="BE361" s="212">
        <f>IF(N361="základní",J361,0)</f>
        <v>0</v>
      </c>
      <c r="BF361" s="212">
        <f>IF(N361="snížená",J361,0)</f>
        <v>0</v>
      </c>
      <c r="BG361" s="212">
        <f>IF(N361="zákl. přenesená",J361,0)</f>
        <v>0</v>
      </c>
      <c r="BH361" s="212">
        <f>IF(N361="sníž. přenesená",J361,0)</f>
        <v>0</v>
      </c>
      <c r="BI361" s="212">
        <f>IF(N361="nulová",J361,0)</f>
        <v>0</v>
      </c>
      <c r="BJ361" s="14" t="s">
        <v>82</v>
      </c>
      <c r="BK361" s="212">
        <f>ROUND(I361*H361,2)</f>
        <v>0</v>
      </c>
      <c r="BL361" s="14" t="s">
        <v>137</v>
      </c>
      <c r="BM361" s="14" t="s">
        <v>964</v>
      </c>
    </row>
    <row r="362" spans="2:47" s="1" customFormat="1" ht="12">
      <c r="B362" s="35"/>
      <c r="C362" s="36"/>
      <c r="D362" s="213" t="s">
        <v>139</v>
      </c>
      <c r="E362" s="36"/>
      <c r="F362" s="214" t="s">
        <v>666</v>
      </c>
      <c r="G362" s="36"/>
      <c r="H362" s="36"/>
      <c r="I362" s="127"/>
      <c r="J362" s="36"/>
      <c r="K362" s="36"/>
      <c r="L362" s="40"/>
      <c r="M362" s="215"/>
      <c r="N362" s="76"/>
      <c r="O362" s="76"/>
      <c r="P362" s="76"/>
      <c r="Q362" s="76"/>
      <c r="R362" s="76"/>
      <c r="S362" s="76"/>
      <c r="T362" s="77"/>
      <c r="AT362" s="14" t="s">
        <v>139</v>
      </c>
      <c r="AU362" s="14" t="s">
        <v>84</v>
      </c>
    </row>
    <row r="363" spans="2:47" s="1" customFormat="1" ht="12">
      <c r="B363" s="35"/>
      <c r="C363" s="36"/>
      <c r="D363" s="213" t="s">
        <v>141</v>
      </c>
      <c r="E363" s="36"/>
      <c r="F363" s="216" t="s">
        <v>667</v>
      </c>
      <c r="G363" s="36"/>
      <c r="H363" s="36"/>
      <c r="I363" s="127"/>
      <c r="J363" s="36"/>
      <c r="K363" s="36"/>
      <c r="L363" s="40"/>
      <c r="M363" s="215"/>
      <c r="N363" s="76"/>
      <c r="O363" s="76"/>
      <c r="P363" s="76"/>
      <c r="Q363" s="76"/>
      <c r="R363" s="76"/>
      <c r="S363" s="76"/>
      <c r="T363" s="77"/>
      <c r="AT363" s="14" t="s">
        <v>141</v>
      </c>
      <c r="AU363" s="14" t="s">
        <v>84</v>
      </c>
    </row>
    <row r="364" spans="2:65" s="1" customFormat="1" ht="20.4" customHeight="1">
      <c r="B364" s="35"/>
      <c r="C364" s="201" t="s">
        <v>565</v>
      </c>
      <c r="D364" s="201" t="s">
        <v>132</v>
      </c>
      <c r="E364" s="202" t="s">
        <v>669</v>
      </c>
      <c r="F364" s="203" t="s">
        <v>670</v>
      </c>
      <c r="G364" s="204" t="s">
        <v>308</v>
      </c>
      <c r="H364" s="205">
        <v>64.896</v>
      </c>
      <c r="I364" s="206"/>
      <c r="J364" s="207">
        <f>ROUND(I364*H364,2)</f>
        <v>0</v>
      </c>
      <c r="K364" s="203" t="s">
        <v>136</v>
      </c>
      <c r="L364" s="40"/>
      <c r="M364" s="208" t="s">
        <v>19</v>
      </c>
      <c r="N364" s="209" t="s">
        <v>45</v>
      </c>
      <c r="O364" s="76"/>
      <c r="P364" s="210">
        <f>O364*H364</f>
        <v>0</v>
      </c>
      <c r="Q364" s="210">
        <v>0</v>
      </c>
      <c r="R364" s="210">
        <f>Q364*H364</f>
        <v>0</v>
      </c>
      <c r="S364" s="210">
        <v>0</v>
      </c>
      <c r="T364" s="211">
        <f>S364*H364</f>
        <v>0</v>
      </c>
      <c r="AR364" s="14" t="s">
        <v>137</v>
      </c>
      <c r="AT364" s="14" t="s">
        <v>132</v>
      </c>
      <c r="AU364" s="14" t="s">
        <v>84</v>
      </c>
      <c r="AY364" s="14" t="s">
        <v>130</v>
      </c>
      <c r="BE364" s="212">
        <f>IF(N364="základní",J364,0)</f>
        <v>0</v>
      </c>
      <c r="BF364" s="212">
        <f>IF(N364="snížená",J364,0)</f>
        <v>0</v>
      </c>
      <c r="BG364" s="212">
        <f>IF(N364="zákl. přenesená",J364,0)</f>
        <v>0</v>
      </c>
      <c r="BH364" s="212">
        <f>IF(N364="sníž. přenesená",J364,0)</f>
        <v>0</v>
      </c>
      <c r="BI364" s="212">
        <f>IF(N364="nulová",J364,0)</f>
        <v>0</v>
      </c>
      <c r="BJ364" s="14" t="s">
        <v>82</v>
      </c>
      <c r="BK364" s="212">
        <f>ROUND(I364*H364,2)</f>
        <v>0</v>
      </c>
      <c r="BL364" s="14" t="s">
        <v>137</v>
      </c>
      <c r="BM364" s="14" t="s">
        <v>965</v>
      </c>
    </row>
    <row r="365" spans="2:47" s="1" customFormat="1" ht="12">
      <c r="B365" s="35"/>
      <c r="C365" s="36"/>
      <c r="D365" s="213" t="s">
        <v>139</v>
      </c>
      <c r="E365" s="36"/>
      <c r="F365" s="214" t="s">
        <v>672</v>
      </c>
      <c r="G365" s="36"/>
      <c r="H365" s="36"/>
      <c r="I365" s="127"/>
      <c r="J365" s="36"/>
      <c r="K365" s="36"/>
      <c r="L365" s="40"/>
      <c r="M365" s="215"/>
      <c r="N365" s="76"/>
      <c r="O365" s="76"/>
      <c r="P365" s="76"/>
      <c r="Q365" s="76"/>
      <c r="R365" s="76"/>
      <c r="S365" s="76"/>
      <c r="T365" s="77"/>
      <c r="AT365" s="14" t="s">
        <v>139</v>
      </c>
      <c r="AU365" s="14" t="s">
        <v>84</v>
      </c>
    </row>
    <row r="366" spans="2:47" s="1" customFormat="1" ht="12">
      <c r="B366" s="35"/>
      <c r="C366" s="36"/>
      <c r="D366" s="213" t="s">
        <v>141</v>
      </c>
      <c r="E366" s="36"/>
      <c r="F366" s="216" t="s">
        <v>673</v>
      </c>
      <c r="G366" s="36"/>
      <c r="H366" s="36"/>
      <c r="I366" s="127"/>
      <c r="J366" s="36"/>
      <c r="K366" s="36"/>
      <c r="L366" s="40"/>
      <c r="M366" s="215"/>
      <c r="N366" s="76"/>
      <c r="O366" s="76"/>
      <c r="P366" s="76"/>
      <c r="Q366" s="76"/>
      <c r="R366" s="76"/>
      <c r="S366" s="76"/>
      <c r="T366" s="77"/>
      <c r="AT366" s="14" t="s">
        <v>141</v>
      </c>
      <c r="AU366" s="14" t="s">
        <v>84</v>
      </c>
    </row>
    <row r="367" spans="2:51" s="11" customFormat="1" ht="12">
      <c r="B367" s="217"/>
      <c r="C367" s="218"/>
      <c r="D367" s="213" t="s">
        <v>143</v>
      </c>
      <c r="E367" s="219" t="s">
        <v>19</v>
      </c>
      <c r="F367" s="220" t="s">
        <v>966</v>
      </c>
      <c r="G367" s="218"/>
      <c r="H367" s="221">
        <v>64.896</v>
      </c>
      <c r="I367" s="222"/>
      <c r="J367" s="218"/>
      <c r="K367" s="218"/>
      <c r="L367" s="223"/>
      <c r="M367" s="224"/>
      <c r="N367" s="225"/>
      <c r="O367" s="225"/>
      <c r="P367" s="225"/>
      <c r="Q367" s="225"/>
      <c r="R367" s="225"/>
      <c r="S367" s="225"/>
      <c r="T367" s="226"/>
      <c r="AT367" s="227" t="s">
        <v>143</v>
      </c>
      <c r="AU367" s="227" t="s">
        <v>84</v>
      </c>
      <c r="AV367" s="11" t="s">
        <v>84</v>
      </c>
      <c r="AW367" s="11" t="s">
        <v>35</v>
      </c>
      <c r="AX367" s="11" t="s">
        <v>74</v>
      </c>
      <c r="AY367" s="227" t="s">
        <v>130</v>
      </c>
    </row>
    <row r="368" spans="2:65" s="1" customFormat="1" ht="20.4" customHeight="1">
      <c r="B368" s="35"/>
      <c r="C368" s="201" t="s">
        <v>569</v>
      </c>
      <c r="D368" s="201" t="s">
        <v>132</v>
      </c>
      <c r="E368" s="202" t="s">
        <v>677</v>
      </c>
      <c r="F368" s="203" t="s">
        <v>678</v>
      </c>
      <c r="G368" s="204" t="s">
        <v>308</v>
      </c>
      <c r="H368" s="205">
        <v>61.685</v>
      </c>
      <c r="I368" s="206"/>
      <c r="J368" s="207">
        <f>ROUND(I368*H368,2)</f>
        <v>0</v>
      </c>
      <c r="K368" s="203" t="s">
        <v>136</v>
      </c>
      <c r="L368" s="40"/>
      <c r="M368" s="208" t="s">
        <v>19</v>
      </c>
      <c r="N368" s="209" t="s">
        <v>45</v>
      </c>
      <c r="O368" s="76"/>
      <c r="P368" s="210">
        <f>O368*H368</f>
        <v>0</v>
      </c>
      <c r="Q368" s="210">
        <v>0</v>
      </c>
      <c r="R368" s="210">
        <f>Q368*H368</f>
        <v>0</v>
      </c>
      <c r="S368" s="210">
        <v>0</v>
      </c>
      <c r="T368" s="211">
        <f>S368*H368</f>
        <v>0</v>
      </c>
      <c r="AR368" s="14" t="s">
        <v>137</v>
      </c>
      <c r="AT368" s="14" t="s">
        <v>132</v>
      </c>
      <c r="AU368" s="14" t="s">
        <v>84</v>
      </c>
      <c r="AY368" s="14" t="s">
        <v>130</v>
      </c>
      <c r="BE368" s="212">
        <f>IF(N368="základní",J368,0)</f>
        <v>0</v>
      </c>
      <c r="BF368" s="212">
        <f>IF(N368="snížená",J368,0)</f>
        <v>0</v>
      </c>
      <c r="BG368" s="212">
        <f>IF(N368="zákl. přenesená",J368,0)</f>
        <v>0</v>
      </c>
      <c r="BH368" s="212">
        <f>IF(N368="sníž. přenesená",J368,0)</f>
        <v>0</v>
      </c>
      <c r="BI368" s="212">
        <f>IF(N368="nulová",J368,0)</f>
        <v>0</v>
      </c>
      <c r="BJ368" s="14" t="s">
        <v>82</v>
      </c>
      <c r="BK368" s="212">
        <f>ROUND(I368*H368,2)</f>
        <v>0</v>
      </c>
      <c r="BL368" s="14" t="s">
        <v>137</v>
      </c>
      <c r="BM368" s="14" t="s">
        <v>967</v>
      </c>
    </row>
    <row r="369" spans="2:47" s="1" customFormat="1" ht="12">
      <c r="B369" s="35"/>
      <c r="C369" s="36"/>
      <c r="D369" s="213" t="s">
        <v>139</v>
      </c>
      <c r="E369" s="36"/>
      <c r="F369" s="214" t="s">
        <v>310</v>
      </c>
      <c r="G369" s="36"/>
      <c r="H369" s="36"/>
      <c r="I369" s="127"/>
      <c r="J369" s="36"/>
      <c r="K369" s="36"/>
      <c r="L369" s="40"/>
      <c r="M369" s="215"/>
      <c r="N369" s="76"/>
      <c r="O369" s="76"/>
      <c r="P369" s="76"/>
      <c r="Q369" s="76"/>
      <c r="R369" s="76"/>
      <c r="S369" s="76"/>
      <c r="T369" s="77"/>
      <c r="AT369" s="14" t="s">
        <v>139</v>
      </c>
      <c r="AU369" s="14" t="s">
        <v>84</v>
      </c>
    </row>
    <row r="370" spans="2:47" s="1" customFormat="1" ht="12">
      <c r="B370" s="35"/>
      <c r="C370" s="36"/>
      <c r="D370" s="213" t="s">
        <v>141</v>
      </c>
      <c r="E370" s="36"/>
      <c r="F370" s="216" t="s">
        <v>673</v>
      </c>
      <c r="G370" s="36"/>
      <c r="H370" s="36"/>
      <c r="I370" s="127"/>
      <c r="J370" s="36"/>
      <c r="K370" s="36"/>
      <c r="L370" s="40"/>
      <c r="M370" s="215"/>
      <c r="N370" s="76"/>
      <c r="O370" s="76"/>
      <c r="P370" s="76"/>
      <c r="Q370" s="76"/>
      <c r="R370" s="76"/>
      <c r="S370" s="76"/>
      <c r="T370" s="77"/>
      <c r="AT370" s="14" t="s">
        <v>141</v>
      </c>
      <c r="AU370" s="14" t="s">
        <v>84</v>
      </c>
    </row>
    <row r="371" spans="2:51" s="11" customFormat="1" ht="12">
      <c r="B371" s="217"/>
      <c r="C371" s="218"/>
      <c r="D371" s="213" t="s">
        <v>143</v>
      </c>
      <c r="E371" s="219" t="s">
        <v>19</v>
      </c>
      <c r="F371" s="220" t="s">
        <v>968</v>
      </c>
      <c r="G371" s="218"/>
      <c r="H371" s="221">
        <v>24.505</v>
      </c>
      <c r="I371" s="222"/>
      <c r="J371" s="218"/>
      <c r="K371" s="218"/>
      <c r="L371" s="223"/>
      <c r="M371" s="224"/>
      <c r="N371" s="225"/>
      <c r="O371" s="225"/>
      <c r="P371" s="225"/>
      <c r="Q371" s="225"/>
      <c r="R371" s="225"/>
      <c r="S371" s="225"/>
      <c r="T371" s="226"/>
      <c r="AT371" s="227" t="s">
        <v>143</v>
      </c>
      <c r="AU371" s="227" t="s">
        <v>84</v>
      </c>
      <c r="AV371" s="11" t="s">
        <v>84</v>
      </c>
      <c r="AW371" s="11" t="s">
        <v>35</v>
      </c>
      <c r="AX371" s="11" t="s">
        <v>74</v>
      </c>
      <c r="AY371" s="227" t="s">
        <v>130</v>
      </c>
    </row>
    <row r="372" spans="2:51" s="11" customFormat="1" ht="12">
      <c r="B372" s="217"/>
      <c r="C372" s="218"/>
      <c r="D372" s="213" t="s">
        <v>143</v>
      </c>
      <c r="E372" s="219" t="s">
        <v>19</v>
      </c>
      <c r="F372" s="220" t="s">
        <v>969</v>
      </c>
      <c r="G372" s="218"/>
      <c r="H372" s="221">
        <v>37.18</v>
      </c>
      <c r="I372" s="222"/>
      <c r="J372" s="218"/>
      <c r="K372" s="218"/>
      <c r="L372" s="223"/>
      <c r="M372" s="224"/>
      <c r="N372" s="225"/>
      <c r="O372" s="225"/>
      <c r="P372" s="225"/>
      <c r="Q372" s="225"/>
      <c r="R372" s="225"/>
      <c r="S372" s="225"/>
      <c r="T372" s="226"/>
      <c r="AT372" s="227" t="s">
        <v>143</v>
      </c>
      <c r="AU372" s="227" t="s">
        <v>84</v>
      </c>
      <c r="AV372" s="11" t="s">
        <v>84</v>
      </c>
      <c r="AW372" s="11" t="s">
        <v>35</v>
      </c>
      <c r="AX372" s="11" t="s">
        <v>74</v>
      </c>
      <c r="AY372" s="227" t="s">
        <v>130</v>
      </c>
    </row>
    <row r="373" spans="2:63" s="10" customFormat="1" ht="22.8" customHeight="1">
      <c r="B373" s="185"/>
      <c r="C373" s="186"/>
      <c r="D373" s="187" t="s">
        <v>73</v>
      </c>
      <c r="E373" s="199" t="s">
        <v>683</v>
      </c>
      <c r="F373" s="199" t="s">
        <v>684</v>
      </c>
      <c r="G373" s="186"/>
      <c r="H373" s="186"/>
      <c r="I373" s="189"/>
      <c r="J373" s="200">
        <f>BK373</f>
        <v>0</v>
      </c>
      <c r="K373" s="186"/>
      <c r="L373" s="191"/>
      <c r="M373" s="192"/>
      <c r="N373" s="193"/>
      <c r="O373" s="193"/>
      <c r="P373" s="194">
        <f>SUM(P374:P376)</f>
        <v>0</v>
      </c>
      <c r="Q373" s="193"/>
      <c r="R373" s="194">
        <f>SUM(R374:R376)</f>
        <v>0</v>
      </c>
      <c r="S373" s="193"/>
      <c r="T373" s="195">
        <f>SUM(T374:T376)</f>
        <v>0</v>
      </c>
      <c r="AR373" s="196" t="s">
        <v>82</v>
      </c>
      <c r="AT373" s="197" t="s">
        <v>73</v>
      </c>
      <c r="AU373" s="197" t="s">
        <v>82</v>
      </c>
      <c r="AY373" s="196" t="s">
        <v>130</v>
      </c>
      <c r="BK373" s="198">
        <f>SUM(BK374:BK376)</f>
        <v>0</v>
      </c>
    </row>
    <row r="374" spans="2:65" s="1" customFormat="1" ht="20.4" customHeight="1">
      <c r="B374" s="35"/>
      <c r="C374" s="201" t="s">
        <v>573</v>
      </c>
      <c r="D374" s="201" t="s">
        <v>132</v>
      </c>
      <c r="E374" s="202" t="s">
        <v>686</v>
      </c>
      <c r="F374" s="203" t="s">
        <v>687</v>
      </c>
      <c r="G374" s="204" t="s">
        <v>308</v>
      </c>
      <c r="H374" s="205">
        <v>29.121</v>
      </c>
      <c r="I374" s="206"/>
      <c r="J374" s="207">
        <f>ROUND(I374*H374,2)</f>
        <v>0</v>
      </c>
      <c r="K374" s="203" t="s">
        <v>136</v>
      </c>
      <c r="L374" s="40"/>
      <c r="M374" s="208" t="s">
        <v>19</v>
      </c>
      <c r="N374" s="209" t="s">
        <v>45</v>
      </c>
      <c r="O374" s="76"/>
      <c r="P374" s="210">
        <f>O374*H374</f>
        <v>0</v>
      </c>
      <c r="Q374" s="210">
        <v>0</v>
      </c>
      <c r="R374" s="210">
        <f>Q374*H374</f>
        <v>0</v>
      </c>
      <c r="S374" s="210">
        <v>0</v>
      </c>
      <c r="T374" s="211">
        <f>S374*H374</f>
        <v>0</v>
      </c>
      <c r="AR374" s="14" t="s">
        <v>137</v>
      </c>
      <c r="AT374" s="14" t="s">
        <v>132</v>
      </c>
      <c r="AU374" s="14" t="s">
        <v>84</v>
      </c>
      <c r="AY374" s="14" t="s">
        <v>130</v>
      </c>
      <c r="BE374" s="212">
        <f>IF(N374="základní",J374,0)</f>
        <v>0</v>
      </c>
      <c r="BF374" s="212">
        <f>IF(N374="snížená",J374,0)</f>
        <v>0</v>
      </c>
      <c r="BG374" s="212">
        <f>IF(N374="zákl. přenesená",J374,0)</f>
        <v>0</v>
      </c>
      <c r="BH374" s="212">
        <f>IF(N374="sníž. přenesená",J374,0)</f>
        <v>0</v>
      </c>
      <c r="BI374" s="212">
        <f>IF(N374="nulová",J374,0)</f>
        <v>0</v>
      </c>
      <c r="BJ374" s="14" t="s">
        <v>82</v>
      </c>
      <c r="BK374" s="212">
        <f>ROUND(I374*H374,2)</f>
        <v>0</v>
      </c>
      <c r="BL374" s="14" t="s">
        <v>137</v>
      </c>
      <c r="BM374" s="14" t="s">
        <v>970</v>
      </c>
    </row>
    <row r="375" spans="2:47" s="1" customFormat="1" ht="12">
      <c r="B375" s="35"/>
      <c r="C375" s="36"/>
      <c r="D375" s="213" t="s">
        <v>139</v>
      </c>
      <c r="E375" s="36"/>
      <c r="F375" s="214" t="s">
        <v>689</v>
      </c>
      <c r="G375" s="36"/>
      <c r="H375" s="36"/>
      <c r="I375" s="127"/>
      <c r="J375" s="36"/>
      <c r="K375" s="36"/>
      <c r="L375" s="40"/>
      <c r="M375" s="215"/>
      <c r="N375" s="76"/>
      <c r="O375" s="76"/>
      <c r="P375" s="76"/>
      <c r="Q375" s="76"/>
      <c r="R375" s="76"/>
      <c r="S375" s="76"/>
      <c r="T375" s="77"/>
      <c r="AT375" s="14" t="s">
        <v>139</v>
      </c>
      <c r="AU375" s="14" t="s">
        <v>84</v>
      </c>
    </row>
    <row r="376" spans="2:47" s="1" customFormat="1" ht="12">
      <c r="B376" s="35"/>
      <c r="C376" s="36"/>
      <c r="D376" s="213" t="s">
        <v>141</v>
      </c>
      <c r="E376" s="36"/>
      <c r="F376" s="216" t="s">
        <v>690</v>
      </c>
      <c r="G376" s="36"/>
      <c r="H376" s="36"/>
      <c r="I376" s="127"/>
      <c r="J376" s="36"/>
      <c r="K376" s="36"/>
      <c r="L376" s="40"/>
      <c r="M376" s="238"/>
      <c r="N376" s="239"/>
      <c r="O376" s="239"/>
      <c r="P376" s="239"/>
      <c r="Q376" s="239"/>
      <c r="R376" s="239"/>
      <c r="S376" s="239"/>
      <c r="T376" s="240"/>
      <c r="AT376" s="14" t="s">
        <v>141</v>
      </c>
      <c r="AU376" s="14" t="s">
        <v>84</v>
      </c>
    </row>
    <row r="377" spans="2:12" s="1" customFormat="1" ht="6.95" customHeight="1">
      <c r="B377" s="54"/>
      <c r="C377" s="55"/>
      <c r="D377" s="55"/>
      <c r="E377" s="55"/>
      <c r="F377" s="55"/>
      <c r="G377" s="55"/>
      <c r="H377" s="55"/>
      <c r="I377" s="151"/>
      <c r="J377" s="55"/>
      <c r="K377" s="55"/>
      <c r="L377" s="40"/>
    </row>
  </sheetData>
  <sheetProtection password="CC35" sheet="1" objects="1" scenarios="1" formatColumns="0" formatRows="0" autoFilter="0"/>
  <autoFilter ref="C86:K376"/>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BM287"/>
  <sheetViews>
    <sheetView showGridLines="0" workbookViewId="0" topLeftCell="A1"/>
  </sheetViews>
  <sheetFormatPr defaultColWidth="9.140625" defaultRowHeight="12"/>
  <cols>
    <col min="1" max="1" width="7.140625" style="0" customWidth="1"/>
    <col min="2" max="2" width="1.421875" style="0" customWidth="1"/>
    <col min="3" max="3" width="3.57421875" style="0" customWidth="1"/>
    <col min="4" max="4" width="3.7109375" style="0" customWidth="1"/>
    <col min="5" max="5" width="14.7109375" style="0" customWidth="1"/>
    <col min="6" max="6" width="86.421875" style="0" customWidth="1"/>
    <col min="7" max="7" width="7.421875" style="0" customWidth="1"/>
    <col min="8" max="8" width="9.57421875" style="0" customWidth="1"/>
    <col min="9" max="9" width="12.140625" style="120" customWidth="1"/>
    <col min="10" max="10" width="20.140625" style="0" customWidth="1"/>
    <col min="11" max="11" width="13.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57421875" style="0" customWidth="1"/>
    <col min="23" max="23" width="14.00390625" style="0" customWidth="1"/>
    <col min="24" max="24" width="10.57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5" customHeight="1">
      <c r="AT2" s="14" t="s">
        <v>93</v>
      </c>
    </row>
    <row r="3" spans="2:46" ht="6.95" customHeight="1">
      <c r="B3" s="121"/>
      <c r="C3" s="122"/>
      <c r="D3" s="122"/>
      <c r="E3" s="122"/>
      <c r="F3" s="122"/>
      <c r="G3" s="122"/>
      <c r="H3" s="122"/>
      <c r="I3" s="123"/>
      <c r="J3" s="122"/>
      <c r="K3" s="122"/>
      <c r="L3" s="17"/>
      <c r="AT3" s="14" t="s">
        <v>84</v>
      </c>
    </row>
    <row r="4" spans="2:46" ht="24.95" customHeight="1">
      <c r="B4" s="17"/>
      <c r="D4" s="124" t="s">
        <v>100</v>
      </c>
      <c r="L4" s="17"/>
      <c r="M4" s="21" t="s">
        <v>10</v>
      </c>
      <c r="AT4" s="14" t="s">
        <v>4</v>
      </c>
    </row>
    <row r="5" spans="2:12" ht="6.95" customHeight="1">
      <c r="B5" s="17"/>
      <c r="L5" s="17"/>
    </row>
    <row r="6" spans="2:12" ht="12" customHeight="1">
      <c r="B6" s="17"/>
      <c r="D6" s="125" t="s">
        <v>16</v>
      </c>
      <c r="L6" s="17"/>
    </row>
    <row r="7" spans="2:12" ht="14.4" customHeight="1">
      <c r="B7" s="17"/>
      <c r="E7" s="126" t="str">
        <f>'Rekapitulace stavby'!K6</f>
        <v>Obnova a dostavba kanalizace Plánice - Klatovská, Kostelní</v>
      </c>
      <c r="F7" s="125"/>
      <c r="G7" s="125"/>
      <c r="H7" s="125"/>
      <c r="L7" s="17"/>
    </row>
    <row r="8" spans="2:12" s="1" customFormat="1" ht="12" customHeight="1">
      <c r="B8" s="40"/>
      <c r="D8" s="125" t="s">
        <v>101</v>
      </c>
      <c r="I8" s="127"/>
      <c r="L8" s="40"/>
    </row>
    <row r="9" spans="2:12" s="1" customFormat="1" ht="36.95" customHeight="1">
      <c r="B9" s="40"/>
      <c r="E9" s="128" t="s">
        <v>971</v>
      </c>
      <c r="F9" s="1"/>
      <c r="G9" s="1"/>
      <c r="H9" s="1"/>
      <c r="I9" s="127"/>
      <c r="L9" s="40"/>
    </row>
    <row r="10" spans="2:12" s="1" customFormat="1" ht="12">
      <c r="B10" s="40"/>
      <c r="I10" s="127"/>
      <c r="L10" s="40"/>
    </row>
    <row r="11" spans="2:12" s="1" customFormat="1" ht="12" customHeight="1">
      <c r="B11" s="40"/>
      <c r="D11" s="125" t="s">
        <v>18</v>
      </c>
      <c r="F11" s="14" t="s">
        <v>19</v>
      </c>
      <c r="I11" s="129" t="s">
        <v>20</v>
      </c>
      <c r="J11" s="14" t="s">
        <v>19</v>
      </c>
      <c r="L11" s="40"/>
    </row>
    <row r="12" spans="2:12" s="1" customFormat="1" ht="12" customHeight="1">
      <c r="B12" s="40"/>
      <c r="D12" s="125" t="s">
        <v>21</v>
      </c>
      <c r="F12" s="14" t="s">
        <v>22</v>
      </c>
      <c r="I12" s="129" t="s">
        <v>23</v>
      </c>
      <c r="J12" s="130" t="str">
        <f>'Rekapitulace stavby'!AN8</f>
        <v>29. 10. 2018</v>
      </c>
      <c r="L12" s="40"/>
    </row>
    <row r="13" spans="2:12" s="1" customFormat="1" ht="10.8" customHeight="1">
      <c r="B13" s="40"/>
      <c r="I13" s="127"/>
      <c r="L13" s="40"/>
    </row>
    <row r="14" spans="2:12" s="1" customFormat="1" ht="12" customHeight="1">
      <c r="B14" s="40"/>
      <c r="D14" s="125" t="s">
        <v>25</v>
      </c>
      <c r="I14" s="129" t="s">
        <v>26</v>
      </c>
      <c r="J14" s="14" t="s">
        <v>27</v>
      </c>
      <c r="L14" s="40"/>
    </row>
    <row r="15" spans="2:12" s="1" customFormat="1" ht="18" customHeight="1">
      <c r="B15" s="40"/>
      <c r="E15" s="14" t="s">
        <v>28</v>
      </c>
      <c r="I15" s="129" t="s">
        <v>29</v>
      </c>
      <c r="J15" s="14" t="s">
        <v>19</v>
      </c>
      <c r="L15" s="40"/>
    </row>
    <row r="16" spans="2:12" s="1" customFormat="1" ht="6.95" customHeight="1">
      <c r="B16" s="40"/>
      <c r="I16" s="127"/>
      <c r="L16" s="40"/>
    </row>
    <row r="17" spans="2:12" s="1" customFormat="1" ht="12" customHeight="1">
      <c r="B17" s="40"/>
      <c r="D17" s="125" t="s">
        <v>30</v>
      </c>
      <c r="I17" s="129" t="s">
        <v>26</v>
      </c>
      <c r="J17" s="30" t="str">
        <f>'Rekapitulace stavby'!AN13</f>
        <v>Vyplň údaj</v>
      </c>
      <c r="L17" s="40"/>
    </row>
    <row r="18" spans="2:12" s="1" customFormat="1" ht="18" customHeight="1">
      <c r="B18" s="40"/>
      <c r="E18" s="30" t="str">
        <f>'Rekapitulace stavby'!E14</f>
        <v>Vyplň údaj</v>
      </c>
      <c r="F18" s="14"/>
      <c r="G18" s="14"/>
      <c r="H18" s="14"/>
      <c r="I18" s="129" t="s">
        <v>29</v>
      </c>
      <c r="J18" s="30" t="str">
        <f>'Rekapitulace stavby'!AN14</f>
        <v>Vyplň údaj</v>
      </c>
      <c r="L18" s="40"/>
    </row>
    <row r="19" spans="2:12" s="1" customFormat="1" ht="6.95" customHeight="1">
      <c r="B19" s="40"/>
      <c r="I19" s="127"/>
      <c r="L19" s="40"/>
    </row>
    <row r="20" spans="2:12" s="1" customFormat="1" ht="12" customHeight="1">
      <c r="B20" s="40"/>
      <c r="D20" s="125" t="s">
        <v>32</v>
      </c>
      <c r="I20" s="129" t="s">
        <v>26</v>
      </c>
      <c r="J20" s="14" t="s">
        <v>33</v>
      </c>
      <c r="L20" s="40"/>
    </row>
    <row r="21" spans="2:12" s="1" customFormat="1" ht="18" customHeight="1">
      <c r="B21" s="40"/>
      <c r="E21" s="14" t="s">
        <v>34</v>
      </c>
      <c r="I21" s="129" t="s">
        <v>29</v>
      </c>
      <c r="J21" s="14" t="s">
        <v>19</v>
      </c>
      <c r="L21" s="40"/>
    </row>
    <row r="22" spans="2:12" s="1" customFormat="1" ht="6.95" customHeight="1">
      <c r="B22" s="40"/>
      <c r="I22" s="127"/>
      <c r="L22" s="40"/>
    </row>
    <row r="23" spans="2:12" s="1" customFormat="1" ht="12" customHeight="1">
      <c r="B23" s="40"/>
      <c r="D23" s="125" t="s">
        <v>36</v>
      </c>
      <c r="I23" s="129" t="s">
        <v>26</v>
      </c>
      <c r="J23" s="14" t="str">
        <f>IF('Rekapitulace stavby'!AN19="","",'Rekapitulace stavby'!AN19)</f>
        <v/>
      </c>
      <c r="L23" s="40"/>
    </row>
    <row r="24" spans="2:12" s="1" customFormat="1" ht="18" customHeight="1">
      <c r="B24" s="40"/>
      <c r="E24" s="14" t="str">
        <f>IF('Rekapitulace stavby'!E20="","",'Rekapitulace stavby'!E20)</f>
        <v xml:space="preserve"> </v>
      </c>
      <c r="I24" s="129" t="s">
        <v>29</v>
      </c>
      <c r="J24" s="14" t="str">
        <f>IF('Rekapitulace stavby'!AN20="","",'Rekapitulace stavby'!AN20)</f>
        <v/>
      </c>
      <c r="L24" s="40"/>
    </row>
    <row r="25" spans="2:12" s="1" customFormat="1" ht="6.95" customHeight="1">
      <c r="B25" s="40"/>
      <c r="I25" s="127"/>
      <c r="L25" s="40"/>
    </row>
    <row r="26" spans="2:12" s="1" customFormat="1" ht="12" customHeight="1">
      <c r="B26" s="40"/>
      <c r="D26" s="125" t="s">
        <v>38</v>
      </c>
      <c r="I26" s="127"/>
      <c r="L26" s="40"/>
    </row>
    <row r="27" spans="2:12" s="6" customFormat="1" ht="14.4" customHeight="1">
      <c r="B27" s="131"/>
      <c r="E27" s="132" t="s">
        <v>19</v>
      </c>
      <c r="F27" s="132"/>
      <c r="G27" s="132"/>
      <c r="H27" s="132"/>
      <c r="I27" s="133"/>
      <c r="L27" s="131"/>
    </row>
    <row r="28" spans="2:12" s="1" customFormat="1" ht="6.95" customHeight="1">
      <c r="B28" s="40"/>
      <c r="I28" s="127"/>
      <c r="L28" s="40"/>
    </row>
    <row r="29" spans="2:12" s="1" customFormat="1" ht="6.95" customHeight="1">
      <c r="B29" s="40"/>
      <c r="D29" s="68"/>
      <c r="E29" s="68"/>
      <c r="F29" s="68"/>
      <c r="G29" s="68"/>
      <c r="H29" s="68"/>
      <c r="I29" s="134"/>
      <c r="J29" s="68"/>
      <c r="K29" s="68"/>
      <c r="L29" s="40"/>
    </row>
    <row r="30" spans="2:12" s="1" customFormat="1" ht="25.4" customHeight="1">
      <c r="B30" s="40"/>
      <c r="D30" s="135" t="s">
        <v>40</v>
      </c>
      <c r="I30" s="127"/>
      <c r="J30" s="136">
        <f>ROUND(J90,2)</f>
        <v>0</v>
      </c>
      <c r="L30" s="40"/>
    </row>
    <row r="31" spans="2:12" s="1" customFormat="1" ht="6.95" customHeight="1">
      <c r="B31" s="40"/>
      <c r="D31" s="68"/>
      <c r="E31" s="68"/>
      <c r="F31" s="68"/>
      <c r="G31" s="68"/>
      <c r="H31" s="68"/>
      <c r="I31" s="134"/>
      <c r="J31" s="68"/>
      <c r="K31" s="68"/>
      <c r="L31" s="40"/>
    </row>
    <row r="32" spans="2:12" s="1" customFormat="1" ht="14.4" customHeight="1">
      <c r="B32" s="40"/>
      <c r="F32" s="137" t="s">
        <v>42</v>
      </c>
      <c r="I32" s="138" t="s">
        <v>41</v>
      </c>
      <c r="J32" s="137" t="s">
        <v>43</v>
      </c>
      <c r="L32" s="40"/>
    </row>
    <row r="33" spans="2:12" s="1" customFormat="1" ht="14.4" customHeight="1">
      <c r="B33" s="40"/>
      <c r="D33" s="125" t="s">
        <v>44</v>
      </c>
      <c r="E33" s="125" t="s">
        <v>45</v>
      </c>
      <c r="F33" s="139">
        <f>ROUND((SUM(BE90:BE286)),2)</f>
        <v>0</v>
      </c>
      <c r="I33" s="140">
        <v>0.21</v>
      </c>
      <c r="J33" s="139">
        <f>ROUND(((SUM(BE90:BE286))*I33),2)</f>
        <v>0</v>
      </c>
      <c r="L33" s="40"/>
    </row>
    <row r="34" spans="2:12" s="1" customFormat="1" ht="14.4" customHeight="1">
      <c r="B34" s="40"/>
      <c r="E34" s="125" t="s">
        <v>46</v>
      </c>
      <c r="F34" s="139">
        <f>ROUND((SUM(BF90:BF286)),2)</f>
        <v>0</v>
      </c>
      <c r="I34" s="140">
        <v>0.15</v>
      </c>
      <c r="J34" s="139">
        <f>ROUND(((SUM(BF90:BF286))*I34),2)</f>
        <v>0</v>
      </c>
      <c r="L34" s="40"/>
    </row>
    <row r="35" spans="2:12" s="1" customFormat="1" ht="14.4" customHeight="1" hidden="1">
      <c r="B35" s="40"/>
      <c r="E35" s="125" t="s">
        <v>47</v>
      </c>
      <c r="F35" s="139">
        <f>ROUND((SUM(BG90:BG286)),2)</f>
        <v>0</v>
      </c>
      <c r="I35" s="140">
        <v>0.21</v>
      </c>
      <c r="J35" s="139">
        <f>0</f>
        <v>0</v>
      </c>
      <c r="L35" s="40"/>
    </row>
    <row r="36" spans="2:12" s="1" customFormat="1" ht="14.4" customHeight="1" hidden="1">
      <c r="B36" s="40"/>
      <c r="E36" s="125" t="s">
        <v>48</v>
      </c>
      <c r="F36" s="139">
        <f>ROUND((SUM(BH90:BH286)),2)</f>
        <v>0</v>
      </c>
      <c r="I36" s="140">
        <v>0.15</v>
      </c>
      <c r="J36" s="139">
        <f>0</f>
        <v>0</v>
      </c>
      <c r="L36" s="40"/>
    </row>
    <row r="37" spans="2:12" s="1" customFormat="1" ht="14.4" customHeight="1" hidden="1">
      <c r="B37" s="40"/>
      <c r="E37" s="125" t="s">
        <v>49</v>
      </c>
      <c r="F37" s="139">
        <f>ROUND((SUM(BI90:BI286)),2)</f>
        <v>0</v>
      </c>
      <c r="I37" s="140">
        <v>0</v>
      </c>
      <c r="J37" s="139">
        <f>0</f>
        <v>0</v>
      </c>
      <c r="L37" s="40"/>
    </row>
    <row r="38" spans="2:12" s="1" customFormat="1" ht="6.95" customHeight="1">
      <c r="B38" s="40"/>
      <c r="I38" s="127"/>
      <c r="L38" s="40"/>
    </row>
    <row r="39" spans="2:12" s="1" customFormat="1" ht="25.4" customHeight="1">
      <c r="B39" s="40"/>
      <c r="C39" s="141"/>
      <c r="D39" s="142" t="s">
        <v>50</v>
      </c>
      <c r="E39" s="143"/>
      <c r="F39" s="143"/>
      <c r="G39" s="144" t="s">
        <v>51</v>
      </c>
      <c r="H39" s="145" t="s">
        <v>52</v>
      </c>
      <c r="I39" s="146"/>
      <c r="J39" s="147">
        <f>SUM(J30:J37)</f>
        <v>0</v>
      </c>
      <c r="K39" s="148"/>
      <c r="L39" s="40"/>
    </row>
    <row r="40" spans="2:12" s="1" customFormat="1" ht="14.4" customHeight="1">
      <c r="B40" s="149"/>
      <c r="C40" s="150"/>
      <c r="D40" s="150"/>
      <c r="E40" s="150"/>
      <c r="F40" s="150"/>
      <c r="G40" s="150"/>
      <c r="H40" s="150"/>
      <c r="I40" s="151"/>
      <c r="J40" s="150"/>
      <c r="K40" s="150"/>
      <c r="L40" s="40"/>
    </row>
    <row r="44" spans="2:12" s="1" customFormat="1" ht="6.95" customHeight="1">
      <c r="B44" s="152"/>
      <c r="C44" s="153"/>
      <c r="D44" s="153"/>
      <c r="E44" s="153"/>
      <c r="F44" s="153"/>
      <c r="G44" s="153"/>
      <c r="H44" s="153"/>
      <c r="I44" s="154"/>
      <c r="J44" s="153"/>
      <c r="K44" s="153"/>
      <c r="L44" s="40"/>
    </row>
    <row r="45" spans="2:12" s="1" customFormat="1" ht="24.95" customHeight="1">
      <c r="B45" s="35"/>
      <c r="C45" s="20" t="s">
        <v>103</v>
      </c>
      <c r="D45" s="36"/>
      <c r="E45" s="36"/>
      <c r="F45" s="36"/>
      <c r="G45" s="36"/>
      <c r="H45" s="36"/>
      <c r="I45" s="127"/>
      <c r="J45" s="36"/>
      <c r="K45" s="36"/>
      <c r="L45" s="40"/>
    </row>
    <row r="46" spans="2:12" s="1" customFormat="1" ht="6.95" customHeight="1">
      <c r="B46" s="35"/>
      <c r="C46" s="36"/>
      <c r="D46" s="36"/>
      <c r="E46" s="36"/>
      <c r="F46" s="36"/>
      <c r="G46" s="36"/>
      <c r="H46" s="36"/>
      <c r="I46" s="127"/>
      <c r="J46" s="36"/>
      <c r="K46" s="36"/>
      <c r="L46" s="40"/>
    </row>
    <row r="47" spans="2:12" s="1" customFormat="1" ht="12" customHeight="1">
      <c r="B47" s="35"/>
      <c r="C47" s="29" t="s">
        <v>16</v>
      </c>
      <c r="D47" s="36"/>
      <c r="E47" s="36"/>
      <c r="F47" s="36"/>
      <c r="G47" s="36"/>
      <c r="H47" s="36"/>
      <c r="I47" s="127"/>
      <c r="J47" s="36"/>
      <c r="K47" s="36"/>
      <c r="L47" s="40"/>
    </row>
    <row r="48" spans="2:12" s="1" customFormat="1" ht="14.4" customHeight="1">
      <c r="B48" s="35"/>
      <c r="C48" s="36"/>
      <c r="D48" s="36"/>
      <c r="E48" s="155" t="str">
        <f>E7</f>
        <v>Obnova a dostavba kanalizace Plánice - Klatovská, Kostelní</v>
      </c>
      <c r="F48" s="29"/>
      <c r="G48" s="29"/>
      <c r="H48" s="29"/>
      <c r="I48" s="127"/>
      <c r="J48" s="36"/>
      <c r="K48" s="36"/>
      <c r="L48" s="40"/>
    </row>
    <row r="49" spans="2:12" s="1" customFormat="1" ht="12" customHeight="1">
      <c r="B49" s="35"/>
      <c r="C49" s="29" t="s">
        <v>101</v>
      </c>
      <c r="D49" s="36"/>
      <c r="E49" s="36"/>
      <c r="F49" s="36"/>
      <c r="G49" s="36"/>
      <c r="H49" s="36"/>
      <c r="I49" s="127"/>
      <c r="J49" s="36"/>
      <c r="K49" s="36"/>
      <c r="L49" s="40"/>
    </row>
    <row r="50" spans="2:12" s="1" customFormat="1" ht="14.4" customHeight="1">
      <c r="B50" s="35"/>
      <c r="C50" s="36"/>
      <c r="D50" s="36"/>
      <c r="E50" s="61" t="str">
        <f>E9</f>
        <v>SO 302 - Odlehčovací komora</v>
      </c>
      <c r="F50" s="36"/>
      <c r="G50" s="36"/>
      <c r="H50" s="36"/>
      <c r="I50" s="127"/>
      <c r="J50" s="36"/>
      <c r="K50" s="36"/>
      <c r="L50" s="40"/>
    </row>
    <row r="51" spans="2:12" s="1" customFormat="1" ht="6.95" customHeight="1">
      <c r="B51" s="35"/>
      <c r="C51" s="36"/>
      <c r="D51" s="36"/>
      <c r="E51" s="36"/>
      <c r="F51" s="36"/>
      <c r="G51" s="36"/>
      <c r="H51" s="36"/>
      <c r="I51" s="127"/>
      <c r="J51" s="36"/>
      <c r="K51" s="36"/>
      <c r="L51" s="40"/>
    </row>
    <row r="52" spans="2:12" s="1" customFormat="1" ht="12" customHeight="1">
      <c r="B52" s="35"/>
      <c r="C52" s="29" t="s">
        <v>21</v>
      </c>
      <c r="D52" s="36"/>
      <c r="E52" s="36"/>
      <c r="F52" s="24" t="str">
        <f>F12</f>
        <v>Plánice</v>
      </c>
      <c r="G52" s="36"/>
      <c r="H52" s="36"/>
      <c r="I52" s="129" t="s">
        <v>23</v>
      </c>
      <c r="J52" s="64" t="str">
        <f>IF(J12="","",J12)</f>
        <v>29. 10. 2018</v>
      </c>
      <c r="K52" s="36"/>
      <c r="L52" s="40"/>
    </row>
    <row r="53" spans="2:12" s="1" customFormat="1" ht="6.95" customHeight="1">
      <c r="B53" s="35"/>
      <c r="C53" s="36"/>
      <c r="D53" s="36"/>
      <c r="E53" s="36"/>
      <c r="F53" s="36"/>
      <c r="G53" s="36"/>
      <c r="H53" s="36"/>
      <c r="I53" s="127"/>
      <c r="J53" s="36"/>
      <c r="K53" s="36"/>
      <c r="L53" s="40"/>
    </row>
    <row r="54" spans="2:12" s="1" customFormat="1" ht="22.8" customHeight="1">
      <c r="B54" s="35"/>
      <c r="C54" s="29" t="s">
        <v>25</v>
      </c>
      <c r="D54" s="36"/>
      <c r="E54" s="36"/>
      <c r="F54" s="24" t="str">
        <f>E15</f>
        <v>Město Plánice</v>
      </c>
      <c r="G54" s="36"/>
      <c r="H54" s="36"/>
      <c r="I54" s="129" t="s">
        <v>32</v>
      </c>
      <c r="J54" s="33" t="str">
        <f>E21</f>
        <v>INGVAMA inženýrská a projektová spol. s r.o.</v>
      </c>
      <c r="K54" s="36"/>
      <c r="L54" s="40"/>
    </row>
    <row r="55" spans="2:12" s="1" customFormat="1" ht="12.6" customHeight="1">
      <c r="B55" s="35"/>
      <c r="C55" s="29" t="s">
        <v>30</v>
      </c>
      <c r="D55" s="36"/>
      <c r="E55" s="36"/>
      <c r="F55" s="24" t="str">
        <f>IF(E18="","",E18)</f>
        <v>Vyplň údaj</v>
      </c>
      <c r="G55" s="36"/>
      <c r="H55" s="36"/>
      <c r="I55" s="129" t="s">
        <v>36</v>
      </c>
      <c r="J55" s="33" t="str">
        <f>E24</f>
        <v xml:space="preserve"> </v>
      </c>
      <c r="K55" s="36"/>
      <c r="L55" s="40"/>
    </row>
    <row r="56" spans="2:12" s="1" customFormat="1" ht="10.3" customHeight="1">
      <c r="B56" s="35"/>
      <c r="C56" s="36"/>
      <c r="D56" s="36"/>
      <c r="E56" s="36"/>
      <c r="F56" s="36"/>
      <c r="G56" s="36"/>
      <c r="H56" s="36"/>
      <c r="I56" s="127"/>
      <c r="J56" s="36"/>
      <c r="K56" s="36"/>
      <c r="L56" s="40"/>
    </row>
    <row r="57" spans="2:12" s="1" customFormat="1" ht="29.25" customHeight="1">
      <c r="B57" s="35"/>
      <c r="C57" s="156" t="s">
        <v>104</v>
      </c>
      <c r="D57" s="157"/>
      <c r="E57" s="157"/>
      <c r="F57" s="157"/>
      <c r="G57" s="157"/>
      <c r="H57" s="157"/>
      <c r="I57" s="158"/>
      <c r="J57" s="159" t="s">
        <v>105</v>
      </c>
      <c r="K57" s="157"/>
      <c r="L57" s="40"/>
    </row>
    <row r="58" spans="2:12" s="1" customFormat="1" ht="10.3" customHeight="1">
      <c r="B58" s="35"/>
      <c r="C58" s="36"/>
      <c r="D58" s="36"/>
      <c r="E58" s="36"/>
      <c r="F58" s="36"/>
      <c r="G58" s="36"/>
      <c r="H58" s="36"/>
      <c r="I58" s="127"/>
      <c r="J58" s="36"/>
      <c r="K58" s="36"/>
      <c r="L58" s="40"/>
    </row>
    <row r="59" spans="2:47" s="1" customFormat="1" ht="22.8" customHeight="1">
      <c r="B59" s="35"/>
      <c r="C59" s="160" t="s">
        <v>72</v>
      </c>
      <c r="D59" s="36"/>
      <c r="E59" s="36"/>
      <c r="F59" s="36"/>
      <c r="G59" s="36"/>
      <c r="H59" s="36"/>
      <c r="I59" s="127"/>
      <c r="J59" s="94">
        <f>J90</f>
        <v>0</v>
      </c>
      <c r="K59" s="36"/>
      <c r="L59" s="40"/>
      <c r="AU59" s="14" t="s">
        <v>106</v>
      </c>
    </row>
    <row r="60" spans="2:12" s="7" customFormat="1" ht="24.95" customHeight="1">
      <c r="B60" s="161"/>
      <c r="C60" s="162"/>
      <c r="D60" s="163" t="s">
        <v>107</v>
      </c>
      <c r="E60" s="164"/>
      <c r="F60" s="164"/>
      <c r="G60" s="164"/>
      <c r="H60" s="164"/>
      <c r="I60" s="165"/>
      <c r="J60" s="166">
        <f>J91</f>
        <v>0</v>
      </c>
      <c r="K60" s="162"/>
      <c r="L60" s="167"/>
    </row>
    <row r="61" spans="2:12" s="8" customFormat="1" ht="19.9" customHeight="1">
      <c r="B61" s="168"/>
      <c r="C61" s="169"/>
      <c r="D61" s="170" t="s">
        <v>108</v>
      </c>
      <c r="E61" s="171"/>
      <c r="F61" s="171"/>
      <c r="G61" s="171"/>
      <c r="H61" s="171"/>
      <c r="I61" s="172"/>
      <c r="J61" s="173">
        <f>J92</f>
        <v>0</v>
      </c>
      <c r="K61" s="169"/>
      <c r="L61" s="174"/>
    </row>
    <row r="62" spans="2:12" s="8" customFormat="1" ht="19.9" customHeight="1">
      <c r="B62" s="168"/>
      <c r="C62" s="169"/>
      <c r="D62" s="170" t="s">
        <v>972</v>
      </c>
      <c r="E62" s="171"/>
      <c r="F62" s="171"/>
      <c r="G62" s="171"/>
      <c r="H62" s="171"/>
      <c r="I62" s="172"/>
      <c r="J62" s="173">
        <f>J215</f>
        <v>0</v>
      </c>
      <c r="K62" s="169"/>
      <c r="L62" s="174"/>
    </row>
    <row r="63" spans="2:12" s="8" customFormat="1" ht="19.9" customHeight="1">
      <c r="B63" s="168"/>
      <c r="C63" s="169"/>
      <c r="D63" s="170" t="s">
        <v>110</v>
      </c>
      <c r="E63" s="171"/>
      <c r="F63" s="171"/>
      <c r="G63" s="171"/>
      <c r="H63" s="171"/>
      <c r="I63" s="172"/>
      <c r="J63" s="173">
        <f>J222</f>
        <v>0</v>
      </c>
      <c r="K63" s="169"/>
      <c r="L63" s="174"/>
    </row>
    <row r="64" spans="2:12" s="8" customFormat="1" ht="19.9" customHeight="1">
      <c r="B64" s="168"/>
      <c r="C64" s="169"/>
      <c r="D64" s="170" t="s">
        <v>111</v>
      </c>
      <c r="E64" s="171"/>
      <c r="F64" s="171"/>
      <c r="G64" s="171"/>
      <c r="H64" s="171"/>
      <c r="I64" s="172"/>
      <c r="J64" s="173">
        <f>J232</f>
        <v>0</v>
      </c>
      <c r="K64" s="169"/>
      <c r="L64" s="174"/>
    </row>
    <row r="65" spans="2:12" s="8" customFormat="1" ht="19.9" customHeight="1">
      <c r="B65" s="168"/>
      <c r="C65" s="169"/>
      <c r="D65" s="170" t="s">
        <v>973</v>
      </c>
      <c r="E65" s="171"/>
      <c r="F65" s="171"/>
      <c r="G65" s="171"/>
      <c r="H65" s="171"/>
      <c r="I65" s="172"/>
      <c r="J65" s="173">
        <f>J236</f>
        <v>0</v>
      </c>
      <c r="K65" s="169"/>
      <c r="L65" s="174"/>
    </row>
    <row r="66" spans="2:12" s="8" customFormat="1" ht="19.9" customHeight="1">
      <c r="B66" s="168"/>
      <c r="C66" s="169"/>
      <c r="D66" s="170" t="s">
        <v>112</v>
      </c>
      <c r="E66" s="171"/>
      <c r="F66" s="171"/>
      <c r="G66" s="171"/>
      <c r="H66" s="171"/>
      <c r="I66" s="172"/>
      <c r="J66" s="173">
        <f>J241</f>
        <v>0</v>
      </c>
      <c r="K66" s="169"/>
      <c r="L66" s="174"/>
    </row>
    <row r="67" spans="2:12" s="8" customFormat="1" ht="19.9" customHeight="1">
      <c r="B67" s="168"/>
      <c r="C67" s="169"/>
      <c r="D67" s="170" t="s">
        <v>113</v>
      </c>
      <c r="E67" s="171"/>
      <c r="F67" s="171"/>
      <c r="G67" s="171"/>
      <c r="H67" s="171"/>
      <c r="I67" s="172"/>
      <c r="J67" s="173">
        <f>J254</f>
        <v>0</v>
      </c>
      <c r="K67" s="169"/>
      <c r="L67" s="174"/>
    </row>
    <row r="68" spans="2:12" s="8" customFormat="1" ht="19.9" customHeight="1">
      <c r="B68" s="168"/>
      <c r="C68" s="169"/>
      <c r="D68" s="170" t="s">
        <v>114</v>
      </c>
      <c r="E68" s="171"/>
      <c r="F68" s="171"/>
      <c r="G68" s="171"/>
      <c r="H68" s="171"/>
      <c r="I68" s="172"/>
      <c r="J68" s="173">
        <f>J276</f>
        <v>0</v>
      </c>
      <c r="K68" s="169"/>
      <c r="L68" s="174"/>
    </row>
    <row r="69" spans="2:12" s="7" customFormat="1" ht="24.95" customHeight="1">
      <c r="B69" s="161"/>
      <c r="C69" s="162"/>
      <c r="D69" s="163" t="s">
        <v>974</v>
      </c>
      <c r="E69" s="164"/>
      <c r="F69" s="164"/>
      <c r="G69" s="164"/>
      <c r="H69" s="164"/>
      <c r="I69" s="165"/>
      <c r="J69" s="166">
        <f>J280</f>
        <v>0</v>
      </c>
      <c r="K69" s="162"/>
      <c r="L69" s="167"/>
    </row>
    <row r="70" spans="2:12" s="8" customFormat="1" ht="19.9" customHeight="1">
      <c r="B70" s="168"/>
      <c r="C70" s="169"/>
      <c r="D70" s="170" t="s">
        <v>975</v>
      </c>
      <c r="E70" s="171"/>
      <c r="F70" s="171"/>
      <c r="G70" s="171"/>
      <c r="H70" s="171"/>
      <c r="I70" s="172"/>
      <c r="J70" s="173">
        <f>J281</f>
        <v>0</v>
      </c>
      <c r="K70" s="169"/>
      <c r="L70" s="174"/>
    </row>
    <row r="71" spans="2:12" s="1" customFormat="1" ht="21.8" customHeight="1">
      <c r="B71" s="35"/>
      <c r="C71" s="36"/>
      <c r="D71" s="36"/>
      <c r="E71" s="36"/>
      <c r="F71" s="36"/>
      <c r="G71" s="36"/>
      <c r="H71" s="36"/>
      <c r="I71" s="127"/>
      <c r="J71" s="36"/>
      <c r="K71" s="36"/>
      <c r="L71" s="40"/>
    </row>
    <row r="72" spans="2:12" s="1" customFormat="1" ht="6.95" customHeight="1">
      <c r="B72" s="54"/>
      <c r="C72" s="55"/>
      <c r="D72" s="55"/>
      <c r="E72" s="55"/>
      <c r="F72" s="55"/>
      <c r="G72" s="55"/>
      <c r="H72" s="55"/>
      <c r="I72" s="151"/>
      <c r="J72" s="55"/>
      <c r="K72" s="55"/>
      <c r="L72" s="40"/>
    </row>
    <row r="76" spans="2:12" s="1" customFormat="1" ht="6.95" customHeight="1">
      <c r="B76" s="56"/>
      <c r="C76" s="57"/>
      <c r="D76" s="57"/>
      <c r="E76" s="57"/>
      <c r="F76" s="57"/>
      <c r="G76" s="57"/>
      <c r="H76" s="57"/>
      <c r="I76" s="154"/>
      <c r="J76" s="57"/>
      <c r="K76" s="57"/>
      <c r="L76" s="40"/>
    </row>
    <row r="77" spans="2:12" s="1" customFormat="1" ht="24.95" customHeight="1">
      <c r="B77" s="35"/>
      <c r="C77" s="20" t="s">
        <v>115</v>
      </c>
      <c r="D77" s="36"/>
      <c r="E77" s="36"/>
      <c r="F77" s="36"/>
      <c r="G77" s="36"/>
      <c r="H77" s="36"/>
      <c r="I77" s="127"/>
      <c r="J77" s="36"/>
      <c r="K77" s="36"/>
      <c r="L77" s="40"/>
    </row>
    <row r="78" spans="2:12" s="1" customFormat="1" ht="6.95" customHeight="1">
      <c r="B78" s="35"/>
      <c r="C78" s="36"/>
      <c r="D78" s="36"/>
      <c r="E78" s="36"/>
      <c r="F78" s="36"/>
      <c r="G78" s="36"/>
      <c r="H78" s="36"/>
      <c r="I78" s="127"/>
      <c r="J78" s="36"/>
      <c r="K78" s="36"/>
      <c r="L78" s="40"/>
    </row>
    <row r="79" spans="2:12" s="1" customFormat="1" ht="12" customHeight="1">
      <c r="B79" s="35"/>
      <c r="C79" s="29" t="s">
        <v>16</v>
      </c>
      <c r="D79" s="36"/>
      <c r="E79" s="36"/>
      <c r="F79" s="36"/>
      <c r="G79" s="36"/>
      <c r="H79" s="36"/>
      <c r="I79" s="127"/>
      <c r="J79" s="36"/>
      <c r="K79" s="36"/>
      <c r="L79" s="40"/>
    </row>
    <row r="80" spans="2:12" s="1" customFormat="1" ht="14.4" customHeight="1">
      <c r="B80" s="35"/>
      <c r="C80" s="36"/>
      <c r="D80" s="36"/>
      <c r="E80" s="155" t="str">
        <f>E7</f>
        <v>Obnova a dostavba kanalizace Plánice - Klatovská, Kostelní</v>
      </c>
      <c r="F80" s="29"/>
      <c r="G80" s="29"/>
      <c r="H80" s="29"/>
      <c r="I80" s="127"/>
      <c r="J80" s="36"/>
      <c r="K80" s="36"/>
      <c r="L80" s="40"/>
    </row>
    <row r="81" spans="2:12" s="1" customFormat="1" ht="12" customHeight="1">
      <c r="B81" s="35"/>
      <c r="C81" s="29" t="s">
        <v>101</v>
      </c>
      <c r="D81" s="36"/>
      <c r="E81" s="36"/>
      <c r="F81" s="36"/>
      <c r="G81" s="36"/>
      <c r="H81" s="36"/>
      <c r="I81" s="127"/>
      <c r="J81" s="36"/>
      <c r="K81" s="36"/>
      <c r="L81" s="40"/>
    </row>
    <row r="82" spans="2:12" s="1" customFormat="1" ht="14.4" customHeight="1">
      <c r="B82" s="35"/>
      <c r="C82" s="36"/>
      <c r="D82" s="36"/>
      <c r="E82" s="61" t="str">
        <f>E9</f>
        <v>SO 302 - Odlehčovací komora</v>
      </c>
      <c r="F82" s="36"/>
      <c r="G82" s="36"/>
      <c r="H82" s="36"/>
      <c r="I82" s="127"/>
      <c r="J82" s="36"/>
      <c r="K82" s="36"/>
      <c r="L82" s="40"/>
    </row>
    <row r="83" spans="2:12" s="1" customFormat="1" ht="6.95" customHeight="1">
      <c r="B83" s="35"/>
      <c r="C83" s="36"/>
      <c r="D83" s="36"/>
      <c r="E83" s="36"/>
      <c r="F83" s="36"/>
      <c r="G83" s="36"/>
      <c r="H83" s="36"/>
      <c r="I83" s="127"/>
      <c r="J83" s="36"/>
      <c r="K83" s="36"/>
      <c r="L83" s="40"/>
    </row>
    <row r="84" spans="2:12" s="1" customFormat="1" ht="12" customHeight="1">
      <c r="B84" s="35"/>
      <c r="C84" s="29" t="s">
        <v>21</v>
      </c>
      <c r="D84" s="36"/>
      <c r="E84" s="36"/>
      <c r="F84" s="24" t="str">
        <f>F12</f>
        <v>Plánice</v>
      </c>
      <c r="G84" s="36"/>
      <c r="H84" s="36"/>
      <c r="I84" s="129" t="s">
        <v>23</v>
      </c>
      <c r="J84" s="64" t="str">
        <f>IF(J12="","",J12)</f>
        <v>29. 10. 2018</v>
      </c>
      <c r="K84" s="36"/>
      <c r="L84" s="40"/>
    </row>
    <row r="85" spans="2:12" s="1" customFormat="1" ht="6.95" customHeight="1">
      <c r="B85" s="35"/>
      <c r="C85" s="36"/>
      <c r="D85" s="36"/>
      <c r="E85" s="36"/>
      <c r="F85" s="36"/>
      <c r="G85" s="36"/>
      <c r="H85" s="36"/>
      <c r="I85" s="127"/>
      <c r="J85" s="36"/>
      <c r="K85" s="36"/>
      <c r="L85" s="40"/>
    </row>
    <row r="86" spans="2:12" s="1" customFormat="1" ht="22.8" customHeight="1">
      <c r="B86" s="35"/>
      <c r="C86" s="29" t="s">
        <v>25</v>
      </c>
      <c r="D86" s="36"/>
      <c r="E86" s="36"/>
      <c r="F86" s="24" t="str">
        <f>E15</f>
        <v>Město Plánice</v>
      </c>
      <c r="G86" s="36"/>
      <c r="H86" s="36"/>
      <c r="I86" s="129" t="s">
        <v>32</v>
      </c>
      <c r="J86" s="33" t="str">
        <f>E21</f>
        <v>INGVAMA inženýrská a projektová spol. s r.o.</v>
      </c>
      <c r="K86" s="36"/>
      <c r="L86" s="40"/>
    </row>
    <row r="87" spans="2:12" s="1" customFormat="1" ht="12.6" customHeight="1">
      <c r="B87" s="35"/>
      <c r="C87" s="29" t="s">
        <v>30</v>
      </c>
      <c r="D87" s="36"/>
      <c r="E87" s="36"/>
      <c r="F87" s="24" t="str">
        <f>IF(E18="","",E18)</f>
        <v>Vyplň údaj</v>
      </c>
      <c r="G87" s="36"/>
      <c r="H87" s="36"/>
      <c r="I87" s="129" t="s">
        <v>36</v>
      </c>
      <c r="J87" s="33" t="str">
        <f>E24</f>
        <v xml:space="preserve"> </v>
      </c>
      <c r="K87" s="36"/>
      <c r="L87" s="40"/>
    </row>
    <row r="88" spans="2:12" s="1" customFormat="1" ht="10.3" customHeight="1">
      <c r="B88" s="35"/>
      <c r="C88" s="36"/>
      <c r="D88" s="36"/>
      <c r="E88" s="36"/>
      <c r="F88" s="36"/>
      <c r="G88" s="36"/>
      <c r="H88" s="36"/>
      <c r="I88" s="127"/>
      <c r="J88" s="36"/>
      <c r="K88" s="36"/>
      <c r="L88" s="40"/>
    </row>
    <row r="89" spans="2:20" s="9" customFormat="1" ht="29.25" customHeight="1">
      <c r="B89" s="175"/>
      <c r="C89" s="176" t="s">
        <v>116</v>
      </c>
      <c r="D89" s="177" t="s">
        <v>59</v>
      </c>
      <c r="E89" s="177" t="s">
        <v>55</v>
      </c>
      <c r="F89" s="177" t="s">
        <v>56</v>
      </c>
      <c r="G89" s="177" t="s">
        <v>117</v>
      </c>
      <c r="H89" s="177" t="s">
        <v>118</v>
      </c>
      <c r="I89" s="178" t="s">
        <v>119</v>
      </c>
      <c r="J89" s="177" t="s">
        <v>105</v>
      </c>
      <c r="K89" s="179" t="s">
        <v>120</v>
      </c>
      <c r="L89" s="180"/>
      <c r="M89" s="84" t="s">
        <v>19</v>
      </c>
      <c r="N89" s="85" t="s">
        <v>44</v>
      </c>
      <c r="O89" s="85" t="s">
        <v>121</v>
      </c>
      <c r="P89" s="85" t="s">
        <v>122</v>
      </c>
      <c r="Q89" s="85" t="s">
        <v>123</v>
      </c>
      <c r="R89" s="85" t="s">
        <v>124</v>
      </c>
      <c r="S89" s="85" t="s">
        <v>125</v>
      </c>
      <c r="T89" s="86" t="s">
        <v>126</v>
      </c>
    </row>
    <row r="90" spans="2:63" s="1" customFormat="1" ht="22.8" customHeight="1">
      <c r="B90" s="35"/>
      <c r="C90" s="91" t="s">
        <v>127</v>
      </c>
      <c r="D90" s="36"/>
      <c r="E90" s="36"/>
      <c r="F90" s="36"/>
      <c r="G90" s="36"/>
      <c r="H90" s="36"/>
      <c r="I90" s="127"/>
      <c r="J90" s="181">
        <f>BK90</f>
        <v>0</v>
      </c>
      <c r="K90" s="36"/>
      <c r="L90" s="40"/>
      <c r="M90" s="87"/>
      <c r="N90" s="88"/>
      <c r="O90" s="88"/>
      <c r="P90" s="182">
        <f>P91+P280</f>
        <v>0</v>
      </c>
      <c r="Q90" s="88"/>
      <c r="R90" s="182">
        <f>R91+R280</f>
        <v>13.084494639999997</v>
      </c>
      <c r="S90" s="88"/>
      <c r="T90" s="183">
        <f>T91+T280</f>
        <v>10.67985</v>
      </c>
      <c r="AT90" s="14" t="s">
        <v>73</v>
      </c>
      <c r="AU90" s="14" t="s">
        <v>106</v>
      </c>
      <c r="BK90" s="184">
        <f>BK91+BK280</f>
        <v>0</v>
      </c>
    </row>
    <row r="91" spans="2:63" s="10" customFormat="1" ht="25.9" customHeight="1">
      <c r="B91" s="185"/>
      <c r="C91" s="186"/>
      <c r="D91" s="187" t="s">
        <v>73</v>
      </c>
      <c r="E91" s="188" t="s">
        <v>128</v>
      </c>
      <c r="F91" s="188" t="s">
        <v>129</v>
      </c>
      <c r="G91" s="186"/>
      <c r="H91" s="186"/>
      <c r="I91" s="189"/>
      <c r="J91" s="190">
        <f>BK91</f>
        <v>0</v>
      </c>
      <c r="K91" s="186"/>
      <c r="L91" s="191"/>
      <c r="M91" s="192"/>
      <c r="N91" s="193"/>
      <c r="O91" s="193"/>
      <c r="P91" s="194">
        <f>P92+P215+P222+P232+P236+P241+P254+P276</f>
        <v>0</v>
      </c>
      <c r="Q91" s="193"/>
      <c r="R91" s="194">
        <f>R92+R215+R222+R232+R236+R241+R254+R276</f>
        <v>13.055244639999998</v>
      </c>
      <c r="S91" s="193"/>
      <c r="T91" s="195">
        <f>T92+T215+T222+T232+T236+T241+T254+T276</f>
        <v>10.67985</v>
      </c>
      <c r="AR91" s="196" t="s">
        <v>82</v>
      </c>
      <c r="AT91" s="197" t="s">
        <v>73</v>
      </c>
      <c r="AU91" s="197" t="s">
        <v>74</v>
      </c>
      <c r="AY91" s="196" t="s">
        <v>130</v>
      </c>
      <c r="BK91" s="198">
        <f>BK92+BK215+BK222+BK232+BK236+BK241+BK254+BK276</f>
        <v>0</v>
      </c>
    </row>
    <row r="92" spans="2:63" s="10" customFormat="1" ht="22.8" customHeight="1">
      <c r="B92" s="185"/>
      <c r="C92" s="186"/>
      <c r="D92" s="187" t="s">
        <v>73</v>
      </c>
      <c r="E92" s="199" t="s">
        <v>82</v>
      </c>
      <c r="F92" s="199" t="s">
        <v>131</v>
      </c>
      <c r="G92" s="186"/>
      <c r="H92" s="186"/>
      <c r="I92" s="189"/>
      <c r="J92" s="200">
        <f>BK92</f>
        <v>0</v>
      </c>
      <c r="K92" s="186"/>
      <c r="L92" s="191"/>
      <c r="M92" s="192"/>
      <c r="N92" s="193"/>
      <c r="O92" s="193"/>
      <c r="P92" s="194">
        <f>SUM(P93:P214)</f>
        <v>0</v>
      </c>
      <c r="Q92" s="193"/>
      <c r="R92" s="194">
        <f>SUM(R93:R214)</f>
        <v>0.04973864</v>
      </c>
      <c r="S92" s="193"/>
      <c r="T92" s="195">
        <f>SUM(T93:T214)</f>
        <v>10.67985</v>
      </c>
      <c r="AR92" s="196" t="s">
        <v>82</v>
      </c>
      <c r="AT92" s="197" t="s">
        <v>73</v>
      </c>
      <c r="AU92" s="197" t="s">
        <v>82</v>
      </c>
      <c r="AY92" s="196" t="s">
        <v>130</v>
      </c>
      <c r="BK92" s="198">
        <f>SUM(BK93:BK214)</f>
        <v>0</v>
      </c>
    </row>
    <row r="93" spans="2:65" s="1" customFormat="1" ht="20.4" customHeight="1">
      <c r="B93" s="35"/>
      <c r="C93" s="201" t="s">
        <v>82</v>
      </c>
      <c r="D93" s="201" t="s">
        <v>132</v>
      </c>
      <c r="E93" s="202" t="s">
        <v>133</v>
      </c>
      <c r="F93" s="203" t="s">
        <v>134</v>
      </c>
      <c r="G93" s="204" t="s">
        <v>135</v>
      </c>
      <c r="H93" s="205">
        <v>7.29</v>
      </c>
      <c r="I93" s="206"/>
      <c r="J93" s="207">
        <f>ROUND(I93*H93,2)</f>
        <v>0</v>
      </c>
      <c r="K93" s="203" t="s">
        <v>136</v>
      </c>
      <c r="L93" s="40"/>
      <c r="M93" s="208" t="s">
        <v>19</v>
      </c>
      <c r="N93" s="209" t="s">
        <v>45</v>
      </c>
      <c r="O93" s="76"/>
      <c r="P93" s="210">
        <f>O93*H93</f>
        <v>0</v>
      </c>
      <c r="Q93" s="210">
        <v>0</v>
      </c>
      <c r="R93" s="210">
        <f>Q93*H93</f>
        <v>0</v>
      </c>
      <c r="S93" s="210">
        <v>0.417</v>
      </c>
      <c r="T93" s="211">
        <f>S93*H93</f>
        <v>3.03993</v>
      </c>
      <c r="AR93" s="14" t="s">
        <v>137</v>
      </c>
      <c r="AT93" s="14" t="s">
        <v>132</v>
      </c>
      <c r="AU93" s="14" t="s">
        <v>84</v>
      </c>
      <c r="AY93" s="14" t="s">
        <v>130</v>
      </c>
      <c r="BE93" s="212">
        <f>IF(N93="základní",J93,0)</f>
        <v>0</v>
      </c>
      <c r="BF93" s="212">
        <f>IF(N93="snížená",J93,0)</f>
        <v>0</v>
      </c>
      <c r="BG93" s="212">
        <f>IF(N93="zákl. přenesená",J93,0)</f>
        <v>0</v>
      </c>
      <c r="BH93" s="212">
        <f>IF(N93="sníž. přenesená",J93,0)</f>
        <v>0</v>
      </c>
      <c r="BI93" s="212">
        <f>IF(N93="nulová",J93,0)</f>
        <v>0</v>
      </c>
      <c r="BJ93" s="14" t="s">
        <v>82</v>
      </c>
      <c r="BK93" s="212">
        <f>ROUND(I93*H93,2)</f>
        <v>0</v>
      </c>
      <c r="BL93" s="14" t="s">
        <v>137</v>
      </c>
      <c r="BM93" s="14" t="s">
        <v>976</v>
      </c>
    </row>
    <row r="94" spans="2:47" s="1" customFormat="1" ht="12">
      <c r="B94" s="35"/>
      <c r="C94" s="36"/>
      <c r="D94" s="213" t="s">
        <v>139</v>
      </c>
      <c r="E94" s="36"/>
      <c r="F94" s="214" t="s">
        <v>140</v>
      </c>
      <c r="G94" s="36"/>
      <c r="H94" s="36"/>
      <c r="I94" s="127"/>
      <c r="J94" s="36"/>
      <c r="K94" s="36"/>
      <c r="L94" s="40"/>
      <c r="M94" s="215"/>
      <c r="N94" s="76"/>
      <c r="O94" s="76"/>
      <c r="P94" s="76"/>
      <c r="Q94" s="76"/>
      <c r="R94" s="76"/>
      <c r="S94" s="76"/>
      <c r="T94" s="77"/>
      <c r="AT94" s="14" t="s">
        <v>139</v>
      </c>
      <c r="AU94" s="14" t="s">
        <v>84</v>
      </c>
    </row>
    <row r="95" spans="2:47" s="1" customFormat="1" ht="12">
      <c r="B95" s="35"/>
      <c r="C95" s="36"/>
      <c r="D95" s="213" t="s">
        <v>141</v>
      </c>
      <c r="E95" s="36"/>
      <c r="F95" s="216" t="s">
        <v>142</v>
      </c>
      <c r="G95" s="36"/>
      <c r="H95" s="36"/>
      <c r="I95" s="127"/>
      <c r="J95" s="36"/>
      <c r="K95" s="36"/>
      <c r="L95" s="40"/>
      <c r="M95" s="215"/>
      <c r="N95" s="76"/>
      <c r="O95" s="76"/>
      <c r="P95" s="76"/>
      <c r="Q95" s="76"/>
      <c r="R95" s="76"/>
      <c r="S95" s="76"/>
      <c r="T95" s="77"/>
      <c r="AT95" s="14" t="s">
        <v>141</v>
      </c>
      <c r="AU95" s="14" t="s">
        <v>84</v>
      </c>
    </row>
    <row r="96" spans="2:51" s="11" customFormat="1" ht="12">
      <c r="B96" s="217"/>
      <c r="C96" s="218"/>
      <c r="D96" s="213" t="s">
        <v>143</v>
      </c>
      <c r="E96" s="219" t="s">
        <v>19</v>
      </c>
      <c r="F96" s="220" t="s">
        <v>977</v>
      </c>
      <c r="G96" s="218"/>
      <c r="H96" s="221">
        <v>7.29</v>
      </c>
      <c r="I96" s="222"/>
      <c r="J96" s="218"/>
      <c r="K96" s="218"/>
      <c r="L96" s="223"/>
      <c r="M96" s="224"/>
      <c r="N96" s="225"/>
      <c r="O96" s="225"/>
      <c r="P96" s="225"/>
      <c r="Q96" s="225"/>
      <c r="R96" s="225"/>
      <c r="S96" s="225"/>
      <c r="T96" s="226"/>
      <c r="AT96" s="227" t="s">
        <v>143</v>
      </c>
      <c r="AU96" s="227" t="s">
        <v>84</v>
      </c>
      <c r="AV96" s="11" t="s">
        <v>84</v>
      </c>
      <c r="AW96" s="11" t="s">
        <v>35</v>
      </c>
      <c r="AX96" s="11" t="s">
        <v>82</v>
      </c>
      <c r="AY96" s="227" t="s">
        <v>130</v>
      </c>
    </row>
    <row r="97" spans="2:65" s="1" customFormat="1" ht="20.4" customHeight="1">
      <c r="B97" s="35"/>
      <c r="C97" s="201" t="s">
        <v>84</v>
      </c>
      <c r="D97" s="201" t="s">
        <v>132</v>
      </c>
      <c r="E97" s="202" t="s">
        <v>145</v>
      </c>
      <c r="F97" s="203" t="s">
        <v>146</v>
      </c>
      <c r="G97" s="204" t="s">
        <v>135</v>
      </c>
      <c r="H97" s="205">
        <v>7.29</v>
      </c>
      <c r="I97" s="206"/>
      <c r="J97" s="207">
        <f>ROUND(I97*H97,2)</f>
        <v>0</v>
      </c>
      <c r="K97" s="203" t="s">
        <v>136</v>
      </c>
      <c r="L97" s="40"/>
      <c r="M97" s="208" t="s">
        <v>19</v>
      </c>
      <c r="N97" s="209" t="s">
        <v>45</v>
      </c>
      <c r="O97" s="76"/>
      <c r="P97" s="210">
        <f>O97*H97</f>
        <v>0</v>
      </c>
      <c r="Q97" s="210">
        <v>0</v>
      </c>
      <c r="R97" s="210">
        <f>Q97*H97</f>
        <v>0</v>
      </c>
      <c r="S97" s="210">
        <v>0.29</v>
      </c>
      <c r="T97" s="211">
        <f>S97*H97</f>
        <v>2.1140999999999996</v>
      </c>
      <c r="AR97" s="14" t="s">
        <v>137</v>
      </c>
      <c r="AT97" s="14" t="s">
        <v>132</v>
      </c>
      <c r="AU97" s="14" t="s">
        <v>84</v>
      </c>
      <c r="AY97" s="14" t="s">
        <v>130</v>
      </c>
      <c r="BE97" s="212">
        <f>IF(N97="základní",J97,0)</f>
        <v>0</v>
      </c>
      <c r="BF97" s="212">
        <f>IF(N97="snížená",J97,0)</f>
        <v>0</v>
      </c>
      <c r="BG97" s="212">
        <f>IF(N97="zákl. přenesená",J97,0)</f>
        <v>0</v>
      </c>
      <c r="BH97" s="212">
        <f>IF(N97="sníž. přenesená",J97,0)</f>
        <v>0</v>
      </c>
      <c r="BI97" s="212">
        <f>IF(N97="nulová",J97,0)</f>
        <v>0</v>
      </c>
      <c r="BJ97" s="14" t="s">
        <v>82</v>
      </c>
      <c r="BK97" s="212">
        <f>ROUND(I97*H97,2)</f>
        <v>0</v>
      </c>
      <c r="BL97" s="14" t="s">
        <v>137</v>
      </c>
      <c r="BM97" s="14" t="s">
        <v>978</v>
      </c>
    </row>
    <row r="98" spans="2:47" s="1" customFormat="1" ht="12">
      <c r="B98" s="35"/>
      <c r="C98" s="36"/>
      <c r="D98" s="213" t="s">
        <v>139</v>
      </c>
      <c r="E98" s="36"/>
      <c r="F98" s="214" t="s">
        <v>148</v>
      </c>
      <c r="G98" s="36"/>
      <c r="H98" s="36"/>
      <c r="I98" s="127"/>
      <c r="J98" s="36"/>
      <c r="K98" s="36"/>
      <c r="L98" s="40"/>
      <c r="M98" s="215"/>
      <c r="N98" s="76"/>
      <c r="O98" s="76"/>
      <c r="P98" s="76"/>
      <c r="Q98" s="76"/>
      <c r="R98" s="76"/>
      <c r="S98" s="76"/>
      <c r="T98" s="77"/>
      <c r="AT98" s="14" t="s">
        <v>139</v>
      </c>
      <c r="AU98" s="14" t="s">
        <v>84</v>
      </c>
    </row>
    <row r="99" spans="2:47" s="1" customFormat="1" ht="12">
      <c r="B99" s="35"/>
      <c r="C99" s="36"/>
      <c r="D99" s="213" t="s">
        <v>141</v>
      </c>
      <c r="E99" s="36"/>
      <c r="F99" s="216" t="s">
        <v>149</v>
      </c>
      <c r="G99" s="36"/>
      <c r="H99" s="36"/>
      <c r="I99" s="127"/>
      <c r="J99" s="36"/>
      <c r="K99" s="36"/>
      <c r="L99" s="40"/>
      <c r="M99" s="215"/>
      <c r="N99" s="76"/>
      <c r="O99" s="76"/>
      <c r="P99" s="76"/>
      <c r="Q99" s="76"/>
      <c r="R99" s="76"/>
      <c r="S99" s="76"/>
      <c r="T99" s="77"/>
      <c r="AT99" s="14" t="s">
        <v>141</v>
      </c>
      <c r="AU99" s="14" t="s">
        <v>84</v>
      </c>
    </row>
    <row r="100" spans="2:51" s="11" customFormat="1" ht="12">
      <c r="B100" s="217"/>
      <c r="C100" s="218"/>
      <c r="D100" s="213" t="s">
        <v>143</v>
      </c>
      <c r="E100" s="219" t="s">
        <v>19</v>
      </c>
      <c r="F100" s="220" t="s">
        <v>977</v>
      </c>
      <c r="G100" s="218"/>
      <c r="H100" s="221">
        <v>7.29</v>
      </c>
      <c r="I100" s="222"/>
      <c r="J100" s="218"/>
      <c r="K100" s="218"/>
      <c r="L100" s="223"/>
      <c r="M100" s="224"/>
      <c r="N100" s="225"/>
      <c r="O100" s="225"/>
      <c r="P100" s="225"/>
      <c r="Q100" s="225"/>
      <c r="R100" s="225"/>
      <c r="S100" s="225"/>
      <c r="T100" s="226"/>
      <c r="AT100" s="227" t="s">
        <v>143</v>
      </c>
      <c r="AU100" s="227" t="s">
        <v>84</v>
      </c>
      <c r="AV100" s="11" t="s">
        <v>84</v>
      </c>
      <c r="AW100" s="11" t="s">
        <v>35</v>
      </c>
      <c r="AX100" s="11" t="s">
        <v>82</v>
      </c>
      <c r="AY100" s="227" t="s">
        <v>130</v>
      </c>
    </row>
    <row r="101" spans="2:65" s="1" customFormat="1" ht="20.4" customHeight="1">
      <c r="B101" s="35"/>
      <c r="C101" s="201" t="s">
        <v>150</v>
      </c>
      <c r="D101" s="201" t="s">
        <v>132</v>
      </c>
      <c r="E101" s="202" t="s">
        <v>151</v>
      </c>
      <c r="F101" s="203" t="s">
        <v>152</v>
      </c>
      <c r="G101" s="204" t="s">
        <v>135</v>
      </c>
      <c r="H101" s="205">
        <v>7.29</v>
      </c>
      <c r="I101" s="206"/>
      <c r="J101" s="207">
        <f>ROUND(I101*H101,2)</f>
        <v>0</v>
      </c>
      <c r="K101" s="203" t="s">
        <v>136</v>
      </c>
      <c r="L101" s="40"/>
      <c r="M101" s="208" t="s">
        <v>19</v>
      </c>
      <c r="N101" s="209" t="s">
        <v>45</v>
      </c>
      <c r="O101" s="76"/>
      <c r="P101" s="210">
        <f>O101*H101</f>
        <v>0</v>
      </c>
      <c r="Q101" s="210">
        <v>0</v>
      </c>
      <c r="R101" s="210">
        <f>Q101*H101</f>
        <v>0</v>
      </c>
      <c r="S101" s="210">
        <v>0.44</v>
      </c>
      <c r="T101" s="211">
        <f>S101*H101</f>
        <v>3.2076000000000002</v>
      </c>
      <c r="AR101" s="14" t="s">
        <v>137</v>
      </c>
      <c r="AT101" s="14" t="s">
        <v>132</v>
      </c>
      <c r="AU101" s="14" t="s">
        <v>84</v>
      </c>
      <c r="AY101" s="14" t="s">
        <v>130</v>
      </c>
      <c r="BE101" s="212">
        <f>IF(N101="základní",J101,0)</f>
        <v>0</v>
      </c>
      <c r="BF101" s="212">
        <f>IF(N101="snížená",J101,0)</f>
        <v>0</v>
      </c>
      <c r="BG101" s="212">
        <f>IF(N101="zákl. přenesená",J101,0)</f>
        <v>0</v>
      </c>
      <c r="BH101" s="212">
        <f>IF(N101="sníž. přenesená",J101,0)</f>
        <v>0</v>
      </c>
      <c r="BI101" s="212">
        <f>IF(N101="nulová",J101,0)</f>
        <v>0</v>
      </c>
      <c r="BJ101" s="14" t="s">
        <v>82</v>
      </c>
      <c r="BK101" s="212">
        <f>ROUND(I101*H101,2)</f>
        <v>0</v>
      </c>
      <c r="BL101" s="14" t="s">
        <v>137</v>
      </c>
      <c r="BM101" s="14" t="s">
        <v>979</v>
      </c>
    </row>
    <row r="102" spans="2:47" s="1" customFormat="1" ht="12">
      <c r="B102" s="35"/>
      <c r="C102" s="36"/>
      <c r="D102" s="213" t="s">
        <v>139</v>
      </c>
      <c r="E102" s="36"/>
      <c r="F102" s="214" t="s">
        <v>154</v>
      </c>
      <c r="G102" s="36"/>
      <c r="H102" s="36"/>
      <c r="I102" s="127"/>
      <c r="J102" s="36"/>
      <c r="K102" s="36"/>
      <c r="L102" s="40"/>
      <c r="M102" s="215"/>
      <c r="N102" s="76"/>
      <c r="O102" s="76"/>
      <c r="P102" s="76"/>
      <c r="Q102" s="76"/>
      <c r="R102" s="76"/>
      <c r="S102" s="76"/>
      <c r="T102" s="77"/>
      <c r="AT102" s="14" t="s">
        <v>139</v>
      </c>
      <c r="AU102" s="14" t="s">
        <v>84</v>
      </c>
    </row>
    <row r="103" spans="2:47" s="1" customFormat="1" ht="12">
      <c r="B103" s="35"/>
      <c r="C103" s="36"/>
      <c r="D103" s="213" t="s">
        <v>141</v>
      </c>
      <c r="E103" s="36"/>
      <c r="F103" s="216" t="s">
        <v>149</v>
      </c>
      <c r="G103" s="36"/>
      <c r="H103" s="36"/>
      <c r="I103" s="127"/>
      <c r="J103" s="36"/>
      <c r="K103" s="36"/>
      <c r="L103" s="40"/>
      <c r="M103" s="215"/>
      <c r="N103" s="76"/>
      <c r="O103" s="76"/>
      <c r="P103" s="76"/>
      <c r="Q103" s="76"/>
      <c r="R103" s="76"/>
      <c r="S103" s="76"/>
      <c r="T103" s="77"/>
      <c r="AT103" s="14" t="s">
        <v>141</v>
      </c>
      <c r="AU103" s="14" t="s">
        <v>84</v>
      </c>
    </row>
    <row r="104" spans="2:51" s="11" customFormat="1" ht="12">
      <c r="B104" s="217"/>
      <c r="C104" s="218"/>
      <c r="D104" s="213" t="s">
        <v>143</v>
      </c>
      <c r="E104" s="219" t="s">
        <v>19</v>
      </c>
      <c r="F104" s="220" t="s">
        <v>977</v>
      </c>
      <c r="G104" s="218"/>
      <c r="H104" s="221">
        <v>7.29</v>
      </c>
      <c r="I104" s="222"/>
      <c r="J104" s="218"/>
      <c r="K104" s="218"/>
      <c r="L104" s="223"/>
      <c r="M104" s="224"/>
      <c r="N104" s="225"/>
      <c r="O104" s="225"/>
      <c r="P104" s="225"/>
      <c r="Q104" s="225"/>
      <c r="R104" s="225"/>
      <c r="S104" s="225"/>
      <c r="T104" s="226"/>
      <c r="AT104" s="227" t="s">
        <v>143</v>
      </c>
      <c r="AU104" s="227" t="s">
        <v>84</v>
      </c>
      <c r="AV104" s="11" t="s">
        <v>84</v>
      </c>
      <c r="AW104" s="11" t="s">
        <v>35</v>
      </c>
      <c r="AX104" s="11" t="s">
        <v>82</v>
      </c>
      <c r="AY104" s="227" t="s">
        <v>130</v>
      </c>
    </row>
    <row r="105" spans="2:65" s="1" customFormat="1" ht="20.4" customHeight="1">
      <c r="B105" s="35"/>
      <c r="C105" s="201" t="s">
        <v>137</v>
      </c>
      <c r="D105" s="201" t="s">
        <v>132</v>
      </c>
      <c r="E105" s="202" t="s">
        <v>155</v>
      </c>
      <c r="F105" s="203" t="s">
        <v>156</v>
      </c>
      <c r="G105" s="204" t="s">
        <v>135</v>
      </c>
      <c r="H105" s="205">
        <v>7.29</v>
      </c>
      <c r="I105" s="206"/>
      <c r="J105" s="207">
        <f>ROUND(I105*H105,2)</f>
        <v>0</v>
      </c>
      <c r="K105" s="203" t="s">
        <v>136</v>
      </c>
      <c r="L105" s="40"/>
      <c r="M105" s="208" t="s">
        <v>19</v>
      </c>
      <c r="N105" s="209" t="s">
        <v>45</v>
      </c>
      <c r="O105" s="76"/>
      <c r="P105" s="210">
        <f>O105*H105</f>
        <v>0</v>
      </c>
      <c r="Q105" s="210">
        <v>0</v>
      </c>
      <c r="R105" s="210">
        <f>Q105*H105</f>
        <v>0</v>
      </c>
      <c r="S105" s="210">
        <v>0.098</v>
      </c>
      <c r="T105" s="211">
        <f>S105*H105</f>
        <v>0.71442</v>
      </c>
      <c r="AR105" s="14" t="s">
        <v>137</v>
      </c>
      <c r="AT105" s="14" t="s">
        <v>132</v>
      </c>
      <c r="AU105" s="14" t="s">
        <v>84</v>
      </c>
      <c r="AY105" s="14" t="s">
        <v>130</v>
      </c>
      <c r="BE105" s="212">
        <f>IF(N105="základní",J105,0)</f>
        <v>0</v>
      </c>
      <c r="BF105" s="212">
        <f>IF(N105="snížená",J105,0)</f>
        <v>0</v>
      </c>
      <c r="BG105" s="212">
        <f>IF(N105="zákl. přenesená",J105,0)</f>
        <v>0</v>
      </c>
      <c r="BH105" s="212">
        <f>IF(N105="sníž. přenesená",J105,0)</f>
        <v>0</v>
      </c>
      <c r="BI105" s="212">
        <f>IF(N105="nulová",J105,0)</f>
        <v>0</v>
      </c>
      <c r="BJ105" s="14" t="s">
        <v>82</v>
      </c>
      <c r="BK105" s="212">
        <f>ROUND(I105*H105,2)</f>
        <v>0</v>
      </c>
      <c r="BL105" s="14" t="s">
        <v>137</v>
      </c>
      <c r="BM105" s="14" t="s">
        <v>980</v>
      </c>
    </row>
    <row r="106" spans="2:47" s="1" customFormat="1" ht="12">
      <c r="B106" s="35"/>
      <c r="C106" s="36"/>
      <c r="D106" s="213" t="s">
        <v>139</v>
      </c>
      <c r="E106" s="36"/>
      <c r="F106" s="214" t="s">
        <v>158</v>
      </c>
      <c r="G106" s="36"/>
      <c r="H106" s="36"/>
      <c r="I106" s="127"/>
      <c r="J106" s="36"/>
      <c r="K106" s="36"/>
      <c r="L106" s="40"/>
      <c r="M106" s="215"/>
      <c r="N106" s="76"/>
      <c r="O106" s="76"/>
      <c r="P106" s="76"/>
      <c r="Q106" s="76"/>
      <c r="R106" s="76"/>
      <c r="S106" s="76"/>
      <c r="T106" s="77"/>
      <c r="AT106" s="14" t="s">
        <v>139</v>
      </c>
      <c r="AU106" s="14" t="s">
        <v>84</v>
      </c>
    </row>
    <row r="107" spans="2:47" s="1" customFormat="1" ht="12">
      <c r="B107" s="35"/>
      <c r="C107" s="36"/>
      <c r="D107" s="213" t="s">
        <v>141</v>
      </c>
      <c r="E107" s="36"/>
      <c r="F107" s="216" t="s">
        <v>149</v>
      </c>
      <c r="G107" s="36"/>
      <c r="H107" s="36"/>
      <c r="I107" s="127"/>
      <c r="J107" s="36"/>
      <c r="K107" s="36"/>
      <c r="L107" s="40"/>
      <c r="M107" s="215"/>
      <c r="N107" s="76"/>
      <c r="O107" s="76"/>
      <c r="P107" s="76"/>
      <c r="Q107" s="76"/>
      <c r="R107" s="76"/>
      <c r="S107" s="76"/>
      <c r="T107" s="77"/>
      <c r="AT107" s="14" t="s">
        <v>141</v>
      </c>
      <c r="AU107" s="14" t="s">
        <v>84</v>
      </c>
    </row>
    <row r="108" spans="2:51" s="11" customFormat="1" ht="12">
      <c r="B108" s="217"/>
      <c r="C108" s="218"/>
      <c r="D108" s="213" t="s">
        <v>143</v>
      </c>
      <c r="E108" s="219" t="s">
        <v>19</v>
      </c>
      <c r="F108" s="220" t="s">
        <v>977</v>
      </c>
      <c r="G108" s="218"/>
      <c r="H108" s="221">
        <v>7.29</v>
      </c>
      <c r="I108" s="222"/>
      <c r="J108" s="218"/>
      <c r="K108" s="218"/>
      <c r="L108" s="223"/>
      <c r="M108" s="224"/>
      <c r="N108" s="225"/>
      <c r="O108" s="225"/>
      <c r="P108" s="225"/>
      <c r="Q108" s="225"/>
      <c r="R108" s="225"/>
      <c r="S108" s="225"/>
      <c r="T108" s="226"/>
      <c r="AT108" s="227" t="s">
        <v>143</v>
      </c>
      <c r="AU108" s="227" t="s">
        <v>84</v>
      </c>
      <c r="AV108" s="11" t="s">
        <v>84</v>
      </c>
      <c r="AW108" s="11" t="s">
        <v>35</v>
      </c>
      <c r="AX108" s="11" t="s">
        <v>82</v>
      </c>
      <c r="AY108" s="227" t="s">
        <v>130</v>
      </c>
    </row>
    <row r="109" spans="2:65" s="1" customFormat="1" ht="20.4" customHeight="1">
      <c r="B109" s="35"/>
      <c r="C109" s="201" t="s">
        <v>159</v>
      </c>
      <c r="D109" s="201" t="s">
        <v>132</v>
      </c>
      <c r="E109" s="202" t="s">
        <v>160</v>
      </c>
      <c r="F109" s="203" t="s">
        <v>161</v>
      </c>
      <c r="G109" s="204" t="s">
        <v>135</v>
      </c>
      <c r="H109" s="205">
        <v>7.29</v>
      </c>
      <c r="I109" s="206"/>
      <c r="J109" s="207">
        <f>ROUND(I109*H109,2)</f>
        <v>0</v>
      </c>
      <c r="K109" s="203" t="s">
        <v>136</v>
      </c>
      <c r="L109" s="40"/>
      <c r="M109" s="208" t="s">
        <v>19</v>
      </c>
      <c r="N109" s="209" t="s">
        <v>45</v>
      </c>
      <c r="O109" s="76"/>
      <c r="P109" s="210">
        <f>O109*H109</f>
        <v>0</v>
      </c>
      <c r="Q109" s="210">
        <v>0</v>
      </c>
      <c r="R109" s="210">
        <f>Q109*H109</f>
        <v>0</v>
      </c>
      <c r="S109" s="210">
        <v>0.22</v>
      </c>
      <c r="T109" s="211">
        <f>S109*H109</f>
        <v>1.6038000000000001</v>
      </c>
      <c r="AR109" s="14" t="s">
        <v>137</v>
      </c>
      <c r="AT109" s="14" t="s">
        <v>132</v>
      </c>
      <c r="AU109" s="14" t="s">
        <v>84</v>
      </c>
      <c r="AY109" s="14" t="s">
        <v>130</v>
      </c>
      <c r="BE109" s="212">
        <f>IF(N109="základní",J109,0)</f>
        <v>0</v>
      </c>
      <c r="BF109" s="212">
        <f>IF(N109="snížená",J109,0)</f>
        <v>0</v>
      </c>
      <c r="BG109" s="212">
        <f>IF(N109="zákl. přenesená",J109,0)</f>
        <v>0</v>
      </c>
      <c r="BH109" s="212">
        <f>IF(N109="sníž. přenesená",J109,0)</f>
        <v>0</v>
      </c>
      <c r="BI109" s="212">
        <f>IF(N109="nulová",J109,0)</f>
        <v>0</v>
      </c>
      <c r="BJ109" s="14" t="s">
        <v>82</v>
      </c>
      <c r="BK109" s="212">
        <f>ROUND(I109*H109,2)</f>
        <v>0</v>
      </c>
      <c r="BL109" s="14" t="s">
        <v>137</v>
      </c>
      <c r="BM109" s="14" t="s">
        <v>981</v>
      </c>
    </row>
    <row r="110" spans="2:47" s="1" customFormat="1" ht="12">
      <c r="B110" s="35"/>
      <c r="C110" s="36"/>
      <c r="D110" s="213" t="s">
        <v>139</v>
      </c>
      <c r="E110" s="36"/>
      <c r="F110" s="214" t="s">
        <v>163</v>
      </c>
      <c r="G110" s="36"/>
      <c r="H110" s="36"/>
      <c r="I110" s="127"/>
      <c r="J110" s="36"/>
      <c r="K110" s="36"/>
      <c r="L110" s="40"/>
      <c r="M110" s="215"/>
      <c r="N110" s="76"/>
      <c r="O110" s="76"/>
      <c r="P110" s="76"/>
      <c r="Q110" s="76"/>
      <c r="R110" s="76"/>
      <c r="S110" s="76"/>
      <c r="T110" s="77"/>
      <c r="AT110" s="14" t="s">
        <v>139</v>
      </c>
      <c r="AU110" s="14" t="s">
        <v>84</v>
      </c>
    </row>
    <row r="111" spans="2:47" s="1" customFormat="1" ht="12">
      <c r="B111" s="35"/>
      <c r="C111" s="36"/>
      <c r="D111" s="213" t="s">
        <v>141</v>
      </c>
      <c r="E111" s="36"/>
      <c r="F111" s="216" t="s">
        <v>149</v>
      </c>
      <c r="G111" s="36"/>
      <c r="H111" s="36"/>
      <c r="I111" s="127"/>
      <c r="J111" s="36"/>
      <c r="K111" s="36"/>
      <c r="L111" s="40"/>
      <c r="M111" s="215"/>
      <c r="N111" s="76"/>
      <c r="O111" s="76"/>
      <c r="P111" s="76"/>
      <c r="Q111" s="76"/>
      <c r="R111" s="76"/>
      <c r="S111" s="76"/>
      <c r="T111" s="77"/>
      <c r="AT111" s="14" t="s">
        <v>141</v>
      </c>
      <c r="AU111" s="14" t="s">
        <v>84</v>
      </c>
    </row>
    <row r="112" spans="2:51" s="11" customFormat="1" ht="12">
      <c r="B112" s="217"/>
      <c r="C112" s="218"/>
      <c r="D112" s="213" t="s">
        <v>143</v>
      </c>
      <c r="E112" s="219" t="s">
        <v>19</v>
      </c>
      <c r="F112" s="220" t="s">
        <v>977</v>
      </c>
      <c r="G112" s="218"/>
      <c r="H112" s="221">
        <v>7.29</v>
      </c>
      <c r="I112" s="222"/>
      <c r="J112" s="218"/>
      <c r="K112" s="218"/>
      <c r="L112" s="223"/>
      <c r="M112" s="224"/>
      <c r="N112" s="225"/>
      <c r="O112" s="225"/>
      <c r="P112" s="225"/>
      <c r="Q112" s="225"/>
      <c r="R112" s="225"/>
      <c r="S112" s="225"/>
      <c r="T112" s="226"/>
      <c r="AT112" s="227" t="s">
        <v>143</v>
      </c>
      <c r="AU112" s="227" t="s">
        <v>84</v>
      </c>
      <c r="AV112" s="11" t="s">
        <v>84</v>
      </c>
      <c r="AW112" s="11" t="s">
        <v>35</v>
      </c>
      <c r="AX112" s="11" t="s">
        <v>82</v>
      </c>
      <c r="AY112" s="227" t="s">
        <v>130</v>
      </c>
    </row>
    <row r="113" spans="2:65" s="1" customFormat="1" ht="20.4" customHeight="1">
      <c r="B113" s="35"/>
      <c r="C113" s="201" t="s">
        <v>164</v>
      </c>
      <c r="D113" s="201" t="s">
        <v>132</v>
      </c>
      <c r="E113" s="202" t="s">
        <v>165</v>
      </c>
      <c r="F113" s="203" t="s">
        <v>166</v>
      </c>
      <c r="G113" s="204" t="s">
        <v>167</v>
      </c>
      <c r="H113" s="205">
        <v>40</v>
      </c>
      <c r="I113" s="206"/>
      <c r="J113" s="207">
        <f>ROUND(I113*H113,2)</f>
        <v>0</v>
      </c>
      <c r="K113" s="203" t="s">
        <v>136</v>
      </c>
      <c r="L113" s="40"/>
      <c r="M113" s="208" t="s">
        <v>19</v>
      </c>
      <c r="N113" s="209" t="s">
        <v>45</v>
      </c>
      <c r="O113" s="76"/>
      <c r="P113" s="210">
        <f>O113*H113</f>
        <v>0</v>
      </c>
      <c r="Q113" s="210">
        <v>0</v>
      </c>
      <c r="R113" s="210">
        <f>Q113*H113</f>
        <v>0</v>
      </c>
      <c r="S113" s="210">
        <v>0</v>
      </c>
      <c r="T113" s="211">
        <f>S113*H113</f>
        <v>0</v>
      </c>
      <c r="AR113" s="14" t="s">
        <v>137</v>
      </c>
      <c r="AT113" s="14" t="s">
        <v>132</v>
      </c>
      <c r="AU113" s="14" t="s">
        <v>84</v>
      </c>
      <c r="AY113" s="14" t="s">
        <v>130</v>
      </c>
      <c r="BE113" s="212">
        <f>IF(N113="základní",J113,0)</f>
        <v>0</v>
      </c>
      <c r="BF113" s="212">
        <f>IF(N113="snížená",J113,0)</f>
        <v>0</v>
      </c>
      <c r="BG113" s="212">
        <f>IF(N113="zákl. přenesená",J113,0)</f>
        <v>0</v>
      </c>
      <c r="BH113" s="212">
        <f>IF(N113="sníž. přenesená",J113,0)</f>
        <v>0</v>
      </c>
      <c r="BI113" s="212">
        <f>IF(N113="nulová",J113,0)</f>
        <v>0</v>
      </c>
      <c r="BJ113" s="14" t="s">
        <v>82</v>
      </c>
      <c r="BK113" s="212">
        <f>ROUND(I113*H113,2)</f>
        <v>0</v>
      </c>
      <c r="BL113" s="14" t="s">
        <v>137</v>
      </c>
      <c r="BM113" s="14" t="s">
        <v>982</v>
      </c>
    </row>
    <row r="114" spans="2:47" s="1" customFormat="1" ht="12">
      <c r="B114" s="35"/>
      <c r="C114" s="36"/>
      <c r="D114" s="213" t="s">
        <v>139</v>
      </c>
      <c r="E114" s="36"/>
      <c r="F114" s="214" t="s">
        <v>169</v>
      </c>
      <c r="G114" s="36"/>
      <c r="H114" s="36"/>
      <c r="I114" s="127"/>
      <c r="J114" s="36"/>
      <c r="K114" s="36"/>
      <c r="L114" s="40"/>
      <c r="M114" s="215"/>
      <c r="N114" s="76"/>
      <c r="O114" s="76"/>
      <c r="P114" s="76"/>
      <c r="Q114" s="76"/>
      <c r="R114" s="76"/>
      <c r="S114" s="76"/>
      <c r="T114" s="77"/>
      <c r="AT114" s="14" t="s">
        <v>139</v>
      </c>
      <c r="AU114" s="14" t="s">
        <v>84</v>
      </c>
    </row>
    <row r="115" spans="2:47" s="1" customFormat="1" ht="12">
      <c r="B115" s="35"/>
      <c r="C115" s="36"/>
      <c r="D115" s="213" t="s">
        <v>141</v>
      </c>
      <c r="E115" s="36"/>
      <c r="F115" s="216" t="s">
        <v>170</v>
      </c>
      <c r="G115" s="36"/>
      <c r="H115" s="36"/>
      <c r="I115" s="127"/>
      <c r="J115" s="36"/>
      <c r="K115" s="36"/>
      <c r="L115" s="40"/>
      <c r="M115" s="215"/>
      <c r="N115" s="76"/>
      <c r="O115" s="76"/>
      <c r="P115" s="76"/>
      <c r="Q115" s="76"/>
      <c r="R115" s="76"/>
      <c r="S115" s="76"/>
      <c r="T115" s="77"/>
      <c r="AT115" s="14" t="s">
        <v>141</v>
      </c>
      <c r="AU115" s="14" t="s">
        <v>84</v>
      </c>
    </row>
    <row r="116" spans="2:65" s="1" customFormat="1" ht="20.4" customHeight="1">
      <c r="B116" s="35"/>
      <c r="C116" s="201" t="s">
        <v>171</v>
      </c>
      <c r="D116" s="201" t="s">
        <v>132</v>
      </c>
      <c r="E116" s="202" t="s">
        <v>172</v>
      </c>
      <c r="F116" s="203" t="s">
        <v>173</v>
      </c>
      <c r="G116" s="204" t="s">
        <v>174</v>
      </c>
      <c r="H116" s="205">
        <v>5</v>
      </c>
      <c r="I116" s="206"/>
      <c r="J116" s="207">
        <f>ROUND(I116*H116,2)</f>
        <v>0</v>
      </c>
      <c r="K116" s="203" t="s">
        <v>136</v>
      </c>
      <c r="L116" s="40"/>
      <c r="M116" s="208" t="s">
        <v>19</v>
      </c>
      <c r="N116" s="209" t="s">
        <v>45</v>
      </c>
      <c r="O116" s="76"/>
      <c r="P116" s="210">
        <f>O116*H116</f>
        <v>0</v>
      </c>
      <c r="Q116" s="210">
        <v>0</v>
      </c>
      <c r="R116" s="210">
        <f>Q116*H116</f>
        <v>0</v>
      </c>
      <c r="S116" s="210">
        <v>0</v>
      </c>
      <c r="T116" s="211">
        <f>S116*H116</f>
        <v>0</v>
      </c>
      <c r="AR116" s="14" t="s">
        <v>137</v>
      </c>
      <c r="AT116" s="14" t="s">
        <v>132</v>
      </c>
      <c r="AU116" s="14" t="s">
        <v>84</v>
      </c>
      <c r="AY116" s="14" t="s">
        <v>130</v>
      </c>
      <c r="BE116" s="212">
        <f>IF(N116="základní",J116,0)</f>
        <v>0</v>
      </c>
      <c r="BF116" s="212">
        <f>IF(N116="snížená",J116,0)</f>
        <v>0</v>
      </c>
      <c r="BG116" s="212">
        <f>IF(N116="zákl. přenesená",J116,0)</f>
        <v>0</v>
      </c>
      <c r="BH116" s="212">
        <f>IF(N116="sníž. přenesená",J116,0)</f>
        <v>0</v>
      </c>
      <c r="BI116" s="212">
        <f>IF(N116="nulová",J116,0)</f>
        <v>0</v>
      </c>
      <c r="BJ116" s="14" t="s">
        <v>82</v>
      </c>
      <c r="BK116" s="212">
        <f>ROUND(I116*H116,2)</f>
        <v>0</v>
      </c>
      <c r="BL116" s="14" t="s">
        <v>137</v>
      </c>
      <c r="BM116" s="14" t="s">
        <v>983</v>
      </c>
    </row>
    <row r="117" spans="2:47" s="1" customFormat="1" ht="12">
      <c r="B117" s="35"/>
      <c r="C117" s="36"/>
      <c r="D117" s="213" t="s">
        <v>139</v>
      </c>
      <c r="E117" s="36"/>
      <c r="F117" s="214" t="s">
        <v>176</v>
      </c>
      <c r="G117" s="36"/>
      <c r="H117" s="36"/>
      <c r="I117" s="127"/>
      <c r="J117" s="36"/>
      <c r="K117" s="36"/>
      <c r="L117" s="40"/>
      <c r="M117" s="215"/>
      <c r="N117" s="76"/>
      <c r="O117" s="76"/>
      <c r="P117" s="76"/>
      <c r="Q117" s="76"/>
      <c r="R117" s="76"/>
      <c r="S117" s="76"/>
      <c r="T117" s="77"/>
      <c r="AT117" s="14" t="s">
        <v>139</v>
      </c>
      <c r="AU117" s="14" t="s">
        <v>84</v>
      </c>
    </row>
    <row r="118" spans="2:47" s="1" customFormat="1" ht="12">
      <c r="B118" s="35"/>
      <c r="C118" s="36"/>
      <c r="D118" s="213" t="s">
        <v>141</v>
      </c>
      <c r="E118" s="36"/>
      <c r="F118" s="216" t="s">
        <v>177</v>
      </c>
      <c r="G118" s="36"/>
      <c r="H118" s="36"/>
      <c r="I118" s="127"/>
      <c r="J118" s="36"/>
      <c r="K118" s="36"/>
      <c r="L118" s="40"/>
      <c r="M118" s="215"/>
      <c r="N118" s="76"/>
      <c r="O118" s="76"/>
      <c r="P118" s="76"/>
      <c r="Q118" s="76"/>
      <c r="R118" s="76"/>
      <c r="S118" s="76"/>
      <c r="T118" s="77"/>
      <c r="AT118" s="14" t="s">
        <v>141</v>
      </c>
      <c r="AU118" s="14" t="s">
        <v>84</v>
      </c>
    </row>
    <row r="119" spans="2:65" s="1" customFormat="1" ht="20.4" customHeight="1">
      <c r="B119" s="35"/>
      <c r="C119" s="201" t="s">
        <v>178</v>
      </c>
      <c r="D119" s="201" t="s">
        <v>132</v>
      </c>
      <c r="E119" s="202" t="s">
        <v>196</v>
      </c>
      <c r="F119" s="203" t="s">
        <v>197</v>
      </c>
      <c r="G119" s="204" t="s">
        <v>181</v>
      </c>
      <c r="H119" s="205">
        <v>10</v>
      </c>
      <c r="I119" s="206"/>
      <c r="J119" s="207">
        <f>ROUND(I119*H119,2)</f>
        <v>0</v>
      </c>
      <c r="K119" s="203" t="s">
        <v>136</v>
      </c>
      <c r="L119" s="40"/>
      <c r="M119" s="208" t="s">
        <v>19</v>
      </c>
      <c r="N119" s="209" t="s">
        <v>45</v>
      </c>
      <c r="O119" s="76"/>
      <c r="P119" s="210">
        <f>O119*H119</f>
        <v>0</v>
      </c>
      <c r="Q119" s="210">
        <v>0.00014</v>
      </c>
      <c r="R119" s="210">
        <f>Q119*H119</f>
        <v>0.0013999999999999998</v>
      </c>
      <c r="S119" s="210">
        <v>0</v>
      </c>
      <c r="T119" s="211">
        <f>S119*H119</f>
        <v>0</v>
      </c>
      <c r="AR119" s="14" t="s">
        <v>137</v>
      </c>
      <c r="AT119" s="14" t="s">
        <v>132</v>
      </c>
      <c r="AU119" s="14" t="s">
        <v>84</v>
      </c>
      <c r="AY119" s="14" t="s">
        <v>130</v>
      </c>
      <c r="BE119" s="212">
        <f>IF(N119="základní",J119,0)</f>
        <v>0</v>
      </c>
      <c r="BF119" s="212">
        <f>IF(N119="snížená",J119,0)</f>
        <v>0</v>
      </c>
      <c r="BG119" s="212">
        <f>IF(N119="zákl. přenesená",J119,0)</f>
        <v>0</v>
      </c>
      <c r="BH119" s="212">
        <f>IF(N119="sníž. přenesená",J119,0)</f>
        <v>0</v>
      </c>
      <c r="BI119" s="212">
        <f>IF(N119="nulová",J119,0)</f>
        <v>0</v>
      </c>
      <c r="BJ119" s="14" t="s">
        <v>82</v>
      </c>
      <c r="BK119" s="212">
        <f>ROUND(I119*H119,2)</f>
        <v>0</v>
      </c>
      <c r="BL119" s="14" t="s">
        <v>137</v>
      </c>
      <c r="BM119" s="14" t="s">
        <v>984</v>
      </c>
    </row>
    <row r="120" spans="2:47" s="1" customFormat="1" ht="12">
      <c r="B120" s="35"/>
      <c r="C120" s="36"/>
      <c r="D120" s="213" t="s">
        <v>139</v>
      </c>
      <c r="E120" s="36"/>
      <c r="F120" s="214" t="s">
        <v>199</v>
      </c>
      <c r="G120" s="36"/>
      <c r="H120" s="36"/>
      <c r="I120" s="127"/>
      <c r="J120" s="36"/>
      <c r="K120" s="36"/>
      <c r="L120" s="40"/>
      <c r="M120" s="215"/>
      <c r="N120" s="76"/>
      <c r="O120" s="76"/>
      <c r="P120" s="76"/>
      <c r="Q120" s="76"/>
      <c r="R120" s="76"/>
      <c r="S120" s="76"/>
      <c r="T120" s="77"/>
      <c r="AT120" s="14" t="s">
        <v>139</v>
      </c>
      <c r="AU120" s="14" t="s">
        <v>84</v>
      </c>
    </row>
    <row r="121" spans="2:47" s="1" customFormat="1" ht="12">
      <c r="B121" s="35"/>
      <c r="C121" s="36"/>
      <c r="D121" s="213" t="s">
        <v>141</v>
      </c>
      <c r="E121" s="36"/>
      <c r="F121" s="216" t="s">
        <v>200</v>
      </c>
      <c r="G121" s="36"/>
      <c r="H121" s="36"/>
      <c r="I121" s="127"/>
      <c r="J121" s="36"/>
      <c r="K121" s="36"/>
      <c r="L121" s="40"/>
      <c r="M121" s="215"/>
      <c r="N121" s="76"/>
      <c r="O121" s="76"/>
      <c r="P121" s="76"/>
      <c r="Q121" s="76"/>
      <c r="R121" s="76"/>
      <c r="S121" s="76"/>
      <c r="T121" s="77"/>
      <c r="AT121" s="14" t="s">
        <v>141</v>
      </c>
      <c r="AU121" s="14" t="s">
        <v>84</v>
      </c>
    </row>
    <row r="122" spans="2:65" s="1" customFormat="1" ht="20.4" customHeight="1">
      <c r="B122" s="35"/>
      <c r="C122" s="201" t="s">
        <v>185</v>
      </c>
      <c r="D122" s="201" t="s">
        <v>132</v>
      </c>
      <c r="E122" s="202" t="s">
        <v>202</v>
      </c>
      <c r="F122" s="203" t="s">
        <v>203</v>
      </c>
      <c r="G122" s="204" t="s">
        <v>181</v>
      </c>
      <c r="H122" s="205">
        <v>10</v>
      </c>
      <c r="I122" s="206"/>
      <c r="J122" s="207">
        <f>ROUND(I122*H122,2)</f>
        <v>0</v>
      </c>
      <c r="K122" s="203" t="s">
        <v>136</v>
      </c>
      <c r="L122" s="40"/>
      <c r="M122" s="208" t="s">
        <v>19</v>
      </c>
      <c r="N122" s="209" t="s">
        <v>45</v>
      </c>
      <c r="O122" s="76"/>
      <c r="P122" s="210">
        <f>O122*H122</f>
        <v>0</v>
      </c>
      <c r="Q122" s="210">
        <v>0</v>
      </c>
      <c r="R122" s="210">
        <f>Q122*H122</f>
        <v>0</v>
      </c>
      <c r="S122" s="210">
        <v>0</v>
      </c>
      <c r="T122" s="211">
        <f>S122*H122</f>
        <v>0</v>
      </c>
      <c r="AR122" s="14" t="s">
        <v>137</v>
      </c>
      <c r="AT122" s="14" t="s">
        <v>132</v>
      </c>
      <c r="AU122" s="14" t="s">
        <v>84</v>
      </c>
      <c r="AY122" s="14" t="s">
        <v>130</v>
      </c>
      <c r="BE122" s="212">
        <f>IF(N122="základní",J122,0)</f>
        <v>0</v>
      </c>
      <c r="BF122" s="212">
        <f>IF(N122="snížená",J122,0)</f>
        <v>0</v>
      </c>
      <c r="BG122" s="212">
        <f>IF(N122="zákl. přenesená",J122,0)</f>
        <v>0</v>
      </c>
      <c r="BH122" s="212">
        <f>IF(N122="sníž. přenesená",J122,0)</f>
        <v>0</v>
      </c>
      <c r="BI122" s="212">
        <f>IF(N122="nulová",J122,0)</f>
        <v>0</v>
      </c>
      <c r="BJ122" s="14" t="s">
        <v>82</v>
      </c>
      <c r="BK122" s="212">
        <f>ROUND(I122*H122,2)</f>
        <v>0</v>
      </c>
      <c r="BL122" s="14" t="s">
        <v>137</v>
      </c>
      <c r="BM122" s="14" t="s">
        <v>985</v>
      </c>
    </row>
    <row r="123" spans="2:47" s="1" customFormat="1" ht="12">
      <c r="B123" s="35"/>
      <c r="C123" s="36"/>
      <c r="D123" s="213" t="s">
        <v>139</v>
      </c>
      <c r="E123" s="36"/>
      <c r="F123" s="214" t="s">
        <v>205</v>
      </c>
      <c r="G123" s="36"/>
      <c r="H123" s="36"/>
      <c r="I123" s="127"/>
      <c r="J123" s="36"/>
      <c r="K123" s="36"/>
      <c r="L123" s="40"/>
      <c r="M123" s="215"/>
      <c r="N123" s="76"/>
      <c r="O123" s="76"/>
      <c r="P123" s="76"/>
      <c r="Q123" s="76"/>
      <c r="R123" s="76"/>
      <c r="S123" s="76"/>
      <c r="T123" s="77"/>
      <c r="AT123" s="14" t="s">
        <v>139</v>
      </c>
      <c r="AU123" s="14" t="s">
        <v>84</v>
      </c>
    </row>
    <row r="124" spans="2:47" s="1" customFormat="1" ht="12">
      <c r="B124" s="35"/>
      <c r="C124" s="36"/>
      <c r="D124" s="213" t="s">
        <v>141</v>
      </c>
      <c r="E124" s="36"/>
      <c r="F124" s="216" t="s">
        <v>200</v>
      </c>
      <c r="G124" s="36"/>
      <c r="H124" s="36"/>
      <c r="I124" s="127"/>
      <c r="J124" s="36"/>
      <c r="K124" s="36"/>
      <c r="L124" s="40"/>
      <c r="M124" s="215"/>
      <c r="N124" s="76"/>
      <c r="O124" s="76"/>
      <c r="P124" s="76"/>
      <c r="Q124" s="76"/>
      <c r="R124" s="76"/>
      <c r="S124" s="76"/>
      <c r="T124" s="77"/>
      <c r="AT124" s="14" t="s">
        <v>141</v>
      </c>
      <c r="AU124" s="14" t="s">
        <v>84</v>
      </c>
    </row>
    <row r="125" spans="2:65" s="1" customFormat="1" ht="20.4" customHeight="1">
      <c r="B125" s="35"/>
      <c r="C125" s="201" t="s">
        <v>190</v>
      </c>
      <c r="D125" s="201" t="s">
        <v>132</v>
      </c>
      <c r="E125" s="202" t="s">
        <v>207</v>
      </c>
      <c r="F125" s="203" t="s">
        <v>208</v>
      </c>
      <c r="G125" s="204" t="s">
        <v>209</v>
      </c>
      <c r="H125" s="205">
        <v>4.811</v>
      </c>
      <c r="I125" s="206"/>
      <c r="J125" s="207">
        <f>ROUND(I125*H125,2)</f>
        <v>0</v>
      </c>
      <c r="K125" s="203" t="s">
        <v>136</v>
      </c>
      <c r="L125" s="40"/>
      <c r="M125" s="208" t="s">
        <v>19</v>
      </c>
      <c r="N125" s="209" t="s">
        <v>45</v>
      </c>
      <c r="O125" s="76"/>
      <c r="P125" s="210">
        <f>O125*H125</f>
        <v>0</v>
      </c>
      <c r="Q125" s="210">
        <v>0</v>
      </c>
      <c r="R125" s="210">
        <f>Q125*H125</f>
        <v>0</v>
      </c>
      <c r="S125" s="210">
        <v>0</v>
      </c>
      <c r="T125" s="211">
        <f>S125*H125</f>
        <v>0</v>
      </c>
      <c r="AR125" s="14" t="s">
        <v>137</v>
      </c>
      <c r="AT125" s="14" t="s">
        <v>132</v>
      </c>
      <c r="AU125" s="14" t="s">
        <v>84</v>
      </c>
      <c r="AY125" s="14" t="s">
        <v>130</v>
      </c>
      <c r="BE125" s="212">
        <f>IF(N125="základní",J125,0)</f>
        <v>0</v>
      </c>
      <c r="BF125" s="212">
        <f>IF(N125="snížená",J125,0)</f>
        <v>0</v>
      </c>
      <c r="BG125" s="212">
        <f>IF(N125="zákl. přenesená",J125,0)</f>
        <v>0</v>
      </c>
      <c r="BH125" s="212">
        <f>IF(N125="sníž. přenesená",J125,0)</f>
        <v>0</v>
      </c>
      <c r="BI125" s="212">
        <f>IF(N125="nulová",J125,0)</f>
        <v>0</v>
      </c>
      <c r="BJ125" s="14" t="s">
        <v>82</v>
      </c>
      <c r="BK125" s="212">
        <f>ROUND(I125*H125,2)</f>
        <v>0</v>
      </c>
      <c r="BL125" s="14" t="s">
        <v>137</v>
      </c>
      <c r="BM125" s="14" t="s">
        <v>986</v>
      </c>
    </row>
    <row r="126" spans="2:47" s="1" customFormat="1" ht="12">
      <c r="B126" s="35"/>
      <c r="C126" s="36"/>
      <c r="D126" s="213" t="s">
        <v>139</v>
      </c>
      <c r="E126" s="36"/>
      <c r="F126" s="214" t="s">
        <v>211</v>
      </c>
      <c r="G126" s="36"/>
      <c r="H126" s="36"/>
      <c r="I126" s="127"/>
      <c r="J126" s="36"/>
      <c r="K126" s="36"/>
      <c r="L126" s="40"/>
      <c r="M126" s="215"/>
      <c r="N126" s="76"/>
      <c r="O126" s="76"/>
      <c r="P126" s="76"/>
      <c r="Q126" s="76"/>
      <c r="R126" s="76"/>
      <c r="S126" s="76"/>
      <c r="T126" s="77"/>
      <c r="AT126" s="14" t="s">
        <v>139</v>
      </c>
      <c r="AU126" s="14" t="s">
        <v>84</v>
      </c>
    </row>
    <row r="127" spans="2:47" s="1" customFormat="1" ht="12">
      <c r="B127" s="35"/>
      <c r="C127" s="36"/>
      <c r="D127" s="213" t="s">
        <v>141</v>
      </c>
      <c r="E127" s="36"/>
      <c r="F127" s="216" t="s">
        <v>212</v>
      </c>
      <c r="G127" s="36"/>
      <c r="H127" s="36"/>
      <c r="I127" s="127"/>
      <c r="J127" s="36"/>
      <c r="K127" s="36"/>
      <c r="L127" s="40"/>
      <c r="M127" s="215"/>
      <c r="N127" s="76"/>
      <c r="O127" s="76"/>
      <c r="P127" s="76"/>
      <c r="Q127" s="76"/>
      <c r="R127" s="76"/>
      <c r="S127" s="76"/>
      <c r="T127" s="77"/>
      <c r="AT127" s="14" t="s">
        <v>141</v>
      </c>
      <c r="AU127" s="14" t="s">
        <v>84</v>
      </c>
    </row>
    <row r="128" spans="2:51" s="11" customFormat="1" ht="12">
      <c r="B128" s="217"/>
      <c r="C128" s="218"/>
      <c r="D128" s="213" t="s">
        <v>143</v>
      </c>
      <c r="E128" s="219" t="s">
        <v>19</v>
      </c>
      <c r="F128" s="220" t="s">
        <v>987</v>
      </c>
      <c r="G128" s="218"/>
      <c r="H128" s="221">
        <v>16.038</v>
      </c>
      <c r="I128" s="222"/>
      <c r="J128" s="218"/>
      <c r="K128" s="218"/>
      <c r="L128" s="223"/>
      <c r="M128" s="224"/>
      <c r="N128" s="225"/>
      <c r="O128" s="225"/>
      <c r="P128" s="225"/>
      <c r="Q128" s="225"/>
      <c r="R128" s="225"/>
      <c r="S128" s="225"/>
      <c r="T128" s="226"/>
      <c r="AT128" s="227" t="s">
        <v>143</v>
      </c>
      <c r="AU128" s="227" t="s">
        <v>84</v>
      </c>
      <c r="AV128" s="11" t="s">
        <v>84</v>
      </c>
      <c r="AW128" s="11" t="s">
        <v>35</v>
      </c>
      <c r="AX128" s="11" t="s">
        <v>82</v>
      </c>
      <c r="AY128" s="227" t="s">
        <v>130</v>
      </c>
    </row>
    <row r="129" spans="2:51" s="11" customFormat="1" ht="12">
      <c r="B129" s="217"/>
      <c r="C129" s="218"/>
      <c r="D129" s="213" t="s">
        <v>143</v>
      </c>
      <c r="E129" s="218"/>
      <c r="F129" s="220" t="s">
        <v>988</v>
      </c>
      <c r="G129" s="218"/>
      <c r="H129" s="221">
        <v>4.811</v>
      </c>
      <c r="I129" s="222"/>
      <c r="J129" s="218"/>
      <c r="K129" s="218"/>
      <c r="L129" s="223"/>
      <c r="M129" s="224"/>
      <c r="N129" s="225"/>
      <c r="O129" s="225"/>
      <c r="P129" s="225"/>
      <c r="Q129" s="225"/>
      <c r="R129" s="225"/>
      <c r="S129" s="225"/>
      <c r="T129" s="226"/>
      <c r="AT129" s="227" t="s">
        <v>143</v>
      </c>
      <c r="AU129" s="227" t="s">
        <v>84</v>
      </c>
      <c r="AV129" s="11" t="s">
        <v>84</v>
      </c>
      <c r="AW129" s="11" t="s">
        <v>4</v>
      </c>
      <c r="AX129" s="11" t="s">
        <v>82</v>
      </c>
      <c r="AY129" s="227" t="s">
        <v>130</v>
      </c>
    </row>
    <row r="130" spans="2:65" s="1" customFormat="1" ht="20.4" customHeight="1">
      <c r="B130" s="35"/>
      <c r="C130" s="201" t="s">
        <v>195</v>
      </c>
      <c r="D130" s="201" t="s">
        <v>132</v>
      </c>
      <c r="E130" s="202" t="s">
        <v>989</v>
      </c>
      <c r="F130" s="203" t="s">
        <v>990</v>
      </c>
      <c r="G130" s="204" t="s">
        <v>209</v>
      </c>
      <c r="H130" s="205">
        <v>4.811</v>
      </c>
      <c r="I130" s="206"/>
      <c r="J130" s="207">
        <f>ROUND(I130*H130,2)</f>
        <v>0</v>
      </c>
      <c r="K130" s="203" t="s">
        <v>136</v>
      </c>
      <c r="L130" s="40"/>
      <c r="M130" s="208" t="s">
        <v>19</v>
      </c>
      <c r="N130" s="209" t="s">
        <v>45</v>
      </c>
      <c r="O130" s="76"/>
      <c r="P130" s="210">
        <f>O130*H130</f>
        <v>0</v>
      </c>
      <c r="Q130" s="210">
        <v>0</v>
      </c>
      <c r="R130" s="210">
        <f>Q130*H130</f>
        <v>0</v>
      </c>
      <c r="S130" s="210">
        <v>0</v>
      </c>
      <c r="T130" s="211">
        <f>S130*H130</f>
        <v>0</v>
      </c>
      <c r="AR130" s="14" t="s">
        <v>137</v>
      </c>
      <c r="AT130" s="14" t="s">
        <v>132</v>
      </c>
      <c r="AU130" s="14" t="s">
        <v>84</v>
      </c>
      <c r="AY130" s="14" t="s">
        <v>130</v>
      </c>
      <c r="BE130" s="212">
        <f>IF(N130="základní",J130,0)</f>
        <v>0</v>
      </c>
      <c r="BF130" s="212">
        <f>IF(N130="snížená",J130,0)</f>
        <v>0</v>
      </c>
      <c r="BG130" s="212">
        <f>IF(N130="zákl. přenesená",J130,0)</f>
        <v>0</v>
      </c>
      <c r="BH130" s="212">
        <f>IF(N130="sníž. přenesená",J130,0)</f>
        <v>0</v>
      </c>
      <c r="BI130" s="212">
        <f>IF(N130="nulová",J130,0)</f>
        <v>0</v>
      </c>
      <c r="BJ130" s="14" t="s">
        <v>82</v>
      </c>
      <c r="BK130" s="212">
        <f>ROUND(I130*H130,2)</f>
        <v>0</v>
      </c>
      <c r="BL130" s="14" t="s">
        <v>137</v>
      </c>
      <c r="BM130" s="14" t="s">
        <v>991</v>
      </c>
    </row>
    <row r="131" spans="2:47" s="1" customFormat="1" ht="12">
      <c r="B131" s="35"/>
      <c r="C131" s="36"/>
      <c r="D131" s="213" t="s">
        <v>139</v>
      </c>
      <c r="E131" s="36"/>
      <c r="F131" s="214" t="s">
        <v>992</v>
      </c>
      <c r="G131" s="36"/>
      <c r="H131" s="36"/>
      <c r="I131" s="127"/>
      <c r="J131" s="36"/>
      <c r="K131" s="36"/>
      <c r="L131" s="40"/>
      <c r="M131" s="215"/>
      <c r="N131" s="76"/>
      <c r="O131" s="76"/>
      <c r="P131" s="76"/>
      <c r="Q131" s="76"/>
      <c r="R131" s="76"/>
      <c r="S131" s="76"/>
      <c r="T131" s="77"/>
      <c r="AT131" s="14" t="s">
        <v>139</v>
      </c>
      <c r="AU131" s="14" t="s">
        <v>84</v>
      </c>
    </row>
    <row r="132" spans="2:47" s="1" customFormat="1" ht="12">
      <c r="B132" s="35"/>
      <c r="C132" s="36"/>
      <c r="D132" s="213" t="s">
        <v>141</v>
      </c>
      <c r="E132" s="36"/>
      <c r="F132" s="216" t="s">
        <v>993</v>
      </c>
      <c r="G132" s="36"/>
      <c r="H132" s="36"/>
      <c r="I132" s="127"/>
      <c r="J132" s="36"/>
      <c r="K132" s="36"/>
      <c r="L132" s="40"/>
      <c r="M132" s="215"/>
      <c r="N132" s="76"/>
      <c r="O132" s="76"/>
      <c r="P132" s="76"/>
      <c r="Q132" s="76"/>
      <c r="R132" s="76"/>
      <c r="S132" s="76"/>
      <c r="T132" s="77"/>
      <c r="AT132" s="14" t="s">
        <v>141</v>
      </c>
      <c r="AU132" s="14" t="s">
        <v>84</v>
      </c>
    </row>
    <row r="133" spans="2:51" s="11" customFormat="1" ht="12">
      <c r="B133" s="217"/>
      <c r="C133" s="218"/>
      <c r="D133" s="213" t="s">
        <v>143</v>
      </c>
      <c r="E133" s="219" t="s">
        <v>19</v>
      </c>
      <c r="F133" s="220" t="s">
        <v>987</v>
      </c>
      <c r="G133" s="218"/>
      <c r="H133" s="221">
        <v>16.038</v>
      </c>
      <c r="I133" s="222"/>
      <c r="J133" s="218"/>
      <c r="K133" s="218"/>
      <c r="L133" s="223"/>
      <c r="M133" s="224"/>
      <c r="N133" s="225"/>
      <c r="O133" s="225"/>
      <c r="P133" s="225"/>
      <c r="Q133" s="225"/>
      <c r="R133" s="225"/>
      <c r="S133" s="225"/>
      <c r="T133" s="226"/>
      <c r="AT133" s="227" t="s">
        <v>143</v>
      </c>
      <c r="AU133" s="227" t="s">
        <v>84</v>
      </c>
      <c r="AV133" s="11" t="s">
        <v>84</v>
      </c>
      <c r="AW133" s="11" t="s">
        <v>35</v>
      </c>
      <c r="AX133" s="11" t="s">
        <v>82</v>
      </c>
      <c r="AY133" s="227" t="s">
        <v>130</v>
      </c>
    </row>
    <row r="134" spans="2:51" s="11" customFormat="1" ht="12">
      <c r="B134" s="217"/>
      <c r="C134" s="218"/>
      <c r="D134" s="213" t="s">
        <v>143</v>
      </c>
      <c r="E134" s="218"/>
      <c r="F134" s="220" t="s">
        <v>988</v>
      </c>
      <c r="G134" s="218"/>
      <c r="H134" s="221">
        <v>4.811</v>
      </c>
      <c r="I134" s="222"/>
      <c r="J134" s="218"/>
      <c r="K134" s="218"/>
      <c r="L134" s="223"/>
      <c r="M134" s="224"/>
      <c r="N134" s="225"/>
      <c r="O134" s="225"/>
      <c r="P134" s="225"/>
      <c r="Q134" s="225"/>
      <c r="R134" s="225"/>
      <c r="S134" s="225"/>
      <c r="T134" s="226"/>
      <c r="AT134" s="227" t="s">
        <v>143</v>
      </c>
      <c r="AU134" s="227" t="s">
        <v>84</v>
      </c>
      <c r="AV134" s="11" t="s">
        <v>84</v>
      </c>
      <c r="AW134" s="11" t="s">
        <v>4</v>
      </c>
      <c r="AX134" s="11" t="s">
        <v>82</v>
      </c>
      <c r="AY134" s="227" t="s">
        <v>130</v>
      </c>
    </row>
    <row r="135" spans="2:65" s="1" customFormat="1" ht="20.4" customHeight="1">
      <c r="B135" s="35"/>
      <c r="C135" s="201" t="s">
        <v>201</v>
      </c>
      <c r="D135" s="201" t="s">
        <v>132</v>
      </c>
      <c r="E135" s="202" t="s">
        <v>994</v>
      </c>
      <c r="F135" s="203" t="s">
        <v>995</v>
      </c>
      <c r="G135" s="204" t="s">
        <v>209</v>
      </c>
      <c r="H135" s="205">
        <v>1.443</v>
      </c>
      <c r="I135" s="206"/>
      <c r="J135" s="207">
        <f>ROUND(I135*H135,2)</f>
        <v>0</v>
      </c>
      <c r="K135" s="203" t="s">
        <v>136</v>
      </c>
      <c r="L135" s="40"/>
      <c r="M135" s="208" t="s">
        <v>19</v>
      </c>
      <c r="N135" s="209" t="s">
        <v>45</v>
      </c>
      <c r="O135" s="76"/>
      <c r="P135" s="210">
        <f>O135*H135</f>
        <v>0</v>
      </c>
      <c r="Q135" s="210">
        <v>0</v>
      </c>
      <c r="R135" s="210">
        <f>Q135*H135</f>
        <v>0</v>
      </c>
      <c r="S135" s="210">
        <v>0</v>
      </c>
      <c r="T135" s="211">
        <f>S135*H135</f>
        <v>0</v>
      </c>
      <c r="AR135" s="14" t="s">
        <v>137</v>
      </c>
      <c r="AT135" s="14" t="s">
        <v>132</v>
      </c>
      <c r="AU135" s="14" t="s">
        <v>84</v>
      </c>
      <c r="AY135" s="14" t="s">
        <v>130</v>
      </c>
      <c r="BE135" s="212">
        <f>IF(N135="základní",J135,0)</f>
        <v>0</v>
      </c>
      <c r="BF135" s="212">
        <f>IF(N135="snížená",J135,0)</f>
        <v>0</v>
      </c>
      <c r="BG135" s="212">
        <f>IF(N135="zákl. přenesená",J135,0)</f>
        <v>0</v>
      </c>
      <c r="BH135" s="212">
        <f>IF(N135="sníž. přenesená",J135,0)</f>
        <v>0</v>
      </c>
      <c r="BI135" s="212">
        <f>IF(N135="nulová",J135,0)</f>
        <v>0</v>
      </c>
      <c r="BJ135" s="14" t="s">
        <v>82</v>
      </c>
      <c r="BK135" s="212">
        <f>ROUND(I135*H135,2)</f>
        <v>0</v>
      </c>
      <c r="BL135" s="14" t="s">
        <v>137</v>
      </c>
      <c r="BM135" s="14" t="s">
        <v>996</v>
      </c>
    </row>
    <row r="136" spans="2:47" s="1" customFormat="1" ht="12">
      <c r="B136" s="35"/>
      <c r="C136" s="36"/>
      <c r="D136" s="213" t="s">
        <v>139</v>
      </c>
      <c r="E136" s="36"/>
      <c r="F136" s="214" t="s">
        <v>997</v>
      </c>
      <c r="G136" s="36"/>
      <c r="H136" s="36"/>
      <c r="I136" s="127"/>
      <c r="J136" s="36"/>
      <c r="K136" s="36"/>
      <c r="L136" s="40"/>
      <c r="M136" s="215"/>
      <c r="N136" s="76"/>
      <c r="O136" s="76"/>
      <c r="P136" s="76"/>
      <c r="Q136" s="76"/>
      <c r="R136" s="76"/>
      <c r="S136" s="76"/>
      <c r="T136" s="77"/>
      <c r="AT136" s="14" t="s">
        <v>139</v>
      </c>
      <c r="AU136" s="14" t="s">
        <v>84</v>
      </c>
    </row>
    <row r="137" spans="2:47" s="1" customFormat="1" ht="12">
      <c r="B137" s="35"/>
      <c r="C137" s="36"/>
      <c r="D137" s="213" t="s">
        <v>141</v>
      </c>
      <c r="E137" s="36"/>
      <c r="F137" s="216" t="s">
        <v>993</v>
      </c>
      <c r="G137" s="36"/>
      <c r="H137" s="36"/>
      <c r="I137" s="127"/>
      <c r="J137" s="36"/>
      <c r="K137" s="36"/>
      <c r="L137" s="40"/>
      <c r="M137" s="215"/>
      <c r="N137" s="76"/>
      <c r="O137" s="76"/>
      <c r="P137" s="76"/>
      <c r="Q137" s="76"/>
      <c r="R137" s="76"/>
      <c r="S137" s="76"/>
      <c r="T137" s="77"/>
      <c r="AT137" s="14" t="s">
        <v>141</v>
      </c>
      <c r="AU137" s="14" t="s">
        <v>84</v>
      </c>
    </row>
    <row r="138" spans="2:51" s="11" customFormat="1" ht="12">
      <c r="B138" s="217"/>
      <c r="C138" s="218"/>
      <c r="D138" s="213" t="s">
        <v>143</v>
      </c>
      <c r="E138" s="219" t="s">
        <v>19</v>
      </c>
      <c r="F138" s="220" t="s">
        <v>987</v>
      </c>
      <c r="G138" s="218"/>
      <c r="H138" s="221">
        <v>16.038</v>
      </c>
      <c r="I138" s="222"/>
      <c r="J138" s="218"/>
      <c r="K138" s="218"/>
      <c r="L138" s="223"/>
      <c r="M138" s="224"/>
      <c r="N138" s="225"/>
      <c r="O138" s="225"/>
      <c r="P138" s="225"/>
      <c r="Q138" s="225"/>
      <c r="R138" s="225"/>
      <c r="S138" s="225"/>
      <c r="T138" s="226"/>
      <c r="AT138" s="227" t="s">
        <v>143</v>
      </c>
      <c r="AU138" s="227" t="s">
        <v>84</v>
      </c>
      <c r="AV138" s="11" t="s">
        <v>84</v>
      </c>
      <c r="AW138" s="11" t="s">
        <v>35</v>
      </c>
      <c r="AX138" s="11" t="s">
        <v>82</v>
      </c>
      <c r="AY138" s="227" t="s">
        <v>130</v>
      </c>
    </row>
    <row r="139" spans="2:51" s="11" customFormat="1" ht="12">
      <c r="B139" s="217"/>
      <c r="C139" s="218"/>
      <c r="D139" s="213" t="s">
        <v>143</v>
      </c>
      <c r="E139" s="218"/>
      <c r="F139" s="220" t="s">
        <v>998</v>
      </c>
      <c r="G139" s="218"/>
      <c r="H139" s="221">
        <v>1.443</v>
      </c>
      <c r="I139" s="222"/>
      <c r="J139" s="218"/>
      <c r="K139" s="218"/>
      <c r="L139" s="223"/>
      <c r="M139" s="224"/>
      <c r="N139" s="225"/>
      <c r="O139" s="225"/>
      <c r="P139" s="225"/>
      <c r="Q139" s="225"/>
      <c r="R139" s="225"/>
      <c r="S139" s="225"/>
      <c r="T139" s="226"/>
      <c r="AT139" s="227" t="s">
        <v>143</v>
      </c>
      <c r="AU139" s="227" t="s">
        <v>84</v>
      </c>
      <c r="AV139" s="11" t="s">
        <v>84</v>
      </c>
      <c r="AW139" s="11" t="s">
        <v>4</v>
      </c>
      <c r="AX139" s="11" t="s">
        <v>82</v>
      </c>
      <c r="AY139" s="227" t="s">
        <v>130</v>
      </c>
    </row>
    <row r="140" spans="2:65" s="1" customFormat="1" ht="20.4" customHeight="1">
      <c r="B140" s="35"/>
      <c r="C140" s="201" t="s">
        <v>206</v>
      </c>
      <c r="D140" s="201" t="s">
        <v>132</v>
      </c>
      <c r="E140" s="202" t="s">
        <v>999</v>
      </c>
      <c r="F140" s="203" t="s">
        <v>1000</v>
      </c>
      <c r="G140" s="204" t="s">
        <v>209</v>
      </c>
      <c r="H140" s="205">
        <v>6.415</v>
      </c>
      <c r="I140" s="206"/>
      <c r="J140" s="207">
        <f>ROUND(I140*H140,2)</f>
        <v>0</v>
      </c>
      <c r="K140" s="203" t="s">
        <v>136</v>
      </c>
      <c r="L140" s="40"/>
      <c r="M140" s="208" t="s">
        <v>19</v>
      </c>
      <c r="N140" s="209" t="s">
        <v>45</v>
      </c>
      <c r="O140" s="76"/>
      <c r="P140" s="210">
        <f>O140*H140</f>
        <v>0</v>
      </c>
      <c r="Q140" s="210">
        <v>0</v>
      </c>
      <c r="R140" s="210">
        <f>Q140*H140</f>
        <v>0</v>
      </c>
      <c r="S140" s="210">
        <v>0</v>
      </c>
      <c r="T140" s="211">
        <f>S140*H140</f>
        <v>0</v>
      </c>
      <c r="AR140" s="14" t="s">
        <v>137</v>
      </c>
      <c r="AT140" s="14" t="s">
        <v>132</v>
      </c>
      <c r="AU140" s="14" t="s">
        <v>84</v>
      </c>
      <c r="AY140" s="14" t="s">
        <v>130</v>
      </c>
      <c r="BE140" s="212">
        <f>IF(N140="základní",J140,0)</f>
        <v>0</v>
      </c>
      <c r="BF140" s="212">
        <f>IF(N140="snížená",J140,0)</f>
        <v>0</v>
      </c>
      <c r="BG140" s="212">
        <f>IF(N140="zákl. přenesená",J140,0)</f>
        <v>0</v>
      </c>
      <c r="BH140" s="212">
        <f>IF(N140="sníž. přenesená",J140,0)</f>
        <v>0</v>
      </c>
      <c r="BI140" s="212">
        <f>IF(N140="nulová",J140,0)</f>
        <v>0</v>
      </c>
      <c r="BJ140" s="14" t="s">
        <v>82</v>
      </c>
      <c r="BK140" s="212">
        <f>ROUND(I140*H140,2)</f>
        <v>0</v>
      </c>
      <c r="BL140" s="14" t="s">
        <v>137</v>
      </c>
      <c r="BM140" s="14" t="s">
        <v>1001</v>
      </c>
    </row>
    <row r="141" spans="2:47" s="1" customFormat="1" ht="12">
      <c r="B141" s="35"/>
      <c r="C141" s="36"/>
      <c r="D141" s="213" t="s">
        <v>139</v>
      </c>
      <c r="E141" s="36"/>
      <c r="F141" s="214" t="s">
        <v>1002</v>
      </c>
      <c r="G141" s="36"/>
      <c r="H141" s="36"/>
      <c r="I141" s="127"/>
      <c r="J141" s="36"/>
      <c r="K141" s="36"/>
      <c r="L141" s="40"/>
      <c r="M141" s="215"/>
      <c r="N141" s="76"/>
      <c r="O141" s="76"/>
      <c r="P141" s="76"/>
      <c r="Q141" s="76"/>
      <c r="R141" s="76"/>
      <c r="S141" s="76"/>
      <c r="T141" s="77"/>
      <c r="AT141" s="14" t="s">
        <v>139</v>
      </c>
      <c r="AU141" s="14" t="s">
        <v>84</v>
      </c>
    </row>
    <row r="142" spans="2:47" s="1" customFormat="1" ht="12">
      <c r="B142" s="35"/>
      <c r="C142" s="36"/>
      <c r="D142" s="213" t="s">
        <v>141</v>
      </c>
      <c r="E142" s="36"/>
      <c r="F142" s="216" t="s">
        <v>993</v>
      </c>
      <c r="G142" s="36"/>
      <c r="H142" s="36"/>
      <c r="I142" s="127"/>
      <c r="J142" s="36"/>
      <c r="K142" s="36"/>
      <c r="L142" s="40"/>
      <c r="M142" s="215"/>
      <c r="N142" s="76"/>
      <c r="O142" s="76"/>
      <c r="P142" s="76"/>
      <c r="Q142" s="76"/>
      <c r="R142" s="76"/>
      <c r="S142" s="76"/>
      <c r="T142" s="77"/>
      <c r="AT142" s="14" t="s">
        <v>141</v>
      </c>
      <c r="AU142" s="14" t="s">
        <v>84</v>
      </c>
    </row>
    <row r="143" spans="2:51" s="11" customFormat="1" ht="12">
      <c r="B143" s="217"/>
      <c r="C143" s="218"/>
      <c r="D143" s="213" t="s">
        <v>143</v>
      </c>
      <c r="E143" s="219" t="s">
        <v>19</v>
      </c>
      <c r="F143" s="220" t="s">
        <v>987</v>
      </c>
      <c r="G143" s="218"/>
      <c r="H143" s="221">
        <v>16.038</v>
      </c>
      <c r="I143" s="222"/>
      <c r="J143" s="218"/>
      <c r="K143" s="218"/>
      <c r="L143" s="223"/>
      <c r="M143" s="224"/>
      <c r="N143" s="225"/>
      <c r="O143" s="225"/>
      <c r="P143" s="225"/>
      <c r="Q143" s="225"/>
      <c r="R143" s="225"/>
      <c r="S143" s="225"/>
      <c r="T143" s="226"/>
      <c r="AT143" s="227" t="s">
        <v>143</v>
      </c>
      <c r="AU143" s="227" t="s">
        <v>84</v>
      </c>
      <c r="AV143" s="11" t="s">
        <v>84</v>
      </c>
      <c r="AW143" s="11" t="s">
        <v>35</v>
      </c>
      <c r="AX143" s="11" t="s">
        <v>82</v>
      </c>
      <c r="AY143" s="227" t="s">
        <v>130</v>
      </c>
    </row>
    <row r="144" spans="2:51" s="11" customFormat="1" ht="12">
      <c r="B144" s="217"/>
      <c r="C144" s="218"/>
      <c r="D144" s="213" t="s">
        <v>143</v>
      </c>
      <c r="E144" s="218"/>
      <c r="F144" s="220" t="s">
        <v>1003</v>
      </c>
      <c r="G144" s="218"/>
      <c r="H144" s="221">
        <v>6.415</v>
      </c>
      <c r="I144" s="222"/>
      <c r="J144" s="218"/>
      <c r="K144" s="218"/>
      <c r="L144" s="223"/>
      <c r="M144" s="224"/>
      <c r="N144" s="225"/>
      <c r="O144" s="225"/>
      <c r="P144" s="225"/>
      <c r="Q144" s="225"/>
      <c r="R144" s="225"/>
      <c r="S144" s="225"/>
      <c r="T144" s="226"/>
      <c r="AT144" s="227" t="s">
        <v>143</v>
      </c>
      <c r="AU144" s="227" t="s">
        <v>84</v>
      </c>
      <c r="AV144" s="11" t="s">
        <v>84</v>
      </c>
      <c r="AW144" s="11" t="s">
        <v>4</v>
      </c>
      <c r="AX144" s="11" t="s">
        <v>82</v>
      </c>
      <c r="AY144" s="227" t="s">
        <v>130</v>
      </c>
    </row>
    <row r="145" spans="2:65" s="1" customFormat="1" ht="20.4" customHeight="1">
      <c r="B145" s="35"/>
      <c r="C145" s="201" t="s">
        <v>215</v>
      </c>
      <c r="D145" s="201" t="s">
        <v>132</v>
      </c>
      <c r="E145" s="202" t="s">
        <v>1004</v>
      </c>
      <c r="F145" s="203" t="s">
        <v>1005</v>
      </c>
      <c r="G145" s="204" t="s">
        <v>209</v>
      </c>
      <c r="H145" s="205">
        <v>1.925</v>
      </c>
      <c r="I145" s="206"/>
      <c r="J145" s="207">
        <f>ROUND(I145*H145,2)</f>
        <v>0</v>
      </c>
      <c r="K145" s="203" t="s">
        <v>136</v>
      </c>
      <c r="L145" s="40"/>
      <c r="M145" s="208" t="s">
        <v>19</v>
      </c>
      <c r="N145" s="209" t="s">
        <v>45</v>
      </c>
      <c r="O145" s="76"/>
      <c r="P145" s="210">
        <f>O145*H145</f>
        <v>0</v>
      </c>
      <c r="Q145" s="210">
        <v>0</v>
      </c>
      <c r="R145" s="210">
        <f>Q145*H145</f>
        <v>0</v>
      </c>
      <c r="S145" s="210">
        <v>0</v>
      </c>
      <c r="T145" s="211">
        <f>S145*H145</f>
        <v>0</v>
      </c>
      <c r="AR145" s="14" t="s">
        <v>137</v>
      </c>
      <c r="AT145" s="14" t="s">
        <v>132</v>
      </c>
      <c r="AU145" s="14" t="s">
        <v>84</v>
      </c>
      <c r="AY145" s="14" t="s">
        <v>130</v>
      </c>
      <c r="BE145" s="212">
        <f>IF(N145="základní",J145,0)</f>
        <v>0</v>
      </c>
      <c r="BF145" s="212">
        <f>IF(N145="snížená",J145,0)</f>
        <v>0</v>
      </c>
      <c r="BG145" s="212">
        <f>IF(N145="zákl. přenesená",J145,0)</f>
        <v>0</v>
      </c>
      <c r="BH145" s="212">
        <f>IF(N145="sníž. přenesená",J145,0)</f>
        <v>0</v>
      </c>
      <c r="BI145" s="212">
        <f>IF(N145="nulová",J145,0)</f>
        <v>0</v>
      </c>
      <c r="BJ145" s="14" t="s">
        <v>82</v>
      </c>
      <c r="BK145" s="212">
        <f>ROUND(I145*H145,2)</f>
        <v>0</v>
      </c>
      <c r="BL145" s="14" t="s">
        <v>137</v>
      </c>
      <c r="BM145" s="14" t="s">
        <v>1006</v>
      </c>
    </row>
    <row r="146" spans="2:47" s="1" customFormat="1" ht="12">
      <c r="B146" s="35"/>
      <c r="C146" s="36"/>
      <c r="D146" s="213" t="s">
        <v>139</v>
      </c>
      <c r="E146" s="36"/>
      <c r="F146" s="214" t="s">
        <v>1007</v>
      </c>
      <c r="G146" s="36"/>
      <c r="H146" s="36"/>
      <c r="I146" s="127"/>
      <c r="J146" s="36"/>
      <c r="K146" s="36"/>
      <c r="L146" s="40"/>
      <c r="M146" s="215"/>
      <c r="N146" s="76"/>
      <c r="O146" s="76"/>
      <c r="P146" s="76"/>
      <c r="Q146" s="76"/>
      <c r="R146" s="76"/>
      <c r="S146" s="76"/>
      <c r="T146" s="77"/>
      <c r="AT146" s="14" t="s">
        <v>139</v>
      </c>
      <c r="AU146" s="14" t="s">
        <v>84</v>
      </c>
    </row>
    <row r="147" spans="2:47" s="1" customFormat="1" ht="12">
      <c r="B147" s="35"/>
      <c r="C147" s="36"/>
      <c r="D147" s="213" t="s">
        <v>141</v>
      </c>
      <c r="E147" s="36"/>
      <c r="F147" s="216" t="s">
        <v>993</v>
      </c>
      <c r="G147" s="36"/>
      <c r="H147" s="36"/>
      <c r="I147" s="127"/>
      <c r="J147" s="36"/>
      <c r="K147" s="36"/>
      <c r="L147" s="40"/>
      <c r="M147" s="215"/>
      <c r="N147" s="76"/>
      <c r="O147" s="76"/>
      <c r="P147" s="76"/>
      <c r="Q147" s="76"/>
      <c r="R147" s="76"/>
      <c r="S147" s="76"/>
      <c r="T147" s="77"/>
      <c r="AT147" s="14" t="s">
        <v>141</v>
      </c>
      <c r="AU147" s="14" t="s">
        <v>84</v>
      </c>
    </row>
    <row r="148" spans="2:51" s="11" customFormat="1" ht="12">
      <c r="B148" s="217"/>
      <c r="C148" s="218"/>
      <c r="D148" s="213" t="s">
        <v>143</v>
      </c>
      <c r="E148" s="219" t="s">
        <v>19</v>
      </c>
      <c r="F148" s="220" t="s">
        <v>987</v>
      </c>
      <c r="G148" s="218"/>
      <c r="H148" s="221">
        <v>16.038</v>
      </c>
      <c r="I148" s="222"/>
      <c r="J148" s="218"/>
      <c r="K148" s="218"/>
      <c r="L148" s="223"/>
      <c r="M148" s="224"/>
      <c r="N148" s="225"/>
      <c r="O148" s="225"/>
      <c r="P148" s="225"/>
      <c r="Q148" s="225"/>
      <c r="R148" s="225"/>
      <c r="S148" s="225"/>
      <c r="T148" s="226"/>
      <c r="AT148" s="227" t="s">
        <v>143</v>
      </c>
      <c r="AU148" s="227" t="s">
        <v>84</v>
      </c>
      <c r="AV148" s="11" t="s">
        <v>84</v>
      </c>
      <c r="AW148" s="11" t="s">
        <v>35</v>
      </c>
      <c r="AX148" s="11" t="s">
        <v>82</v>
      </c>
      <c r="AY148" s="227" t="s">
        <v>130</v>
      </c>
    </row>
    <row r="149" spans="2:51" s="11" customFormat="1" ht="12">
      <c r="B149" s="217"/>
      <c r="C149" s="218"/>
      <c r="D149" s="213" t="s">
        <v>143</v>
      </c>
      <c r="E149" s="218"/>
      <c r="F149" s="220" t="s">
        <v>1008</v>
      </c>
      <c r="G149" s="218"/>
      <c r="H149" s="221">
        <v>1.925</v>
      </c>
      <c r="I149" s="222"/>
      <c r="J149" s="218"/>
      <c r="K149" s="218"/>
      <c r="L149" s="223"/>
      <c r="M149" s="224"/>
      <c r="N149" s="225"/>
      <c r="O149" s="225"/>
      <c r="P149" s="225"/>
      <c r="Q149" s="225"/>
      <c r="R149" s="225"/>
      <c r="S149" s="225"/>
      <c r="T149" s="226"/>
      <c r="AT149" s="227" t="s">
        <v>143</v>
      </c>
      <c r="AU149" s="227" t="s">
        <v>84</v>
      </c>
      <c r="AV149" s="11" t="s">
        <v>84</v>
      </c>
      <c r="AW149" s="11" t="s">
        <v>4</v>
      </c>
      <c r="AX149" s="11" t="s">
        <v>82</v>
      </c>
      <c r="AY149" s="227" t="s">
        <v>130</v>
      </c>
    </row>
    <row r="150" spans="2:65" s="1" customFormat="1" ht="20.4" customHeight="1">
      <c r="B150" s="35"/>
      <c r="C150" s="201" t="s">
        <v>8</v>
      </c>
      <c r="D150" s="201" t="s">
        <v>132</v>
      </c>
      <c r="E150" s="202" t="s">
        <v>1009</v>
      </c>
      <c r="F150" s="203" t="s">
        <v>1010</v>
      </c>
      <c r="G150" s="204" t="s">
        <v>209</v>
      </c>
      <c r="H150" s="205">
        <v>3.208</v>
      </c>
      <c r="I150" s="206"/>
      <c r="J150" s="207">
        <f>ROUND(I150*H150,2)</f>
        <v>0</v>
      </c>
      <c r="K150" s="203" t="s">
        <v>136</v>
      </c>
      <c r="L150" s="40"/>
      <c r="M150" s="208" t="s">
        <v>19</v>
      </c>
      <c r="N150" s="209" t="s">
        <v>45</v>
      </c>
      <c r="O150" s="76"/>
      <c r="P150" s="210">
        <f>O150*H150</f>
        <v>0</v>
      </c>
      <c r="Q150" s="210">
        <v>0.0035</v>
      </c>
      <c r="R150" s="210">
        <f>Q150*H150</f>
        <v>0.011228</v>
      </c>
      <c r="S150" s="210">
        <v>0</v>
      </c>
      <c r="T150" s="211">
        <f>S150*H150</f>
        <v>0</v>
      </c>
      <c r="AR150" s="14" t="s">
        <v>137</v>
      </c>
      <c r="AT150" s="14" t="s">
        <v>132</v>
      </c>
      <c r="AU150" s="14" t="s">
        <v>84</v>
      </c>
      <c r="AY150" s="14" t="s">
        <v>130</v>
      </c>
      <c r="BE150" s="212">
        <f>IF(N150="základní",J150,0)</f>
        <v>0</v>
      </c>
      <c r="BF150" s="212">
        <f>IF(N150="snížená",J150,0)</f>
        <v>0</v>
      </c>
      <c r="BG150" s="212">
        <f>IF(N150="zákl. přenesená",J150,0)</f>
        <v>0</v>
      </c>
      <c r="BH150" s="212">
        <f>IF(N150="sníž. přenesená",J150,0)</f>
        <v>0</v>
      </c>
      <c r="BI150" s="212">
        <f>IF(N150="nulová",J150,0)</f>
        <v>0</v>
      </c>
      <c r="BJ150" s="14" t="s">
        <v>82</v>
      </c>
      <c r="BK150" s="212">
        <f>ROUND(I150*H150,2)</f>
        <v>0</v>
      </c>
      <c r="BL150" s="14" t="s">
        <v>137</v>
      </c>
      <c r="BM150" s="14" t="s">
        <v>1011</v>
      </c>
    </row>
    <row r="151" spans="2:47" s="1" customFormat="1" ht="12">
      <c r="B151" s="35"/>
      <c r="C151" s="36"/>
      <c r="D151" s="213" t="s">
        <v>139</v>
      </c>
      <c r="E151" s="36"/>
      <c r="F151" s="214" t="s">
        <v>1012</v>
      </c>
      <c r="G151" s="36"/>
      <c r="H151" s="36"/>
      <c r="I151" s="127"/>
      <c r="J151" s="36"/>
      <c r="K151" s="36"/>
      <c r="L151" s="40"/>
      <c r="M151" s="215"/>
      <c r="N151" s="76"/>
      <c r="O151" s="76"/>
      <c r="P151" s="76"/>
      <c r="Q151" s="76"/>
      <c r="R151" s="76"/>
      <c r="S151" s="76"/>
      <c r="T151" s="77"/>
      <c r="AT151" s="14" t="s">
        <v>139</v>
      </c>
      <c r="AU151" s="14" t="s">
        <v>84</v>
      </c>
    </row>
    <row r="152" spans="2:47" s="1" customFormat="1" ht="12">
      <c r="B152" s="35"/>
      <c r="C152" s="36"/>
      <c r="D152" s="213" t="s">
        <v>141</v>
      </c>
      <c r="E152" s="36"/>
      <c r="F152" s="216" t="s">
        <v>993</v>
      </c>
      <c r="G152" s="36"/>
      <c r="H152" s="36"/>
      <c r="I152" s="127"/>
      <c r="J152" s="36"/>
      <c r="K152" s="36"/>
      <c r="L152" s="40"/>
      <c r="M152" s="215"/>
      <c r="N152" s="76"/>
      <c r="O152" s="76"/>
      <c r="P152" s="76"/>
      <c r="Q152" s="76"/>
      <c r="R152" s="76"/>
      <c r="S152" s="76"/>
      <c r="T152" s="77"/>
      <c r="AT152" s="14" t="s">
        <v>141</v>
      </c>
      <c r="AU152" s="14" t="s">
        <v>84</v>
      </c>
    </row>
    <row r="153" spans="2:51" s="11" customFormat="1" ht="12">
      <c r="B153" s="217"/>
      <c r="C153" s="218"/>
      <c r="D153" s="213" t="s">
        <v>143</v>
      </c>
      <c r="E153" s="219" t="s">
        <v>19</v>
      </c>
      <c r="F153" s="220" t="s">
        <v>987</v>
      </c>
      <c r="G153" s="218"/>
      <c r="H153" s="221">
        <v>16.038</v>
      </c>
      <c r="I153" s="222"/>
      <c r="J153" s="218"/>
      <c r="K153" s="218"/>
      <c r="L153" s="223"/>
      <c r="M153" s="224"/>
      <c r="N153" s="225"/>
      <c r="O153" s="225"/>
      <c r="P153" s="225"/>
      <c r="Q153" s="225"/>
      <c r="R153" s="225"/>
      <c r="S153" s="225"/>
      <c r="T153" s="226"/>
      <c r="AT153" s="227" t="s">
        <v>143</v>
      </c>
      <c r="AU153" s="227" t="s">
        <v>84</v>
      </c>
      <c r="AV153" s="11" t="s">
        <v>84</v>
      </c>
      <c r="AW153" s="11" t="s">
        <v>35</v>
      </c>
      <c r="AX153" s="11" t="s">
        <v>82</v>
      </c>
      <c r="AY153" s="227" t="s">
        <v>130</v>
      </c>
    </row>
    <row r="154" spans="2:51" s="11" customFormat="1" ht="12">
      <c r="B154" s="217"/>
      <c r="C154" s="218"/>
      <c r="D154" s="213" t="s">
        <v>143</v>
      </c>
      <c r="E154" s="218"/>
      <c r="F154" s="220" t="s">
        <v>1013</v>
      </c>
      <c r="G154" s="218"/>
      <c r="H154" s="221">
        <v>3.208</v>
      </c>
      <c r="I154" s="222"/>
      <c r="J154" s="218"/>
      <c r="K154" s="218"/>
      <c r="L154" s="223"/>
      <c r="M154" s="224"/>
      <c r="N154" s="225"/>
      <c r="O154" s="225"/>
      <c r="P154" s="225"/>
      <c r="Q154" s="225"/>
      <c r="R154" s="225"/>
      <c r="S154" s="225"/>
      <c r="T154" s="226"/>
      <c r="AT154" s="227" t="s">
        <v>143</v>
      </c>
      <c r="AU154" s="227" t="s">
        <v>84</v>
      </c>
      <c r="AV154" s="11" t="s">
        <v>84</v>
      </c>
      <c r="AW154" s="11" t="s">
        <v>4</v>
      </c>
      <c r="AX154" s="11" t="s">
        <v>82</v>
      </c>
      <c r="AY154" s="227" t="s">
        <v>130</v>
      </c>
    </row>
    <row r="155" spans="2:65" s="1" customFormat="1" ht="20.4" customHeight="1">
      <c r="B155" s="35"/>
      <c r="C155" s="201" t="s">
        <v>226</v>
      </c>
      <c r="D155" s="201" t="s">
        <v>132</v>
      </c>
      <c r="E155" s="202" t="s">
        <v>1014</v>
      </c>
      <c r="F155" s="203" t="s">
        <v>1015</v>
      </c>
      <c r="G155" s="204" t="s">
        <v>209</v>
      </c>
      <c r="H155" s="205">
        <v>1.604</v>
      </c>
      <c r="I155" s="206"/>
      <c r="J155" s="207">
        <f>ROUND(I155*H155,2)</f>
        <v>0</v>
      </c>
      <c r="K155" s="203" t="s">
        <v>136</v>
      </c>
      <c r="L155" s="40"/>
      <c r="M155" s="208" t="s">
        <v>19</v>
      </c>
      <c r="N155" s="209" t="s">
        <v>45</v>
      </c>
      <c r="O155" s="76"/>
      <c r="P155" s="210">
        <f>O155*H155</f>
        <v>0</v>
      </c>
      <c r="Q155" s="210">
        <v>0.01541</v>
      </c>
      <c r="R155" s="210">
        <f>Q155*H155</f>
        <v>0.024717640000000003</v>
      </c>
      <c r="S155" s="210">
        <v>0</v>
      </c>
      <c r="T155" s="211">
        <f>S155*H155</f>
        <v>0</v>
      </c>
      <c r="AR155" s="14" t="s">
        <v>137</v>
      </c>
      <c r="AT155" s="14" t="s">
        <v>132</v>
      </c>
      <c r="AU155" s="14" t="s">
        <v>84</v>
      </c>
      <c r="AY155" s="14" t="s">
        <v>130</v>
      </c>
      <c r="BE155" s="212">
        <f>IF(N155="základní",J155,0)</f>
        <v>0</v>
      </c>
      <c r="BF155" s="212">
        <f>IF(N155="snížená",J155,0)</f>
        <v>0</v>
      </c>
      <c r="BG155" s="212">
        <f>IF(N155="zákl. přenesená",J155,0)</f>
        <v>0</v>
      </c>
      <c r="BH155" s="212">
        <f>IF(N155="sníž. přenesená",J155,0)</f>
        <v>0</v>
      </c>
      <c r="BI155" s="212">
        <f>IF(N155="nulová",J155,0)</f>
        <v>0</v>
      </c>
      <c r="BJ155" s="14" t="s">
        <v>82</v>
      </c>
      <c r="BK155" s="212">
        <f>ROUND(I155*H155,2)</f>
        <v>0</v>
      </c>
      <c r="BL155" s="14" t="s">
        <v>137</v>
      </c>
      <c r="BM155" s="14" t="s">
        <v>1016</v>
      </c>
    </row>
    <row r="156" spans="2:47" s="1" customFormat="1" ht="12">
      <c r="B156" s="35"/>
      <c r="C156" s="36"/>
      <c r="D156" s="213" t="s">
        <v>139</v>
      </c>
      <c r="E156" s="36"/>
      <c r="F156" s="214" t="s">
        <v>1017</v>
      </c>
      <c r="G156" s="36"/>
      <c r="H156" s="36"/>
      <c r="I156" s="127"/>
      <c r="J156" s="36"/>
      <c r="K156" s="36"/>
      <c r="L156" s="40"/>
      <c r="M156" s="215"/>
      <c r="N156" s="76"/>
      <c r="O156" s="76"/>
      <c r="P156" s="76"/>
      <c r="Q156" s="76"/>
      <c r="R156" s="76"/>
      <c r="S156" s="76"/>
      <c r="T156" s="77"/>
      <c r="AT156" s="14" t="s">
        <v>139</v>
      </c>
      <c r="AU156" s="14" t="s">
        <v>84</v>
      </c>
    </row>
    <row r="157" spans="2:47" s="1" customFormat="1" ht="12">
      <c r="B157" s="35"/>
      <c r="C157" s="36"/>
      <c r="D157" s="213" t="s">
        <v>141</v>
      </c>
      <c r="E157" s="36"/>
      <c r="F157" s="216" t="s">
        <v>993</v>
      </c>
      <c r="G157" s="36"/>
      <c r="H157" s="36"/>
      <c r="I157" s="127"/>
      <c r="J157" s="36"/>
      <c r="K157" s="36"/>
      <c r="L157" s="40"/>
      <c r="M157" s="215"/>
      <c r="N157" s="76"/>
      <c r="O157" s="76"/>
      <c r="P157" s="76"/>
      <c r="Q157" s="76"/>
      <c r="R157" s="76"/>
      <c r="S157" s="76"/>
      <c r="T157" s="77"/>
      <c r="AT157" s="14" t="s">
        <v>141</v>
      </c>
      <c r="AU157" s="14" t="s">
        <v>84</v>
      </c>
    </row>
    <row r="158" spans="2:51" s="11" customFormat="1" ht="12">
      <c r="B158" s="217"/>
      <c r="C158" s="218"/>
      <c r="D158" s="213" t="s">
        <v>143</v>
      </c>
      <c r="E158" s="219" t="s">
        <v>19</v>
      </c>
      <c r="F158" s="220" t="s">
        <v>987</v>
      </c>
      <c r="G158" s="218"/>
      <c r="H158" s="221">
        <v>16.038</v>
      </c>
      <c r="I158" s="222"/>
      <c r="J158" s="218"/>
      <c r="K158" s="218"/>
      <c r="L158" s="223"/>
      <c r="M158" s="224"/>
      <c r="N158" s="225"/>
      <c r="O158" s="225"/>
      <c r="P158" s="225"/>
      <c r="Q158" s="225"/>
      <c r="R158" s="225"/>
      <c r="S158" s="225"/>
      <c r="T158" s="226"/>
      <c r="AT158" s="227" t="s">
        <v>143</v>
      </c>
      <c r="AU158" s="227" t="s">
        <v>84</v>
      </c>
      <c r="AV158" s="11" t="s">
        <v>84</v>
      </c>
      <c r="AW158" s="11" t="s">
        <v>35</v>
      </c>
      <c r="AX158" s="11" t="s">
        <v>82</v>
      </c>
      <c r="AY158" s="227" t="s">
        <v>130</v>
      </c>
    </row>
    <row r="159" spans="2:51" s="11" customFormat="1" ht="12">
      <c r="B159" s="217"/>
      <c r="C159" s="218"/>
      <c r="D159" s="213" t="s">
        <v>143</v>
      </c>
      <c r="E159" s="218"/>
      <c r="F159" s="220" t="s">
        <v>1018</v>
      </c>
      <c r="G159" s="218"/>
      <c r="H159" s="221">
        <v>1.604</v>
      </c>
      <c r="I159" s="222"/>
      <c r="J159" s="218"/>
      <c r="K159" s="218"/>
      <c r="L159" s="223"/>
      <c r="M159" s="224"/>
      <c r="N159" s="225"/>
      <c r="O159" s="225"/>
      <c r="P159" s="225"/>
      <c r="Q159" s="225"/>
      <c r="R159" s="225"/>
      <c r="S159" s="225"/>
      <c r="T159" s="226"/>
      <c r="AT159" s="227" t="s">
        <v>143</v>
      </c>
      <c r="AU159" s="227" t="s">
        <v>84</v>
      </c>
      <c r="AV159" s="11" t="s">
        <v>84</v>
      </c>
      <c r="AW159" s="11" t="s">
        <v>4</v>
      </c>
      <c r="AX159" s="11" t="s">
        <v>82</v>
      </c>
      <c r="AY159" s="227" t="s">
        <v>130</v>
      </c>
    </row>
    <row r="160" spans="2:65" s="1" customFormat="1" ht="20.4" customHeight="1">
      <c r="B160" s="35"/>
      <c r="C160" s="201" t="s">
        <v>232</v>
      </c>
      <c r="D160" s="201" t="s">
        <v>132</v>
      </c>
      <c r="E160" s="202" t="s">
        <v>251</v>
      </c>
      <c r="F160" s="203" t="s">
        <v>252</v>
      </c>
      <c r="G160" s="204" t="s">
        <v>135</v>
      </c>
      <c r="H160" s="205">
        <v>14.58</v>
      </c>
      <c r="I160" s="206"/>
      <c r="J160" s="207">
        <f>ROUND(I160*H160,2)</f>
        <v>0</v>
      </c>
      <c r="K160" s="203" t="s">
        <v>136</v>
      </c>
      <c r="L160" s="40"/>
      <c r="M160" s="208" t="s">
        <v>19</v>
      </c>
      <c r="N160" s="209" t="s">
        <v>45</v>
      </c>
      <c r="O160" s="76"/>
      <c r="P160" s="210">
        <f>O160*H160</f>
        <v>0</v>
      </c>
      <c r="Q160" s="210">
        <v>0.00085</v>
      </c>
      <c r="R160" s="210">
        <f>Q160*H160</f>
        <v>0.012393</v>
      </c>
      <c r="S160" s="210">
        <v>0</v>
      </c>
      <c r="T160" s="211">
        <f>S160*H160</f>
        <v>0</v>
      </c>
      <c r="AR160" s="14" t="s">
        <v>137</v>
      </c>
      <c r="AT160" s="14" t="s">
        <v>132</v>
      </c>
      <c r="AU160" s="14" t="s">
        <v>84</v>
      </c>
      <c r="AY160" s="14" t="s">
        <v>130</v>
      </c>
      <c r="BE160" s="212">
        <f>IF(N160="základní",J160,0)</f>
        <v>0</v>
      </c>
      <c r="BF160" s="212">
        <f>IF(N160="snížená",J160,0)</f>
        <v>0</v>
      </c>
      <c r="BG160" s="212">
        <f>IF(N160="zákl. přenesená",J160,0)</f>
        <v>0</v>
      </c>
      <c r="BH160" s="212">
        <f>IF(N160="sníž. přenesená",J160,0)</f>
        <v>0</v>
      </c>
      <c r="BI160" s="212">
        <f>IF(N160="nulová",J160,0)</f>
        <v>0</v>
      </c>
      <c r="BJ160" s="14" t="s">
        <v>82</v>
      </c>
      <c r="BK160" s="212">
        <f>ROUND(I160*H160,2)</f>
        <v>0</v>
      </c>
      <c r="BL160" s="14" t="s">
        <v>137</v>
      </c>
      <c r="BM160" s="14" t="s">
        <v>1019</v>
      </c>
    </row>
    <row r="161" spans="2:47" s="1" customFormat="1" ht="12">
      <c r="B161" s="35"/>
      <c r="C161" s="36"/>
      <c r="D161" s="213" t="s">
        <v>139</v>
      </c>
      <c r="E161" s="36"/>
      <c r="F161" s="214" t="s">
        <v>254</v>
      </c>
      <c r="G161" s="36"/>
      <c r="H161" s="36"/>
      <c r="I161" s="127"/>
      <c r="J161" s="36"/>
      <c r="K161" s="36"/>
      <c r="L161" s="40"/>
      <c r="M161" s="215"/>
      <c r="N161" s="76"/>
      <c r="O161" s="76"/>
      <c r="P161" s="76"/>
      <c r="Q161" s="76"/>
      <c r="R161" s="76"/>
      <c r="S161" s="76"/>
      <c r="T161" s="77"/>
      <c r="AT161" s="14" t="s">
        <v>139</v>
      </c>
      <c r="AU161" s="14" t="s">
        <v>84</v>
      </c>
    </row>
    <row r="162" spans="2:47" s="1" customFormat="1" ht="12">
      <c r="B162" s="35"/>
      <c r="C162" s="36"/>
      <c r="D162" s="213" t="s">
        <v>141</v>
      </c>
      <c r="E162" s="36"/>
      <c r="F162" s="216" t="s">
        <v>255</v>
      </c>
      <c r="G162" s="36"/>
      <c r="H162" s="36"/>
      <c r="I162" s="127"/>
      <c r="J162" s="36"/>
      <c r="K162" s="36"/>
      <c r="L162" s="40"/>
      <c r="M162" s="215"/>
      <c r="N162" s="76"/>
      <c r="O162" s="76"/>
      <c r="P162" s="76"/>
      <c r="Q162" s="76"/>
      <c r="R162" s="76"/>
      <c r="S162" s="76"/>
      <c r="T162" s="77"/>
      <c r="AT162" s="14" t="s">
        <v>141</v>
      </c>
      <c r="AU162" s="14" t="s">
        <v>84</v>
      </c>
    </row>
    <row r="163" spans="2:51" s="11" customFormat="1" ht="12">
      <c r="B163" s="217"/>
      <c r="C163" s="218"/>
      <c r="D163" s="213" t="s">
        <v>143</v>
      </c>
      <c r="E163" s="219" t="s">
        <v>19</v>
      </c>
      <c r="F163" s="220" t="s">
        <v>1020</v>
      </c>
      <c r="G163" s="218"/>
      <c r="H163" s="221">
        <v>14.58</v>
      </c>
      <c r="I163" s="222"/>
      <c r="J163" s="218"/>
      <c r="K163" s="218"/>
      <c r="L163" s="223"/>
      <c r="M163" s="224"/>
      <c r="N163" s="225"/>
      <c r="O163" s="225"/>
      <c r="P163" s="225"/>
      <c r="Q163" s="225"/>
      <c r="R163" s="225"/>
      <c r="S163" s="225"/>
      <c r="T163" s="226"/>
      <c r="AT163" s="227" t="s">
        <v>143</v>
      </c>
      <c r="AU163" s="227" t="s">
        <v>84</v>
      </c>
      <c r="AV163" s="11" t="s">
        <v>84</v>
      </c>
      <c r="AW163" s="11" t="s">
        <v>35</v>
      </c>
      <c r="AX163" s="11" t="s">
        <v>82</v>
      </c>
      <c r="AY163" s="227" t="s">
        <v>130</v>
      </c>
    </row>
    <row r="164" spans="2:65" s="1" customFormat="1" ht="20.4" customHeight="1">
      <c r="B164" s="35"/>
      <c r="C164" s="201" t="s">
        <v>238</v>
      </c>
      <c r="D164" s="201" t="s">
        <v>132</v>
      </c>
      <c r="E164" s="202" t="s">
        <v>257</v>
      </c>
      <c r="F164" s="203" t="s">
        <v>258</v>
      </c>
      <c r="G164" s="204" t="s">
        <v>135</v>
      </c>
      <c r="H164" s="205">
        <v>14.58</v>
      </c>
      <c r="I164" s="206"/>
      <c r="J164" s="207">
        <f>ROUND(I164*H164,2)</f>
        <v>0</v>
      </c>
      <c r="K164" s="203" t="s">
        <v>136</v>
      </c>
      <c r="L164" s="40"/>
      <c r="M164" s="208" t="s">
        <v>19</v>
      </c>
      <c r="N164" s="209" t="s">
        <v>45</v>
      </c>
      <c r="O164" s="76"/>
      <c r="P164" s="210">
        <f>O164*H164</f>
        <v>0</v>
      </c>
      <c r="Q164" s="210">
        <v>0</v>
      </c>
      <c r="R164" s="210">
        <f>Q164*H164</f>
        <v>0</v>
      </c>
      <c r="S164" s="210">
        <v>0</v>
      </c>
      <c r="T164" s="211">
        <f>S164*H164</f>
        <v>0</v>
      </c>
      <c r="AR164" s="14" t="s">
        <v>137</v>
      </c>
      <c r="AT164" s="14" t="s">
        <v>132</v>
      </c>
      <c r="AU164" s="14" t="s">
        <v>84</v>
      </c>
      <c r="AY164" s="14" t="s">
        <v>130</v>
      </c>
      <c r="BE164" s="212">
        <f>IF(N164="základní",J164,0)</f>
        <v>0</v>
      </c>
      <c r="BF164" s="212">
        <f>IF(N164="snížená",J164,0)</f>
        <v>0</v>
      </c>
      <c r="BG164" s="212">
        <f>IF(N164="zákl. přenesená",J164,0)</f>
        <v>0</v>
      </c>
      <c r="BH164" s="212">
        <f>IF(N164="sníž. přenesená",J164,0)</f>
        <v>0</v>
      </c>
      <c r="BI164" s="212">
        <f>IF(N164="nulová",J164,0)</f>
        <v>0</v>
      </c>
      <c r="BJ164" s="14" t="s">
        <v>82</v>
      </c>
      <c r="BK164" s="212">
        <f>ROUND(I164*H164,2)</f>
        <v>0</v>
      </c>
      <c r="BL164" s="14" t="s">
        <v>137</v>
      </c>
      <c r="BM164" s="14" t="s">
        <v>1021</v>
      </c>
    </row>
    <row r="165" spans="2:47" s="1" customFormat="1" ht="12">
      <c r="B165" s="35"/>
      <c r="C165" s="36"/>
      <c r="D165" s="213" t="s">
        <v>139</v>
      </c>
      <c r="E165" s="36"/>
      <c r="F165" s="214" t="s">
        <v>260</v>
      </c>
      <c r="G165" s="36"/>
      <c r="H165" s="36"/>
      <c r="I165" s="127"/>
      <c r="J165" s="36"/>
      <c r="K165" s="36"/>
      <c r="L165" s="40"/>
      <c r="M165" s="215"/>
      <c r="N165" s="76"/>
      <c r="O165" s="76"/>
      <c r="P165" s="76"/>
      <c r="Q165" s="76"/>
      <c r="R165" s="76"/>
      <c r="S165" s="76"/>
      <c r="T165" s="77"/>
      <c r="AT165" s="14" t="s">
        <v>139</v>
      </c>
      <c r="AU165" s="14" t="s">
        <v>84</v>
      </c>
    </row>
    <row r="166" spans="2:51" s="11" customFormat="1" ht="12">
      <c r="B166" s="217"/>
      <c r="C166" s="218"/>
      <c r="D166" s="213" t="s">
        <v>143</v>
      </c>
      <c r="E166" s="219" t="s">
        <v>19</v>
      </c>
      <c r="F166" s="220" t="s">
        <v>1020</v>
      </c>
      <c r="G166" s="218"/>
      <c r="H166" s="221">
        <v>14.58</v>
      </c>
      <c r="I166" s="222"/>
      <c r="J166" s="218"/>
      <c r="K166" s="218"/>
      <c r="L166" s="223"/>
      <c r="M166" s="224"/>
      <c r="N166" s="225"/>
      <c r="O166" s="225"/>
      <c r="P166" s="225"/>
      <c r="Q166" s="225"/>
      <c r="R166" s="225"/>
      <c r="S166" s="225"/>
      <c r="T166" s="226"/>
      <c r="AT166" s="227" t="s">
        <v>143</v>
      </c>
      <c r="AU166" s="227" t="s">
        <v>84</v>
      </c>
      <c r="AV166" s="11" t="s">
        <v>84</v>
      </c>
      <c r="AW166" s="11" t="s">
        <v>35</v>
      </c>
      <c r="AX166" s="11" t="s">
        <v>82</v>
      </c>
      <c r="AY166" s="227" t="s">
        <v>130</v>
      </c>
    </row>
    <row r="167" spans="2:65" s="1" customFormat="1" ht="20.4" customHeight="1">
      <c r="B167" s="35"/>
      <c r="C167" s="201" t="s">
        <v>244</v>
      </c>
      <c r="D167" s="201" t="s">
        <v>132</v>
      </c>
      <c r="E167" s="202" t="s">
        <v>262</v>
      </c>
      <c r="F167" s="203" t="s">
        <v>263</v>
      </c>
      <c r="G167" s="204" t="s">
        <v>209</v>
      </c>
      <c r="H167" s="205">
        <v>11.227</v>
      </c>
      <c r="I167" s="206"/>
      <c r="J167" s="207">
        <f>ROUND(I167*H167,2)</f>
        <v>0</v>
      </c>
      <c r="K167" s="203" t="s">
        <v>136</v>
      </c>
      <c r="L167" s="40"/>
      <c r="M167" s="208" t="s">
        <v>19</v>
      </c>
      <c r="N167" s="209" t="s">
        <v>45</v>
      </c>
      <c r="O167" s="76"/>
      <c r="P167" s="210">
        <f>O167*H167</f>
        <v>0</v>
      </c>
      <c r="Q167" s="210">
        <v>0</v>
      </c>
      <c r="R167" s="210">
        <f>Q167*H167</f>
        <v>0</v>
      </c>
      <c r="S167" s="210">
        <v>0</v>
      </c>
      <c r="T167" s="211">
        <f>S167*H167</f>
        <v>0</v>
      </c>
      <c r="AR167" s="14" t="s">
        <v>137</v>
      </c>
      <c r="AT167" s="14" t="s">
        <v>132</v>
      </c>
      <c r="AU167" s="14" t="s">
        <v>84</v>
      </c>
      <c r="AY167" s="14" t="s">
        <v>130</v>
      </c>
      <c r="BE167" s="212">
        <f>IF(N167="základní",J167,0)</f>
        <v>0</v>
      </c>
      <c r="BF167" s="212">
        <f>IF(N167="snížená",J167,0)</f>
        <v>0</v>
      </c>
      <c r="BG167" s="212">
        <f>IF(N167="zákl. přenesená",J167,0)</f>
        <v>0</v>
      </c>
      <c r="BH167" s="212">
        <f>IF(N167="sníž. přenesená",J167,0)</f>
        <v>0</v>
      </c>
      <c r="BI167" s="212">
        <f>IF(N167="nulová",J167,0)</f>
        <v>0</v>
      </c>
      <c r="BJ167" s="14" t="s">
        <v>82</v>
      </c>
      <c r="BK167" s="212">
        <f>ROUND(I167*H167,2)</f>
        <v>0</v>
      </c>
      <c r="BL167" s="14" t="s">
        <v>137</v>
      </c>
      <c r="BM167" s="14" t="s">
        <v>1022</v>
      </c>
    </row>
    <row r="168" spans="2:47" s="1" customFormat="1" ht="12">
      <c r="B168" s="35"/>
      <c r="C168" s="36"/>
      <c r="D168" s="213" t="s">
        <v>139</v>
      </c>
      <c r="E168" s="36"/>
      <c r="F168" s="214" t="s">
        <v>265</v>
      </c>
      <c r="G168" s="36"/>
      <c r="H168" s="36"/>
      <c r="I168" s="127"/>
      <c r="J168" s="36"/>
      <c r="K168" s="36"/>
      <c r="L168" s="40"/>
      <c r="M168" s="215"/>
      <c r="N168" s="76"/>
      <c r="O168" s="76"/>
      <c r="P168" s="76"/>
      <c r="Q168" s="76"/>
      <c r="R168" s="76"/>
      <c r="S168" s="76"/>
      <c r="T168" s="77"/>
      <c r="AT168" s="14" t="s">
        <v>139</v>
      </c>
      <c r="AU168" s="14" t="s">
        <v>84</v>
      </c>
    </row>
    <row r="169" spans="2:47" s="1" customFormat="1" ht="12">
      <c r="B169" s="35"/>
      <c r="C169" s="36"/>
      <c r="D169" s="213" t="s">
        <v>141</v>
      </c>
      <c r="E169" s="36"/>
      <c r="F169" s="216" t="s">
        <v>266</v>
      </c>
      <c r="G169" s="36"/>
      <c r="H169" s="36"/>
      <c r="I169" s="127"/>
      <c r="J169" s="36"/>
      <c r="K169" s="36"/>
      <c r="L169" s="40"/>
      <c r="M169" s="215"/>
      <c r="N169" s="76"/>
      <c r="O169" s="76"/>
      <c r="P169" s="76"/>
      <c r="Q169" s="76"/>
      <c r="R169" s="76"/>
      <c r="S169" s="76"/>
      <c r="T169" s="77"/>
      <c r="AT169" s="14" t="s">
        <v>141</v>
      </c>
      <c r="AU169" s="14" t="s">
        <v>84</v>
      </c>
    </row>
    <row r="170" spans="2:51" s="11" customFormat="1" ht="12">
      <c r="B170" s="217"/>
      <c r="C170" s="218"/>
      <c r="D170" s="213" t="s">
        <v>143</v>
      </c>
      <c r="E170" s="219" t="s">
        <v>19</v>
      </c>
      <c r="F170" s="220" t="s">
        <v>987</v>
      </c>
      <c r="G170" s="218"/>
      <c r="H170" s="221">
        <v>16.038</v>
      </c>
      <c r="I170" s="222"/>
      <c r="J170" s="218"/>
      <c r="K170" s="218"/>
      <c r="L170" s="223"/>
      <c r="M170" s="224"/>
      <c r="N170" s="225"/>
      <c r="O170" s="225"/>
      <c r="P170" s="225"/>
      <c r="Q170" s="225"/>
      <c r="R170" s="225"/>
      <c r="S170" s="225"/>
      <c r="T170" s="226"/>
      <c r="AT170" s="227" t="s">
        <v>143</v>
      </c>
      <c r="AU170" s="227" t="s">
        <v>84</v>
      </c>
      <c r="AV170" s="11" t="s">
        <v>84</v>
      </c>
      <c r="AW170" s="11" t="s">
        <v>35</v>
      </c>
      <c r="AX170" s="11" t="s">
        <v>82</v>
      </c>
      <c r="AY170" s="227" t="s">
        <v>130</v>
      </c>
    </row>
    <row r="171" spans="2:51" s="11" customFormat="1" ht="12">
      <c r="B171" s="217"/>
      <c r="C171" s="218"/>
      <c r="D171" s="213" t="s">
        <v>143</v>
      </c>
      <c r="E171" s="218"/>
      <c r="F171" s="220" t="s">
        <v>1023</v>
      </c>
      <c r="G171" s="218"/>
      <c r="H171" s="221">
        <v>11.227</v>
      </c>
      <c r="I171" s="222"/>
      <c r="J171" s="218"/>
      <c r="K171" s="218"/>
      <c r="L171" s="223"/>
      <c r="M171" s="224"/>
      <c r="N171" s="225"/>
      <c r="O171" s="225"/>
      <c r="P171" s="225"/>
      <c r="Q171" s="225"/>
      <c r="R171" s="225"/>
      <c r="S171" s="225"/>
      <c r="T171" s="226"/>
      <c r="AT171" s="227" t="s">
        <v>143</v>
      </c>
      <c r="AU171" s="227" t="s">
        <v>84</v>
      </c>
      <c r="AV171" s="11" t="s">
        <v>84</v>
      </c>
      <c r="AW171" s="11" t="s">
        <v>4</v>
      </c>
      <c r="AX171" s="11" t="s">
        <v>82</v>
      </c>
      <c r="AY171" s="227" t="s">
        <v>130</v>
      </c>
    </row>
    <row r="172" spans="2:65" s="1" customFormat="1" ht="20.4" customHeight="1">
      <c r="B172" s="35"/>
      <c r="C172" s="201" t="s">
        <v>250</v>
      </c>
      <c r="D172" s="201" t="s">
        <v>132</v>
      </c>
      <c r="E172" s="202" t="s">
        <v>1024</v>
      </c>
      <c r="F172" s="203" t="s">
        <v>1025</v>
      </c>
      <c r="G172" s="204" t="s">
        <v>209</v>
      </c>
      <c r="H172" s="205">
        <v>4.811</v>
      </c>
      <c r="I172" s="206"/>
      <c r="J172" s="207">
        <f>ROUND(I172*H172,2)</f>
        <v>0</v>
      </c>
      <c r="K172" s="203" t="s">
        <v>136</v>
      </c>
      <c r="L172" s="40"/>
      <c r="M172" s="208" t="s">
        <v>19</v>
      </c>
      <c r="N172" s="209" t="s">
        <v>45</v>
      </c>
      <c r="O172" s="76"/>
      <c r="P172" s="210">
        <f>O172*H172</f>
        <v>0</v>
      </c>
      <c r="Q172" s="210">
        <v>0</v>
      </c>
      <c r="R172" s="210">
        <f>Q172*H172</f>
        <v>0</v>
      </c>
      <c r="S172" s="210">
        <v>0</v>
      </c>
      <c r="T172" s="211">
        <f>S172*H172</f>
        <v>0</v>
      </c>
      <c r="AR172" s="14" t="s">
        <v>137</v>
      </c>
      <c r="AT172" s="14" t="s">
        <v>132</v>
      </c>
      <c r="AU172" s="14" t="s">
        <v>84</v>
      </c>
      <c r="AY172" s="14" t="s">
        <v>130</v>
      </c>
      <c r="BE172" s="212">
        <f>IF(N172="základní",J172,0)</f>
        <v>0</v>
      </c>
      <c r="BF172" s="212">
        <f>IF(N172="snížená",J172,0)</f>
        <v>0</v>
      </c>
      <c r="BG172" s="212">
        <f>IF(N172="zákl. přenesená",J172,0)</f>
        <v>0</v>
      </c>
      <c r="BH172" s="212">
        <f>IF(N172="sníž. přenesená",J172,0)</f>
        <v>0</v>
      </c>
      <c r="BI172" s="212">
        <f>IF(N172="nulová",J172,0)</f>
        <v>0</v>
      </c>
      <c r="BJ172" s="14" t="s">
        <v>82</v>
      </c>
      <c r="BK172" s="212">
        <f>ROUND(I172*H172,2)</f>
        <v>0</v>
      </c>
      <c r="BL172" s="14" t="s">
        <v>137</v>
      </c>
      <c r="BM172" s="14" t="s">
        <v>1026</v>
      </c>
    </row>
    <row r="173" spans="2:47" s="1" customFormat="1" ht="12">
      <c r="B173" s="35"/>
      <c r="C173" s="36"/>
      <c r="D173" s="213" t="s">
        <v>139</v>
      </c>
      <c r="E173" s="36"/>
      <c r="F173" s="214" t="s">
        <v>1027</v>
      </c>
      <c r="G173" s="36"/>
      <c r="H173" s="36"/>
      <c r="I173" s="127"/>
      <c r="J173" s="36"/>
      <c r="K173" s="36"/>
      <c r="L173" s="40"/>
      <c r="M173" s="215"/>
      <c r="N173" s="76"/>
      <c r="O173" s="76"/>
      <c r="P173" s="76"/>
      <c r="Q173" s="76"/>
      <c r="R173" s="76"/>
      <c r="S173" s="76"/>
      <c r="T173" s="77"/>
      <c r="AT173" s="14" t="s">
        <v>139</v>
      </c>
      <c r="AU173" s="14" t="s">
        <v>84</v>
      </c>
    </row>
    <row r="174" spans="2:47" s="1" customFormat="1" ht="12">
      <c r="B174" s="35"/>
      <c r="C174" s="36"/>
      <c r="D174" s="213" t="s">
        <v>141</v>
      </c>
      <c r="E174" s="36"/>
      <c r="F174" s="216" t="s">
        <v>266</v>
      </c>
      <c r="G174" s="36"/>
      <c r="H174" s="36"/>
      <c r="I174" s="127"/>
      <c r="J174" s="36"/>
      <c r="K174" s="36"/>
      <c r="L174" s="40"/>
      <c r="M174" s="215"/>
      <c r="N174" s="76"/>
      <c r="O174" s="76"/>
      <c r="P174" s="76"/>
      <c r="Q174" s="76"/>
      <c r="R174" s="76"/>
      <c r="S174" s="76"/>
      <c r="T174" s="77"/>
      <c r="AT174" s="14" t="s">
        <v>141</v>
      </c>
      <c r="AU174" s="14" t="s">
        <v>84</v>
      </c>
    </row>
    <row r="175" spans="2:51" s="11" customFormat="1" ht="12">
      <c r="B175" s="217"/>
      <c r="C175" s="218"/>
      <c r="D175" s="213" t="s">
        <v>143</v>
      </c>
      <c r="E175" s="219" t="s">
        <v>19</v>
      </c>
      <c r="F175" s="220" t="s">
        <v>987</v>
      </c>
      <c r="G175" s="218"/>
      <c r="H175" s="221">
        <v>16.038</v>
      </c>
      <c r="I175" s="222"/>
      <c r="J175" s="218"/>
      <c r="K175" s="218"/>
      <c r="L175" s="223"/>
      <c r="M175" s="224"/>
      <c r="N175" s="225"/>
      <c r="O175" s="225"/>
      <c r="P175" s="225"/>
      <c r="Q175" s="225"/>
      <c r="R175" s="225"/>
      <c r="S175" s="225"/>
      <c r="T175" s="226"/>
      <c r="AT175" s="227" t="s">
        <v>143</v>
      </c>
      <c r="AU175" s="227" t="s">
        <v>84</v>
      </c>
      <c r="AV175" s="11" t="s">
        <v>84</v>
      </c>
      <c r="AW175" s="11" t="s">
        <v>35</v>
      </c>
      <c r="AX175" s="11" t="s">
        <v>82</v>
      </c>
      <c r="AY175" s="227" t="s">
        <v>130</v>
      </c>
    </row>
    <row r="176" spans="2:51" s="11" customFormat="1" ht="12">
      <c r="B176" s="217"/>
      <c r="C176" s="218"/>
      <c r="D176" s="213" t="s">
        <v>143</v>
      </c>
      <c r="E176" s="218"/>
      <c r="F176" s="220" t="s">
        <v>988</v>
      </c>
      <c r="G176" s="218"/>
      <c r="H176" s="221">
        <v>4.811</v>
      </c>
      <c r="I176" s="222"/>
      <c r="J176" s="218"/>
      <c r="K176" s="218"/>
      <c r="L176" s="223"/>
      <c r="M176" s="224"/>
      <c r="N176" s="225"/>
      <c r="O176" s="225"/>
      <c r="P176" s="225"/>
      <c r="Q176" s="225"/>
      <c r="R176" s="225"/>
      <c r="S176" s="225"/>
      <c r="T176" s="226"/>
      <c r="AT176" s="227" t="s">
        <v>143</v>
      </c>
      <c r="AU176" s="227" t="s">
        <v>84</v>
      </c>
      <c r="AV176" s="11" t="s">
        <v>84</v>
      </c>
      <c r="AW176" s="11" t="s">
        <v>4</v>
      </c>
      <c r="AX176" s="11" t="s">
        <v>82</v>
      </c>
      <c r="AY176" s="227" t="s">
        <v>130</v>
      </c>
    </row>
    <row r="177" spans="2:65" s="1" customFormat="1" ht="20.4" customHeight="1">
      <c r="B177" s="35"/>
      <c r="C177" s="201" t="s">
        <v>7</v>
      </c>
      <c r="D177" s="201" t="s">
        <v>132</v>
      </c>
      <c r="E177" s="202" t="s">
        <v>275</v>
      </c>
      <c r="F177" s="203" t="s">
        <v>276</v>
      </c>
      <c r="G177" s="204" t="s">
        <v>209</v>
      </c>
      <c r="H177" s="205">
        <v>6.501</v>
      </c>
      <c r="I177" s="206"/>
      <c r="J177" s="207">
        <f>ROUND(I177*H177,2)</f>
        <v>0</v>
      </c>
      <c r="K177" s="203" t="s">
        <v>136</v>
      </c>
      <c r="L177" s="40"/>
      <c r="M177" s="208" t="s">
        <v>19</v>
      </c>
      <c r="N177" s="209" t="s">
        <v>45</v>
      </c>
      <c r="O177" s="76"/>
      <c r="P177" s="210">
        <f>O177*H177</f>
        <v>0</v>
      </c>
      <c r="Q177" s="210">
        <v>0</v>
      </c>
      <c r="R177" s="210">
        <f>Q177*H177</f>
        <v>0</v>
      </c>
      <c r="S177" s="210">
        <v>0</v>
      </c>
      <c r="T177" s="211">
        <f>S177*H177</f>
        <v>0</v>
      </c>
      <c r="AR177" s="14" t="s">
        <v>137</v>
      </c>
      <c r="AT177" s="14" t="s">
        <v>132</v>
      </c>
      <c r="AU177" s="14" t="s">
        <v>84</v>
      </c>
      <c r="AY177" s="14" t="s">
        <v>130</v>
      </c>
      <c r="BE177" s="212">
        <f>IF(N177="základní",J177,0)</f>
        <v>0</v>
      </c>
      <c r="BF177" s="212">
        <f>IF(N177="snížená",J177,0)</f>
        <v>0</v>
      </c>
      <c r="BG177" s="212">
        <f>IF(N177="zákl. přenesená",J177,0)</f>
        <v>0</v>
      </c>
      <c r="BH177" s="212">
        <f>IF(N177="sníž. přenesená",J177,0)</f>
        <v>0</v>
      </c>
      <c r="BI177" s="212">
        <f>IF(N177="nulová",J177,0)</f>
        <v>0</v>
      </c>
      <c r="BJ177" s="14" t="s">
        <v>82</v>
      </c>
      <c r="BK177" s="212">
        <f>ROUND(I177*H177,2)</f>
        <v>0</v>
      </c>
      <c r="BL177" s="14" t="s">
        <v>137</v>
      </c>
      <c r="BM177" s="14" t="s">
        <v>1028</v>
      </c>
    </row>
    <row r="178" spans="2:47" s="1" customFormat="1" ht="12">
      <c r="B178" s="35"/>
      <c r="C178" s="36"/>
      <c r="D178" s="213" t="s">
        <v>139</v>
      </c>
      <c r="E178" s="36"/>
      <c r="F178" s="214" t="s">
        <v>278</v>
      </c>
      <c r="G178" s="36"/>
      <c r="H178" s="36"/>
      <c r="I178" s="127"/>
      <c r="J178" s="36"/>
      <c r="K178" s="36"/>
      <c r="L178" s="40"/>
      <c r="M178" s="215"/>
      <c r="N178" s="76"/>
      <c r="O178" s="76"/>
      <c r="P178" s="76"/>
      <c r="Q178" s="76"/>
      <c r="R178" s="76"/>
      <c r="S178" s="76"/>
      <c r="T178" s="77"/>
      <c r="AT178" s="14" t="s">
        <v>139</v>
      </c>
      <c r="AU178" s="14" t="s">
        <v>84</v>
      </c>
    </row>
    <row r="179" spans="2:47" s="1" customFormat="1" ht="12">
      <c r="B179" s="35"/>
      <c r="C179" s="36"/>
      <c r="D179" s="213" t="s">
        <v>141</v>
      </c>
      <c r="E179" s="36"/>
      <c r="F179" s="216" t="s">
        <v>279</v>
      </c>
      <c r="G179" s="36"/>
      <c r="H179" s="36"/>
      <c r="I179" s="127"/>
      <c r="J179" s="36"/>
      <c r="K179" s="36"/>
      <c r="L179" s="40"/>
      <c r="M179" s="215"/>
      <c r="N179" s="76"/>
      <c r="O179" s="76"/>
      <c r="P179" s="76"/>
      <c r="Q179" s="76"/>
      <c r="R179" s="76"/>
      <c r="S179" s="76"/>
      <c r="T179" s="77"/>
      <c r="AT179" s="14" t="s">
        <v>141</v>
      </c>
      <c r="AU179" s="14" t="s">
        <v>84</v>
      </c>
    </row>
    <row r="180" spans="2:51" s="11" customFormat="1" ht="12">
      <c r="B180" s="217"/>
      <c r="C180" s="218"/>
      <c r="D180" s="213" t="s">
        <v>143</v>
      </c>
      <c r="E180" s="219" t="s">
        <v>19</v>
      </c>
      <c r="F180" s="220" t="s">
        <v>1029</v>
      </c>
      <c r="G180" s="218"/>
      <c r="H180" s="221">
        <v>9.287</v>
      </c>
      <c r="I180" s="222"/>
      <c r="J180" s="218"/>
      <c r="K180" s="218"/>
      <c r="L180" s="223"/>
      <c r="M180" s="224"/>
      <c r="N180" s="225"/>
      <c r="O180" s="225"/>
      <c r="P180" s="225"/>
      <c r="Q180" s="225"/>
      <c r="R180" s="225"/>
      <c r="S180" s="225"/>
      <c r="T180" s="226"/>
      <c r="AT180" s="227" t="s">
        <v>143</v>
      </c>
      <c r="AU180" s="227" t="s">
        <v>84</v>
      </c>
      <c r="AV180" s="11" t="s">
        <v>84</v>
      </c>
      <c r="AW180" s="11" t="s">
        <v>35</v>
      </c>
      <c r="AX180" s="11" t="s">
        <v>74</v>
      </c>
      <c r="AY180" s="227" t="s">
        <v>130</v>
      </c>
    </row>
    <row r="181" spans="2:51" s="11" customFormat="1" ht="12">
      <c r="B181" s="217"/>
      <c r="C181" s="218"/>
      <c r="D181" s="213" t="s">
        <v>143</v>
      </c>
      <c r="E181" s="218"/>
      <c r="F181" s="220" t="s">
        <v>1030</v>
      </c>
      <c r="G181" s="218"/>
      <c r="H181" s="221">
        <v>6.501</v>
      </c>
      <c r="I181" s="222"/>
      <c r="J181" s="218"/>
      <c r="K181" s="218"/>
      <c r="L181" s="223"/>
      <c r="M181" s="224"/>
      <c r="N181" s="225"/>
      <c r="O181" s="225"/>
      <c r="P181" s="225"/>
      <c r="Q181" s="225"/>
      <c r="R181" s="225"/>
      <c r="S181" s="225"/>
      <c r="T181" s="226"/>
      <c r="AT181" s="227" t="s">
        <v>143</v>
      </c>
      <c r="AU181" s="227" t="s">
        <v>84</v>
      </c>
      <c r="AV181" s="11" t="s">
        <v>84</v>
      </c>
      <c r="AW181" s="11" t="s">
        <v>4</v>
      </c>
      <c r="AX181" s="11" t="s">
        <v>82</v>
      </c>
      <c r="AY181" s="227" t="s">
        <v>130</v>
      </c>
    </row>
    <row r="182" spans="2:65" s="1" customFormat="1" ht="20.4" customHeight="1">
      <c r="B182" s="35"/>
      <c r="C182" s="201" t="s">
        <v>261</v>
      </c>
      <c r="D182" s="201" t="s">
        <v>132</v>
      </c>
      <c r="E182" s="202" t="s">
        <v>284</v>
      </c>
      <c r="F182" s="203" t="s">
        <v>285</v>
      </c>
      <c r="G182" s="204" t="s">
        <v>209</v>
      </c>
      <c r="H182" s="205">
        <v>2.786</v>
      </c>
      <c r="I182" s="206"/>
      <c r="J182" s="207">
        <f>ROUND(I182*H182,2)</f>
        <v>0</v>
      </c>
      <c r="K182" s="203" t="s">
        <v>136</v>
      </c>
      <c r="L182" s="40"/>
      <c r="M182" s="208" t="s">
        <v>19</v>
      </c>
      <c r="N182" s="209" t="s">
        <v>45</v>
      </c>
      <c r="O182" s="76"/>
      <c r="P182" s="210">
        <f>O182*H182</f>
        <v>0</v>
      </c>
      <c r="Q182" s="210">
        <v>0</v>
      </c>
      <c r="R182" s="210">
        <f>Q182*H182</f>
        <v>0</v>
      </c>
      <c r="S182" s="210">
        <v>0</v>
      </c>
      <c r="T182" s="211">
        <f>S182*H182</f>
        <v>0</v>
      </c>
      <c r="AR182" s="14" t="s">
        <v>137</v>
      </c>
      <c r="AT182" s="14" t="s">
        <v>132</v>
      </c>
      <c r="AU182" s="14" t="s">
        <v>84</v>
      </c>
      <c r="AY182" s="14" t="s">
        <v>130</v>
      </c>
      <c r="BE182" s="212">
        <f>IF(N182="základní",J182,0)</f>
        <v>0</v>
      </c>
      <c r="BF182" s="212">
        <f>IF(N182="snížená",J182,0)</f>
        <v>0</v>
      </c>
      <c r="BG182" s="212">
        <f>IF(N182="zákl. přenesená",J182,0)</f>
        <v>0</v>
      </c>
      <c r="BH182" s="212">
        <f>IF(N182="sníž. přenesená",J182,0)</f>
        <v>0</v>
      </c>
      <c r="BI182" s="212">
        <f>IF(N182="nulová",J182,0)</f>
        <v>0</v>
      </c>
      <c r="BJ182" s="14" t="s">
        <v>82</v>
      </c>
      <c r="BK182" s="212">
        <f>ROUND(I182*H182,2)</f>
        <v>0</v>
      </c>
      <c r="BL182" s="14" t="s">
        <v>137</v>
      </c>
      <c r="BM182" s="14" t="s">
        <v>1031</v>
      </c>
    </row>
    <row r="183" spans="2:47" s="1" customFormat="1" ht="12">
      <c r="B183" s="35"/>
      <c r="C183" s="36"/>
      <c r="D183" s="213" t="s">
        <v>139</v>
      </c>
      <c r="E183" s="36"/>
      <c r="F183" s="214" t="s">
        <v>287</v>
      </c>
      <c r="G183" s="36"/>
      <c r="H183" s="36"/>
      <c r="I183" s="127"/>
      <c r="J183" s="36"/>
      <c r="K183" s="36"/>
      <c r="L183" s="40"/>
      <c r="M183" s="215"/>
      <c r="N183" s="76"/>
      <c r="O183" s="76"/>
      <c r="P183" s="76"/>
      <c r="Q183" s="76"/>
      <c r="R183" s="76"/>
      <c r="S183" s="76"/>
      <c r="T183" s="77"/>
      <c r="AT183" s="14" t="s">
        <v>139</v>
      </c>
      <c r="AU183" s="14" t="s">
        <v>84</v>
      </c>
    </row>
    <row r="184" spans="2:47" s="1" customFormat="1" ht="12">
      <c r="B184" s="35"/>
      <c r="C184" s="36"/>
      <c r="D184" s="213" t="s">
        <v>141</v>
      </c>
      <c r="E184" s="36"/>
      <c r="F184" s="216" t="s">
        <v>279</v>
      </c>
      <c r="G184" s="36"/>
      <c r="H184" s="36"/>
      <c r="I184" s="127"/>
      <c r="J184" s="36"/>
      <c r="K184" s="36"/>
      <c r="L184" s="40"/>
      <c r="M184" s="215"/>
      <c r="N184" s="76"/>
      <c r="O184" s="76"/>
      <c r="P184" s="76"/>
      <c r="Q184" s="76"/>
      <c r="R184" s="76"/>
      <c r="S184" s="76"/>
      <c r="T184" s="77"/>
      <c r="AT184" s="14" t="s">
        <v>141</v>
      </c>
      <c r="AU184" s="14" t="s">
        <v>84</v>
      </c>
    </row>
    <row r="185" spans="2:51" s="11" customFormat="1" ht="12">
      <c r="B185" s="217"/>
      <c r="C185" s="218"/>
      <c r="D185" s="213" t="s">
        <v>143</v>
      </c>
      <c r="E185" s="219" t="s">
        <v>19</v>
      </c>
      <c r="F185" s="220" t="s">
        <v>1029</v>
      </c>
      <c r="G185" s="218"/>
      <c r="H185" s="221">
        <v>9.287</v>
      </c>
      <c r="I185" s="222"/>
      <c r="J185" s="218"/>
      <c r="K185" s="218"/>
      <c r="L185" s="223"/>
      <c r="M185" s="224"/>
      <c r="N185" s="225"/>
      <c r="O185" s="225"/>
      <c r="P185" s="225"/>
      <c r="Q185" s="225"/>
      <c r="R185" s="225"/>
      <c r="S185" s="225"/>
      <c r="T185" s="226"/>
      <c r="AT185" s="227" t="s">
        <v>143</v>
      </c>
      <c r="AU185" s="227" t="s">
        <v>84</v>
      </c>
      <c r="AV185" s="11" t="s">
        <v>84</v>
      </c>
      <c r="AW185" s="11" t="s">
        <v>35</v>
      </c>
      <c r="AX185" s="11" t="s">
        <v>74</v>
      </c>
      <c r="AY185" s="227" t="s">
        <v>130</v>
      </c>
    </row>
    <row r="186" spans="2:51" s="11" customFormat="1" ht="12">
      <c r="B186" s="217"/>
      <c r="C186" s="218"/>
      <c r="D186" s="213" t="s">
        <v>143</v>
      </c>
      <c r="E186" s="218"/>
      <c r="F186" s="220" t="s">
        <v>1032</v>
      </c>
      <c r="G186" s="218"/>
      <c r="H186" s="221">
        <v>2.786</v>
      </c>
      <c r="I186" s="222"/>
      <c r="J186" s="218"/>
      <c r="K186" s="218"/>
      <c r="L186" s="223"/>
      <c r="M186" s="224"/>
      <c r="N186" s="225"/>
      <c r="O186" s="225"/>
      <c r="P186" s="225"/>
      <c r="Q186" s="225"/>
      <c r="R186" s="225"/>
      <c r="S186" s="225"/>
      <c r="T186" s="226"/>
      <c r="AT186" s="227" t="s">
        <v>143</v>
      </c>
      <c r="AU186" s="227" t="s">
        <v>84</v>
      </c>
      <c r="AV186" s="11" t="s">
        <v>84</v>
      </c>
      <c r="AW186" s="11" t="s">
        <v>4</v>
      </c>
      <c r="AX186" s="11" t="s">
        <v>82</v>
      </c>
      <c r="AY186" s="227" t="s">
        <v>130</v>
      </c>
    </row>
    <row r="187" spans="2:65" s="1" customFormat="1" ht="20.4" customHeight="1">
      <c r="B187" s="35"/>
      <c r="C187" s="201" t="s">
        <v>268</v>
      </c>
      <c r="D187" s="201" t="s">
        <v>132</v>
      </c>
      <c r="E187" s="202" t="s">
        <v>290</v>
      </c>
      <c r="F187" s="203" t="s">
        <v>291</v>
      </c>
      <c r="G187" s="204" t="s">
        <v>209</v>
      </c>
      <c r="H187" s="205">
        <v>6.501</v>
      </c>
      <c r="I187" s="206"/>
      <c r="J187" s="207">
        <f>ROUND(I187*H187,2)</f>
        <v>0</v>
      </c>
      <c r="K187" s="203" t="s">
        <v>136</v>
      </c>
      <c r="L187" s="40"/>
      <c r="M187" s="208" t="s">
        <v>19</v>
      </c>
      <c r="N187" s="209" t="s">
        <v>45</v>
      </c>
      <c r="O187" s="76"/>
      <c r="P187" s="210">
        <f>O187*H187</f>
        <v>0</v>
      </c>
      <c r="Q187" s="210">
        <v>0</v>
      </c>
      <c r="R187" s="210">
        <f>Q187*H187</f>
        <v>0</v>
      </c>
      <c r="S187" s="210">
        <v>0</v>
      </c>
      <c r="T187" s="211">
        <f>S187*H187</f>
        <v>0</v>
      </c>
      <c r="AR187" s="14" t="s">
        <v>137</v>
      </c>
      <c r="AT187" s="14" t="s">
        <v>132</v>
      </c>
      <c r="AU187" s="14" t="s">
        <v>84</v>
      </c>
      <c r="AY187" s="14" t="s">
        <v>130</v>
      </c>
      <c r="BE187" s="212">
        <f>IF(N187="základní",J187,0)</f>
        <v>0</v>
      </c>
      <c r="BF187" s="212">
        <f>IF(N187="snížená",J187,0)</f>
        <v>0</v>
      </c>
      <c r="BG187" s="212">
        <f>IF(N187="zákl. přenesená",J187,0)</f>
        <v>0</v>
      </c>
      <c r="BH187" s="212">
        <f>IF(N187="sníž. přenesená",J187,0)</f>
        <v>0</v>
      </c>
      <c r="BI187" s="212">
        <f>IF(N187="nulová",J187,0)</f>
        <v>0</v>
      </c>
      <c r="BJ187" s="14" t="s">
        <v>82</v>
      </c>
      <c r="BK187" s="212">
        <f>ROUND(I187*H187,2)</f>
        <v>0</v>
      </c>
      <c r="BL187" s="14" t="s">
        <v>137</v>
      </c>
      <c r="BM187" s="14" t="s">
        <v>1033</v>
      </c>
    </row>
    <row r="188" spans="2:47" s="1" customFormat="1" ht="12">
      <c r="B188" s="35"/>
      <c r="C188" s="36"/>
      <c r="D188" s="213" t="s">
        <v>139</v>
      </c>
      <c r="E188" s="36"/>
      <c r="F188" s="214" t="s">
        <v>293</v>
      </c>
      <c r="G188" s="36"/>
      <c r="H188" s="36"/>
      <c r="I188" s="127"/>
      <c r="J188" s="36"/>
      <c r="K188" s="36"/>
      <c r="L188" s="40"/>
      <c r="M188" s="215"/>
      <c r="N188" s="76"/>
      <c r="O188" s="76"/>
      <c r="P188" s="76"/>
      <c r="Q188" s="76"/>
      <c r="R188" s="76"/>
      <c r="S188" s="76"/>
      <c r="T188" s="77"/>
      <c r="AT188" s="14" t="s">
        <v>139</v>
      </c>
      <c r="AU188" s="14" t="s">
        <v>84</v>
      </c>
    </row>
    <row r="189" spans="2:47" s="1" customFormat="1" ht="12">
      <c r="B189" s="35"/>
      <c r="C189" s="36"/>
      <c r="D189" s="213" t="s">
        <v>141</v>
      </c>
      <c r="E189" s="36"/>
      <c r="F189" s="216" t="s">
        <v>294</v>
      </c>
      <c r="G189" s="36"/>
      <c r="H189" s="36"/>
      <c r="I189" s="127"/>
      <c r="J189" s="36"/>
      <c r="K189" s="36"/>
      <c r="L189" s="40"/>
      <c r="M189" s="215"/>
      <c r="N189" s="76"/>
      <c r="O189" s="76"/>
      <c r="P189" s="76"/>
      <c r="Q189" s="76"/>
      <c r="R189" s="76"/>
      <c r="S189" s="76"/>
      <c r="T189" s="77"/>
      <c r="AT189" s="14" t="s">
        <v>141</v>
      </c>
      <c r="AU189" s="14" t="s">
        <v>84</v>
      </c>
    </row>
    <row r="190" spans="2:51" s="11" customFormat="1" ht="12">
      <c r="B190" s="217"/>
      <c r="C190" s="218"/>
      <c r="D190" s="213" t="s">
        <v>143</v>
      </c>
      <c r="E190" s="219" t="s">
        <v>19</v>
      </c>
      <c r="F190" s="220" t="s">
        <v>1029</v>
      </c>
      <c r="G190" s="218"/>
      <c r="H190" s="221">
        <v>9.287</v>
      </c>
      <c r="I190" s="222"/>
      <c r="J190" s="218"/>
      <c r="K190" s="218"/>
      <c r="L190" s="223"/>
      <c r="M190" s="224"/>
      <c r="N190" s="225"/>
      <c r="O190" s="225"/>
      <c r="P190" s="225"/>
      <c r="Q190" s="225"/>
      <c r="R190" s="225"/>
      <c r="S190" s="225"/>
      <c r="T190" s="226"/>
      <c r="AT190" s="227" t="s">
        <v>143</v>
      </c>
      <c r="AU190" s="227" t="s">
        <v>84</v>
      </c>
      <c r="AV190" s="11" t="s">
        <v>84</v>
      </c>
      <c r="AW190" s="11" t="s">
        <v>35</v>
      </c>
      <c r="AX190" s="11" t="s">
        <v>74</v>
      </c>
      <c r="AY190" s="227" t="s">
        <v>130</v>
      </c>
    </row>
    <row r="191" spans="2:51" s="11" customFormat="1" ht="12">
      <c r="B191" s="217"/>
      <c r="C191" s="218"/>
      <c r="D191" s="213" t="s">
        <v>143</v>
      </c>
      <c r="E191" s="218"/>
      <c r="F191" s="220" t="s">
        <v>1030</v>
      </c>
      <c r="G191" s="218"/>
      <c r="H191" s="221">
        <v>6.501</v>
      </c>
      <c r="I191" s="222"/>
      <c r="J191" s="218"/>
      <c r="K191" s="218"/>
      <c r="L191" s="223"/>
      <c r="M191" s="224"/>
      <c r="N191" s="225"/>
      <c r="O191" s="225"/>
      <c r="P191" s="225"/>
      <c r="Q191" s="225"/>
      <c r="R191" s="225"/>
      <c r="S191" s="225"/>
      <c r="T191" s="226"/>
      <c r="AT191" s="227" t="s">
        <v>143</v>
      </c>
      <c r="AU191" s="227" t="s">
        <v>84</v>
      </c>
      <c r="AV191" s="11" t="s">
        <v>84</v>
      </c>
      <c r="AW191" s="11" t="s">
        <v>4</v>
      </c>
      <c r="AX191" s="11" t="s">
        <v>82</v>
      </c>
      <c r="AY191" s="227" t="s">
        <v>130</v>
      </c>
    </row>
    <row r="192" spans="2:65" s="1" customFormat="1" ht="20.4" customHeight="1">
      <c r="B192" s="35"/>
      <c r="C192" s="201" t="s">
        <v>274</v>
      </c>
      <c r="D192" s="201" t="s">
        <v>132</v>
      </c>
      <c r="E192" s="202" t="s">
        <v>296</v>
      </c>
      <c r="F192" s="203" t="s">
        <v>297</v>
      </c>
      <c r="G192" s="204" t="s">
        <v>209</v>
      </c>
      <c r="H192" s="205">
        <v>2.786</v>
      </c>
      <c r="I192" s="206"/>
      <c r="J192" s="207">
        <f>ROUND(I192*H192,2)</f>
        <v>0</v>
      </c>
      <c r="K192" s="203" t="s">
        <v>136</v>
      </c>
      <c r="L192" s="40"/>
      <c r="M192" s="208" t="s">
        <v>19</v>
      </c>
      <c r="N192" s="209" t="s">
        <v>45</v>
      </c>
      <c r="O192" s="76"/>
      <c r="P192" s="210">
        <f>O192*H192</f>
        <v>0</v>
      </c>
      <c r="Q192" s="210">
        <v>0</v>
      </c>
      <c r="R192" s="210">
        <f>Q192*H192</f>
        <v>0</v>
      </c>
      <c r="S192" s="210">
        <v>0</v>
      </c>
      <c r="T192" s="211">
        <f>S192*H192</f>
        <v>0</v>
      </c>
      <c r="AR192" s="14" t="s">
        <v>137</v>
      </c>
      <c r="AT192" s="14" t="s">
        <v>132</v>
      </c>
      <c r="AU192" s="14" t="s">
        <v>84</v>
      </c>
      <c r="AY192" s="14" t="s">
        <v>130</v>
      </c>
      <c r="BE192" s="212">
        <f>IF(N192="základní",J192,0)</f>
        <v>0</v>
      </c>
      <c r="BF192" s="212">
        <f>IF(N192="snížená",J192,0)</f>
        <v>0</v>
      </c>
      <c r="BG192" s="212">
        <f>IF(N192="zákl. přenesená",J192,0)</f>
        <v>0</v>
      </c>
      <c r="BH192" s="212">
        <f>IF(N192="sníž. přenesená",J192,0)</f>
        <v>0</v>
      </c>
      <c r="BI192" s="212">
        <f>IF(N192="nulová",J192,0)</f>
        <v>0</v>
      </c>
      <c r="BJ192" s="14" t="s">
        <v>82</v>
      </c>
      <c r="BK192" s="212">
        <f>ROUND(I192*H192,2)</f>
        <v>0</v>
      </c>
      <c r="BL192" s="14" t="s">
        <v>137</v>
      </c>
      <c r="BM192" s="14" t="s">
        <v>1034</v>
      </c>
    </row>
    <row r="193" spans="2:47" s="1" customFormat="1" ht="12">
      <c r="B193" s="35"/>
      <c r="C193" s="36"/>
      <c r="D193" s="213" t="s">
        <v>139</v>
      </c>
      <c r="E193" s="36"/>
      <c r="F193" s="214" t="s">
        <v>299</v>
      </c>
      <c r="G193" s="36"/>
      <c r="H193" s="36"/>
      <c r="I193" s="127"/>
      <c r="J193" s="36"/>
      <c r="K193" s="36"/>
      <c r="L193" s="40"/>
      <c r="M193" s="215"/>
      <c r="N193" s="76"/>
      <c r="O193" s="76"/>
      <c r="P193" s="76"/>
      <c r="Q193" s="76"/>
      <c r="R193" s="76"/>
      <c r="S193" s="76"/>
      <c r="T193" s="77"/>
      <c r="AT193" s="14" t="s">
        <v>139</v>
      </c>
      <c r="AU193" s="14" t="s">
        <v>84</v>
      </c>
    </row>
    <row r="194" spans="2:47" s="1" customFormat="1" ht="12">
      <c r="B194" s="35"/>
      <c r="C194" s="36"/>
      <c r="D194" s="213" t="s">
        <v>141</v>
      </c>
      <c r="E194" s="36"/>
      <c r="F194" s="216" t="s">
        <v>294</v>
      </c>
      <c r="G194" s="36"/>
      <c r="H194" s="36"/>
      <c r="I194" s="127"/>
      <c r="J194" s="36"/>
      <c r="K194" s="36"/>
      <c r="L194" s="40"/>
      <c r="M194" s="215"/>
      <c r="N194" s="76"/>
      <c r="O194" s="76"/>
      <c r="P194" s="76"/>
      <c r="Q194" s="76"/>
      <c r="R194" s="76"/>
      <c r="S194" s="76"/>
      <c r="T194" s="77"/>
      <c r="AT194" s="14" t="s">
        <v>141</v>
      </c>
      <c r="AU194" s="14" t="s">
        <v>84</v>
      </c>
    </row>
    <row r="195" spans="2:51" s="11" customFormat="1" ht="12">
      <c r="B195" s="217"/>
      <c r="C195" s="218"/>
      <c r="D195" s="213" t="s">
        <v>143</v>
      </c>
      <c r="E195" s="219" t="s">
        <v>19</v>
      </c>
      <c r="F195" s="220" t="s">
        <v>1029</v>
      </c>
      <c r="G195" s="218"/>
      <c r="H195" s="221">
        <v>9.287</v>
      </c>
      <c r="I195" s="222"/>
      <c r="J195" s="218"/>
      <c r="K195" s="218"/>
      <c r="L195" s="223"/>
      <c r="M195" s="224"/>
      <c r="N195" s="225"/>
      <c r="O195" s="225"/>
      <c r="P195" s="225"/>
      <c r="Q195" s="225"/>
      <c r="R195" s="225"/>
      <c r="S195" s="225"/>
      <c r="T195" s="226"/>
      <c r="AT195" s="227" t="s">
        <v>143</v>
      </c>
      <c r="AU195" s="227" t="s">
        <v>84</v>
      </c>
      <c r="AV195" s="11" t="s">
        <v>84</v>
      </c>
      <c r="AW195" s="11" t="s">
        <v>35</v>
      </c>
      <c r="AX195" s="11" t="s">
        <v>74</v>
      </c>
      <c r="AY195" s="227" t="s">
        <v>130</v>
      </c>
    </row>
    <row r="196" spans="2:51" s="11" customFormat="1" ht="12">
      <c r="B196" s="217"/>
      <c r="C196" s="218"/>
      <c r="D196" s="213" t="s">
        <v>143</v>
      </c>
      <c r="E196" s="218"/>
      <c r="F196" s="220" t="s">
        <v>1032</v>
      </c>
      <c r="G196" s="218"/>
      <c r="H196" s="221">
        <v>2.786</v>
      </c>
      <c r="I196" s="222"/>
      <c r="J196" s="218"/>
      <c r="K196" s="218"/>
      <c r="L196" s="223"/>
      <c r="M196" s="224"/>
      <c r="N196" s="225"/>
      <c r="O196" s="225"/>
      <c r="P196" s="225"/>
      <c r="Q196" s="225"/>
      <c r="R196" s="225"/>
      <c r="S196" s="225"/>
      <c r="T196" s="226"/>
      <c r="AT196" s="227" t="s">
        <v>143</v>
      </c>
      <c r="AU196" s="227" t="s">
        <v>84</v>
      </c>
      <c r="AV196" s="11" t="s">
        <v>84</v>
      </c>
      <c r="AW196" s="11" t="s">
        <v>4</v>
      </c>
      <c r="AX196" s="11" t="s">
        <v>82</v>
      </c>
      <c r="AY196" s="227" t="s">
        <v>130</v>
      </c>
    </row>
    <row r="197" spans="2:65" s="1" customFormat="1" ht="20.4" customHeight="1">
      <c r="B197" s="35"/>
      <c r="C197" s="201" t="s">
        <v>283</v>
      </c>
      <c r="D197" s="201" t="s">
        <v>132</v>
      </c>
      <c r="E197" s="202" t="s">
        <v>301</v>
      </c>
      <c r="F197" s="203" t="s">
        <v>302</v>
      </c>
      <c r="G197" s="204" t="s">
        <v>209</v>
      </c>
      <c r="H197" s="205">
        <v>9.287</v>
      </c>
      <c r="I197" s="206"/>
      <c r="J197" s="207">
        <f>ROUND(I197*H197,2)</f>
        <v>0</v>
      </c>
      <c r="K197" s="203" t="s">
        <v>136</v>
      </c>
      <c r="L197" s="40"/>
      <c r="M197" s="208" t="s">
        <v>19</v>
      </c>
      <c r="N197" s="209" t="s">
        <v>45</v>
      </c>
      <c r="O197" s="76"/>
      <c r="P197" s="210">
        <f>O197*H197</f>
        <v>0</v>
      </c>
      <c r="Q197" s="210">
        <v>0</v>
      </c>
      <c r="R197" s="210">
        <f>Q197*H197</f>
        <v>0</v>
      </c>
      <c r="S197" s="210">
        <v>0</v>
      </c>
      <c r="T197" s="211">
        <f>S197*H197</f>
        <v>0</v>
      </c>
      <c r="AR197" s="14" t="s">
        <v>137</v>
      </c>
      <c r="AT197" s="14" t="s">
        <v>132</v>
      </c>
      <c r="AU197" s="14" t="s">
        <v>84</v>
      </c>
      <c r="AY197" s="14" t="s">
        <v>130</v>
      </c>
      <c r="BE197" s="212">
        <f>IF(N197="základní",J197,0)</f>
        <v>0</v>
      </c>
      <c r="BF197" s="212">
        <f>IF(N197="snížená",J197,0)</f>
        <v>0</v>
      </c>
      <c r="BG197" s="212">
        <f>IF(N197="zákl. přenesená",J197,0)</f>
        <v>0</v>
      </c>
      <c r="BH197" s="212">
        <f>IF(N197="sníž. přenesená",J197,0)</f>
        <v>0</v>
      </c>
      <c r="BI197" s="212">
        <f>IF(N197="nulová",J197,0)</f>
        <v>0</v>
      </c>
      <c r="BJ197" s="14" t="s">
        <v>82</v>
      </c>
      <c r="BK197" s="212">
        <f>ROUND(I197*H197,2)</f>
        <v>0</v>
      </c>
      <c r="BL197" s="14" t="s">
        <v>137</v>
      </c>
      <c r="BM197" s="14" t="s">
        <v>1035</v>
      </c>
    </row>
    <row r="198" spans="2:47" s="1" customFormat="1" ht="12">
      <c r="B198" s="35"/>
      <c r="C198" s="36"/>
      <c r="D198" s="213" t="s">
        <v>139</v>
      </c>
      <c r="E198" s="36"/>
      <c r="F198" s="214" t="s">
        <v>302</v>
      </c>
      <c r="G198" s="36"/>
      <c r="H198" s="36"/>
      <c r="I198" s="127"/>
      <c r="J198" s="36"/>
      <c r="K198" s="36"/>
      <c r="L198" s="40"/>
      <c r="M198" s="215"/>
      <c r="N198" s="76"/>
      <c r="O198" s="76"/>
      <c r="P198" s="76"/>
      <c r="Q198" s="76"/>
      <c r="R198" s="76"/>
      <c r="S198" s="76"/>
      <c r="T198" s="77"/>
      <c r="AT198" s="14" t="s">
        <v>139</v>
      </c>
      <c r="AU198" s="14" t="s">
        <v>84</v>
      </c>
    </row>
    <row r="199" spans="2:47" s="1" customFormat="1" ht="12">
      <c r="B199" s="35"/>
      <c r="C199" s="36"/>
      <c r="D199" s="213" t="s">
        <v>141</v>
      </c>
      <c r="E199" s="36"/>
      <c r="F199" s="216" t="s">
        <v>304</v>
      </c>
      <c r="G199" s="36"/>
      <c r="H199" s="36"/>
      <c r="I199" s="127"/>
      <c r="J199" s="36"/>
      <c r="K199" s="36"/>
      <c r="L199" s="40"/>
      <c r="M199" s="215"/>
      <c r="N199" s="76"/>
      <c r="O199" s="76"/>
      <c r="P199" s="76"/>
      <c r="Q199" s="76"/>
      <c r="R199" s="76"/>
      <c r="S199" s="76"/>
      <c r="T199" s="77"/>
      <c r="AT199" s="14" t="s">
        <v>141</v>
      </c>
      <c r="AU199" s="14" t="s">
        <v>84</v>
      </c>
    </row>
    <row r="200" spans="2:51" s="11" customFormat="1" ht="12">
      <c r="B200" s="217"/>
      <c r="C200" s="218"/>
      <c r="D200" s="213" t="s">
        <v>143</v>
      </c>
      <c r="E200" s="219" t="s">
        <v>19</v>
      </c>
      <c r="F200" s="220" t="s">
        <v>1029</v>
      </c>
      <c r="G200" s="218"/>
      <c r="H200" s="221">
        <v>9.287</v>
      </c>
      <c r="I200" s="222"/>
      <c r="J200" s="218"/>
      <c r="K200" s="218"/>
      <c r="L200" s="223"/>
      <c r="M200" s="224"/>
      <c r="N200" s="225"/>
      <c r="O200" s="225"/>
      <c r="P200" s="225"/>
      <c r="Q200" s="225"/>
      <c r="R200" s="225"/>
      <c r="S200" s="225"/>
      <c r="T200" s="226"/>
      <c r="AT200" s="227" t="s">
        <v>143</v>
      </c>
      <c r="AU200" s="227" t="s">
        <v>84</v>
      </c>
      <c r="AV200" s="11" t="s">
        <v>84</v>
      </c>
      <c r="AW200" s="11" t="s">
        <v>35</v>
      </c>
      <c r="AX200" s="11" t="s">
        <v>74</v>
      </c>
      <c r="AY200" s="227" t="s">
        <v>130</v>
      </c>
    </row>
    <row r="201" spans="2:65" s="1" customFormat="1" ht="20.4" customHeight="1">
      <c r="B201" s="35"/>
      <c r="C201" s="201" t="s">
        <v>289</v>
      </c>
      <c r="D201" s="201" t="s">
        <v>132</v>
      </c>
      <c r="E201" s="202" t="s">
        <v>306</v>
      </c>
      <c r="F201" s="203" t="s">
        <v>307</v>
      </c>
      <c r="G201" s="204" t="s">
        <v>308</v>
      </c>
      <c r="H201" s="205">
        <v>18.574</v>
      </c>
      <c r="I201" s="206"/>
      <c r="J201" s="207">
        <f>ROUND(I201*H201,2)</f>
        <v>0</v>
      </c>
      <c r="K201" s="203" t="s">
        <v>136</v>
      </c>
      <c r="L201" s="40"/>
      <c r="M201" s="208" t="s">
        <v>19</v>
      </c>
      <c r="N201" s="209" t="s">
        <v>45</v>
      </c>
      <c r="O201" s="76"/>
      <c r="P201" s="210">
        <f>O201*H201</f>
        <v>0</v>
      </c>
      <c r="Q201" s="210">
        <v>0</v>
      </c>
      <c r="R201" s="210">
        <f>Q201*H201</f>
        <v>0</v>
      </c>
      <c r="S201" s="210">
        <v>0</v>
      </c>
      <c r="T201" s="211">
        <f>S201*H201</f>
        <v>0</v>
      </c>
      <c r="AR201" s="14" t="s">
        <v>137</v>
      </c>
      <c r="AT201" s="14" t="s">
        <v>132</v>
      </c>
      <c r="AU201" s="14" t="s">
        <v>84</v>
      </c>
      <c r="AY201" s="14" t="s">
        <v>130</v>
      </c>
      <c r="BE201" s="212">
        <f>IF(N201="základní",J201,0)</f>
        <v>0</v>
      </c>
      <c r="BF201" s="212">
        <f>IF(N201="snížená",J201,0)</f>
        <v>0</v>
      </c>
      <c r="BG201" s="212">
        <f>IF(N201="zákl. přenesená",J201,0)</f>
        <v>0</v>
      </c>
      <c r="BH201" s="212">
        <f>IF(N201="sníž. přenesená",J201,0)</f>
        <v>0</v>
      </c>
      <c r="BI201" s="212">
        <f>IF(N201="nulová",J201,0)</f>
        <v>0</v>
      </c>
      <c r="BJ201" s="14" t="s">
        <v>82</v>
      </c>
      <c r="BK201" s="212">
        <f>ROUND(I201*H201,2)</f>
        <v>0</v>
      </c>
      <c r="BL201" s="14" t="s">
        <v>137</v>
      </c>
      <c r="BM201" s="14" t="s">
        <v>1036</v>
      </c>
    </row>
    <row r="202" spans="2:47" s="1" customFormat="1" ht="12">
      <c r="B202" s="35"/>
      <c r="C202" s="36"/>
      <c r="D202" s="213" t="s">
        <v>139</v>
      </c>
      <c r="E202" s="36"/>
      <c r="F202" s="214" t="s">
        <v>310</v>
      </c>
      <c r="G202" s="36"/>
      <c r="H202" s="36"/>
      <c r="I202" s="127"/>
      <c r="J202" s="36"/>
      <c r="K202" s="36"/>
      <c r="L202" s="40"/>
      <c r="M202" s="215"/>
      <c r="N202" s="76"/>
      <c r="O202" s="76"/>
      <c r="P202" s="76"/>
      <c r="Q202" s="76"/>
      <c r="R202" s="76"/>
      <c r="S202" s="76"/>
      <c r="T202" s="77"/>
      <c r="AT202" s="14" t="s">
        <v>139</v>
      </c>
      <c r="AU202" s="14" t="s">
        <v>84</v>
      </c>
    </row>
    <row r="203" spans="2:47" s="1" customFormat="1" ht="12">
      <c r="B203" s="35"/>
      <c r="C203" s="36"/>
      <c r="D203" s="213" t="s">
        <v>141</v>
      </c>
      <c r="E203" s="36"/>
      <c r="F203" s="216" t="s">
        <v>311</v>
      </c>
      <c r="G203" s="36"/>
      <c r="H203" s="36"/>
      <c r="I203" s="127"/>
      <c r="J203" s="36"/>
      <c r="K203" s="36"/>
      <c r="L203" s="40"/>
      <c r="M203" s="215"/>
      <c r="N203" s="76"/>
      <c r="O203" s="76"/>
      <c r="P203" s="76"/>
      <c r="Q203" s="76"/>
      <c r="R203" s="76"/>
      <c r="S203" s="76"/>
      <c r="T203" s="77"/>
      <c r="AT203" s="14" t="s">
        <v>141</v>
      </c>
      <c r="AU203" s="14" t="s">
        <v>84</v>
      </c>
    </row>
    <row r="204" spans="2:51" s="11" customFormat="1" ht="12">
      <c r="B204" s="217"/>
      <c r="C204" s="218"/>
      <c r="D204" s="213" t="s">
        <v>143</v>
      </c>
      <c r="E204" s="219" t="s">
        <v>19</v>
      </c>
      <c r="F204" s="220" t="s">
        <v>1029</v>
      </c>
      <c r="G204" s="218"/>
      <c r="H204" s="221">
        <v>9.287</v>
      </c>
      <c r="I204" s="222"/>
      <c r="J204" s="218"/>
      <c r="K204" s="218"/>
      <c r="L204" s="223"/>
      <c r="M204" s="224"/>
      <c r="N204" s="225"/>
      <c r="O204" s="225"/>
      <c r="P204" s="225"/>
      <c r="Q204" s="225"/>
      <c r="R204" s="225"/>
      <c r="S204" s="225"/>
      <c r="T204" s="226"/>
      <c r="AT204" s="227" t="s">
        <v>143</v>
      </c>
      <c r="AU204" s="227" t="s">
        <v>84</v>
      </c>
      <c r="AV204" s="11" t="s">
        <v>84</v>
      </c>
      <c r="AW204" s="11" t="s">
        <v>35</v>
      </c>
      <c r="AX204" s="11" t="s">
        <v>74</v>
      </c>
      <c r="AY204" s="227" t="s">
        <v>130</v>
      </c>
    </row>
    <row r="205" spans="2:51" s="11" customFormat="1" ht="12">
      <c r="B205" s="217"/>
      <c r="C205" s="218"/>
      <c r="D205" s="213" t="s">
        <v>143</v>
      </c>
      <c r="E205" s="218"/>
      <c r="F205" s="220" t="s">
        <v>1037</v>
      </c>
      <c r="G205" s="218"/>
      <c r="H205" s="221">
        <v>18.574</v>
      </c>
      <c r="I205" s="222"/>
      <c r="J205" s="218"/>
      <c r="K205" s="218"/>
      <c r="L205" s="223"/>
      <c r="M205" s="224"/>
      <c r="N205" s="225"/>
      <c r="O205" s="225"/>
      <c r="P205" s="225"/>
      <c r="Q205" s="225"/>
      <c r="R205" s="225"/>
      <c r="S205" s="225"/>
      <c r="T205" s="226"/>
      <c r="AT205" s="227" t="s">
        <v>143</v>
      </c>
      <c r="AU205" s="227" t="s">
        <v>84</v>
      </c>
      <c r="AV205" s="11" t="s">
        <v>84</v>
      </c>
      <c r="AW205" s="11" t="s">
        <v>4</v>
      </c>
      <c r="AX205" s="11" t="s">
        <v>82</v>
      </c>
      <c r="AY205" s="227" t="s">
        <v>130</v>
      </c>
    </row>
    <row r="206" spans="2:65" s="1" customFormat="1" ht="20.4" customHeight="1">
      <c r="B206" s="35"/>
      <c r="C206" s="201" t="s">
        <v>295</v>
      </c>
      <c r="D206" s="201" t="s">
        <v>132</v>
      </c>
      <c r="E206" s="202" t="s">
        <v>314</v>
      </c>
      <c r="F206" s="203" t="s">
        <v>315</v>
      </c>
      <c r="G206" s="204" t="s">
        <v>209</v>
      </c>
      <c r="H206" s="205">
        <v>6.751</v>
      </c>
      <c r="I206" s="206"/>
      <c r="J206" s="207">
        <f>ROUND(I206*H206,2)</f>
        <v>0</v>
      </c>
      <c r="K206" s="203" t="s">
        <v>136</v>
      </c>
      <c r="L206" s="40"/>
      <c r="M206" s="208" t="s">
        <v>19</v>
      </c>
      <c r="N206" s="209" t="s">
        <v>45</v>
      </c>
      <c r="O206" s="76"/>
      <c r="P206" s="210">
        <f>O206*H206</f>
        <v>0</v>
      </c>
      <c r="Q206" s="210">
        <v>0</v>
      </c>
      <c r="R206" s="210">
        <f>Q206*H206</f>
        <v>0</v>
      </c>
      <c r="S206" s="210">
        <v>0</v>
      </c>
      <c r="T206" s="211">
        <f>S206*H206</f>
        <v>0</v>
      </c>
      <c r="AR206" s="14" t="s">
        <v>137</v>
      </c>
      <c r="AT206" s="14" t="s">
        <v>132</v>
      </c>
      <c r="AU206" s="14" t="s">
        <v>84</v>
      </c>
      <c r="AY206" s="14" t="s">
        <v>130</v>
      </c>
      <c r="BE206" s="212">
        <f>IF(N206="základní",J206,0)</f>
        <v>0</v>
      </c>
      <c r="BF206" s="212">
        <f>IF(N206="snížená",J206,0)</f>
        <v>0</v>
      </c>
      <c r="BG206" s="212">
        <f>IF(N206="zákl. přenesená",J206,0)</f>
        <v>0</v>
      </c>
      <c r="BH206" s="212">
        <f>IF(N206="sníž. přenesená",J206,0)</f>
        <v>0</v>
      </c>
      <c r="BI206" s="212">
        <f>IF(N206="nulová",J206,0)</f>
        <v>0</v>
      </c>
      <c r="BJ206" s="14" t="s">
        <v>82</v>
      </c>
      <c r="BK206" s="212">
        <f>ROUND(I206*H206,2)</f>
        <v>0</v>
      </c>
      <c r="BL206" s="14" t="s">
        <v>137</v>
      </c>
      <c r="BM206" s="14" t="s">
        <v>1038</v>
      </c>
    </row>
    <row r="207" spans="2:47" s="1" customFormat="1" ht="12">
      <c r="B207" s="35"/>
      <c r="C207" s="36"/>
      <c r="D207" s="213" t="s">
        <v>139</v>
      </c>
      <c r="E207" s="36"/>
      <c r="F207" s="214" t="s">
        <v>317</v>
      </c>
      <c r="G207" s="36"/>
      <c r="H207" s="36"/>
      <c r="I207" s="127"/>
      <c r="J207" s="36"/>
      <c r="K207" s="36"/>
      <c r="L207" s="40"/>
      <c r="M207" s="215"/>
      <c r="N207" s="76"/>
      <c r="O207" s="76"/>
      <c r="P207" s="76"/>
      <c r="Q207" s="76"/>
      <c r="R207" s="76"/>
      <c r="S207" s="76"/>
      <c r="T207" s="77"/>
      <c r="AT207" s="14" t="s">
        <v>139</v>
      </c>
      <c r="AU207" s="14" t="s">
        <v>84</v>
      </c>
    </row>
    <row r="208" spans="2:47" s="1" customFormat="1" ht="12">
      <c r="B208" s="35"/>
      <c r="C208" s="36"/>
      <c r="D208" s="213" t="s">
        <v>141</v>
      </c>
      <c r="E208" s="36"/>
      <c r="F208" s="216" t="s">
        <v>318</v>
      </c>
      <c r="G208" s="36"/>
      <c r="H208" s="36"/>
      <c r="I208" s="127"/>
      <c r="J208" s="36"/>
      <c r="K208" s="36"/>
      <c r="L208" s="40"/>
      <c r="M208" s="215"/>
      <c r="N208" s="76"/>
      <c r="O208" s="76"/>
      <c r="P208" s="76"/>
      <c r="Q208" s="76"/>
      <c r="R208" s="76"/>
      <c r="S208" s="76"/>
      <c r="T208" s="77"/>
      <c r="AT208" s="14" t="s">
        <v>141</v>
      </c>
      <c r="AU208" s="14" t="s">
        <v>84</v>
      </c>
    </row>
    <row r="209" spans="2:51" s="11" customFormat="1" ht="12">
      <c r="B209" s="217"/>
      <c r="C209" s="218"/>
      <c r="D209" s="213" t="s">
        <v>143</v>
      </c>
      <c r="E209" s="219" t="s">
        <v>19</v>
      </c>
      <c r="F209" s="220" t="s">
        <v>987</v>
      </c>
      <c r="G209" s="218"/>
      <c r="H209" s="221">
        <v>16.038</v>
      </c>
      <c r="I209" s="222"/>
      <c r="J209" s="218"/>
      <c r="K209" s="218"/>
      <c r="L209" s="223"/>
      <c r="M209" s="224"/>
      <c r="N209" s="225"/>
      <c r="O209" s="225"/>
      <c r="P209" s="225"/>
      <c r="Q209" s="225"/>
      <c r="R209" s="225"/>
      <c r="S209" s="225"/>
      <c r="T209" s="226"/>
      <c r="AT209" s="227" t="s">
        <v>143</v>
      </c>
      <c r="AU209" s="227" t="s">
        <v>84</v>
      </c>
      <c r="AV209" s="11" t="s">
        <v>84</v>
      </c>
      <c r="AW209" s="11" t="s">
        <v>35</v>
      </c>
      <c r="AX209" s="11" t="s">
        <v>74</v>
      </c>
      <c r="AY209" s="227" t="s">
        <v>130</v>
      </c>
    </row>
    <row r="210" spans="2:51" s="11" customFormat="1" ht="12">
      <c r="B210" s="217"/>
      <c r="C210" s="218"/>
      <c r="D210" s="213" t="s">
        <v>143</v>
      </c>
      <c r="E210" s="219" t="s">
        <v>19</v>
      </c>
      <c r="F210" s="220" t="s">
        <v>1039</v>
      </c>
      <c r="G210" s="218"/>
      <c r="H210" s="221">
        <v>-9.287</v>
      </c>
      <c r="I210" s="222"/>
      <c r="J210" s="218"/>
      <c r="K210" s="218"/>
      <c r="L210" s="223"/>
      <c r="M210" s="224"/>
      <c r="N210" s="225"/>
      <c r="O210" s="225"/>
      <c r="P210" s="225"/>
      <c r="Q210" s="225"/>
      <c r="R210" s="225"/>
      <c r="S210" s="225"/>
      <c r="T210" s="226"/>
      <c r="AT210" s="227" t="s">
        <v>143</v>
      </c>
      <c r="AU210" s="227" t="s">
        <v>84</v>
      </c>
      <c r="AV210" s="11" t="s">
        <v>84</v>
      </c>
      <c r="AW210" s="11" t="s">
        <v>35</v>
      </c>
      <c r="AX210" s="11" t="s">
        <v>74</v>
      </c>
      <c r="AY210" s="227" t="s">
        <v>130</v>
      </c>
    </row>
    <row r="211" spans="2:65" s="1" customFormat="1" ht="20.4" customHeight="1">
      <c r="B211" s="35"/>
      <c r="C211" s="201" t="s">
        <v>300</v>
      </c>
      <c r="D211" s="201" t="s">
        <v>132</v>
      </c>
      <c r="E211" s="202" t="s">
        <v>336</v>
      </c>
      <c r="F211" s="203" t="s">
        <v>337</v>
      </c>
      <c r="G211" s="204" t="s">
        <v>135</v>
      </c>
      <c r="H211" s="205">
        <v>33.39</v>
      </c>
      <c r="I211" s="206"/>
      <c r="J211" s="207">
        <f>ROUND(I211*H211,2)</f>
        <v>0</v>
      </c>
      <c r="K211" s="203" t="s">
        <v>136</v>
      </c>
      <c r="L211" s="40"/>
      <c r="M211" s="208" t="s">
        <v>19</v>
      </c>
      <c r="N211" s="209" t="s">
        <v>45</v>
      </c>
      <c r="O211" s="76"/>
      <c r="P211" s="210">
        <f>O211*H211</f>
        <v>0</v>
      </c>
      <c r="Q211" s="210">
        <v>0</v>
      </c>
      <c r="R211" s="210">
        <f>Q211*H211</f>
        <v>0</v>
      </c>
      <c r="S211" s="210">
        <v>0</v>
      </c>
      <c r="T211" s="211">
        <f>S211*H211</f>
        <v>0</v>
      </c>
      <c r="AR211" s="14" t="s">
        <v>137</v>
      </c>
      <c r="AT211" s="14" t="s">
        <v>132</v>
      </c>
      <c r="AU211" s="14" t="s">
        <v>84</v>
      </c>
      <c r="AY211" s="14" t="s">
        <v>130</v>
      </c>
      <c r="BE211" s="212">
        <f>IF(N211="základní",J211,0)</f>
        <v>0</v>
      </c>
      <c r="BF211" s="212">
        <f>IF(N211="snížená",J211,0)</f>
        <v>0</v>
      </c>
      <c r="BG211" s="212">
        <f>IF(N211="zákl. přenesená",J211,0)</f>
        <v>0</v>
      </c>
      <c r="BH211" s="212">
        <f>IF(N211="sníž. přenesená",J211,0)</f>
        <v>0</v>
      </c>
      <c r="BI211" s="212">
        <f>IF(N211="nulová",J211,0)</f>
        <v>0</v>
      </c>
      <c r="BJ211" s="14" t="s">
        <v>82</v>
      </c>
      <c r="BK211" s="212">
        <f>ROUND(I211*H211,2)</f>
        <v>0</v>
      </c>
      <c r="BL211" s="14" t="s">
        <v>137</v>
      </c>
      <c r="BM211" s="14" t="s">
        <v>1040</v>
      </c>
    </row>
    <row r="212" spans="2:47" s="1" customFormat="1" ht="12">
      <c r="B212" s="35"/>
      <c r="C212" s="36"/>
      <c r="D212" s="213" t="s">
        <v>139</v>
      </c>
      <c r="E212" s="36"/>
      <c r="F212" s="214" t="s">
        <v>339</v>
      </c>
      <c r="G212" s="36"/>
      <c r="H212" s="36"/>
      <c r="I212" s="127"/>
      <c r="J212" s="36"/>
      <c r="K212" s="36"/>
      <c r="L212" s="40"/>
      <c r="M212" s="215"/>
      <c r="N212" s="76"/>
      <c r="O212" s="76"/>
      <c r="P212" s="76"/>
      <c r="Q212" s="76"/>
      <c r="R212" s="76"/>
      <c r="S212" s="76"/>
      <c r="T212" s="77"/>
      <c r="AT212" s="14" t="s">
        <v>139</v>
      </c>
      <c r="AU212" s="14" t="s">
        <v>84</v>
      </c>
    </row>
    <row r="213" spans="2:47" s="1" customFormat="1" ht="12">
      <c r="B213" s="35"/>
      <c r="C213" s="36"/>
      <c r="D213" s="213" t="s">
        <v>141</v>
      </c>
      <c r="E213" s="36"/>
      <c r="F213" s="216" t="s">
        <v>340</v>
      </c>
      <c r="G213" s="36"/>
      <c r="H213" s="36"/>
      <c r="I213" s="127"/>
      <c r="J213" s="36"/>
      <c r="K213" s="36"/>
      <c r="L213" s="40"/>
      <c r="M213" s="215"/>
      <c r="N213" s="76"/>
      <c r="O213" s="76"/>
      <c r="P213" s="76"/>
      <c r="Q213" s="76"/>
      <c r="R213" s="76"/>
      <c r="S213" s="76"/>
      <c r="T213" s="77"/>
      <c r="AT213" s="14" t="s">
        <v>141</v>
      </c>
      <c r="AU213" s="14" t="s">
        <v>84</v>
      </c>
    </row>
    <row r="214" spans="2:51" s="11" customFormat="1" ht="12">
      <c r="B214" s="217"/>
      <c r="C214" s="218"/>
      <c r="D214" s="213" t="s">
        <v>143</v>
      </c>
      <c r="E214" s="219" t="s">
        <v>19</v>
      </c>
      <c r="F214" s="220" t="s">
        <v>1041</v>
      </c>
      <c r="G214" s="218"/>
      <c r="H214" s="221">
        <v>33.39</v>
      </c>
      <c r="I214" s="222"/>
      <c r="J214" s="218"/>
      <c r="K214" s="218"/>
      <c r="L214" s="223"/>
      <c r="M214" s="224"/>
      <c r="N214" s="225"/>
      <c r="O214" s="225"/>
      <c r="P214" s="225"/>
      <c r="Q214" s="225"/>
      <c r="R214" s="225"/>
      <c r="S214" s="225"/>
      <c r="T214" s="226"/>
      <c r="AT214" s="227" t="s">
        <v>143</v>
      </c>
      <c r="AU214" s="227" t="s">
        <v>84</v>
      </c>
      <c r="AV214" s="11" t="s">
        <v>84</v>
      </c>
      <c r="AW214" s="11" t="s">
        <v>35</v>
      </c>
      <c r="AX214" s="11" t="s">
        <v>82</v>
      </c>
      <c r="AY214" s="227" t="s">
        <v>130</v>
      </c>
    </row>
    <row r="215" spans="2:63" s="10" customFormat="1" ht="22.8" customHeight="1">
      <c r="B215" s="185"/>
      <c r="C215" s="186"/>
      <c r="D215" s="187" t="s">
        <v>73</v>
      </c>
      <c r="E215" s="199" t="s">
        <v>150</v>
      </c>
      <c r="F215" s="199" t="s">
        <v>1042</v>
      </c>
      <c r="G215" s="186"/>
      <c r="H215" s="186"/>
      <c r="I215" s="189"/>
      <c r="J215" s="200">
        <f>BK215</f>
        <v>0</v>
      </c>
      <c r="K215" s="186"/>
      <c r="L215" s="191"/>
      <c r="M215" s="192"/>
      <c r="N215" s="193"/>
      <c r="O215" s="193"/>
      <c r="P215" s="194">
        <f>SUM(P216:P221)</f>
        <v>0</v>
      </c>
      <c r="Q215" s="193"/>
      <c r="R215" s="194">
        <f>SUM(R216:R221)</f>
        <v>0.113</v>
      </c>
      <c r="S215" s="193"/>
      <c r="T215" s="195">
        <f>SUM(T216:T221)</f>
        <v>0</v>
      </c>
      <c r="AR215" s="196" t="s">
        <v>82</v>
      </c>
      <c r="AT215" s="197" t="s">
        <v>73</v>
      </c>
      <c r="AU215" s="197" t="s">
        <v>82</v>
      </c>
      <c r="AY215" s="196" t="s">
        <v>130</v>
      </c>
      <c r="BK215" s="198">
        <f>SUM(BK216:BK221)</f>
        <v>0</v>
      </c>
    </row>
    <row r="216" spans="2:65" s="1" customFormat="1" ht="20.4" customHeight="1">
      <c r="B216" s="35"/>
      <c r="C216" s="201" t="s">
        <v>305</v>
      </c>
      <c r="D216" s="201" t="s">
        <v>132</v>
      </c>
      <c r="E216" s="202" t="s">
        <v>1043</v>
      </c>
      <c r="F216" s="203" t="s">
        <v>1044</v>
      </c>
      <c r="G216" s="204" t="s">
        <v>360</v>
      </c>
      <c r="H216" s="205">
        <v>1</v>
      </c>
      <c r="I216" s="206"/>
      <c r="J216" s="207">
        <f>ROUND(I216*H216,2)</f>
        <v>0</v>
      </c>
      <c r="K216" s="203" t="s">
        <v>136</v>
      </c>
      <c r="L216" s="40"/>
      <c r="M216" s="208" t="s">
        <v>19</v>
      </c>
      <c r="N216" s="209" t="s">
        <v>45</v>
      </c>
      <c r="O216" s="76"/>
      <c r="P216" s="210">
        <f>O216*H216</f>
        <v>0</v>
      </c>
      <c r="Q216" s="210">
        <v>0</v>
      </c>
      <c r="R216" s="210">
        <f>Q216*H216</f>
        <v>0</v>
      </c>
      <c r="S216" s="210">
        <v>0</v>
      </c>
      <c r="T216" s="211">
        <f>S216*H216</f>
        <v>0</v>
      </c>
      <c r="AR216" s="14" t="s">
        <v>137</v>
      </c>
      <c r="AT216" s="14" t="s">
        <v>132</v>
      </c>
      <c r="AU216" s="14" t="s">
        <v>84</v>
      </c>
      <c r="AY216" s="14" t="s">
        <v>130</v>
      </c>
      <c r="BE216" s="212">
        <f>IF(N216="základní",J216,0)</f>
        <v>0</v>
      </c>
      <c r="BF216" s="212">
        <f>IF(N216="snížená",J216,0)</f>
        <v>0</v>
      </c>
      <c r="BG216" s="212">
        <f>IF(N216="zákl. přenesená",J216,0)</f>
        <v>0</v>
      </c>
      <c r="BH216" s="212">
        <f>IF(N216="sníž. přenesená",J216,0)</f>
        <v>0</v>
      </c>
      <c r="BI216" s="212">
        <f>IF(N216="nulová",J216,0)</f>
        <v>0</v>
      </c>
      <c r="BJ216" s="14" t="s">
        <v>82</v>
      </c>
      <c r="BK216" s="212">
        <f>ROUND(I216*H216,2)</f>
        <v>0</v>
      </c>
      <c r="BL216" s="14" t="s">
        <v>137</v>
      </c>
      <c r="BM216" s="14" t="s">
        <v>1045</v>
      </c>
    </row>
    <row r="217" spans="2:47" s="1" customFormat="1" ht="12">
      <c r="B217" s="35"/>
      <c r="C217" s="36"/>
      <c r="D217" s="213" t="s">
        <v>139</v>
      </c>
      <c r="E217" s="36"/>
      <c r="F217" s="214" t="s">
        <v>1046</v>
      </c>
      <c r="G217" s="36"/>
      <c r="H217" s="36"/>
      <c r="I217" s="127"/>
      <c r="J217" s="36"/>
      <c r="K217" s="36"/>
      <c r="L217" s="40"/>
      <c r="M217" s="215"/>
      <c r="N217" s="76"/>
      <c r="O217" s="76"/>
      <c r="P217" s="76"/>
      <c r="Q217" s="76"/>
      <c r="R217" s="76"/>
      <c r="S217" s="76"/>
      <c r="T217" s="77"/>
      <c r="AT217" s="14" t="s">
        <v>139</v>
      </c>
      <c r="AU217" s="14" t="s">
        <v>84</v>
      </c>
    </row>
    <row r="218" spans="2:47" s="1" customFormat="1" ht="12">
      <c r="B218" s="35"/>
      <c r="C218" s="36"/>
      <c r="D218" s="213" t="s">
        <v>141</v>
      </c>
      <c r="E218" s="36"/>
      <c r="F218" s="216" t="s">
        <v>1047</v>
      </c>
      <c r="G218" s="36"/>
      <c r="H218" s="36"/>
      <c r="I218" s="127"/>
      <c r="J218" s="36"/>
      <c r="K218" s="36"/>
      <c r="L218" s="40"/>
      <c r="M218" s="215"/>
      <c r="N218" s="76"/>
      <c r="O218" s="76"/>
      <c r="P218" s="76"/>
      <c r="Q218" s="76"/>
      <c r="R218" s="76"/>
      <c r="S218" s="76"/>
      <c r="T218" s="77"/>
      <c r="AT218" s="14" t="s">
        <v>141</v>
      </c>
      <c r="AU218" s="14" t="s">
        <v>84</v>
      </c>
    </row>
    <row r="219" spans="2:65" s="1" customFormat="1" ht="20.4" customHeight="1">
      <c r="B219" s="35"/>
      <c r="C219" s="228" t="s">
        <v>313</v>
      </c>
      <c r="D219" s="228" t="s">
        <v>330</v>
      </c>
      <c r="E219" s="229" t="s">
        <v>1048</v>
      </c>
      <c r="F219" s="230" t="s">
        <v>1049</v>
      </c>
      <c r="G219" s="231" t="s">
        <v>360</v>
      </c>
      <c r="H219" s="232">
        <v>1</v>
      </c>
      <c r="I219" s="233"/>
      <c r="J219" s="234">
        <f>ROUND(I219*H219,2)</f>
        <v>0</v>
      </c>
      <c r="K219" s="230" t="s">
        <v>136</v>
      </c>
      <c r="L219" s="235"/>
      <c r="M219" s="236" t="s">
        <v>19</v>
      </c>
      <c r="N219" s="237" t="s">
        <v>45</v>
      </c>
      <c r="O219" s="76"/>
      <c r="P219" s="210">
        <f>O219*H219</f>
        <v>0</v>
      </c>
      <c r="Q219" s="210">
        <v>0.113</v>
      </c>
      <c r="R219" s="210">
        <f>Q219*H219</f>
        <v>0.113</v>
      </c>
      <c r="S219" s="210">
        <v>0</v>
      </c>
      <c r="T219" s="211">
        <f>S219*H219</f>
        <v>0</v>
      </c>
      <c r="AR219" s="14" t="s">
        <v>178</v>
      </c>
      <c r="AT219" s="14" t="s">
        <v>330</v>
      </c>
      <c r="AU219" s="14" t="s">
        <v>84</v>
      </c>
      <c r="AY219" s="14" t="s">
        <v>130</v>
      </c>
      <c r="BE219" s="212">
        <f>IF(N219="základní",J219,0)</f>
        <v>0</v>
      </c>
      <c r="BF219" s="212">
        <f>IF(N219="snížená",J219,0)</f>
        <v>0</v>
      </c>
      <c r="BG219" s="212">
        <f>IF(N219="zákl. přenesená",J219,0)</f>
        <v>0</v>
      </c>
      <c r="BH219" s="212">
        <f>IF(N219="sníž. přenesená",J219,0)</f>
        <v>0</v>
      </c>
      <c r="BI219" s="212">
        <f>IF(N219="nulová",J219,0)</f>
        <v>0</v>
      </c>
      <c r="BJ219" s="14" t="s">
        <v>82</v>
      </c>
      <c r="BK219" s="212">
        <f>ROUND(I219*H219,2)</f>
        <v>0</v>
      </c>
      <c r="BL219" s="14" t="s">
        <v>137</v>
      </c>
      <c r="BM219" s="14" t="s">
        <v>1050</v>
      </c>
    </row>
    <row r="220" spans="2:47" s="1" customFormat="1" ht="12">
      <c r="B220" s="35"/>
      <c r="C220" s="36"/>
      <c r="D220" s="213" t="s">
        <v>139</v>
      </c>
      <c r="E220" s="36"/>
      <c r="F220" s="214" t="s">
        <v>1051</v>
      </c>
      <c r="G220" s="36"/>
      <c r="H220" s="36"/>
      <c r="I220" s="127"/>
      <c r="J220" s="36"/>
      <c r="K220" s="36"/>
      <c r="L220" s="40"/>
      <c r="M220" s="215"/>
      <c r="N220" s="76"/>
      <c r="O220" s="76"/>
      <c r="P220" s="76"/>
      <c r="Q220" s="76"/>
      <c r="R220" s="76"/>
      <c r="S220" s="76"/>
      <c r="T220" s="77"/>
      <c r="AT220" s="14" t="s">
        <v>139</v>
      </c>
      <c r="AU220" s="14" t="s">
        <v>84</v>
      </c>
    </row>
    <row r="221" spans="2:47" s="1" customFormat="1" ht="12">
      <c r="B221" s="35"/>
      <c r="C221" s="36"/>
      <c r="D221" s="213" t="s">
        <v>784</v>
      </c>
      <c r="E221" s="36"/>
      <c r="F221" s="216" t="s">
        <v>1052</v>
      </c>
      <c r="G221" s="36"/>
      <c r="H221" s="36"/>
      <c r="I221" s="127"/>
      <c r="J221" s="36"/>
      <c r="K221" s="36"/>
      <c r="L221" s="40"/>
      <c r="M221" s="215"/>
      <c r="N221" s="76"/>
      <c r="O221" s="76"/>
      <c r="P221" s="76"/>
      <c r="Q221" s="76"/>
      <c r="R221" s="76"/>
      <c r="S221" s="76"/>
      <c r="T221" s="77"/>
      <c r="AT221" s="14" t="s">
        <v>784</v>
      </c>
      <c r="AU221" s="14" t="s">
        <v>84</v>
      </c>
    </row>
    <row r="222" spans="2:63" s="10" customFormat="1" ht="22.8" customHeight="1">
      <c r="B222" s="185"/>
      <c r="C222" s="186"/>
      <c r="D222" s="187" t="s">
        <v>73</v>
      </c>
      <c r="E222" s="199" t="s">
        <v>137</v>
      </c>
      <c r="F222" s="199" t="s">
        <v>349</v>
      </c>
      <c r="G222" s="186"/>
      <c r="H222" s="186"/>
      <c r="I222" s="189"/>
      <c r="J222" s="200">
        <f>BK222</f>
        <v>0</v>
      </c>
      <c r="K222" s="186"/>
      <c r="L222" s="191"/>
      <c r="M222" s="192"/>
      <c r="N222" s="193"/>
      <c r="O222" s="193"/>
      <c r="P222" s="194">
        <f>SUM(P223:P231)</f>
        <v>0</v>
      </c>
      <c r="Q222" s="193"/>
      <c r="R222" s="194">
        <f>SUM(R223:R231)</f>
        <v>0.1152</v>
      </c>
      <c r="S222" s="193"/>
      <c r="T222" s="195">
        <f>SUM(T223:T231)</f>
        <v>0</v>
      </c>
      <c r="AR222" s="196" t="s">
        <v>82</v>
      </c>
      <c r="AT222" s="197" t="s">
        <v>73</v>
      </c>
      <c r="AU222" s="197" t="s">
        <v>82</v>
      </c>
      <c r="AY222" s="196" t="s">
        <v>130</v>
      </c>
      <c r="BK222" s="198">
        <f>SUM(BK223:BK231)</f>
        <v>0</v>
      </c>
    </row>
    <row r="223" spans="2:65" s="1" customFormat="1" ht="20.4" customHeight="1">
      <c r="B223" s="35"/>
      <c r="C223" s="201" t="s">
        <v>321</v>
      </c>
      <c r="D223" s="201" t="s">
        <v>132</v>
      </c>
      <c r="E223" s="202" t="s">
        <v>1053</v>
      </c>
      <c r="F223" s="203" t="s">
        <v>1054</v>
      </c>
      <c r="G223" s="204" t="s">
        <v>209</v>
      </c>
      <c r="H223" s="205">
        <v>1.094</v>
      </c>
      <c r="I223" s="206"/>
      <c r="J223" s="207">
        <f>ROUND(I223*H223,2)</f>
        <v>0</v>
      </c>
      <c r="K223" s="203" t="s">
        <v>136</v>
      </c>
      <c r="L223" s="40"/>
      <c r="M223" s="208" t="s">
        <v>19</v>
      </c>
      <c r="N223" s="209" t="s">
        <v>45</v>
      </c>
      <c r="O223" s="76"/>
      <c r="P223" s="210">
        <f>O223*H223</f>
        <v>0</v>
      </c>
      <c r="Q223" s="210">
        <v>0</v>
      </c>
      <c r="R223" s="210">
        <f>Q223*H223</f>
        <v>0</v>
      </c>
      <c r="S223" s="210">
        <v>0</v>
      </c>
      <c r="T223" s="211">
        <f>S223*H223</f>
        <v>0</v>
      </c>
      <c r="AR223" s="14" t="s">
        <v>137</v>
      </c>
      <c r="AT223" s="14" t="s">
        <v>132</v>
      </c>
      <c r="AU223" s="14" t="s">
        <v>84</v>
      </c>
      <c r="AY223" s="14" t="s">
        <v>130</v>
      </c>
      <c r="BE223" s="212">
        <f>IF(N223="základní",J223,0)</f>
        <v>0</v>
      </c>
      <c r="BF223" s="212">
        <f>IF(N223="snížená",J223,0)</f>
        <v>0</v>
      </c>
      <c r="BG223" s="212">
        <f>IF(N223="zákl. přenesená",J223,0)</f>
        <v>0</v>
      </c>
      <c r="BH223" s="212">
        <f>IF(N223="sníž. přenesená",J223,0)</f>
        <v>0</v>
      </c>
      <c r="BI223" s="212">
        <f>IF(N223="nulová",J223,0)</f>
        <v>0</v>
      </c>
      <c r="BJ223" s="14" t="s">
        <v>82</v>
      </c>
      <c r="BK223" s="212">
        <f>ROUND(I223*H223,2)</f>
        <v>0</v>
      </c>
      <c r="BL223" s="14" t="s">
        <v>137</v>
      </c>
      <c r="BM223" s="14" t="s">
        <v>1055</v>
      </c>
    </row>
    <row r="224" spans="2:47" s="1" customFormat="1" ht="12">
      <c r="B224" s="35"/>
      <c r="C224" s="36"/>
      <c r="D224" s="213" t="s">
        <v>139</v>
      </c>
      <c r="E224" s="36"/>
      <c r="F224" s="214" t="s">
        <v>1056</v>
      </c>
      <c r="G224" s="36"/>
      <c r="H224" s="36"/>
      <c r="I224" s="127"/>
      <c r="J224" s="36"/>
      <c r="K224" s="36"/>
      <c r="L224" s="40"/>
      <c r="M224" s="215"/>
      <c r="N224" s="76"/>
      <c r="O224" s="76"/>
      <c r="P224" s="76"/>
      <c r="Q224" s="76"/>
      <c r="R224" s="76"/>
      <c r="S224" s="76"/>
      <c r="T224" s="77"/>
      <c r="AT224" s="14" t="s">
        <v>139</v>
      </c>
      <c r="AU224" s="14" t="s">
        <v>84</v>
      </c>
    </row>
    <row r="225" spans="2:47" s="1" customFormat="1" ht="12">
      <c r="B225" s="35"/>
      <c r="C225" s="36"/>
      <c r="D225" s="213" t="s">
        <v>141</v>
      </c>
      <c r="E225" s="36"/>
      <c r="F225" s="216" t="s">
        <v>355</v>
      </c>
      <c r="G225" s="36"/>
      <c r="H225" s="36"/>
      <c r="I225" s="127"/>
      <c r="J225" s="36"/>
      <c r="K225" s="36"/>
      <c r="L225" s="40"/>
      <c r="M225" s="215"/>
      <c r="N225" s="76"/>
      <c r="O225" s="76"/>
      <c r="P225" s="76"/>
      <c r="Q225" s="76"/>
      <c r="R225" s="76"/>
      <c r="S225" s="76"/>
      <c r="T225" s="77"/>
      <c r="AT225" s="14" t="s">
        <v>141</v>
      </c>
      <c r="AU225" s="14" t="s">
        <v>84</v>
      </c>
    </row>
    <row r="226" spans="2:51" s="11" customFormat="1" ht="12">
      <c r="B226" s="217"/>
      <c r="C226" s="218"/>
      <c r="D226" s="213" t="s">
        <v>143</v>
      </c>
      <c r="E226" s="219" t="s">
        <v>19</v>
      </c>
      <c r="F226" s="220" t="s">
        <v>1057</v>
      </c>
      <c r="G226" s="218"/>
      <c r="H226" s="221">
        <v>1.094</v>
      </c>
      <c r="I226" s="222"/>
      <c r="J226" s="218"/>
      <c r="K226" s="218"/>
      <c r="L226" s="223"/>
      <c r="M226" s="224"/>
      <c r="N226" s="225"/>
      <c r="O226" s="225"/>
      <c r="P226" s="225"/>
      <c r="Q226" s="225"/>
      <c r="R226" s="225"/>
      <c r="S226" s="225"/>
      <c r="T226" s="226"/>
      <c r="AT226" s="227" t="s">
        <v>143</v>
      </c>
      <c r="AU226" s="227" t="s">
        <v>84</v>
      </c>
      <c r="AV226" s="11" t="s">
        <v>84</v>
      </c>
      <c r="AW226" s="11" t="s">
        <v>35</v>
      </c>
      <c r="AX226" s="11" t="s">
        <v>82</v>
      </c>
      <c r="AY226" s="227" t="s">
        <v>130</v>
      </c>
    </row>
    <row r="227" spans="2:65" s="1" customFormat="1" ht="20.4" customHeight="1">
      <c r="B227" s="35"/>
      <c r="C227" s="201" t="s">
        <v>329</v>
      </c>
      <c r="D227" s="201" t="s">
        <v>132</v>
      </c>
      <c r="E227" s="202" t="s">
        <v>358</v>
      </c>
      <c r="F227" s="203" t="s">
        <v>359</v>
      </c>
      <c r="G227" s="204" t="s">
        <v>360</v>
      </c>
      <c r="H227" s="205">
        <v>2</v>
      </c>
      <c r="I227" s="206"/>
      <c r="J227" s="207">
        <f>ROUND(I227*H227,2)</f>
        <v>0</v>
      </c>
      <c r="K227" s="203" t="s">
        <v>136</v>
      </c>
      <c r="L227" s="40"/>
      <c r="M227" s="208" t="s">
        <v>19</v>
      </c>
      <c r="N227" s="209" t="s">
        <v>45</v>
      </c>
      <c r="O227" s="76"/>
      <c r="P227" s="210">
        <f>O227*H227</f>
        <v>0</v>
      </c>
      <c r="Q227" s="210">
        <v>0.0066</v>
      </c>
      <c r="R227" s="210">
        <f>Q227*H227</f>
        <v>0.0132</v>
      </c>
      <c r="S227" s="210">
        <v>0</v>
      </c>
      <c r="T227" s="211">
        <f>S227*H227</f>
        <v>0</v>
      </c>
      <c r="AR227" s="14" t="s">
        <v>137</v>
      </c>
      <c r="AT227" s="14" t="s">
        <v>132</v>
      </c>
      <c r="AU227" s="14" t="s">
        <v>84</v>
      </c>
      <c r="AY227" s="14" t="s">
        <v>130</v>
      </c>
      <c r="BE227" s="212">
        <f>IF(N227="základní",J227,0)</f>
        <v>0</v>
      </c>
      <c r="BF227" s="212">
        <f>IF(N227="snížená",J227,0)</f>
        <v>0</v>
      </c>
      <c r="BG227" s="212">
        <f>IF(N227="zákl. přenesená",J227,0)</f>
        <v>0</v>
      </c>
      <c r="BH227" s="212">
        <f>IF(N227="sníž. přenesená",J227,0)</f>
        <v>0</v>
      </c>
      <c r="BI227" s="212">
        <f>IF(N227="nulová",J227,0)</f>
        <v>0</v>
      </c>
      <c r="BJ227" s="14" t="s">
        <v>82</v>
      </c>
      <c r="BK227" s="212">
        <f>ROUND(I227*H227,2)</f>
        <v>0</v>
      </c>
      <c r="BL227" s="14" t="s">
        <v>137</v>
      </c>
      <c r="BM227" s="14" t="s">
        <v>1058</v>
      </c>
    </row>
    <row r="228" spans="2:47" s="1" customFormat="1" ht="12">
      <c r="B228" s="35"/>
      <c r="C228" s="36"/>
      <c r="D228" s="213" t="s">
        <v>139</v>
      </c>
      <c r="E228" s="36"/>
      <c r="F228" s="214" t="s">
        <v>362</v>
      </c>
      <c r="G228" s="36"/>
      <c r="H228" s="36"/>
      <c r="I228" s="127"/>
      <c r="J228" s="36"/>
      <c r="K228" s="36"/>
      <c r="L228" s="40"/>
      <c r="M228" s="215"/>
      <c r="N228" s="76"/>
      <c r="O228" s="76"/>
      <c r="P228" s="76"/>
      <c r="Q228" s="76"/>
      <c r="R228" s="76"/>
      <c r="S228" s="76"/>
      <c r="T228" s="77"/>
      <c r="AT228" s="14" t="s">
        <v>139</v>
      </c>
      <c r="AU228" s="14" t="s">
        <v>84</v>
      </c>
    </row>
    <row r="229" spans="2:47" s="1" customFormat="1" ht="12">
      <c r="B229" s="35"/>
      <c r="C229" s="36"/>
      <c r="D229" s="213" t="s">
        <v>141</v>
      </c>
      <c r="E229" s="36"/>
      <c r="F229" s="216" t="s">
        <v>363</v>
      </c>
      <c r="G229" s="36"/>
      <c r="H229" s="36"/>
      <c r="I229" s="127"/>
      <c r="J229" s="36"/>
      <c r="K229" s="36"/>
      <c r="L229" s="40"/>
      <c r="M229" s="215"/>
      <c r="N229" s="76"/>
      <c r="O229" s="76"/>
      <c r="P229" s="76"/>
      <c r="Q229" s="76"/>
      <c r="R229" s="76"/>
      <c r="S229" s="76"/>
      <c r="T229" s="77"/>
      <c r="AT229" s="14" t="s">
        <v>141</v>
      </c>
      <c r="AU229" s="14" t="s">
        <v>84</v>
      </c>
    </row>
    <row r="230" spans="2:65" s="1" customFormat="1" ht="14.4" customHeight="1">
      <c r="B230" s="35"/>
      <c r="C230" s="228" t="s">
        <v>335</v>
      </c>
      <c r="D230" s="228" t="s">
        <v>330</v>
      </c>
      <c r="E230" s="229" t="s">
        <v>381</v>
      </c>
      <c r="F230" s="230" t="s">
        <v>370</v>
      </c>
      <c r="G230" s="231" t="s">
        <v>360</v>
      </c>
      <c r="H230" s="232">
        <v>2</v>
      </c>
      <c r="I230" s="233"/>
      <c r="J230" s="234">
        <f>ROUND(I230*H230,2)</f>
        <v>0</v>
      </c>
      <c r="K230" s="230" t="s">
        <v>19</v>
      </c>
      <c r="L230" s="235"/>
      <c r="M230" s="236" t="s">
        <v>19</v>
      </c>
      <c r="N230" s="237" t="s">
        <v>45</v>
      </c>
      <c r="O230" s="76"/>
      <c r="P230" s="210">
        <f>O230*H230</f>
        <v>0</v>
      </c>
      <c r="Q230" s="210">
        <v>0.051</v>
      </c>
      <c r="R230" s="210">
        <f>Q230*H230</f>
        <v>0.102</v>
      </c>
      <c r="S230" s="210">
        <v>0</v>
      </c>
      <c r="T230" s="211">
        <f>S230*H230</f>
        <v>0</v>
      </c>
      <c r="AR230" s="14" t="s">
        <v>178</v>
      </c>
      <c r="AT230" s="14" t="s">
        <v>330</v>
      </c>
      <c r="AU230" s="14" t="s">
        <v>84</v>
      </c>
      <c r="AY230" s="14" t="s">
        <v>130</v>
      </c>
      <c r="BE230" s="212">
        <f>IF(N230="základní",J230,0)</f>
        <v>0</v>
      </c>
      <c r="BF230" s="212">
        <f>IF(N230="snížená",J230,0)</f>
        <v>0</v>
      </c>
      <c r="BG230" s="212">
        <f>IF(N230="zákl. přenesená",J230,0)</f>
        <v>0</v>
      </c>
      <c r="BH230" s="212">
        <f>IF(N230="sníž. přenesená",J230,0)</f>
        <v>0</v>
      </c>
      <c r="BI230" s="212">
        <f>IF(N230="nulová",J230,0)</f>
        <v>0</v>
      </c>
      <c r="BJ230" s="14" t="s">
        <v>82</v>
      </c>
      <c r="BK230" s="212">
        <f>ROUND(I230*H230,2)</f>
        <v>0</v>
      </c>
      <c r="BL230" s="14" t="s">
        <v>137</v>
      </c>
      <c r="BM230" s="14" t="s">
        <v>1059</v>
      </c>
    </row>
    <row r="231" spans="2:47" s="1" customFormat="1" ht="12">
      <c r="B231" s="35"/>
      <c r="C231" s="36"/>
      <c r="D231" s="213" t="s">
        <v>139</v>
      </c>
      <c r="E231" s="36"/>
      <c r="F231" s="214" t="s">
        <v>383</v>
      </c>
      <c r="G231" s="36"/>
      <c r="H231" s="36"/>
      <c r="I231" s="127"/>
      <c r="J231" s="36"/>
      <c r="K231" s="36"/>
      <c r="L231" s="40"/>
      <c r="M231" s="215"/>
      <c r="N231" s="76"/>
      <c r="O231" s="76"/>
      <c r="P231" s="76"/>
      <c r="Q231" s="76"/>
      <c r="R231" s="76"/>
      <c r="S231" s="76"/>
      <c r="T231" s="77"/>
      <c r="AT231" s="14" t="s">
        <v>139</v>
      </c>
      <c r="AU231" s="14" t="s">
        <v>84</v>
      </c>
    </row>
    <row r="232" spans="2:63" s="10" customFormat="1" ht="22.8" customHeight="1">
      <c r="B232" s="185"/>
      <c r="C232" s="186"/>
      <c r="D232" s="187" t="s">
        <v>73</v>
      </c>
      <c r="E232" s="199" t="s">
        <v>159</v>
      </c>
      <c r="F232" s="199" t="s">
        <v>391</v>
      </c>
      <c r="G232" s="186"/>
      <c r="H232" s="186"/>
      <c r="I232" s="189"/>
      <c r="J232" s="200">
        <f>BK232</f>
        <v>0</v>
      </c>
      <c r="K232" s="186"/>
      <c r="L232" s="191"/>
      <c r="M232" s="192"/>
      <c r="N232" s="193"/>
      <c r="O232" s="193"/>
      <c r="P232" s="194">
        <f>SUM(P233:P235)</f>
        <v>0</v>
      </c>
      <c r="Q232" s="193"/>
      <c r="R232" s="194">
        <f>SUM(R233:R235)</f>
        <v>0</v>
      </c>
      <c r="S232" s="193"/>
      <c r="T232" s="195">
        <f>SUM(T233:T235)</f>
        <v>0</v>
      </c>
      <c r="AR232" s="196" t="s">
        <v>82</v>
      </c>
      <c r="AT232" s="197" t="s">
        <v>73</v>
      </c>
      <c r="AU232" s="197" t="s">
        <v>82</v>
      </c>
      <c r="AY232" s="196" t="s">
        <v>130</v>
      </c>
      <c r="BK232" s="198">
        <f>SUM(BK233:BK235)</f>
        <v>0</v>
      </c>
    </row>
    <row r="233" spans="2:65" s="1" customFormat="1" ht="20.4" customHeight="1">
      <c r="B233" s="35"/>
      <c r="C233" s="201" t="s">
        <v>343</v>
      </c>
      <c r="D233" s="201" t="s">
        <v>132</v>
      </c>
      <c r="E233" s="202" t="s">
        <v>393</v>
      </c>
      <c r="F233" s="203" t="s">
        <v>394</v>
      </c>
      <c r="G233" s="204" t="s">
        <v>135</v>
      </c>
      <c r="H233" s="205">
        <v>7.29</v>
      </c>
      <c r="I233" s="206"/>
      <c r="J233" s="207">
        <f>ROUND(I233*H233,2)</f>
        <v>0</v>
      </c>
      <c r="K233" s="203" t="s">
        <v>136</v>
      </c>
      <c r="L233" s="40"/>
      <c r="M233" s="208" t="s">
        <v>19</v>
      </c>
      <c r="N233" s="209" t="s">
        <v>45</v>
      </c>
      <c r="O233" s="76"/>
      <c r="P233" s="210">
        <f>O233*H233</f>
        <v>0</v>
      </c>
      <c r="Q233" s="210">
        <v>0</v>
      </c>
      <c r="R233" s="210">
        <f>Q233*H233</f>
        <v>0</v>
      </c>
      <c r="S233" s="210">
        <v>0</v>
      </c>
      <c r="T233" s="211">
        <f>S233*H233</f>
        <v>0</v>
      </c>
      <c r="AR233" s="14" t="s">
        <v>137</v>
      </c>
      <c r="AT233" s="14" t="s">
        <v>132</v>
      </c>
      <c r="AU233" s="14" t="s">
        <v>84</v>
      </c>
      <c r="AY233" s="14" t="s">
        <v>130</v>
      </c>
      <c r="BE233" s="212">
        <f>IF(N233="základní",J233,0)</f>
        <v>0</v>
      </c>
      <c r="BF233" s="212">
        <f>IF(N233="snížená",J233,0)</f>
        <v>0</v>
      </c>
      <c r="BG233" s="212">
        <f>IF(N233="zákl. přenesená",J233,0)</f>
        <v>0</v>
      </c>
      <c r="BH233" s="212">
        <f>IF(N233="sníž. přenesená",J233,0)</f>
        <v>0</v>
      </c>
      <c r="BI233" s="212">
        <f>IF(N233="nulová",J233,0)</f>
        <v>0</v>
      </c>
      <c r="BJ233" s="14" t="s">
        <v>82</v>
      </c>
      <c r="BK233" s="212">
        <f>ROUND(I233*H233,2)</f>
        <v>0</v>
      </c>
      <c r="BL233" s="14" t="s">
        <v>137</v>
      </c>
      <c r="BM233" s="14" t="s">
        <v>1060</v>
      </c>
    </row>
    <row r="234" spans="2:47" s="1" customFormat="1" ht="12">
      <c r="B234" s="35"/>
      <c r="C234" s="36"/>
      <c r="D234" s="213" t="s">
        <v>139</v>
      </c>
      <c r="E234" s="36"/>
      <c r="F234" s="214" t="s">
        <v>396</v>
      </c>
      <c r="G234" s="36"/>
      <c r="H234" s="36"/>
      <c r="I234" s="127"/>
      <c r="J234" s="36"/>
      <c r="K234" s="36"/>
      <c r="L234" s="40"/>
      <c r="M234" s="215"/>
      <c r="N234" s="76"/>
      <c r="O234" s="76"/>
      <c r="P234" s="76"/>
      <c r="Q234" s="76"/>
      <c r="R234" s="76"/>
      <c r="S234" s="76"/>
      <c r="T234" s="77"/>
      <c r="AT234" s="14" t="s">
        <v>139</v>
      </c>
      <c r="AU234" s="14" t="s">
        <v>84</v>
      </c>
    </row>
    <row r="235" spans="2:51" s="11" customFormat="1" ht="12">
      <c r="B235" s="217"/>
      <c r="C235" s="218"/>
      <c r="D235" s="213" t="s">
        <v>143</v>
      </c>
      <c r="E235" s="219" t="s">
        <v>19</v>
      </c>
      <c r="F235" s="220" t="s">
        <v>1061</v>
      </c>
      <c r="G235" s="218"/>
      <c r="H235" s="221">
        <v>7.29</v>
      </c>
      <c r="I235" s="222"/>
      <c r="J235" s="218"/>
      <c r="K235" s="218"/>
      <c r="L235" s="223"/>
      <c r="M235" s="224"/>
      <c r="N235" s="225"/>
      <c r="O235" s="225"/>
      <c r="P235" s="225"/>
      <c r="Q235" s="225"/>
      <c r="R235" s="225"/>
      <c r="S235" s="225"/>
      <c r="T235" s="226"/>
      <c r="AT235" s="227" t="s">
        <v>143</v>
      </c>
      <c r="AU235" s="227" t="s">
        <v>84</v>
      </c>
      <c r="AV235" s="11" t="s">
        <v>84</v>
      </c>
      <c r="AW235" s="11" t="s">
        <v>35</v>
      </c>
      <c r="AX235" s="11" t="s">
        <v>82</v>
      </c>
      <c r="AY235" s="227" t="s">
        <v>130</v>
      </c>
    </row>
    <row r="236" spans="2:63" s="10" customFormat="1" ht="22.8" customHeight="1">
      <c r="B236" s="185"/>
      <c r="C236" s="186"/>
      <c r="D236" s="187" t="s">
        <v>73</v>
      </c>
      <c r="E236" s="199" t="s">
        <v>164</v>
      </c>
      <c r="F236" s="199" t="s">
        <v>1062</v>
      </c>
      <c r="G236" s="186"/>
      <c r="H236" s="186"/>
      <c r="I236" s="189"/>
      <c r="J236" s="200">
        <f>BK236</f>
        <v>0</v>
      </c>
      <c r="K236" s="186"/>
      <c r="L236" s="191"/>
      <c r="M236" s="192"/>
      <c r="N236" s="193"/>
      <c r="O236" s="193"/>
      <c r="P236" s="194">
        <f>SUM(P237:P240)</f>
        <v>0</v>
      </c>
      <c r="Q236" s="193"/>
      <c r="R236" s="194">
        <f>SUM(R237:R240)</f>
        <v>0.028704</v>
      </c>
      <c r="S236" s="193"/>
      <c r="T236" s="195">
        <f>SUM(T237:T240)</f>
        <v>0</v>
      </c>
      <c r="AR236" s="196" t="s">
        <v>82</v>
      </c>
      <c r="AT236" s="197" t="s">
        <v>73</v>
      </c>
      <c r="AU236" s="197" t="s">
        <v>82</v>
      </c>
      <c r="AY236" s="196" t="s">
        <v>130</v>
      </c>
      <c r="BK236" s="198">
        <f>SUM(BK237:BK240)</f>
        <v>0</v>
      </c>
    </row>
    <row r="237" spans="2:65" s="1" customFormat="1" ht="20.4" customHeight="1">
      <c r="B237" s="35"/>
      <c r="C237" s="201" t="s">
        <v>350</v>
      </c>
      <c r="D237" s="201" t="s">
        <v>132</v>
      </c>
      <c r="E237" s="202" t="s">
        <v>1063</v>
      </c>
      <c r="F237" s="203" t="s">
        <v>1064</v>
      </c>
      <c r="G237" s="204" t="s">
        <v>135</v>
      </c>
      <c r="H237" s="205">
        <v>3.588</v>
      </c>
      <c r="I237" s="206"/>
      <c r="J237" s="207">
        <f>ROUND(I237*H237,2)</f>
        <v>0</v>
      </c>
      <c r="K237" s="203" t="s">
        <v>1065</v>
      </c>
      <c r="L237" s="40"/>
      <c r="M237" s="208" t="s">
        <v>19</v>
      </c>
      <c r="N237" s="209" t="s">
        <v>45</v>
      </c>
      <c r="O237" s="76"/>
      <c r="P237" s="210">
        <f>O237*H237</f>
        <v>0</v>
      </c>
      <c r="Q237" s="210">
        <v>0.008</v>
      </c>
      <c r="R237" s="210">
        <f>Q237*H237</f>
        <v>0.028704</v>
      </c>
      <c r="S237" s="210">
        <v>0</v>
      </c>
      <c r="T237" s="211">
        <f>S237*H237</f>
        <v>0</v>
      </c>
      <c r="AR237" s="14" t="s">
        <v>137</v>
      </c>
      <c r="AT237" s="14" t="s">
        <v>132</v>
      </c>
      <c r="AU237" s="14" t="s">
        <v>84</v>
      </c>
      <c r="AY237" s="14" t="s">
        <v>130</v>
      </c>
      <c r="BE237" s="212">
        <f>IF(N237="základní",J237,0)</f>
        <v>0</v>
      </c>
      <c r="BF237" s="212">
        <f>IF(N237="snížená",J237,0)</f>
        <v>0</v>
      </c>
      <c r="BG237" s="212">
        <f>IF(N237="zákl. přenesená",J237,0)</f>
        <v>0</v>
      </c>
      <c r="BH237" s="212">
        <f>IF(N237="sníž. přenesená",J237,0)</f>
        <v>0</v>
      </c>
      <c r="BI237" s="212">
        <f>IF(N237="nulová",J237,0)</f>
        <v>0</v>
      </c>
      <c r="BJ237" s="14" t="s">
        <v>82</v>
      </c>
      <c r="BK237" s="212">
        <f>ROUND(I237*H237,2)</f>
        <v>0</v>
      </c>
      <c r="BL237" s="14" t="s">
        <v>137</v>
      </c>
      <c r="BM237" s="14" t="s">
        <v>1066</v>
      </c>
    </row>
    <row r="238" spans="2:47" s="1" customFormat="1" ht="12">
      <c r="B238" s="35"/>
      <c r="C238" s="36"/>
      <c r="D238" s="213" t="s">
        <v>139</v>
      </c>
      <c r="E238" s="36"/>
      <c r="F238" s="214" t="s">
        <v>1067</v>
      </c>
      <c r="G238" s="36"/>
      <c r="H238" s="36"/>
      <c r="I238" s="127"/>
      <c r="J238" s="36"/>
      <c r="K238" s="36"/>
      <c r="L238" s="40"/>
      <c r="M238" s="215"/>
      <c r="N238" s="76"/>
      <c r="O238" s="76"/>
      <c r="P238" s="76"/>
      <c r="Q238" s="76"/>
      <c r="R238" s="76"/>
      <c r="S238" s="76"/>
      <c r="T238" s="77"/>
      <c r="AT238" s="14" t="s">
        <v>139</v>
      </c>
      <c r="AU238" s="14" t="s">
        <v>84</v>
      </c>
    </row>
    <row r="239" spans="2:47" s="1" customFormat="1" ht="12">
      <c r="B239" s="35"/>
      <c r="C239" s="36"/>
      <c r="D239" s="213" t="s">
        <v>141</v>
      </c>
      <c r="E239" s="36"/>
      <c r="F239" s="216" t="s">
        <v>1068</v>
      </c>
      <c r="G239" s="36"/>
      <c r="H239" s="36"/>
      <c r="I239" s="127"/>
      <c r="J239" s="36"/>
      <c r="K239" s="36"/>
      <c r="L239" s="40"/>
      <c r="M239" s="215"/>
      <c r="N239" s="76"/>
      <c r="O239" s="76"/>
      <c r="P239" s="76"/>
      <c r="Q239" s="76"/>
      <c r="R239" s="76"/>
      <c r="S239" s="76"/>
      <c r="T239" s="77"/>
      <c r="AT239" s="14" t="s">
        <v>141</v>
      </c>
      <c r="AU239" s="14" t="s">
        <v>84</v>
      </c>
    </row>
    <row r="240" spans="2:51" s="11" customFormat="1" ht="12">
      <c r="B240" s="217"/>
      <c r="C240" s="218"/>
      <c r="D240" s="213" t="s">
        <v>143</v>
      </c>
      <c r="E240" s="219" t="s">
        <v>19</v>
      </c>
      <c r="F240" s="220" t="s">
        <v>1069</v>
      </c>
      <c r="G240" s="218"/>
      <c r="H240" s="221">
        <v>3.588</v>
      </c>
      <c r="I240" s="222"/>
      <c r="J240" s="218"/>
      <c r="K240" s="218"/>
      <c r="L240" s="223"/>
      <c r="M240" s="224"/>
      <c r="N240" s="225"/>
      <c r="O240" s="225"/>
      <c r="P240" s="225"/>
      <c r="Q240" s="225"/>
      <c r="R240" s="225"/>
      <c r="S240" s="225"/>
      <c r="T240" s="226"/>
      <c r="AT240" s="227" t="s">
        <v>143</v>
      </c>
      <c r="AU240" s="227" t="s">
        <v>84</v>
      </c>
      <c r="AV240" s="11" t="s">
        <v>84</v>
      </c>
      <c r="AW240" s="11" t="s">
        <v>35</v>
      </c>
      <c r="AX240" s="11" t="s">
        <v>82</v>
      </c>
      <c r="AY240" s="227" t="s">
        <v>130</v>
      </c>
    </row>
    <row r="241" spans="2:63" s="10" customFormat="1" ht="22.8" customHeight="1">
      <c r="B241" s="185"/>
      <c r="C241" s="186"/>
      <c r="D241" s="187" t="s">
        <v>73</v>
      </c>
      <c r="E241" s="199" t="s">
        <v>178</v>
      </c>
      <c r="F241" s="199" t="s">
        <v>398</v>
      </c>
      <c r="G241" s="186"/>
      <c r="H241" s="186"/>
      <c r="I241" s="189"/>
      <c r="J241" s="200">
        <f>BK241</f>
        <v>0</v>
      </c>
      <c r="K241" s="186"/>
      <c r="L241" s="191"/>
      <c r="M241" s="192"/>
      <c r="N241" s="193"/>
      <c r="O241" s="193"/>
      <c r="P241" s="194">
        <f>SUM(P242:P253)</f>
        <v>0</v>
      </c>
      <c r="Q241" s="193"/>
      <c r="R241" s="194">
        <f>SUM(R242:R253)</f>
        <v>12.748601999999998</v>
      </c>
      <c r="S241" s="193"/>
      <c r="T241" s="195">
        <f>SUM(T242:T253)</f>
        <v>0</v>
      </c>
      <c r="AR241" s="196" t="s">
        <v>82</v>
      </c>
      <c r="AT241" s="197" t="s">
        <v>73</v>
      </c>
      <c r="AU241" s="197" t="s">
        <v>82</v>
      </c>
      <c r="AY241" s="196" t="s">
        <v>130</v>
      </c>
      <c r="BK241" s="198">
        <f>SUM(BK242:BK253)</f>
        <v>0</v>
      </c>
    </row>
    <row r="242" spans="2:65" s="1" customFormat="1" ht="20.4" customHeight="1">
      <c r="B242" s="35"/>
      <c r="C242" s="201" t="s">
        <v>357</v>
      </c>
      <c r="D242" s="201" t="s">
        <v>132</v>
      </c>
      <c r="E242" s="202" t="s">
        <v>574</v>
      </c>
      <c r="F242" s="203" t="s">
        <v>575</v>
      </c>
      <c r="G242" s="204" t="s">
        <v>360</v>
      </c>
      <c r="H242" s="205">
        <v>1</v>
      </c>
      <c r="I242" s="206"/>
      <c r="J242" s="207">
        <f>ROUND(I242*H242,2)</f>
        <v>0</v>
      </c>
      <c r="K242" s="203" t="s">
        <v>136</v>
      </c>
      <c r="L242" s="40"/>
      <c r="M242" s="208" t="s">
        <v>19</v>
      </c>
      <c r="N242" s="209" t="s">
        <v>45</v>
      </c>
      <c r="O242" s="76"/>
      <c r="P242" s="210">
        <f>O242*H242</f>
        <v>0</v>
      </c>
      <c r="Q242" s="210">
        <v>0.01147</v>
      </c>
      <c r="R242" s="210">
        <f>Q242*H242</f>
        <v>0.01147</v>
      </c>
      <c r="S242" s="210">
        <v>0</v>
      </c>
      <c r="T242" s="211">
        <f>S242*H242</f>
        <v>0</v>
      </c>
      <c r="AR242" s="14" t="s">
        <v>137</v>
      </c>
      <c r="AT242" s="14" t="s">
        <v>132</v>
      </c>
      <c r="AU242" s="14" t="s">
        <v>84</v>
      </c>
      <c r="AY242" s="14" t="s">
        <v>130</v>
      </c>
      <c r="BE242" s="212">
        <f>IF(N242="základní",J242,0)</f>
        <v>0</v>
      </c>
      <c r="BF242" s="212">
        <f>IF(N242="snížená",J242,0)</f>
        <v>0</v>
      </c>
      <c r="BG242" s="212">
        <f>IF(N242="zákl. přenesená",J242,0)</f>
        <v>0</v>
      </c>
      <c r="BH242" s="212">
        <f>IF(N242="sníž. přenesená",J242,0)</f>
        <v>0</v>
      </c>
      <c r="BI242" s="212">
        <f>IF(N242="nulová",J242,0)</f>
        <v>0</v>
      </c>
      <c r="BJ242" s="14" t="s">
        <v>82</v>
      </c>
      <c r="BK242" s="212">
        <f>ROUND(I242*H242,2)</f>
        <v>0</v>
      </c>
      <c r="BL242" s="14" t="s">
        <v>137</v>
      </c>
      <c r="BM242" s="14" t="s">
        <v>1070</v>
      </c>
    </row>
    <row r="243" spans="2:47" s="1" customFormat="1" ht="12">
      <c r="B243" s="35"/>
      <c r="C243" s="36"/>
      <c r="D243" s="213" t="s">
        <v>139</v>
      </c>
      <c r="E243" s="36"/>
      <c r="F243" s="214" t="s">
        <v>575</v>
      </c>
      <c r="G243" s="36"/>
      <c r="H243" s="36"/>
      <c r="I243" s="127"/>
      <c r="J243" s="36"/>
      <c r="K243" s="36"/>
      <c r="L243" s="40"/>
      <c r="M243" s="215"/>
      <c r="N243" s="76"/>
      <c r="O243" s="76"/>
      <c r="P243" s="76"/>
      <c r="Q243" s="76"/>
      <c r="R243" s="76"/>
      <c r="S243" s="76"/>
      <c r="T243" s="77"/>
      <c r="AT243" s="14" t="s">
        <v>139</v>
      </c>
      <c r="AU243" s="14" t="s">
        <v>84</v>
      </c>
    </row>
    <row r="244" spans="2:47" s="1" customFormat="1" ht="12">
      <c r="B244" s="35"/>
      <c r="C244" s="36"/>
      <c r="D244" s="213" t="s">
        <v>141</v>
      </c>
      <c r="E244" s="36"/>
      <c r="F244" s="216" t="s">
        <v>560</v>
      </c>
      <c r="G244" s="36"/>
      <c r="H244" s="36"/>
      <c r="I244" s="127"/>
      <c r="J244" s="36"/>
      <c r="K244" s="36"/>
      <c r="L244" s="40"/>
      <c r="M244" s="215"/>
      <c r="N244" s="76"/>
      <c r="O244" s="76"/>
      <c r="P244" s="76"/>
      <c r="Q244" s="76"/>
      <c r="R244" s="76"/>
      <c r="S244" s="76"/>
      <c r="T244" s="77"/>
      <c r="AT244" s="14" t="s">
        <v>141</v>
      </c>
      <c r="AU244" s="14" t="s">
        <v>84</v>
      </c>
    </row>
    <row r="245" spans="2:65" s="1" customFormat="1" ht="20.4" customHeight="1">
      <c r="B245" s="35"/>
      <c r="C245" s="228" t="s">
        <v>364</v>
      </c>
      <c r="D245" s="228" t="s">
        <v>330</v>
      </c>
      <c r="E245" s="229" t="s">
        <v>578</v>
      </c>
      <c r="F245" s="230" t="s">
        <v>579</v>
      </c>
      <c r="G245" s="231" t="s">
        <v>360</v>
      </c>
      <c r="H245" s="232">
        <v>1</v>
      </c>
      <c r="I245" s="233"/>
      <c r="J245" s="234">
        <f>ROUND(I245*H245,2)</f>
        <v>0</v>
      </c>
      <c r="K245" s="230" t="s">
        <v>136</v>
      </c>
      <c r="L245" s="235"/>
      <c r="M245" s="236" t="s">
        <v>19</v>
      </c>
      <c r="N245" s="237" t="s">
        <v>45</v>
      </c>
      <c r="O245" s="76"/>
      <c r="P245" s="210">
        <f>O245*H245</f>
        <v>0</v>
      </c>
      <c r="Q245" s="210">
        <v>0.548</v>
      </c>
      <c r="R245" s="210">
        <f>Q245*H245</f>
        <v>0.548</v>
      </c>
      <c r="S245" s="210">
        <v>0</v>
      </c>
      <c r="T245" s="211">
        <f>S245*H245</f>
        <v>0</v>
      </c>
      <c r="AR245" s="14" t="s">
        <v>178</v>
      </c>
      <c r="AT245" s="14" t="s">
        <v>330</v>
      </c>
      <c r="AU245" s="14" t="s">
        <v>84</v>
      </c>
      <c r="AY245" s="14" t="s">
        <v>130</v>
      </c>
      <c r="BE245" s="212">
        <f>IF(N245="základní",J245,0)</f>
        <v>0</v>
      </c>
      <c r="BF245" s="212">
        <f>IF(N245="snížená",J245,0)</f>
        <v>0</v>
      </c>
      <c r="BG245" s="212">
        <f>IF(N245="zákl. přenesená",J245,0)</f>
        <v>0</v>
      </c>
      <c r="BH245" s="212">
        <f>IF(N245="sníž. přenesená",J245,0)</f>
        <v>0</v>
      </c>
      <c r="BI245" s="212">
        <f>IF(N245="nulová",J245,0)</f>
        <v>0</v>
      </c>
      <c r="BJ245" s="14" t="s">
        <v>82</v>
      </c>
      <c r="BK245" s="212">
        <f>ROUND(I245*H245,2)</f>
        <v>0</v>
      </c>
      <c r="BL245" s="14" t="s">
        <v>137</v>
      </c>
      <c r="BM245" s="14" t="s">
        <v>1071</v>
      </c>
    </row>
    <row r="246" spans="2:47" s="1" customFormat="1" ht="12">
      <c r="B246" s="35"/>
      <c r="C246" s="36"/>
      <c r="D246" s="213" t="s">
        <v>139</v>
      </c>
      <c r="E246" s="36"/>
      <c r="F246" s="214" t="s">
        <v>579</v>
      </c>
      <c r="G246" s="36"/>
      <c r="H246" s="36"/>
      <c r="I246" s="127"/>
      <c r="J246" s="36"/>
      <c r="K246" s="36"/>
      <c r="L246" s="40"/>
      <c r="M246" s="215"/>
      <c r="N246" s="76"/>
      <c r="O246" s="76"/>
      <c r="P246" s="76"/>
      <c r="Q246" s="76"/>
      <c r="R246" s="76"/>
      <c r="S246" s="76"/>
      <c r="T246" s="77"/>
      <c r="AT246" s="14" t="s">
        <v>139</v>
      </c>
      <c r="AU246" s="14" t="s">
        <v>84</v>
      </c>
    </row>
    <row r="247" spans="2:65" s="1" customFormat="1" ht="20.4" customHeight="1">
      <c r="B247" s="35"/>
      <c r="C247" s="201" t="s">
        <v>368</v>
      </c>
      <c r="D247" s="201" t="s">
        <v>132</v>
      </c>
      <c r="E247" s="202" t="s">
        <v>626</v>
      </c>
      <c r="F247" s="203" t="s">
        <v>627</v>
      </c>
      <c r="G247" s="204" t="s">
        <v>360</v>
      </c>
      <c r="H247" s="205">
        <v>1</v>
      </c>
      <c r="I247" s="206"/>
      <c r="J247" s="207">
        <f>ROUND(I247*H247,2)</f>
        <v>0</v>
      </c>
      <c r="K247" s="203" t="s">
        <v>136</v>
      </c>
      <c r="L247" s="40"/>
      <c r="M247" s="208" t="s">
        <v>19</v>
      </c>
      <c r="N247" s="209" t="s">
        <v>45</v>
      </c>
      <c r="O247" s="76"/>
      <c r="P247" s="210">
        <f>O247*H247</f>
        <v>0</v>
      </c>
      <c r="Q247" s="210">
        <v>0.21734</v>
      </c>
      <c r="R247" s="210">
        <f>Q247*H247</f>
        <v>0.21734</v>
      </c>
      <c r="S247" s="210">
        <v>0</v>
      </c>
      <c r="T247" s="211">
        <f>S247*H247</f>
        <v>0</v>
      </c>
      <c r="AR247" s="14" t="s">
        <v>137</v>
      </c>
      <c r="AT247" s="14" t="s">
        <v>132</v>
      </c>
      <c r="AU247" s="14" t="s">
        <v>84</v>
      </c>
      <c r="AY247" s="14" t="s">
        <v>130</v>
      </c>
      <c r="BE247" s="212">
        <f>IF(N247="základní",J247,0)</f>
        <v>0</v>
      </c>
      <c r="BF247" s="212">
        <f>IF(N247="snížená",J247,0)</f>
        <v>0</v>
      </c>
      <c r="BG247" s="212">
        <f>IF(N247="zákl. přenesená",J247,0)</f>
        <v>0</v>
      </c>
      <c r="BH247" s="212">
        <f>IF(N247="sníž. přenesená",J247,0)</f>
        <v>0</v>
      </c>
      <c r="BI247" s="212">
        <f>IF(N247="nulová",J247,0)</f>
        <v>0</v>
      </c>
      <c r="BJ247" s="14" t="s">
        <v>82</v>
      </c>
      <c r="BK247" s="212">
        <f>ROUND(I247*H247,2)</f>
        <v>0</v>
      </c>
      <c r="BL247" s="14" t="s">
        <v>137</v>
      </c>
      <c r="BM247" s="14" t="s">
        <v>1072</v>
      </c>
    </row>
    <row r="248" spans="2:47" s="1" customFormat="1" ht="12">
      <c r="B248" s="35"/>
      <c r="C248" s="36"/>
      <c r="D248" s="213" t="s">
        <v>139</v>
      </c>
      <c r="E248" s="36"/>
      <c r="F248" s="214" t="s">
        <v>629</v>
      </c>
      <c r="G248" s="36"/>
      <c r="H248" s="36"/>
      <c r="I248" s="127"/>
      <c r="J248" s="36"/>
      <c r="K248" s="36"/>
      <c r="L248" s="40"/>
      <c r="M248" s="215"/>
      <c r="N248" s="76"/>
      <c r="O248" s="76"/>
      <c r="P248" s="76"/>
      <c r="Q248" s="76"/>
      <c r="R248" s="76"/>
      <c r="S248" s="76"/>
      <c r="T248" s="77"/>
      <c r="AT248" s="14" t="s">
        <v>139</v>
      </c>
      <c r="AU248" s="14" t="s">
        <v>84</v>
      </c>
    </row>
    <row r="249" spans="2:47" s="1" customFormat="1" ht="12">
      <c r="B249" s="35"/>
      <c r="C249" s="36"/>
      <c r="D249" s="213" t="s">
        <v>141</v>
      </c>
      <c r="E249" s="36"/>
      <c r="F249" s="216" t="s">
        <v>630</v>
      </c>
      <c r="G249" s="36"/>
      <c r="H249" s="36"/>
      <c r="I249" s="127"/>
      <c r="J249" s="36"/>
      <c r="K249" s="36"/>
      <c r="L249" s="40"/>
      <c r="M249" s="215"/>
      <c r="N249" s="76"/>
      <c r="O249" s="76"/>
      <c r="P249" s="76"/>
      <c r="Q249" s="76"/>
      <c r="R249" s="76"/>
      <c r="S249" s="76"/>
      <c r="T249" s="77"/>
      <c r="AT249" s="14" t="s">
        <v>141</v>
      </c>
      <c r="AU249" s="14" t="s">
        <v>84</v>
      </c>
    </row>
    <row r="250" spans="2:65" s="1" customFormat="1" ht="20.4" customHeight="1">
      <c r="B250" s="35"/>
      <c r="C250" s="228" t="s">
        <v>373</v>
      </c>
      <c r="D250" s="228" t="s">
        <v>330</v>
      </c>
      <c r="E250" s="229" t="s">
        <v>632</v>
      </c>
      <c r="F250" s="230" t="s">
        <v>633</v>
      </c>
      <c r="G250" s="231" t="s">
        <v>360</v>
      </c>
      <c r="H250" s="232">
        <v>1</v>
      </c>
      <c r="I250" s="233"/>
      <c r="J250" s="234">
        <f>ROUND(I250*H250,2)</f>
        <v>0</v>
      </c>
      <c r="K250" s="230" t="s">
        <v>136</v>
      </c>
      <c r="L250" s="235"/>
      <c r="M250" s="236" t="s">
        <v>19</v>
      </c>
      <c r="N250" s="237" t="s">
        <v>45</v>
      </c>
      <c r="O250" s="76"/>
      <c r="P250" s="210">
        <f>O250*H250</f>
        <v>0</v>
      </c>
      <c r="Q250" s="210">
        <v>0.196</v>
      </c>
      <c r="R250" s="210">
        <f>Q250*H250</f>
        <v>0.196</v>
      </c>
      <c r="S250" s="210">
        <v>0</v>
      </c>
      <c r="T250" s="211">
        <f>S250*H250</f>
        <v>0</v>
      </c>
      <c r="AR250" s="14" t="s">
        <v>178</v>
      </c>
      <c r="AT250" s="14" t="s">
        <v>330</v>
      </c>
      <c r="AU250" s="14" t="s">
        <v>84</v>
      </c>
      <c r="AY250" s="14" t="s">
        <v>130</v>
      </c>
      <c r="BE250" s="212">
        <f>IF(N250="základní",J250,0)</f>
        <v>0</v>
      </c>
      <c r="BF250" s="212">
        <f>IF(N250="snížená",J250,0)</f>
        <v>0</v>
      </c>
      <c r="BG250" s="212">
        <f>IF(N250="zákl. přenesená",J250,0)</f>
        <v>0</v>
      </c>
      <c r="BH250" s="212">
        <f>IF(N250="sníž. přenesená",J250,0)</f>
        <v>0</v>
      </c>
      <c r="BI250" s="212">
        <f>IF(N250="nulová",J250,0)</f>
        <v>0</v>
      </c>
      <c r="BJ250" s="14" t="s">
        <v>82</v>
      </c>
      <c r="BK250" s="212">
        <f>ROUND(I250*H250,2)</f>
        <v>0</v>
      </c>
      <c r="BL250" s="14" t="s">
        <v>137</v>
      </c>
      <c r="BM250" s="14" t="s">
        <v>1073</v>
      </c>
    </row>
    <row r="251" spans="2:47" s="1" customFormat="1" ht="12">
      <c r="B251" s="35"/>
      <c r="C251" s="36"/>
      <c r="D251" s="213" t="s">
        <v>139</v>
      </c>
      <c r="E251" s="36"/>
      <c r="F251" s="214" t="s">
        <v>633</v>
      </c>
      <c r="G251" s="36"/>
      <c r="H251" s="36"/>
      <c r="I251" s="127"/>
      <c r="J251" s="36"/>
      <c r="K251" s="36"/>
      <c r="L251" s="40"/>
      <c r="M251" s="215"/>
      <c r="N251" s="76"/>
      <c r="O251" s="76"/>
      <c r="P251" s="76"/>
      <c r="Q251" s="76"/>
      <c r="R251" s="76"/>
      <c r="S251" s="76"/>
      <c r="T251" s="77"/>
      <c r="AT251" s="14" t="s">
        <v>139</v>
      </c>
      <c r="AU251" s="14" t="s">
        <v>84</v>
      </c>
    </row>
    <row r="252" spans="2:65" s="1" customFormat="1" ht="20.4" customHeight="1">
      <c r="B252" s="35"/>
      <c r="C252" s="201" t="s">
        <v>377</v>
      </c>
      <c r="D252" s="201" t="s">
        <v>132</v>
      </c>
      <c r="E252" s="202" t="s">
        <v>1074</v>
      </c>
      <c r="F252" s="203" t="s">
        <v>1075</v>
      </c>
      <c r="G252" s="204" t="s">
        <v>209</v>
      </c>
      <c r="H252" s="205">
        <v>4.8</v>
      </c>
      <c r="I252" s="206"/>
      <c r="J252" s="207">
        <f>ROUND(I252*H252,2)</f>
        <v>0</v>
      </c>
      <c r="K252" s="203" t="s">
        <v>136</v>
      </c>
      <c r="L252" s="40"/>
      <c r="M252" s="208" t="s">
        <v>19</v>
      </c>
      <c r="N252" s="209" t="s">
        <v>45</v>
      </c>
      <c r="O252" s="76"/>
      <c r="P252" s="210">
        <f>O252*H252</f>
        <v>0</v>
      </c>
      <c r="Q252" s="210">
        <v>2.45329</v>
      </c>
      <c r="R252" s="210">
        <f>Q252*H252</f>
        <v>11.775792</v>
      </c>
      <c r="S252" s="210">
        <v>0</v>
      </c>
      <c r="T252" s="211">
        <f>S252*H252</f>
        <v>0</v>
      </c>
      <c r="AR252" s="14" t="s">
        <v>137</v>
      </c>
      <c r="AT252" s="14" t="s">
        <v>132</v>
      </c>
      <c r="AU252" s="14" t="s">
        <v>84</v>
      </c>
      <c r="AY252" s="14" t="s">
        <v>130</v>
      </c>
      <c r="BE252" s="212">
        <f>IF(N252="základní",J252,0)</f>
        <v>0</v>
      </c>
      <c r="BF252" s="212">
        <f>IF(N252="snížená",J252,0)</f>
        <v>0</v>
      </c>
      <c r="BG252" s="212">
        <f>IF(N252="zákl. přenesená",J252,0)</f>
        <v>0</v>
      </c>
      <c r="BH252" s="212">
        <f>IF(N252="sníž. přenesená",J252,0)</f>
        <v>0</v>
      </c>
      <c r="BI252" s="212">
        <f>IF(N252="nulová",J252,0)</f>
        <v>0</v>
      </c>
      <c r="BJ252" s="14" t="s">
        <v>82</v>
      </c>
      <c r="BK252" s="212">
        <f>ROUND(I252*H252,2)</f>
        <v>0</v>
      </c>
      <c r="BL252" s="14" t="s">
        <v>137</v>
      </c>
      <c r="BM252" s="14" t="s">
        <v>1076</v>
      </c>
    </row>
    <row r="253" spans="2:47" s="1" customFormat="1" ht="12">
      <c r="B253" s="35"/>
      <c r="C253" s="36"/>
      <c r="D253" s="213" t="s">
        <v>139</v>
      </c>
      <c r="E253" s="36"/>
      <c r="F253" s="214" t="s">
        <v>1077</v>
      </c>
      <c r="G253" s="36"/>
      <c r="H253" s="36"/>
      <c r="I253" s="127"/>
      <c r="J253" s="36"/>
      <c r="K253" s="36"/>
      <c r="L253" s="40"/>
      <c r="M253" s="215"/>
      <c r="N253" s="76"/>
      <c r="O253" s="76"/>
      <c r="P253" s="76"/>
      <c r="Q253" s="76"/>
      <c r="R253" s="76"/>
      <c r="S253" s="76"/>
      <c r="T253" s="77"/>
      <c r="AT253" s="14" t="s">
        <v>139</v>
      </c>
      <c r="AU253" s="14" t="s">
        <v>84</v>
      </c>
    </row>
    <row r="254" spans="2:63" s="10" customFormat="1" ht="22.8" customHeight="1">
      <c r="B254" s="185"/>
      <c r="C254" s="186"/>
      <c r="D254" s="187" t="s">
        <v>73</v>
      </c>
      <c r="E254" s="199" t="s">
        <v>648</v>
      </c>
      <c r="F254" s="199" t="s">
        <v>649</v>
      </c>
      <c r="G254" s="186"/>
      <c r="H254" s="186"/>
      <c r="I254" s="189"/>
      <c r="J254" s="200">
        <f>BK254</f>
        <v>0</v>
      </c>
      <c r="K254" s="186"/>
      <c r="L254" s="191"/>
      <c r="M254" s="192"/>
      <c r="N254" s="193"/>
      <c r="O254" s="193"/>
      <c r="P254" s="194">
        <f>SUM(P255:P275)</f>
        <v>0</v>
      </c>
      <c r="Q254" s="193"/>
      <c r="R254" s="194">
        <f>SUM(R255:R275)</f>
        <v>0</v>
      </c>
      <c r="S254" s="193"/>
      <c r="T254" s="195">
        <f>SUM(T255:T275)</f>
        <v>0</v>
      </c>
      <c r="AR254" s="196" t="s">
        <v>82</v>
      </c>
      <c r="AT254" s="197" t="s">
        <v>73</v>
      </c>
      <c r="AU254" s="197" t="s">
        <v>82</v>
      </c>
      <c r="AY254" s="196" t="s">
        <v>130</v>
      </c>
      <c r="BK254" s="198">
        <f>SUM(BK255:BK275)</f>
        <v>0</v>
      </c>
    </row>
    <row r="255" spans="2:65" s="1" customFormat="1" ht="20.4" customHeight="1">
      <c r="B255" s="35"/>
      <c r="C255" s="201" t="s">
        <v>380</v>
      </c>
      <c r="D255" s="201" t="s">
        <v>132</v>
      </c>
      <c r="E255" s="202" t="s">
        <v>651</v>
      </c>
      <c r="F255" s="203" t="s">
        <v>652</v>
      </c>
      <c r="G255" s="204" t="s">
        <v>308</v>
      </c>
      <c r="H255" s="205">
        <v>10.68</v>
      </c>
      <c r="I255" s="206"/>
      <c r="J255" s="207">
        <f>ROUND(I255*H255,2)</f>
        <v>0</v>
      </c>
      <c r="K255" s="203" t="s">
        <v>136</v>
      </c>
      <c r="L255" s="40"/>
      <c r="M255" s="208" t="s">
        <v>19</v>
      </c>
      <c r="N255" s="209" t="s">
        <v>45</v>
      </c>
      <c r="O255" s="76"/>
      <c r="P255" s="210">
        <f>O255*H255</f>
        <v>0</v>
      </c>
      <c r="Q255" s="210">
        <v>0</v>
      </c>
      <c r="R255" s="210">
        <f>Q255*H255</f>
        <v>0</v>
      </c>
      <c r="S255" s="210">
        <v>0</v>
      </c>
      <c r="T255" s="211">
        <f>S255*H255</f>
        <v>0</v>
      </c>
      <c r="AR255" s="14" t="s">
        <v>137</v>
      </c>
      <c r="AT255" s="14" t="s">
        <v>132</v>
      </c>
      <c r="AU255" s="14" t="s">
        <v>84</v>
      </c>
      <c r="AY255" s="14" t="s">
        <v>130</v>
      </c>
      <c r="BE255" s="212">
        <f>IF(N255="základní",J255,0)</f>
        <v>0</v>
      </c>
      <c r="BF255" s="212">
        <f>IF(N255="snížená",J255,0)</f>
        <v>0</v>
      </c>
      <c r="BG255" s="212">
        <f>IF(N255="zákl. přenesená",J255,0)</f>
        <v>0</v>
      </c>
      <c r="BH255" s="212">
        <f>IF(N255="sníž. přenesená",J255,0)</f>
        <v>0</v>
      </c>
      <c r="BI255" s="212">
        <f>IF(N255="nulová",J255,0)</f>
        <v>0</v>
      </c>
      <c r="BJ255" s="14" t="s">
        <v>82</v>
      </c>
      <c r="BK255" s="212">
        <f>ROUND(I255*H255,2)</f>
        <v>0</v>
      </c>
      <c r="BL255" s="14" t="s">
        <v>137</v>
      </c>
      <c r="BM255" s="14" t="s">
        <v>1078</v>
      </c>
    </row>
    <row r="256" spans="2:47" s="1" customFormat="1" ht="12">
      <c r="B256" s="35"/>
      <c r="C256" s="36"/>
      <c r="D256" s="213" t="s">
        <v>139</v>
      </c>
      <c r="E256" s="36"/>
      <c r="F256" s="214" t="s">
        <v>654</v>
      </c>
      <c r="G256" s="36"/>
      <c r="H256" s="36"/>
      <c r="I256" s="127"/>
      <c r="J256" s="36"/>
      <c r="K256" s="36"/>
      <c r="L256" s="40"/>
      <c r="M256" s="215"/>
      <c r="N256" s="76"/>
      <c r="O256" s="76"/>
      <c r="P256" s="76"/>
      <c r="Q256" s="76"/>
      <c r="R256" s="76"/>
      <c r="S256" s="76"/>
      <c r="T256" s="77"/>
      <c r="AT256" s="14" t="s">
        <v>139</v>
      </c>
      <c r="AU256" s="14" t="s">
        <v>84</v>
      </c>
    </row>
    <row r="257" spans="2:47" s="1" customFormat="1" ht="12">
      <c r="B257" s="35"/>
      <c r="C257" s="36"/>
      <c r="D257" s="213" t="s">
        <v>141</v>
      </c>
      <c r="E257" s="36"/>
      <c r="F257" s="216" t="s">
        <v>655</v>
      </c>
      <c r="G257" s="36"/>
      <c r="H257" s="36"/>
      <c r="I257" s="127"/>
      <c r="J257" s="36"/>
      <c r="K257" s="36"/>
      <c r="L257" s="40"/>
      <c r="M257" s="215"/>
      <c r="N257" s="76"/>
      <c r="O257" s="76"/>
      <c r="P257" s="76"/>
      <c r="Q257" s="76"/>
      <c r="R257" s="76"/>
      <c r="S257" s="76"/>
      <c r="T257" s="77"/>
      <c r="AT257" s="14" t="s">
        <v>141</v>
      </c>
      <c r="AU257" s="14" t="s">
        <v>84</v>
      </c>
    </row>
    <row r="258" spans="2:65" s="1" customFormat="1" ht="20.4" customHeight="1">
      <c r="B258" s="35"/>
      <c r="C258" s="201" t="s">
        <v>384</v>
      </c>
      <c r="D258" s="201" t="s">
        <v>132</v>
      </c>
      <c r="E258" s="202" t="s">
        <v>657</v>
      </c>
      <c r="F258" s="203" t="s">
        <v>658</v>
      </c>
      <c r="G258" s="204" t="s">
        <v>308</v>
      </c>
      <c r="H258" s="205">
        <v>96.12</v>
      </c>
      <c r="I258" s="206"/>
      <c r="J258" s="207">
        <f>ROUND(I258*H258,2)</f>
        <v>0</v>
      </c>
      <c r="K258" s="203" t="s">
        <v>136</v>
      </c>
      <c r="L258" s="40"/>
      <c r="M258" s="208" t="s">
        <v>19</v>
      </c>
      <c r="N258" s="209" t="s">
        <v>45</v>
      </c>
      <c r="O258" s="76"/>
      <c r="P258" s="210">
        <f>O258*H258</f>
        <v>0</v>
      </c>
      <c r="Q258" s="210">
        <v>0</v>
      </c>
      <c r="R258" s="210">
        <f>Q258*H258</f>
        <v>0</v>
      </c>
      <c r="S258" s="210">
        <v>0</v>
      </c>
      <c r="T258" s="211">
        <f>S258*H258</f>
        <v>0</v>
      </c>
      <c r="AR258" s="14" t="s">
        <v>137</v>
      </c>
      <c r="AT258" s="14" t="s">
        <v>132</v>
      </c>
      <c r="AU258" s="14" t="s">
        <v>84</v>
      </c>
      <c r="AY258" s="14" t="s">
        <v>130</v>
      </c>
      <c r="BE258" s="212">
        <f>IF(N258="základní",J258,0)</f>
        <v>0</v>
      </c>
      <c r="BF258" s="212">
        <f>IF(N258="snížená",J258,0)</f>
        <v>0</v>
      </c>
      <c r="BG258" s="212">
        <f>IF(N258="zákl. přenesená",J258,0)</f>
        <v>0</v>
      </c>
      <c r="BH258" s="212">
        <f>IF(N258="sníž. přenesená",J258,0)</f>
        <v>0</v>
      </c>
      <c r="BI258" s="212">
        <f>IF(N258="nulová",J258,0)</f>
        <v>0</v>
      </c>
      <c r="BJ258" s="14" t="s">
        <v>82</v>
      </c>
      <c r="BK258" s="212">
        <f>ROUND(I258*H258,2)</f>
        <v>0</v>
      </c>
      <c r="BL258" s="14" t="s">
        <v>137</v>
      </c>
      <c r="BM258" s="14" t="s">
        <v>1079</v>
      </c>
    </row>
    <row r="259" spans="2:47" s="1" customFormat="1" ht="12">
      <c r="B259" s="35"/>
      <c r="C259" s="36"/>
      <c r="D259" s="213" t="s">
        <v>139</v>
      </c>
      <c r="E259" s="36"/>
      <c r="F259" s="214" t="s">
        <v>660</v>
      </c>
      <c r="G259" s="36"/>
      <c r="H259" s="36"/>
      <c r="I259" s="127"/>
      <c r="J259" s="36"/>
      <c r="K259" s="36"/>
      <c r="L259" s="40"/>
      <c r="M259" s="215"/>
      <c r="N259" s="76"/>
      <c r="O259" s="76"/>
      <c r="P259" s="76"/>
      <c r="Q259" s="76"/>
      <c r="R259" s="76"/>
      <c r="S259" s="76"/>
      <c r="T259" s="77"/>
      <c r="AT259" s="14" t="s">
        <v>139</v>
      </c>
      <c r="AU259" s="14" t="s">
        <v>84</v>
      </c>
    </row>
    <row r="260" spans="2:47" s="1" customFormat="1" ht="12">
      <c r="B260" s="35"/>
      <c r="C260" s="36"/>
      <c r="D260" s="213" t="s">
        <v>141</v>
      </c>
      <c r="E260" s="36"/>
      <c r="F260" s="216" t="s">
        <v>655</v>
      </c>
      <c r="G260" s="36"/>
      <c r="H260" s="36"/>
      <c r="I260" s="127"/>
      <c r="J260" s="36"/>
      <c r="K260" s="36"/>
      <c r="L260" s="40"/>
      <c r="M260" s="215"/>
      <c r="N260" s="76"/>
      <c r="O260" s="76"/>
      <c r="P260" s="76"/>
      <c r="Q260" s="76"/>
      <c r="R260" s="76"/>
      <c r="S260" s="76"/>
      <c r="T260" s="77"/>
      <c r="AT260" s="14" t="s">
        <v>141</v>
      </c>
      <c r="AU260" s="14" t="s">
        <v>84</v>
      </c>
    </row>
    <row r="261" spans="2:51" s="11" customFormat="1" ht="12">
      <c r="B261" s="217"/>
      <c r="C261" s="218"/>
      <c r="D261" s="213" t="s">
        <v>143</v>
      </c>
      <c r="E261" s="218"/>
      <c r="F261" s="220" t="s">
        <v>1080</v>
      </c>
      <c r="G261" s="218"/>
      <c r="H261" s="221">
        <v>96.12</v>
      </c>
      <c r="I261" s="222"/>
      <c r="J261" s="218"/>
      <c r="K261" s="218"/>
      <c r="L261" s="223"/>
      <c r="M261" s="224"/>
      <c r="N261" s="225"/>
      <c r="O261" s="225"/>
      <c r="P261" s="225"/>
      <c r="Q261" s="225"/>
      <c r="R261" s="225"/>
      <c r="S261" s="225"/>
      <c r="T261" s="226"/>
      <c r="AT261" s="227" t="s">
        <v>143</v>
      </c>
      <c r="AU261" s="227" t="s">
        <v>84</v>
      </c>
      <c r="AV261" s="11" t="s">
        <v>84</v>
      </c>
      <c r="AW261" s="11" t="s">
        <v>4</v>
      </c>
      <c r="AX261" s="11" t="s">
        <v>82</v>
      </c>
      <c r="AY261" s="227" t="s">
        <v>130</v>
      </c>
    </row>
    <row r="262" spans="2:65" s="1" customFormat="1" ht="20.4" customHeight="1">
      <c r="B262" s="35"/>
      <c r="C262" s="201" t="s">
        <v>392</v>
      </c>
      <c r="D262" s="201" t="s">
        <v>132</v>
      </c>
      <c r="E262" s="202" t="s">
        <v>663</v>
      </c>
      <c r="F262" s="203" t="s">
        <v>664</v>
      </c>
      <c r="G262" s="204" t="s">
        <v>308</v>
      </c>
      <c r="H262" s="205">
        <v>10.68</v>
      </c>
      <c r="I262" s="206"/>
      <c r="J262" s="207">
        <f>ROUND(I262*H262,2)</f>
        <v>0</v>
      </c>
      <c r="K262" s="203" t="s">
        <v>136</v>
      </c>
      <c r="L262" s="40"/>
      <c r="M262" s="208" t="s">
        <v>19</v>
      </c>
      <c r="N262" s="209" t="s">
        <v>45</v>
      </c>
      <c r="O262" s="76"/>
      <c r="P262" s="210">
        <f>O262*H262</f>
        <v>0</v>
      </c>
      <c r="Q262" s="210">
        <v>0</v>
      </c>
      <c r="R262" s="210">
        <f>Q262*H262</f>
        <v>0</v>
      </c>
      <c r="S262" s="210">
        <v>0</v>
      </c>
      <c r="T262" s="211">
        <f>S262*H262</f>
        <v>0</v>
      </c>
      <c r="AR262" s="14" t="s">
        <v>137</v>
      </c>
      <c r="AT262" s="14" t="s">
        <v>132</v>
      </c>
      <c r="AU262" s="14" t="s">
        <v>84</v>
      </c>
      <c r="AY262" s="14" t="s">
        <v>130</v>
      </c>
      <c r="BE262" s="212">
        <f>IF(N262="základní",J262,0)</f>
        <v>0</v>
      </c>
      <c r="BF262" s="212">
        <f>IF(N262="snížená",J262,0)</f>
        <v>0</v>
      </c>
      <c r="BG262" s="212">
        <f>IF(N262="zákl. přenesená",J262,0)</f>
        <v>0</v>
      </c>
      <c r="BH262" s="212">
        <f>IF(N262="sníž. přenesená",J262,0)</f>
        <v>0</v>
      </c>
      <c r="BI262" s="212">
        <f>IF(N262="nulová",J262,0)</f>
        <v>0</v>
      </c>
      <c r="BJ262" s="14" t="s">
        <v>82</v>
      </c>
      <c r="BK262" s="212">
        <f>ROUND(I262*H262,2)</f>
        <v>0</v>
      </c>
      <c r="BL262" s="14" t="s">
        <v>137</v>
      </c>
      <c r="BM262" s="14" t="s">
        <v>1081</v>
      </c>
    </row>
    <row r="263" spans="2:47" s="1" customFormat="1" ht="12">
      <c r="B263" s="35"/>
      <c r="C263" s="36"/>
      <c r="D263" s="213" t="s">
        <v>139</v>
      </c>
      <c r="E263" s="36"/>
      <c r="F263" s="214" t="s">
        <v>666</v>
      </c>
      <c r="G263" s="36"/>
      <c r="H263" s="36"/>
      <c r="I263" s="127"/>
      <c r="J263" s="36"/>
      <c r="K263" s="36"/>
      <c r="L263" s="40"/>
      <c r="M263" s="215"/>
      <c r="N263" s="76"/>
      <c r="O263" s="76"/>
      <c r="P263" s="76"/>
      <c r="Q263" s="76"/>
      <c r="R263" s="76"/>
      <c r="S263" s="76"/>
      <c r="T263" s="77"/>
      <c r="AT263" s="14" t="s">
        <v>139</v>
      </c>
      <c r="AU263" s="14" t="s">
        <v>84</v>
      </c>
    </row>
    <row r="264" spans="2:47" s="1" customFormat="1" ht="12">
      <c r="B264" s="35"/>
      <c r="C264" s="36"/>
      <c r="D264" s="213" t="s">
        <v>141</v>
      </c>
      <c r="E264" s="36"/>
      <c r="F264" s="216" t="s">
        <v>667</v>
      </c>
      <c r="G264" s="36"/>
      <c r="H264" s="36"/>
      <c r="I264" s="127"/>
      <c r="J264" s="36"/>
      <c r="K264" s="36"/>
      <c r="L264" s="40"/>
      <c r="M264" s="215"/>
      <c r="N264" s="76"/>
      <c r="O264" s="76"/>
      <c r="P264" s="76"/>
      <c r="Q264" s="76"/>
      <c r="R264" s="76"/>
      <c r="S264" s="76"/>
      <c r="T264" s="77"/>
      <c r="AT264" s="14" t="s">
        <v>141</v>
      </c>
      <c r="AU264" s="14" t="s">
        <v>84</v>
      </c>
    </row>
    <row r="265" spans="2:65" s="1" customFormat="1" ht="20.4" customHeight="1">
      <c r="B265" s="35"/>
      <c r="C265" s="201" t="s">
        <v>399</v>
      </c>
      <c r="D265" s="201" t="s">
        <v>132</v>
      </c>
      <c r="E265" s="202" t="s">
        <v>669</v>
      </c>
      <c r="F265" s="203" t="s">
        <v>670</v>
      </c>
      <c r="G265" s="204" t="s">
        <v>308</v>
      </c>
      <c r="H265" s="205">
        <v>2.318</v>
      </c>
      <c r="I265" s="206"/>
      <c r="J265" s="207">
        <f>ROUND(I265*H265,2)</f>
        <v>0</v>
      </c>
      <c r="K265" s="203" t="s">
        <v>136</v>
      </c>
      <c r="L265" s="40"/>
      <c r="M265" s="208" t="s">
        <v>19</v>
      </c>
      <c r="N265" s="209" t="s">
        <v>45</v>
      </c>
      <c r="O265" s="76"/>
      <c r="P265" s="210">
        <f>O265*H265</f>
        <v>0</v>
      </c>
      <c r="Q265" s="210">
        <v>0</v>
      </c>
      <c r="R265" s="210">
        <f>Q265*H265</f>
        <v>0</v>
      </c>
      <c r="S265" s="210">
        <v>0</v>
      </c>
      <c r="T265" s="211">
        <f>S265*H265</f>
        <v>0</v>
      </c>
      <c r="AR265" s="14" t="s">
        <v>137</v>
      </c>
      <c r="AT265" s="14" t="s">
        <v>132</v>
      </c>
      <c r="AU265" s="14" t="s">
        <v>84</v>
      </c>
      <c r="AY265" s="14" t="s">
        <v>130</v>
      </c>
      <c r="BE265" s="212">
        <f>IF(N265="základní",J265,0)</f>
        <v>0</v>
      </c>
      <c r="BF265" s="212">
        <f>IF(N265="snížená",J265,0)</f>
        <v>0</v>
      </c>
      <c r="BG265" s="212">
        <f>IF(N265="zákl. přenesená",J265,0)</f>
        <v>0</v>
      </c>
      <c r="BH265" s="212">
        <f>IF(N265="sníž. přenesená",J265,0)</f>
        <v>0</v>
      </c>
      <c r="BI265" s="212">
        <f>IF(N265="nulová",J265,0)</f>
        <v>0</v>
      </c>
      <c r="BJ265" s="14" t="s">
        <v>82</v>
      </c>
      <c r="BK265" s="212">
        <f>ROUND(I265*H265,2)</f>
        <v>0</v>
      </c>
      <c r="BL265" s="14" t="s">
        <v>137</v>
      </c>
      <c r="BM265" s="14" t="s">
        <v>1082</v>
      </c>
    </row>
    <row r="266" spans="2:47" s="1" customFormat="1" ht="12">
      <c r="B266" s="35"/>
      <c r="C266" s="36"/>
      <c r="D266" s="213" t="s">
        <v>139</v>
      </c>
      <c r="E266" s="36"/>
      <c r="F266" s="214" t="s">
        <v>672</v>
      </c>
      <c r="G266" s="36"/>
      <c r="H266" s="36"/>
      <c r="I266" s="127"/>
      <c r="J266" s="36"/>
      <c r="K266" s="36"/>
      <c r="L266" s="40"/>
      <c r="M266" s="215"/>
      <c r="N266" s="76"/>
      <c r="O266" s="76"/>
      <c r="P266" s="76"/>
      <c r="Q266" s="76"/>
      <c r="R266" s="76"/>
      <c r="S266" s="76"/>
      <c r="T266" s="77"/>
      <c r="AT266" s="14" t="s">
        <v>139</v>
      </c>
      <c r="AU266" s="14" t="s">
        <v>84</v>
      </c>
    </row>
    <row r="267" spans="2:47" s="1" customFormat="1" ht="12">
      <c r="B267" s="35"/>
      <c r="C267" s="36"/>
      <c r="D267" s="213" t="s">
        <v>141</v>
      </c>
      <c r="E267" s="36"/>
      <c r="F267" s="216" t="s">
        <v>673</v>
      </c>
      <c r="G267" s="36"/>
      <c r="H267" s="36"/>
      <c r="I267" s="127"/>
      <c r="J267" s="36"/>
      <c r="K267" s="36"/>
      <c r="L267" s="40"/>
      <c r="M267" s="215"/>
      <c r="N267" s="76"/>
      <c r="O267" s="76"/>
      <c r="P267" s="76"/>
      <c r="Q267" s="76"/>
      <c r="R267" s="76"/>
      <c r="S267" s="76"/>
      <c r="T267" s="77"/>
      <c r="AT267" s="14" t="s">
        <v>141</v>
      </c>
      <c r="AU267" s="14" t="s">
        <v>84</v>
      </c>
    </row>
    <row r="268" spans="2:51" s="11" customFormat="1" ht="12">
      <c r="B268" s="217"/>
      <c r="C268" s="218"/>
      <c r="D268" s="213" t="s">
        <v>143</v>
      </c>
      <c r="E268" s="219" t="s">
        <v>19</v>
      </c>
      <c r="F268" s="220" t="s">
        <v>1083</v>
      </c>
      <c r="G268" s="218"/>
      <c r="H268" s="221">
        <v>0.714</v>
      </c>
      <c r="I268" s="222"/>
      <c r="J268" s="218"/>
      <c r="K268" s="218"/>
      <c r="L268" s="223"/>
      <c r="M268" s="224"/>
      <c r="N268" s="225"/>
      <c r="O268" s="225"/>
      <c r="P268" s="225"/>
      <c r="Q268" s="225"/>
      <c r="R268" s="225"/>
      <c r="S268" s="225"/>
      <c r="T268" s="226"/>
      <c r="AT268" s="227" t="s">
        <v>143</v>
      </c>
      <c r="AU268" s="227" t="s">
        <v>84</v>
      </c>
      <c r="AV268" s="11" t="s">
        <v>84</v>
      </c>
      <c r="AW268" s="11" t="s">
        <v>35</v>
      </c>
      <c r="AX268" s="11" t="s">
        <v>74</v>
      </c>
      <c r="AY268" s="227" t="s">
        <v>130</v>
      </c>
    </row>
    <row r="269" spans="2:51" s="11" customFormat="1" ht="12">
      <c r="B269" s="217"/>
      <c r="C269" s="218"/>
      <c r="D269" s="213" t="s">
        <v>143</v>
      </c>
      <c r="E269" s="219" t="s">
        <v>19</v>
      </c>
      <c r="F269" s="220" t="s">
        <v>1084</v>
      </c>
      <c r="G269" s="218"/>
      <c r="H269" s="221">
        <v>1.604</v>
      </c>
      <c r="I269" s="222"/>
      <c r="J269" s="218"/>
      <c r="K269" s="218"/>
      <c r="L269" s="223"/>
      <c r="M269" s="224"/>
      <c r="N269" s="225"/>
      <c r="O269" s="225"/>
      <c r="P269" s="225"/>
      <c r="Q269" s="225"/>
      <c r="R269" s="225"/>
      <c r="S269" s="225"/>
      <c r="T269" s="226"/>
      <c r="AT269" s="227" t="s">
        <v>143</v>
      </c>
      <c r="AU269" s="227" t="s">
        <v>84</v>
      </c>
      <c r="AV269" s="11" t="s">
        <v>84</v>
      </c>
      <c r="AW269" s="11" t="s">
        <v>35</v>
      </c>
      <c r="AX269" s="11" t="s">
        <v>74</v>
      </c>
      <c r="AY269" s="227" t="s">
        <v>130</v>
      </c>
    </row>
    <row r="270" spans="2:65" s="1" customFormat="1" ht="20.4" customHeight="1">
      <c r="B270" s="35"/>
      <c r="C270" s="201" t="s">
        <v>405</v>
      </c>
      <c r="D270" s="201" t="s">
        <v>132</v>
      </c>
      <c r="E270" s="202" t="s">
        <v>677</v>
      </c>
      <c r="F270" s="203" t="s">
        <v>678</v>
      </c>
      <c r="G270" s="204" t="s">
        <v>308</v>
      </c>
      <c r="H270" s="205">
        <v>8.362</v>
      </c>
      <c r="I270" s="206"/>
      <c r="J270" s="207">
        <f>ROUND(I270*H270,2)</f>
        <v>0</v>
      </c>
      <c r="K270" s="203" t="s">
        <v>136</v>
      </c>
      <c r="L270" s="40"/>
      <c r="M270" s="208" t="s">
        <v>19</v>
      </c>
      <c r="N270" s="209" t="s">
        <v>45</v>
      </c>
      <c r="O270" s="76"/>
      <c r="P270" s="210">
        <f>O270*H270</f>
        <v>0</v>
      </c>
      <c r="Q270" s="210">
        <v>0</v>
      </c>
      <c r="R270" s="210">
        <f>Q270*H270</f>
        <v>0</v>
      </c>
      <c r="S270" s="210">
        <v>0</v>
      </c>
      <c r="T270" s="211">
        <f>S270*H270</f>
        <v>0</v>
      </c>
      <c r="AR270" s="14" t="s">
        <v>137</v>
      </c>
      <c r="AT270" s="14" t="s">
        <v>132</v>
      </c>
      <c r="AU270" s="14" t="s">
        <v>84</v>
      </c>
      <c r="AY270" s="14" t="s">
        <v>130</v>
      </c>
      <c r="BE270" s="212">
        <f>IF(N270="základní",J270,0)</f>
        <v>0</v>
      </c>
      <c r="BF270" s="212">
        <f>IF(N270="snížená",J270,0)</f>
        <v>0</v>
      </c>
      <c r="BG270" s="212">
        <f>IF(N270="zákl. přenesená",J270,0)</f>
        <v>0</v>
      </c>
      <c r="BH270" s="212">
        <f>IF(N270="sníž. přenesená",J270,0)</f>
        <v>0</v>
      </c>
      <c r="BI270" s="212">
        <f>IF(N270="nulová",J270,0)</f>
        <v>0</v>
      </c>
      <c r="BJ270" s="14" t="s">
        <v>82</v>
      </c>
      <c r="BK270" s="212">
        <f>ROUND(I270*H270,2)</f>
        <v>0</v>
      </c>
      <c r="BL270" s="14" t="s">
        <v>137</v>
      </c>
      <c r="BM270" s="14" t="s">
        <v>1085</v>
      </c>
    </row>
    <row r="271" spans="2:47" s="1" customFormat="1" ht="12">
      <c r="B271" s="35"/>
      <c r="C271" s="36"/>
      <c r="D271" s="213" t="s">
        <v>139</v>
      </c>
      <c r="E271" s="36"/>
      <c r="F271" s="214" t="s">
        <v>310</v>
      </c>
      <c r="G271" s="36"/>
      <c r="H271" s="36"/>
      <c r="I271" s="127"/>
      <c r="J271" s="36"/>
      <c r="K271" s="36"/>
      <c r="L271" s="40"/>
      <c r="M271" s="215"/>
      <c r="N271" s="76"/>
      <c r="O271" s="76"/>
      <c r="P271" s="76"/>
      <c r="Q271" s="76"/>
      <c r="R271" s="76"/>
      <c r="S271" s="76"/>
      <c r="T271" s="77"/>
      <c r="AT271" s="14" t="s">
        <v>139</v>
      </c>
      <c r="AU271" s="14" t="s">
        <v>84</v>
      </c>
    </row>
    <row r="272" spans="2:47" s="1" customFormat="1" ht="12">
      <c r="B272" s="35"/>
      <c r="C272" s="36"/>
      <c r="D272" s="213" t="s">
        <v>141</v>
      </c>
      <c r="E272" s="36"/>
      <c r="F272" s="216" t="s">
        <v>673</v>
      </c>
      <c r="G272" s="36"/>
      <c r="H272" s="36"/>
      <c r="I272" s="127"/>
      <c r="J272" s="36"/>
      <c r="K272" s="36"/>
      <c r="L272" s="40"/>
      <c r="M272" s="215"/>
      <c r="N272" s="76"/>
      <c r="O272" s="76"/>
      <c r="P272" s="76"/>
      <c r="Q272" s="76"/>
      <c r="R272" s="76"/>
      <c r="S272" s="76"/>
      <c r="T272" s="77"/>
      <c r="AT272" s="14" t="s">
        <v>141</v>
      </c>
      <c r="AU272" s="14" t="s">
        <v>84</v>
      </c>
    </row>
    <row r="273" spans="2:51" s="11" customFormat="1" ht="12">
      <c r="B273" s="217"/>
      <c r="C273" s="218"/>
      <c r="D273" s="213" t="s">
        <v>143</v>
      </c>
      <c r="E273" s="219" t="s">
        <v>19</v>
      </c>
      <c r="F273" s="220" t="s">
        <v>1086</v>
      </c>
      <c r="G273" s="218"/>
      <c r="H273" s="221">
        <v>3.04</v>
      </c>
      <c r="I273" s="222"/>
      <c r="J273" s="218"/>
      <c r="K273" s="218"/>
      <c r="L273" s="223"/>
      <c r="M273" s="224"/>
      <c r="N273" s="225"/>
      <c r="O273" s="225"/>
      <c r="P273" s="225"/>
      <c r="Q273" s="225"/>
      <c r="R273" s="225"/>
      <c r="S273" s="225"/>
      <c r="T273" s="226"/>
      <c r="AT273" s="227" t="s">
        <v>143</v>
      </c>
      <c r="AU273" s="227" t="s">
        <v>84</v>
      </c>
      <c r="AV273" s="11" t="s">
        <v>84</v>
      </c>
      <c r="AW273" s="11" t="s">
        <v>35</v>
      </c>
      <c r="AX273" s="11" t="s">
        <v>74</v>
      </c>
      <c r="AY273" s="227" t="s">
        <v>130</v>
      </c>
    </row>
    <row r="274" spans="2:51" s="11" customFormat="1" ht="12">
      <c r="B274" s="217"/>
      <c r="C274" s="218"/>
      <c r="D274" s="213" t="s">
        <v>143</v>
      </c>
      <c r="E274" s="219" t="s">
        <v>19</v>
      </c>
      <c r="F274" s="220" t="s">
        <v>1087</v>
      </c>
      <c r="G274" s="218"/>
      <c r="H274" s="221">
        <v>2.114</v>
      </c>
      <c r="I274" s="222"/>
      <c r="J274" s="218"/>
      <c r="K274" s="218"/>
      <c r="L274" s="223"/>
      <c r="M274" s="224"/>
      <c r="N274" s="225"/>
      <c r="O274" s="225"/>
      <c r="P274" s="225"/>
      <c r="Q274" s="225"/>
      <c r="R274" s="225"/>
      <c r="S274" s="225"/>
      <c r="T274" s="226"/>
      <c r="AT274" s="227" t="s">
        <v>143</v>
      </c>
      <c r="AU274" s="227" t="s">
        <v>84</v>
      </c>
      <c r="AV274" s="11" t="s">
        <v>84</v>
      </c>
      <c r="AW274" s="11" t="s">
        <v>35</v>
      </c>
      <c r="AX274" s="11" t="s">
        <v>74</v>
      </c>
      <c r="AY274" s="227" t="s">
        <v>130</v>
      </c>
    </row>
    <row r="275" spans="2:51" s="11" customFormat="1" ht="12">
      <c r="B275" s="217"/>
      <c r="C275" s="218"/>
      <c r="D275" s="213" t="s">
        <v>143</v>
      </c>
      <c r="E275" s="219" t="s">
        <v>19</v>
      </c>
      <c r="F275" s="220" t="s">
        <v>1088</v>
      </c>
      <c r="G275" s="218"/>
      <c r="H275" s="221">
        <v>3.208</v>
      </c>
      <c r="I275" s="222"/>
      <c r="J275" s="218"/>
      <c r="K275" s="218"/>
      <c r="L275" s="223"/>
      <c r="M275" s="224"/>
      <c r="N275" s="225"/>
      <c r="O275" s="225"/>
      <c r="P275" s="225"/>
      <c r="Q275" s="225"/>
      <c r="R275" s="225"/>
      <c r="S275" s="225"/>
      <c r="T275" s="226"/>
      <c r="AT275" s="227" t="s">
        <v>143</v>
      </c>
      <c r="AU275" s="227" t="s">
        <v>84</v>
      </c>
      <c r="AV275" s="11" t="s">
        <v>84</v>
      </c>
      <c r="AW275" s="11" t="s">
        <v>35</v>
      </c>
      <c r="AX275" s="11" t="s">
        <v>74</v>
      </c>
      <c r="AY275" s="227" t="s">
        <v>130</v>
      </c>
    </row>
    <row r="276" spans="2:63" s="10" customFormat="1" ht="22.8" customHeight="1">
      <c r="B276" s="185"/>
      <c r="C276" s="186"/>
      <c r="D276" s="187" t="s">
        <v>73</v>
      </c>
      <c r="E276" s="199" t="s">
        <v>683</v>
      </c>
      <c r="F276" s="199" t="s">
        <v>684</v>
      </c>
      <c r="G276" s="186"/>
      <c r="H276" s="186"/>
      <c r="I276" s="189"/>
      <c r="J276" s="200">
        <f>BK276</f>
        <v>0</v>
      </c>
      <c r="K276" s="186"/>
      <c r="L276" s="191"/>
      <c r="M276" s="192"/>
      <c r="N276" s="193"/>
      <c r="O276" s="193"/>
      <c r="P276" s="194">
        <f>SUM(P277:P279)</f>
        <v>0</v>
      </c>
      <c r="Q276" s="193"/>
      <c r="R276" s="194">
        <f>SUM(R277:R279)</f>
        <v>0</v>
      </c>
      <c r="S276" s="193"/>
      <c r="T276" s="195">
        <f>SUM(T277:T279)</f>
        <v>0</v>
      </c>
      <c r="AR276" s="196" t="s">
        <v>82</v>
      </c>
      <c r="AT276" s="197" t="s">
        <v>73</v>
      </c>
      <c r="AU276" s="197" t="s">
        <v>82</v>
      </c>
      <c r="AY276" s="196" t="s">
        <v>130</v>
      </c>
      <c r="BK276" s="198">
        <f>SUM(BK277:BK279)</f>
        <v>0</v>
      </c>
    </row>
    <row r="277" spans="2:65" s="1" customFormat="1" ht="20.4" customHeight="1">
      <c r="B277" s="35"/>
      <c r="C277" s="201" t="s">
        <v>410</v>
      </c>
      <c r="D277" s="201" t="s">
        <v>132</v>
      </c>
      <c r="E277" s="202" t="s">
        <v>686</v>
      </c>
      <c r="F277" s="203" t="s">
        <v>687</v>
      </c>
      <c r="G277" s="204" t="s">
        <v>308</v>
      </c>
      <c r="H277" s="205">
        <v>13.055</v>
      </c>
      <c r="I277" s="206"/>
      <c r="J277" s="207">
        <f>ROUND(I277*H277,2)</f>
        <v>0</v>
      </c>
      <c r="K277" s="203" t="s">
        <v>136</v>
      </c>
      <c r="L277" s="40"/>
      <c r="M277" s="208" t="s">
        <v>19</v>
      </c>
      <c r="N277" s="209" t="s">
        <v>45</v>
      </c>
      <c r="O277" s="76"/>
      <c r="P277" s="210">
        <f>O277*H277</f>
        <v>0</v>
      </c>
      <c r="Q277" s="210">
        <v>0</v>
      </c>
      <c r="R277" s="210">
        <f>Q277*H277</f>
        <v>0</v>
      </c>
      <c r="S277" s="210">
        <v>0</v>
      </c>
      <c r="T277" s="211">
        <f>S277*H277</f>
        <v>0</v>
      </c>
      <c r="AR277" s="14" t="s">
        <v>137</v>
      </c>
      <c r="AT277" s="14" t="s">
        <v>132</v>
      </c>
      <c r="AU277" s="14" t="s">
        <v>84</v>
      </c>
      <c r="AY277" s="14" t="s">
        <v>130</v>
      </c>
      <c r="BE277" s="212">
        <f>IF(N277="základní",J277,0)</f>
        <v>0</v>
      </c>
      <c r="BF277" s="212">
        <f>IF(N277="snížená",J277,0)</f>
        <v>0</v>
      </c>
      <c r="BG277" s="212">
        <f>IF(N277="zákl. přenesená",J277,0)</f>
        <v>0</v>
      </c>
      <c r="BH277" s="212">
        <f>IF(N277="sníž. přenesená",J277,0)</f>
        <v>0</v>
      </c>
      <c r="BI277" s="212">
        <f>IF(N277="nulová",J277,0)</f>
        <v>0</v>
      </c>
      <c r="BJ277" s="14" t="s">
        <v>82</v>
      </c>
      <c r="BK277" s="212">
        <f>ROUND(I277*H277,2)</f>
        <v>0</v>
      </c>
      <c r="BL277" s="14" t="s">
        <v>137</v>
      </c>
      <c r="BM277" s="14" t="s">
        <v>1089</v>
      </c>
    </row>
    <row r="278" spans="2:47" s="1" customFormat="1" ht="12">
      <c r="B278" s="35"/>
      <c r="C278" s="36"/>
      <c r="D278" s="213" t="s">
        <v>139</v>
      </c>
      <c r="E278" s="36"/>
      <c r="F278" s="214" t="s">
        <v>689</v>
      </c>
      <c r="G278" s="36"/>
      <c r="H278" s="36"/>
      <c r="I278" s="127"/>
      <c r="J278" s="36"/>
      <c r="K278" s="36"/>
      <c r="L278" s="40"/>
      <c r="M278" s="215"/>
      <c r="N278" s="76"/>
      <c r="O278" s="76"/>
      <c r="P278" s="76"/>
      <c r="Q278" s="76"/>
      <c r="R278" s="76"/>
      <c r="S278" s="76"/>
      <c r="T278" s="77"/>
      <c r="AT278" s="14" t="s">
        <v>139</v>
      </c>
      <c r="AU278" s="14" t="s">
        <v>84</v>
      </c>
    </row>
    <row r="279" spans="2:47" s="1" customFormat="1" ht="12">
      <c r="B279" s="35"/>
      <c r="C279" s="36"/>
      <c r="D279" s="213" t="s">
        <v>141</v>
      </c>
      <c r="E279" s="36"/>
      <c r="F279" s="216" t="s">
        <v>690</v>
      </c>
      <c r="G279" s="36"/>
      <c r="H279" s="36"/>
      <c r="I279" s="127"/>
      <c r="J279" s="36"/>
      <c r="K279" s="36"/>
      <c r="L279" s="40"/>
      <c r="M279" s="215"/>
      <c r="N279" s="76"/>
      <c r="O279" s="76"/>
      <c r="P279" s="76"/>
      <c r="Q279" s="76"/>
      <c r="R279" s="76"/>
      <c r="S279" s="76"/>
      <c r="T279" s="77"/>
      <c r="AT279" s="14" t="s">
        <v>141</v>
      </c>
      <c r="AU279" s="14" t="s">
        <v>84</v>
      </c>
    </row>
    <row r="280" spans="2:63" s="10" customFormat="1" ht="25.9" customHeight="1">
      <c r="B280" s="185"/>
      <c r="C280" s="186"/>
      <c r="D280" s="187" t="s">
        <v>73</v>
      </c>
      <c r="E280" s="188" t="s">
        <v>1090</v>
      </c>
      <c r="F280" s="188" t="s">
        <v>1091</v>
      </c>
      <c r="G280" s="186"/>
      <c r="H280" s="186"/>
      <c r="I280" s="189"/>
      <c r="J280" s="190">
        <f>BK280</f>
        <v>0</v>
      </c>
      <c r="K280" s="186"/>
      <c r="L280" s="191"/>
      <c r="M280" s="192"/>
      <c r="N280" s="193"/>
      <c r="O280" s="193"/>
      <c r="P280" s="194">
        <f>P281</f>
        <v>0</v>
      </c>
      <c r="Q280" s="193"/>
      <c r="R280" s="194">
        <f>R281</f>
        <v>0.029249999999999998</v>
      </c>
      <c r="S280" s="193"/>
      <c r="T280" s="195">
        <f>T281</f>
        <v>0</v>
      </c>
      <c r="AR280" s="196" t="s">
        <v>84</v>
      </c>
      <c r="AT280" s="197" t="s">
        <v>73</v>
      </c>
      <c r="AU280" s="197" t="s">
        <v>74</v>
      </c>
      <c r="AY280" s="196" t="s">
        <v>130</v>
      </c>
      <c r="BK280" s="198">
        <f>BK281</f>
        <v>0</v>
      </c>
    </row>
    <row r="281" spans="2:63" s="10" customFormat="1" ht="22.8" customHeight="1">
      <c r="B281" s="185"/>
      <c r="C281" s="186"/>
      <c r="D281" s="187" t="s">
        <v>73</v>
      </c>
      <c r="E281" s="199" t="s">
        <v>1092</v>
      </c>
      <c r="F281" s="199" t="s">
        <v>1093</v>
      </c>
      <c r="G281" s="186"/>
      <c r="H281" s="186"/>
      <c r="I281" s="189"/>
      <c r="J281" s="200">
        <f>BK281</f>
        <v>0</v>
      </c>
      <c r="K281" s="186"/>
      <c r="L281" s="191"/>
      <c r="M281" s="192"/>
      <c r="N281" s="193"/>
      <c r="O281" s="193"/>
      <c r="P281" s="194">
        <f>SUM(P282:P286)</f>
        <v>0</v>
      </c>
      <c r="Q281" s="193"/>
      <c r="R281" s="194">
        <f>SUM(R282:R286)</f>
        <v>0.029249999999999998</v>
      </c>
      <c r="S281" s="193"/>
      <c r="T281" s="195">
        <f>SUM(T282:T286)</f>
        <v>0</v>
      </c>
      <c r="AR281" s="196" t="s">
        <v>84</v>
      </c>
      <c r="AT281" s="197" t="s">
        <v>73</v>
      </c>
      <c r="AU281" s="197" t="s">
        <v>82</v>
      </c>
      <c r="AY281" s="196" t="s">
        <v>130</v>
      </c>
      <c r="BK281" s="198">
        <f>SUM(BK282:BK286)</f>
        <v>0</v>
      </c>
    </row>
    <row r="282" spans="2:65" s="1" customFormat="1" ht="20.4" customHeight="1">
      <c r="B282" s="35"/>
      <c r="C282" s="201" t="s">
        <v>415</v>
      </c>
      <c r="D282" s="201" t="s">
        <v>132</v>
      </c>
      <c r="E282" s="202" t="s">
        <v>1094</v>
      </c>
      <c r="F282" s="203" t="s">
        <v>1095</v>
      </c>
      <c r="G282" s="204" t="s">
        <v>135</v>
      </c>
      <c r="H282" s="205">
        <v>6.5</v>
      </c>
      <c r="I282" s="206"/>
      <c r="J282" s="207">
        <f>ROUND(I282*H282,2)</f>
        <v>0</v>
      </c>
      <c r="K282" s="203" t="s">
        <v>136</v>
      </c>
      <c r="L282" s="40"/>
      <c r="M282" s="208" t="s">
        <v>19</v>
      </c>
      <c r="N282" s="209" t="s">
        <v>45</v>
      </c>
      <c r="O282" s="76"/>
      <c r="P282" s="210">
        <f>O282*H282</f>
        <v>0</v>
      </c>
      <c r="Q282" s="210">
        <v>0</v>
      </c>
      <c r="R282" s="210">
        <f>Q282*H282</f>
        <v>0</v>
      </c>
      <c r="S282" s="210">
        <v>0</v>
      </c>
      <c r="T282" s="211">
        <f>S282*H282</f>
        <v>0</v>
      </c>
      <c r="AR282" s="14" t="s">
        <v>226</v>
      </c>
      <c r="AT282" s="14" t="s">
        <v>132</v>
      </c>
      <c r="AU282" s="14" t="s">
        <v>84</v>
      </c>
      <c r="AY282" s="14" t="s">
        <v>130</v>
      </c>
      <c r="BE282" s="212">
        <f>IF(N282="základní",J282,0)</f>
        <v>0</v>
      </c>
      <c r="BF282" s="212">
        <f>IF(N282="snížená",J282,0)</f>
        <v>0</v>
      </c>
      <c r="BG282" s="212">
        <f>IF(N282="zákl. přenesená",J282,0)</f>
        <v>0</v>
      </c>
      <c r="BH282" s="212">
        <f>IF(N282="sníž. přenesená",J282,0)</f>
        <v>0</v>
      </c>
      <c r="BI282" s="212">
        <f>IF(N282="nulová",J282,0)</f>
        <v>0</v>
      </c>
      <c r="BJ282" s="14" t="s">
        <v>82</v>
      </c>
      <c r="BK282" s="212">
        <f>ROUND(I282*H282,2)</f>
        <v>0</v>
      </c>
      <c r="BL282" s="14" t="s">
        <v>226</v>
      </c>
      <c r="BM282" s="14" t="s">
        <v>1096</v>
      </c>
    </row>
    <row r="283" spans="2:47" s="1" customFormat="1" ht="12">
      <c r="B283" s="35"/>
      <c r="C283" s="36"/>
      <c r="D283" s="213" t="s">
        <v>139</v>
      </c>
      <c r="E283" s="36"/>
      <c r="F283" s="214" t="s">
        <v>1097</v>
      </c>
      <c r="G283" s="36"/>
      <c r="H283" s="36"/>
      <c r="I283" s="127"/>
      <c r="J283" s="36"/>
      <c r="K283" s="36"/>
      <c r="L283" s="40"/>
      <c r="M283" s="215"/>
      <c r="N283" s="76"/>
      <c r="O283" s="76"/>
      <c r="P283" s="76"/>
      <c r="Q283" s="76"/>
      <c r="R283" s="76"/>
      <c r="S283" s="76"/>
      <c r="T283" s="77"/>
      <c r="AT283" s="14" t="s">
        <v>139</v>
      </c>
      <c r="AU283" s="14" t="s">
        <v>84</v>
      </c>
    </row>
    <row r="284" spans="2:47" s="1" customFormat="1" ht="12">
      <c r="B284" s="35"/>
      <c r="C284" s="36"/>
      <c r="D284" s="213" t="s">
        <v>141</v>
      </c>
      <c r="E284" s="36"/>
      <c r="F284" s="216" t="s">
        <v>1098</v>
      </c>
      <c r="G284" s="36"/>
      <c r="H284" s="36"/>
      <c r="I284" s="127"/>
      <c r="J284" s="36"/>
      <c r="K284" s="36"/>
      <c r="L284" s="40"/>
      <c r="M284" s="215"/>
      <c r="N284" s="76"/>
      <c r="O284" s="76"/>
      <c r="P284" s="76"/>
      <c r="Q284" s="76"/>
      <c r="R284" s="76"/>
      <c r="S284" s="76"/>
      <c r="T284" s="77"/>
      <c r="AT284" s="14" t="s">
        <v>141</v>
      </c>
      <c r="AU284" s="14" t="s">
        <v>84</v>
      </c>
    </row>
    <row r="285" spans="2:65" s="1" customFormat="1" ht="20.4" customHeight="1">
      <c r="B285" s="35"/>
      <c r="C285" s="228" t="s">
        <v>420</v>
      </c>
      <c r="D285" s="228" t="s">
        <v>330</v>
      </c>
      <c r="E285" s="229" t="s">
        <v>1099</v>
      </c>
      <c r="F285" s="230" t="s">
        <v>1100</v>
      </c>
      <c r="G285" s="231" t="s">
        <v>135</v>
      </c>
      <c r="H285" s="232">
        <v>6.5</v>
      </c>
      <c r="I285" s="233"/>
      <c r="J285" s="234">
        <f>ROUND(I285*H285,2)</f>
        <v>0</v>
      </c>
      <c r="K285" s="230" t="s">
        <v>1065</v>
      </c>
      <c r="L285" s="235"/>
      <c r="M285" s="236" t="s">
        <v>19</v>
      </c>
      <c r="N285" s="237" t="s">
        <v>45</v>
      </c>
      <c r="O285" s="76"/>
      <c r="P285" s="210">
        <f>O285*H285</f>
        <v>0</v>
      </c>
      <c r="Q285" s="210">
        <v>0.0045</v>
      </c>
      <c r="R285" s="210">
        <f>Q285*H285</f>
        <v>0.029249999999999998</v>
      </c>
      <c r="S285" s="210">
        <v>0</v>
      </c>
      <c r="T285" s="211">
        <f>S285*H285</f>
        <v>0</v>
      </c>
      <c r="AR285" s="14" t="s">
        <v>329</v>
      </c>
      <c r="AT285" s="14" t="s">
        <v>330</v>
      </c>
      <c r="AU285" s="14" t="s">
        <v>84</v>
      </c>
      <c r="AY285" s="14" t="s">
        <v>130</v>
      </c>
      <c r="BE285" s="212">
        <f>IF(N285="základní",J285,0)</f>
        <v>0</v>
      </c>
      <c r="BF285" s="212">
        <f>IF(N285="snížená",J285,0)</f>
        <v>0</v>
      </c>
      <c r="BG285" s="212">
        <f>IF(N285="zákl. přenesená",J285,0)</f>
        <v>0</v>
      </c>
      <c r="BH285" s="212">
        <f>IF(N285="sníž. přenesená",J285,0)</f>
        <v>0</v>
      </c>
      <c r="BI285" s="212">
        <f>IF(N285="nulová",J285,0)</f>
        <v>0</v>
      </c>
      <c r="BJ285" s="14" t="s">
        <v>82</v>
      </c>
      <c r="BK285" s="212">
        <f>ROUND(I285*H285,2)</f>
        <v>0</v>
      </c>
      <c r="BL285" s="14" t="s">
        <v>226</v>
      </c>
      <c r="BM285" s="14" t="s">
        <v>1101</v>
      </c>
    </row>
    <row r="286" spans="2:47" s="1" customFormat="1" ht="12">
      <c r="B286" s="35"/>
      <c r="C286" s="36"/>
      <c r="D286" s="213" t="s">
        <v>139</v>
      </c>
      <c r="E286" s="36"/>
      <c r="F286" s="214" t="s">
        <v>1102</v>
      </c>
      <c r="G286" s="36"/>
      <c r="H286" s="36"/>
      <c r="I286" s="127"/>
      <c r="J286" s="36"/>
      <c r="K286" s="36"/>
      <c r="L286" s="40"/>
      <c r="M286" s="238"/>
      <c r="N286" s="239"/>
      <c r="O286" s="239"/>
      <c r="P286" s="239"/>
      <c r="Q286" s="239"/>
      <c r="R286" s="239"/>
      <c r="S286" s="239"/>
      <c r="T286" s="240"/>
      <c r="AT286" s="14" t="s">
        <v>139</v>
      </c>
      <c r="AU286" s="14" t="s">
        <v>84</v>
      </c>
    </row>
    <row r="287" spans="2:12" s="1" customFormat="1" ht="6.95" customHeight="1">
      <c r="B287" s="54"/>
      <c r="C287" s="55"/>
      <c r="D287" s="55"/>
      <c r="E287" s="55"/>
      <c r="F287" s="55"/>
      <c r="G287" s="55"/>
      <c r="H287" s="55"/>
      <c r="I287" s="151"/>
      <c r="J287" s="55"/>
      <c r="K287" s="55"/>
      <c r="L287" s="40"/>
    </row>
  </sheetData>
  <sheetProtection password="CC35" sheet="1" objects="1" scenarios="1" formatColumns="0" formatRows="0" autoFilter="0"/>
  <autoFilter ref="C89:K286"/>
  <mergeCells count="9">
    <mergeCell ref="E7:H7"/>
    <mergeCell ref="E9:H9"/>
    <mergeCell ref="E18:H18"/>
    <mergeCell ref="E27:H27"/>
    <mergeCell ref="E48:H48"/>
    <mergeCell ref="E50:H50"/>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BM361"/>
  <sheetViews>
    <sheetView showGridLines="0" workbookViewId="0" topLeftCell="A1"/>
  </sheetViews>
  <sheetFormatPr defaultColWidth="9.140625" defaultRowHeight="12"/>
  <cols>
    <col min="1" max="1" width="7.140625" style="0" customWidth="1"/>
    <col min="2" max="2" width="1.421875" style="0" customWidth="1"/>
    <col min="3" max="3" width="3.57421875" style="0" customWidth="1"/>
    <col min="4" max="4" width="3.7109375" style="0" customWidth="1"/>
    <col min="5" max="5" width="14.7109375" style="0" customWidth="1"/>
    <col min="6" max="6" width="86.421875" style="0" customWidth="1"/>
    <col min="7" max="7" width="7.421875" style="0" customWidth="1"/>
    <col min="8" max="8" width="9.57421875" style="0" customWidth="1"/>
    <col min="9" max="9" width="12.140625" style="120" customWidth="1"/>
    <col min="10" max="10" width="20.140625" style="0" customWidth="1"/>
    <col min="11" max="11" width="13.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57421875" style="0" customWidth="1"/>
    <col min="23" max="23" width="14.00390625" style="0" customWidth="1"/>
    <col min="24" max="24" width="10.57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5" customHeight="1">
      <c r="AT2" s="14" t="s">
        <v>96</v>
      </c>
    </row>
    <row r="3" spans="2:46" ht="6.95" customHeight="1">
      <c r="B3" s="121"/>
      <c r="C3" s="122"/>
      <c r="D3" s="122"/>
      <c r="E3" s="122"/>
      <c r="F3" s="122"/>
      <c r="G3" s="122"/>
      <c r="H3" s="122"/>
      <c r="I3" s="123"/>
      <c r="J3" s="122"/>
      <c r="K3" s="122"/>
      <c r="L3" s="17"/>
      <c r="AT3" s="14" t="s">
        <v>84</v>
      </c>
    </row>
    <row r="4" spans="2:46" ht="24.95" customHeight="1">
      <c r="B4" s="17"/>
      <c r="D4" s="124" t="s">
        <v>100</v>
      </c>
      <c r="L4" s="17"/>
      <c r="M4" s="21" t="s">
        <v>10</v>
      </c>
      <c r="AT4" s="14" t="s">
        <v>4</v>
      </c>
    </row>
    <row r="5" spans="2:12" ht="6.95" customHeight="1">
      <c r="B5" s="17"/>
      <c r="L5" s="17"/>
    </row>
    <row r="6" spans="2:12" ht="12" customHeight="1">
      <c r="B6" s="17"/>
      <c r="D6" s="125" t="s">
        <v>16</v>
      </c>
      <c r="L6" s="17"/>
    </row>
    <row r="7" spans="2:12" ht="14.4" customHeight="1">
      <c r="B7" s="17"/>
      <c r="E7" s="126" t="str">
        <f>'Rekapitulace stavby'!K6</f>
        <v>Obnova a dostavba kanalizace Plánice - Klatovská, Kostelní</v>
      </c>
      <c r="F7" s="125"/>
      <c r="G7" s="125"/>
      <c r="H7" s="125"/>
      <c r="L7" s="17"/>
    </row>
    <row r="8" spans="2:12" s="1" customFormat="1" ht="12" customHeight="1">
      <c r="B8" s="40"/>
      <c r="D8" s="125" t="s">
        <v>101</v>
      </c>
      <c r="I8" s="127"/>
      <c r="L8" s="40"/>
    </row>
    <row r="9" spans="2:12" s="1" customFormat="1" ht="36.95" customHeight="1">
      <c r="B9" s="40"/>
      <c r="E9" s="128" t="s">
        <v>1103</v>
      </c>
      <c r="F9" s="1"/>
      <c r="G9" s="1"/>
      <c r="H9" s="1"/>
      <c r="I9" s="127"/>
      <c r="L9" s="40"/>
    </row>
    <row r="10" spans="2:12" s="1" customFormat="1" ht="12">
      <c r="B10" s="40"/>
      <c r="I10" s="127"/>
      <c r="L10" s="40"/>
    </row>
    <row r="11" spans="2:12" s="1" customFormat="1" ht="12" customHeight="1">
      <c r="B11" s="40"/>
      <c r="D11" s="125" t="s">
        <v>18</v>
      </c>
      <c r="F11" s="14" t="s">
        <v>19</v>
      </c>
      <c r="I11" s="129" t="s">
        <v>20</v>
      </c>
      <c r="J11" s="14" t="s">
        <v>19</v>
      </c>
      <c r="L11" s="40"/>
    </row>
    <row r="12" spans="2:12" s="1" customFormat="1" ht="12" customHeight="1">
      <c r="B12" s="40"/>
      <c r="D12" s="125" t="s">
        <v>21</v>
      </c>
      <c r="F12" s="14" t="s">
        <v>22</v>
      </c>
      <c r="I12" s="129" t="s">
        <v>23</v>
      </c>
      <c r="J12" s="130" t="str">
        <f>'Rekapitulace stavby'!AN8</f>
        <v>29. 10. 2018</v>
      </c>
      <c r="L12" s="40"/>
    </row>
    <row r="13" spans="2:12" s="1" customFormat="1" ht="10.8" customHeight="1">
      <c r="B13" s="40"/>
      <c r="I13" s="127"/>
      <c r="L13" s="40"/>
    </row>
    <row r="14" spans="2:12" s="1" customFormat="1" ht="12" customHeight="1">
      <c r="B14" s="40"/>
      <c r="D14" s="125" t="s">
        <v>25</v>
      </c>
      <c r="I14" s="129" t="s">
        <v>26</v>
      </c>
      <c r="J14" s="14" t="s">
        <v>27</v>
      </c>
      <c r="L14" s="40"/>
    </row>
    <row r="15" spans="2:12" s="1" customFormat="1" ht="18" customHeight="1">
      <c r="B15" s="40"/>
      <c r="E15" s="14" t="s">
        <v>28</v>
      </c>
      <c r="I15" s="129" t="s">
        <v>29</v>
      </c>
      <c r="J15" s="14" t="s">
        <v>19</v>
      </c>
      <c r="L15" s="40"/>
    </row>
    <row r="16" spans="2:12" s="1" customFormat="1" ht="6.95" customHeight="1">
      <c r="B16" s="40"/>
      <c r="I16" s="127"/>
      <c r="L16" s="40"/>
    </row>
    <row r="17" spans="2:12" s="1" customFormat="1" ht="12" customHeight="1">
      <c r="B17" s="40"/>
      <c r="D17" s="125" t="s">
        <v>30</v>
      </c>
      <c r="I17" s="129" t="s">
        <v>26</v>
      </c>
      <c r="J17" s="30" t="str">
        <f>'Rekapitulace stavby'!AN13</f>
        <v>Vyplň údaj</v>
      </c>
      <c r="L17" s="40"/>
    </row>
    <row r="18" spans="2:12" s="1" customFormat="1" ht="18" customHeight="1">
      <c r="B18" s="40"/>
      <c r="E18" s="30" t="str">
        <f>'Rekapitulace stavby'!E14</f>
        <v>Vyplň údaj</v>
      </c>
      <c r="F18" s="14"/>
      <c r="G18" s="14"/>
      <c r="H18" s="14"/>
      <c r="I18" s="129" t="s">
        <v>29</v>
      </c>
      <c r="J18" s="30" t="str">
        <f>'Rekapitulace stavby'!AN14</f>
        <v>Vyplň údaj</v>
      </c>
      <c r="L18" s="40"/>
    </row>
    <row r="19" spans="2:12" s="1" customFormat="1" ht="6.95" customHeight="1">
      <c r="B19" s="40"/>
      <c r="I19" s="127"/>
      <c r="L19" s="40"/>
    </row>
    <row r="20" spans="2:12" s="1" customFormat="1" ht="12" customHeight="1">
      <c r="B20" s="40"/>
      <c r="D20" s="125" t="s">
        <v>32</v>
      </c>
      <c r="I20" s="129" t="s">
        <v>26</v>
      </c>
      <c r="J20" s="14" t="s">
        <v>33</v>
      </c>
      <c r="L20" s="40"/>
    </row>
    <row r="21" spans="2:12" s="1" customFormat="1" ht="18" customHeight="1">
      <c r="B21" s="40"/>
      <c r="E21" s="14" t="s">
        <v>34</v>
      </c>
      <c r="I21" s="129" t="s">
        <v>29</v>
      </c>
      <c r="J21" s="14" t="s">
        <v>19</v>
      </c>
      <c r="L21" s="40"/>
    </row>
    <row r="22" spans="2:12" s="1" customFormat="1" ht="6.95" customHeight="1">
      <c r="B22" s="40"/>
      <c r="I22" s="127"/>
      <c r="L22" s="40"/>
    </row>
    <row r="23" spans="2:12" s="1" customFormat="1" ht="12" customHeight="1">
      <c r="B23" s="40"/>
      <c r="D23" s="125" t="s">
        <v>36</v>
      </c>
      <c r="I23" s="129" t="s">
        <v>26</v>
      </c>
      <c r="J23" s="14" t="str">
        <f>IF('Rekapitulace stavby'!AN19="","",'Rekapitulace stavby'!AN19)</f>
        <v/>
      </c>
      <c r="L23" s="40"/>
    </row>
    <row r="24" spans="2:12" s="1" customFormat="1" ht="18" customHeight="1">
      <c r="B24" s="40"/>
      <c r="E24" s="14" t="str">
        <f>IF('Rekapitulace stavby'!E20="","",'Rekapitulace stavby'!E20)</f>
        <v xml:space="preserve"> </v>
      </c>
      <c r="I24" s="129" t="s">
        <v>29</v>
      </c>
      <c r="J24" s="14" t="str">
        <f>IF('Rekapitulace stavby'!AN20="","",'Rekapitulace stavby'!AN20)</f>
        <v/>
      </c>
      <c r="L24" s="40"/>
    </row>
    <row r="25" spans="2:12" s="1" customFormat="1" ht="6.95" customHeight="1">
      <c r="B25" s="40"/>
      <c r="I25" s="127"/>
      <c r="L25" s="40"/>
    </row>
    <row r="26" spans="2:12" s="1" customFormat="1" ht="12" customHeight="1">
      <c r="B26" s="40"/>
      <c r="D26" s="125" t="s">
        <v>38</v>
      </c>
      <c r="I26" s="127"/>
      <c r="L26" s="40"/>
    </row>
    <row r="27" spans="2:12" s="6" customFormat="1" ht="14.4" customHeight="1">
      <c r="B27" s="131"/>
      <c r="E27" s="132" t="s">
        <v>19</v>
      </c>
      <c r="F27" s="132"/>
      <c r="G27" s="132"/>
      <c r="H27" s="132"/>
      <c r="I27" s="133"/>
      <c r="L27" s="131"/>
    </row>
    <row r="28" spans="2:12" s="1" customFormat="1" ht="6.95" customHeight="1">
      <c r="B28" s="40"/>
      <c r="I28" s="127"/>
      <c r="L28" s="40"/>
    </row>
    <row r="29" spans="2:12" s="1" customFormat="1" ht="6.95" customHeight="1">
      <c r="B29" s="40"/>
      <c r="D29" s="68"/>
      <c r="E29" s="68"/>
      <c r="F29" s="68"/>
      <c r="G29" s="68"/>
      <c r="H29" s="68"/>
      <c r="I29" s="134"/>
      <c r="J29" s="68"/>
      <c r="K29" s="68"/>
      <c r="L29" s="40"/>
    </row>
    <row r="30" spans="2:12" s="1" customFormat="1" ht="25.4" customHeight="1">
      <c r="B30" s="40"/>
      <c r="D30" s="135" t="s">
        <v>40</v>
      </c>
      <c r="I30" s="127"/>
      <c r="J30" s="136">
        <f>ROUND(J88,2)</f>
        <v>0</v>
      </c>
      <c r="L30" s="40"/>
    </row>
    <row r="31" spans="2:12" s="1" customFormat="1" ht="6.95" customHeight="1">
      <c r="B31" s="40"/>
      <c r="D31" s="68"/>
      <c r="E31" s="68"/>
      <c r="F31" s="68"/>
      <c r="G31" s="68"/>
      <c r="H31" s="68"/>
      <c r="I31" s="134"/>
      <c r="J31" s="68"/>
      <c r="K31" s="68"/>
      <c r="L31" s="40"/>
    </row>
    <row r="32" spans="2:12" s="1" customFormat="1" ht="14.4" customHeight="1">
      <c r="B32" s="40"/>
      <c r="F32" s="137" t="s">
        <v>42</v>
      </c>
      <c r="I32" s="138" t="s">
        <v>41</v>
      </c>
      <c r="J32" s="137" t="s">
        <v>43</v>
      </c>
      <c r="L32" s="40"/>
    </row>
    <row r="33" spans="2:12" s="1" customFormat="1" ht="14.4" customHeight="1">
      <c r="B33" s="40"/>
      <c r="D33" s="125" t="s">
        <v>44</v>
      </c>
      <c r="E33" s="125" t="s">
        <v>45</v>
      </c>
      <c r="F33" s="139">
        <f>ROUND((SUM(BE88:BE360)),2)</f>
        <v>0</v>
      </c>
      <c r="I33" s="140">
        <v>0.21</v>
      </c>
      <c r="J33" s="139">
        <f>ROUND(((SUM(BE88:BE360))*I33),2)</f>
        <v>0</v>
      </c>
      <c r="L33" s="40"/>
    </row>
    <row r="34" spans="2:12" s="1" customFormat="1" ht="14.4" customHeight="1">
      <c r="B34" s="40"/>
      <c r="E34" s="125" t="s">
        <v>46</v>
      </c>
      <c r="F34" s="139">
        <f>ROUND((SUM(BF88:BF360)),2)</f>
        <v>0</v>
      </c>
      <c r="I34" s="140">
        <v>0.15</v>
      </c>
      <c r="J34" s="139">
        <f>ROUND(((SUM(BF88:BF360))*I34),2)</f>
        <v>0</v>
      </c>
      <c r="L34" s="40"/>
    </row>
    <row r="35" spans="2:12" s="1" customFormat="1" ht="14.4" customHeight="1" hidden="1">
      <c r="B35" s="40"/>
      <c r="E35" s="125" t="s">
        <v>47</v>
      </c>
      <c r="F35" s="139">
        <f>ROUND((SUM(BG88:BG360)),2)</f>
        <v>0</v>
      </c>
      <c r="I35" s="140">
        <v>0.21</v>
      </c>
      <c r="J35" s="139">
        <f>0</f>
        <v>0</v>
      </c>
      <c r="L35" s="40"/>
    </row>
    <row r="36" spans="2:12" s="1" customFormat="1" ht="14.4" customHeight="1" hidden="1">
      <c r="B36" s="40"/>
      <c r="E36" s="125" t="s">
        <v>48</v>
      </c>
      <c r="F36" s="139">
        <f>ROUND((SUM(BH88:BH360)),2)</f>
        <v>0</v>
      </c>
      <c r="I36" s="140">
        <v>0.15</v>
      </c>
      <c r="J36" s="139">
        <f>0</f>
        <v>0</v>
      </c>
      <c r="L36" s="40"/>
    </row>
    <row r="37" spans="2:12" s="1" customFormat="1" ht="14.4" customHeight="1" hidden="1">
      <c r="B37" s="40"/>
      <c r="E37" s="125" t="s">
        <v>49</v>
      </c>
      <c r="F37" s="139">
        <f>ROUND((SUM(BI88:BI360)),2)</f>
        <v>0</v>
      </c>
      <c r="I37" s="140">
        <v>0</v>
      </c>
      <c r="J37" s="139">
        <f>0</f>
        <v>0</v>
      </c>
      <c r="L37" s="40"/>
    </row>
    <row r="38" spans="2:12" s="1" customFormat="1" ht="6.95" customHeight="1">
      <c r="B38" s="40"/>
      <c r="I38" s="127"/>
      <c r="L38" s="40"/>
    </row>
    <row r="39" spans="2:12" s="1" customFormat="1" ht="25.4" customHeight="1">
      <c r="B39" s="40"/>
      <c r="C39" s="141"/>
      <c r="D39" s="142" t="s">
        <v>50</v>
      </c>
      <c r="E39" s="143"/>
      <c r="F39" s="143"/>
      <c r="G39" s="144" t="s">
        <v>51</v>
      </c>
      <c r="H39" s="145" t="s">
        <v>52</v>
      </c>
      <c r="I39" s="146"/>
      <c r="J39" s="147">
        <f>SUM(J30:J37)</f>
        <v>0</v>
      </c>
      <c r="K39" s="148"/>
      <c r="L39" s="40"/>
    </row>
    <row r="40" spans="2:12" s="1" customFormat="1" ht="14.4" customHeight="1">
      <c r="B40" s="149"/>
      <c r="C40" s="150"/>
      <c r="D40" s="150"/>
      <c r="E40" s="150"/>
      <c r="F40" s="150"/>
      <c r="G40" s="150"/>
      <c r="H40" s="150"/>
      <c r="I40" s="151"/>
      <c r="J40" s="150"/>
      <c r="K40" s="150"/>
      <c r="L40" s="40"/>
    </row>
    <row r="44" spans="2:12" s="1" customFormat="1" ht="6.95" customHeight="1">
      <c r="B44" s="152"/>
      <c r="C44" s="153"/>
      <c r="D44" s="153"/>
      <c r="E44" s="153"/>
      <c r="F44" s="153"/>
      <c r="G44" s="153"/>
      <c r="H44" s="153"/>
      <c r="I44" s="154"/>
      <c r="J44" s="153"/>
      <c r="K44" s="153"/>
      <c r="L44" s="40"/>
    </row>
    <row r="45" spans="2:12" s="1" customFormat="1" ht="24.95" customHeight="1">
      <c r="B45" s="35"/>
      <c r="C45" s="20" t="s">
        <v>103</v>
      </c>
      <c r="D45" s="36"/>
      <c r="E45" s="36"/>
      <c r="F45" s="36"/>
      <c r="G45" s="36"/>
      <c r="H45" s="36"/>
      <c r="I45" s="127"/>
      <c r="J45" s="36"/>
      <c r="K45" s="36"/>
      <c r="L45" s="40"/>
    </row>
    <row r="46" spans="2:12" s="1" customFormat="1" ht="6.95" customHeight="1">
      <c r="B46" s="35"/>
      <c r="C46" s="36"/>
      <c r="D46" s="36"/>
      <c r="E46" s="36"/>
      <c r="F46" s="36"/>
      <c r="G46" s="36"/>
      <c r="H46" s="36"/>
      <c r="I46" s="127"/>
      <c r="J46" s="36"/>
      <c r="K46" s="36"/>
      <c r="L46" s="40"/>
    </row>
    <row r="47" spans="2:12" s="1" customFormat="1" ht="12" customHeight="1">
      <c r="B47" s="35"/>
      <c r="C47" s="29" t="s">
        <v>16</v>
      </c>
      <c r="D47" s="36"/>
      <c r="E47" s="36"/>
      <c r="F47" s="36"/>
      <c r="G47" s="36"/>
      <c r="H47" s="36"/>
      <c r="I47" s="127"/>
      <c r="J47" s="36"/>
      <c r="K47" s="36"/>
      <c r="L47" s="40"/>
    </row>
    <row r="48" spans="2:12" s="1" customFormat="1" ht="14.4" customHeight="1">
      <c r="B48" s="35"/>
      <c r="C48" s="36"/>
      <c r="D48" s="36"/>
      <c r="E48" s="155" t="str">
        <f>E7</f>
        <v>Obnova a dostavba kanalizace Plánice - Klatovská, Kostelní</v>
      </c>
      <c r="F48" s="29"/>
      <c r="G48" s="29"/>
      <c r="H48" s="29"/>
      <c r="I48" s="127"/>
      <c r="J48" s="36"/>
      <c r="K48" s="36"/>
      <c r="L48" s="40"/>
    </row>
    <row r="49" spans="2:12" s="1" customFormat="1" ht="12" customHeight="1">
      <c r="B49" s="35"/>
      <c r="C49" s="29" t="s">
        <v>101</v>
      </c>
      <c r="D49" s="36"/>
      <c r="E49" s="36"/>
      <c r="F49" s="36"/>
      <c r="G49" s="36"/>
      <c r="H49" s="36"/>
      <c r="I49" s="127"/>
      <c r="J49" s="36"/>
      <c r="K49" s="36"/>
      <c r="L49" s="40"/>
    </row>
    <row r="50" spans="2:12" s="1" customFormat="1" ht="14.4" customHeight="1">
      <c r="B50" s="35"/>
      <c r="C50" s="36"/>
      <c r="D50" s="36"/>
      <c r="E50" s="61" t="str">
        <f>E9</f>
        <v>SO 303 - Kanalizační přípojky</v>
      </c>
      <c r="F50" s="36"/>
      <c r="G50" s="36"/>
      <c r="H50" s="36"/>
      <c r="I50" s="127"/>
      <c r="J50" s="36"/>
      <c r="K50" s="36"/>
      <c r="L50" s="40"/>
    </row>
    <row r="51" spans="2:12" s="1" customFormat="1" ht="6.95" customHeight="1">
      <c r="B51" s="35"/>
      <c r="C51" s="36"/>
      <c r="D51" s="36"/>
      <c r="E51" s="36"/>
      <c r="F51" s="36"/>
      <c r="G51" s="36"/>
      <c r="H51" s="36"/>
      <c r="I51" s="127"/>
      <c r="J51" s="36"/>
      <c r="K51" s="36"/>
      <c r="L51" s="40"/>
    </row>
    <row r="52" spans="2:12" s="1" customFormat="1" ht="12" customHeight="1">
      <c r="B52" s="35"/>
      <c r="C52" s="29" t="s">
        <v>21</v>
      </c>
      <c r="D52" s="36"/>
      <c r="E52" s="36"/>
      <c r="F52" s="24" t="str">
        <f>F12</f>
        <v>Plánice</v>
      </c>
      <c r="G52" s="36"/>
      <c r="H52" s="36"/>
      <c r="I52" s="129" t="s">
        <v>23</v>
      </c>
      <c r="J52" s="64" t="str">
        <f>IF(J12="","",J12)</f>
        <v>29. 10. 2018</v>
      </c>
      <c r="K52" s="36"/>
      <c r="L52" s="40"/>
    </row>
    <row r="53" spans="2:12" s="1" customFormat="1" ht="6.95" customHeight="1">
      <c r="B53" s="35"/>
      <c r="C53" s="36"/>
      <c r="D53" s="36"/>
      <c r="E53" s="36"/>
      <c r="F53" s="36"/>
      <c r="G53" s="36"/>
      <c r="H53" s="36"/>
      <c r="I53" s="127"/>
      <c r="J53" s="36"/>
      <c r="K53" s="36"/>
      <c r="L53" s="40"/>
    </row>
    <row r="54" spans="2:12" s="1" customFormat="1" ht="22.8" customHeight="1">
      <c r="B54" s="35"/>
      <c r="C54" s="29" t="s">
        <v>25</v>
      </c>
      <c r="D54" s="36"/>
      <c r="E54" s="36"/>
      <c r="F54" s="24" t="str">
        <f>E15</f>
        <v>Město Plánice</v>
      </c>
      <c r="G54" s="36"/>
      <c r="H54" s="36"/>
      <c r="I54" s="129" t="s">
        <v>32</v>
      </c>
      <c r="J54" s="33" t="str">
        <f>E21</f>
        <v>INGVAMA inženýrská a projektová spol. s r.o.</v>
      </c>
      <c r="K54" s="36"/>
      <c r="L54" s="40"/>
    </row>
    <row r="55" spans="2:12" s="1" customFormat="1" ht="12.6" customHeight="1">
      <c r="B55" s="35"/>
      <c r="C55" s="29" t="s">
        <v>30</v>
      </c>
      <c r="D55" s="36"/>
      <c r="E55" s="36"/>
      <c r="F55" s="24" t="str">
        <f>IF(E18="","",E18)</f>
        <v>Vyplň údaj</v>
      </c>
      <c r="G55" s="36"/>
      <c r="H55" s="36"/>
      <c r="I55" s="129" t="s">
        <v>36</v>
      </c>
      <c r="J55" s="33" t="str">
        <f>E24</f>
        <v xml:space="preserve"> </v>
      </c>
      <c r="K55" s="36"/>
      <c r="L55" s="40"/>
    </row>
    <row r="56" spans="2:12" s="1" customFormat="1" ht="10.3" customHeight="1">
      <c r="B56" s="35"/>
      <c r="C56" s="36"/>
      <c r="D56" s="36"/>
      <c r="E56" s="36"/>
      <c r="F56" s="36"/>
      <c r="G56" s="36"/>
      <c r="H56" s="36"/>
      <c r="I56" s="127"/>
      <c r="J56" s="36"/>
      <c r="K56" s="36"/>
      <c r="L56" s="40"/>
    </row>
    <row r="57" spans="2:12" s="1" customFormat="1" ht="29.25" customHeight="1">
      <c r="B57" s="35"/>
      <c r="C57" s="156" t="s">
        <v>104</v>
      </c>
      <c r="D57" s="157"/>
      <c r="E57" s="157"/>
      <c r="F57" s="157"/>
      <c r="G57" s="157"/>
      <c r="H57" s="157"/>
      <c r="I57" s="158"/>
      <c r="J57" s="159" t="s">
        <v>105</v>
      </c>
      <c r="K57" s="157"/>
      <c r="L57" s="40"/>
    </row>
    <row r="58" spans="2:12" s="1" customFormat="1" ht="10.3" customHeight="1">
      <c r="B58" s="35"/>
      <c r="C58" s="36"/>
      <c r="D58" s="36"/>
      <c r="E58" s="36"/>
      <c r="F58" s="36"/>
      <c r="G58" s="36"/>
      <c r="H58" s="36"/>
      <c r="I58" s="127"/>
      <c r="J58" s="36"/>
      <c r="K58" s="36"/>
      <c r="L58" s="40"/>
    </row>
    <row r="59" spans="2:47" s="1" customFormat="1" ht="22.8" customHeight="1">
      <c r="B59" s="35"/>
      <c r="C59" s="160" t="s">
        <v>72</v>
      </c>
      <c r="D59" s="36"/>
      <c r="E59" s="36"/>
      <c r="F59" s="36"/>
      <c r="G59" s="36"/>
      <c r="H59" s="36"/>
      <c r="I59" s="127"/>
      <c r="J59" s="94">
        <f>J88</f>
        <v>0</v>
      </c>
      <c r="K59" s="36"/>
      <c r="L59" s="40"/>
      <c r="AU59" s="14" t="s">
        <v>106</v>
      </c>
    </row>
    <row r="60" spans="2:12" s="7" customFormat="1" ht="24.95" customHeight="1">
      <c r="B60" s="161"/>
      <c r="C60" s="162"/>
      <c r="D60" s="163" t="s">
        <v>107</v>
      </c>
      <c r="E60" s="164"/>
      <c r="F60" s="164"/>
      <c r="G60" s="164"/>
      <c r="H60" s="164"/>
      <c r="I60" s="165"/>
      <c r="J60" s="166">
        <f>J89</f>
        <v>0</v>
      </c>
      <c r="K60" s="162"/>
      <c r="L60" s="167"/>
    </row>
    <row r="61" spans="2:12" s="8" customFormat="1" ht="19.9" customHeight="1">
      <c r="B61" s="168"/>
      <c r="C61" s="169"/>
      <c r="D61" s="170" t="s">
        <v>108</v>
      </c>
      <c r="E61" s="171"/>
      <c r="F61" s="171"/>
      <c r="G61" s="171"/>
      <c r="H61" s="171"/>
      <c r="I61" s="172"/>
      <c r="J61" s="173">
        <f>J90</f>
        <v>0</v>
      </c>
      <c r="K61" s="169"/>
      <c r="L61" s="174"/>
    </row>
    <row r="62" spans="2:12" s="8" customFormat="1" ht="19.9" customHeight="1">
      <c r="B62" s="168"/>
      <c r="C62" s="169"/>
      <c r="D62" s="170" t="s">
        <v>109</v>
      </c>
      <c r="E62" s="171"/>
      <c r="F62" s="171"/>
      <c r="G62" s="171"/>
      <c r="H62" s="171"/>
      <c r="I62" s="172"/>
      <c r="J62" s="173">
        <f>J275</f>
        <v>0</v>
      </c>
      <c r="K62" s="169"/>
      <c r="L62" s="174"/>
    </row>
    <row r="63" spans="2:12" s="8" customFormat="1" ht="19.9" customHeight="1">
      <c r="B63" s="168"/>
      <c r="C63" s="169"/>
      <c r="D63" s="170" t="s">
        <v>110</v>
      </c>
      <c r="E63" s="171"/>
      <c r="F63" s="171"/>
      <c r="G63" s="171"/>
      <c r="H63" s="171"/>
      <c r="I63" s="172"/>
      <c r="J63" s="173">
        <f>J278</f>
        <v>0</v>
      </c>
      <c r="K63" s="169"/>
      <c r="L63" s="174"/>
    </row>
    <row r="64" spans="2:12" s="8" customFormat="1" ht="19.9" customHeight="1">
      <c r="B64" s="168"/>
      <c r="C64" s="169"/>
      <c r="D64" s="170" t="s">
        <v>111</v>
      </c>
      <c r="E64" s="171"/>
      <c r="F64" s="171"/>
      <c r="G64" s="171"/>
      <c r="H64" s="171"/>
      <c r="I64" s="172"/>
      <c r="J64" s="173">
        <f>J283</f>
        <v>0</v>
      </c>
      <c r="K64" s="169"/>
      <c r="L64" s="174"/>
    </row>
    <row r="65" spans="2:12" s="8" customFormat="1" ht="19.9" customHeight="1">
      <c r="B65" s="168"/>
      <c r="C65" s="169"/>
      <c r="D65" s="170" t="s">
        <v>112</v>
      </c>
      <c r="E65" s="171"/>
      <c r="F65" s="171"/>
      <c r="G65" s="171"/>
      <c r="H65" s="171"/>
      <c r="I65" s="172"/>
      <c r="J65" s="173">
        <f>J303</f>
        <v>0</v>
      </c>
      <c r="K65" s="169"/>
      <c r="L65" s="174"/>
    </row>
    <row r="66" spans="2:12" s="8" customFormat="1" ht="19.9" customHeight="1">
      <c r="B66" s="168"/>
      <c r="C66" s="169"/>
      <c r="D66" s="170" t="s">
        <v>1104</v>
      </c>
      <c r="E66" s="171"/>
      <c r="F66" s="171"/>
      <c r="G66" s="171"/>
      <c r="H66" s="171"/>
      <c r="I66" s="172"/>
      <c r="J66" s="173">
        <f>J321</f>
        <v>0</v>
      </c>
      <c r="K66" s="169"/>
      <c r="L66" s="174"/>
    </row>
    <row r="67" spans="2:12" s="8" customFormat="1" ht="19.9" customHeight="1">
      <c r="B67" s="168"/>
      <c r="C67" s="169"/>
      <c r="D67" s="170" t="s">
        <v>113</v>
      </c>
      <c r="E67" s="171"/>
      <c r="F67" s="171"/>
      <c r="G67" s="171"/>
      <c r="H67" s="171"/>
      <c r="I67" s="172"/>
      <c r="J67" s="173">
        <f>J332</f>
        <v>0</v>
      </c>
      <c r="K67" s="169"/>
      <c r="L67" s="174"/>
    </row>
    <row r="68" spans="2:12" s="8" customFormat="1" ht="19.9" customHeight="1">
      <c r="B68" s="168"/>
      <c r="C68" s="169"/>
      <c r="D68" s="170" t="s">
        <v>114</v>
      </c>
      <c r="E68" s="171"/>
      <c r="F68" s="171"/>
      <c r="G68" s="171"/>
      <c r="H68" s="171"/>
      <c r="I68" s="172"/>
      <c r="J68" s="173">
        <f>J357</f>
        <v>0</v>
      </c>
      <c r="K68" s="169"/>
      <c r="L68" s="174"/>
    </row>
    <row r="69" spans="2:12" s="1" customFormat="1" ht="21.8" customHeight="1">
      <c r="B69" s="35"/>
      <c r="C69" s="36"/>
      <c r="D69" s="36"/>
      <c r="E69" s="36"/>
      <c r="F69" s="36"/>
      <c r="G69" s="36"/>
      <c r="H69" s="36"/>
      <c r="I69" s="127"/>
      <c r="J69" s="36"/>
      <c r="K69" s="36"/>
      <c r="L69" s="40"/>
    </row>
    <row r="70" spans="2:12" s="1" customFormat="1" ht="6.95" customHeight="1">
      <c r="B70" s="54"/>
      <c r="C70" s="55"/>
      <c r="D70" s="55"/>
      <c r="E70" s="55"/>
      <c r="F70" s="55"/>
      <c r="G70" s="55"/>
      <c r="H70" s="55"/>
      <c r="I70" s="151"/>
      <c r="J70" s="55"/>
      <c r="K70" s="55"/>
      <c r="L70" s="40"/>
    </row>
    <row r="74" spans="2:12" s="1" customFormat="1" ht="6.95" customHeight="1">
      <c r="B74" s="56"/>
      <c r="C74" s="57"/>
      <c r="D74" s="57"/>
      <c r="E74" s="57"/>
      <c r="F74" s="57"/>
      <c r="G74" s="57"/>
      <c r="H74" s="57"/>
      <c r="I74" s="154"/>
      <c r="J74" s="57"/>
      <c r="K74" s="57"/>
      <c r="L74" s="40"/>
    </row>
    <row r="75" spans="2:12" s="1" customFormat="1" ht="24.95" customHeight="1">
      <c r="B75" s="35"/>
      <c r="C75" s="20" t="s">
        <v>115</v>
      </c>
      <c r="D75" s="36"/>
      <c r="E75" s="36"/>
      <c r="F75" s="36"/>
      <c r="G75" s="36"/>
      <c r="H75" s="36"/>
      <c r="I75" s="127"/>
      <c r="J75" s="36"/>
      <c r="K75" s="36"/>
      <c r="L75" s="40"/>
    </row>
    <row r="76" spans="2:12" s="1" customFormat="1" ht="6.95" customHeight="1">
      <c r="B76" s="35"/>
      <c r="C76" s="36"/>
      <c r="D76" s="36"/>
      <c r="E76" s="36"/>
      <c r="F76" s="36"/>
      <c r="G76" s="36"/>
      <c r="H76" s="36"/>
      <c r="I76" s="127"/>
      <c r="J76" s="36"/>
      <c r="K76" s="36"/>
      <c r="L76" s="40"/>
    </row>
    <row r="77" spans="2:12" s="1" customFormat="1" ht="12" customHeight="1">
      <c r="B77" s="35"/>
      <c r="C77" s="29" t="s">
        <v>16</v>
      </c>
      <c r="D77" s="36"/>
      <c r="E77" s="36"/>
      <c r="F77" s="36"/>
      <c r="G77" s="36"/>
      <c r="H77" s="36"/>
      <c r="I77" s="127"/>
      <c r="J77" s="36"/>
      <c r="K77" s="36"/>
      <c r="L77" s="40"/>
    </row>
    <row r="78" spans="2:12" s="1" customFormat="1" ht="14.4" customHeight="1">
      <c r="B78" s="35"/>
      <c r="C78" s="36"/>
      <c r="D78" s="36"/>
      <c r="E78" s="155" t="str">
        <f>E7</f>
        <v>Obnova a dostavba kanalizace Plánice - Klatovská, Kostelní</v>
      </c>
      <c r="F78" s="29"/>
      <c r="G78" s="29"/>
      <c r="H78" s="29"/>
      <c r="I78" s="127"/>
      <c r="J78" s="36"/>
      <c r="K78" s="36"/>
      <c r="L78" s="40"/>
    </row>
    <row r="79" spans="2:12" s="1" customFormat="1" ht="12" customHeight="1">
      <c r="B79" s="35"/>
      <c r="C79" s="29" t="s">
        <v>101</v>
      </c>
      <c r="D79" s="36"/>
      <c r="E79" s="36"/>
      <c r="F79" s="36"/>
      <c r="G79" s="36"/>
      <c r="H79" s="36"/>
      <c r="I79" s="127"/>
      <c r="J79" s="36"/>
      <c r="K79" s="36"/>
      <c r="L79" s="40"/>
    </row>
    <row r="80" spans="2:12" s="1" customFormat="1" ht="14.4" customHeight="1">
      <c r="B80" s="35"/>
      <c r="C80" s="36"/>
      <c r="D80" s="36"/>
      <c r="E80" s="61" t="str">
        <f>E9</f>
        <v>SO 303 - Kanalizační přípojky</v>
      </c>
      <c r="F80" s="36"/>
      <c r="G80" s="36"/>
      <c r="H80" s="36"/>
      <c r="I80" s="127"/>
      <c r="J80" s="36"/>
      <c r="K80" s="36"/>
      <c r="L80" s="40"/>
    </row>
    <row r="81" spans="2:12" s="1" customFormat="1" ht="6.95" customHeight="1">
      <c r="B81" s="35"/>
      <c r="C81" s="36"/>
      <c r="D81" s="36"/>
      <c r="E81" s="36"/>
      <c r="F81" s="36"/>
      <c r="G81" s="36"/>
      <c r="H81" s="36"/>
      <c r="I81" s="127"/>
      <c r="J81" s="36"/>
      <c r="K81" s="36"/>
      <c r="L81" s="40"/>
    </row>
    <row r="82" spans="2:12" s="1" customFormat="1" ht="12" customHeight="1">
      <c r="B82" s="35"/>
      <c r="C82" s="29" t="s">
        <v>21</v>
      </c>
      <c r="D82" s="36"/>
      <c r="E82" s="36"/>
      <c r="F82" s="24" t="str">
        <f>F12</f>
        <v>Plánice</v>
      </c>
      <c r="G82" s="36"/>
      <c r="H82" s="36"/>
      <c r="I82" s="129" t="s">
        <v>23</v>
      </c>
      <c r="J82" s="64" t="str">
        <f>IF(J12="","",J12)</f>
        <v>29. 10. 2018</v>
      </c>
      <c r="K82" s="36"/>
      <c r="L82" s="40"/>
    </row>
    <row r="83" spans="2:12" s="1" customFormat="1" ht="6.95" customHeight="1">
      <c r="B83" s="35"/>
      <c r="C83" s="36"/>
      <c r="D83" s="36"/>
      <c r="E83" s="36"/>
      <c r="F83" s="36"/>
      <c r="G83" s="36"/>
      <c r="H83" s="36"/>
      <c r="I83" s="127"/>
      <c r="J83" s="36"/>
      <c r="K83" s="36"/>
      <c r="L83" s="40"/>
    </row>
    <row r="84" spans="2:12" s="1" customFormat="1" ht="22.8" customHeight="1">
      <c r="B84" s="35"/>
      <c r="C84" s="29" t="s">
        <v>25</v>
      </c>
      <c r="D84" s="36"/>
      <c r="E84" s="36"/>
      <c r="F84" s="24" t="str">
        <f>E15</f>
        <v>Město Plánice</v>
      </c>
      <c r="G84" s="36"/>
      <c r="H84" s="36"/>
      <c r="I84" s="129" t="s">
        <v>32</v>
      </c>
      <c r="J84" s="33" t="str">
        <f>E21</f>
        <v>INGVAMA inženýrská a projektová spol. s r.o.</v>
      </c>
      <c r="K84" s="36"/>
      <c r="L84" s="40"/>
    </row>
    <row r="85" spans="2:12" s="1" customFormat="1" ht="12.6" customHeight="1">
      <c r="B85" s="35"/>
      <c r="C85" s="29" t="s">
        <v>30</v>
      </c>
      <c r="D85" s="36"/>
      <c r="E85" s="36"/>
      <c r="F85" s="24" t="str">
        <f>IF(E18="","",E18)</f>
        <v>Vyplň údaj</v>
      </c>
      <c r="G85" s="36"/>
      <c r="H85" s="36"/>
      <c r="I85" s="129" t="s">
        <v>36</v>
      </c>
      <c r="J85" s="33" t="str">
        <f>E24</f>
        <v xml:space="preserve"> </v>
      </c>
      <c r="K85" s="36"/>
      <c r="L85" s="40"/>
    </row>
    <row r="86" spans="2:12" s="1" customFormat="1" ht="10.3" customHeight="1">
      <c r="B86" s="35"/>
      <c r="C86" s="36"/>
      <c r="D86" s="36"/>
      <c r="E86" s="36"/>
      <c r="F86" s="36"/>
      <c r="G86" s="36"/>
      <c r="H86" s="36"/>
      <c r="I86" s="127"/>
      <c r="J86" s="36"/>
      <c r="K86" s="36"/>
      <c r="L86" s="40"/>
    </row>
    <row r="87" spans="2:20" s="9" customFormat="1" ht="29.25" customHeight="1">
      <c r="B87" s="175"/>
      <c r="C87" s="176" t="s">
        <v>116</v>
      </c>
      <c r="D87" s="177" t="s">
        <v>59</v>
      </c>
      <c r="E87" s="177" t="s">
        <v>55</v>
      </c>
      <c r="F87" s="177" t="s">
        <v>56</v>
      </c>
      <c r="G87" s="177" t="s">
        <v>117</v>
      </c>
      <c r="H87" s="177" t="s">
        <v>118</v>
      </c>
      <c r="I87" s="178" t="s">
        <v>119</v>
      </c>
      <c r="J87" s="177" t="s">
        <v>105</v>
      </c>
      <c r="K87" s="179" t="s">
        <v>120</v>
      </c>
      <c r="L87" s="180"/>
      <c r="M87" s="84" t="s">
        <v>19</v>
      </c>
      <c r="N87" s="85" t="s">
        <v>44</v>
      </c>
      <c r="O87" s="85" t="s">
        <v>121</v>
      </c>
      <c r="P87" s="85" t="s">
        <v>122</v>
      </c>
      <c r="Q87" s="85" t="s">
        <v>123</v>
      </c>
      <c r="R87" s="85" t="s">
        <v>124</v>
      </c>
      <c r="S87" s="85" t="s">
        <v>125</v>
      </c>
      <c r="T87" s="86" t="s">
        <v>126</v>
      </c>
    </row>
    <row r="88" spans="2:63" s="1" customFormat="1" ht="22.8" customHeight="1">
      <c r="B88" s="35"/>
      <c r="C88" s="91" t="s">
        <v>127</v>
      </c>
      <c r="D88" s="36"/>
      <c r="E88" s="36"/>
      <c r="F88" s="36"/>
      <c r="G88" s="36"/>
      <c r="H88" s="36"/>
      <c r="I88" s="127"/>
      <c r="J88" s="181">
        <f>BK88</f>
        <v>0</v>
      </c>
      <c r="K88" s="36"/>
      <c r="L88" s="40"/>
      <c r="M88" s="87"/>
      <c r="N88" s="88"/>
      <c r="O88" s="88"/>
      <c r="P88" s="182">
        <f>P89</f>
        <v>0</v>
      </c>
      <c r="Q88" s="88"/>
      <c r="R88" s="182">
        <f>R89</f>
        <v>157.36190544</v>
      </c>
      <c r="S88" s="88"/>
      <c r="T88" s="183">
        <f>T89</f>
        <v>352.08008</v>
      </c>
      <c r="AT88" s="14" t="s">
        <v>73</v>
      </c>
      <c r="AU88" s="14" t="s">
        <v>106</v>
      </c>
      <c r="BK88" s="184">
        <f>BK89</f>
        <v>0</v>
      </c>
    </row>
    <row r="89" spans="2:63" s="10" customFormat="1" ht="25.9" customHeight="1">
      <c r="B89" s="185"/>
      <c r="C89" s="186"/>
      <c r="D89" s="187" t="s">
        <v>73</v>
      </c>
      <c r="E89" s="188" t="s">
        <v>128</v>
      </c>
      <c r="F89" s="188" t="s">
        <v>129</v>
      </c>
      <c r="G89" s="186"/>
      <c r="H89" s="186"/>
      <c r="I89" s="189"/>
      <c r="J89" s="190">
        <f>BK89</f>
        <v>0</v>
      </c>
      <c r="K89" s="186"/>
      <c r="L89" s="191"/>
      <c r="M89" s="192"/>
      <c r="N89" s="193"/>
      <c r="O89" s="193"/>
      <c r="P89" s="194">
        <f>P90+P275+P278+P283+P303+P321+P332+P357</f>
        <v>0</v>
      </c>
      <c r="Q89" s="193"/>
      <c r="R89" s="194">
        <f>R90+R275+R278+R283+R303+R321+R332+R357</f>
        <v>157.36190544</v>
      </c>
      <c r="S89" s="193"/>
      <c r="T89" s="195">
        <f>T90+T275+T278+T283+T303+T321+T332+T357</f>
        <v>352.08008</v>
      </c>
      <c r="AR89" s="196" t="s">
        <v>82</v>
      </c>
      <c r="AT89" s="197" t="s">
        <v>73</v>
      </c>
      <c r="AU89" s="197" t="s">
        <v>74</v>
      </c>
      <c r="AY89" s="196" t="s">
        <v>130</v>
      </c>
      <c r="BK89" s="198">
        <f>BK90+BK275+BK278+BK283+BK303+BK321+BK332+BK357</f>
        <v>0</v>
      </c>
    </row>
    <row r="90" spans="2:63" s="10" customFormat="1" ht="22.8" customHeight="1">
      <c r="B90" s="185"/>
      <c r="C90" s="186"/>
      <c r="D90" s="187" t="s">
        <v>73</v>
      </c>
      <c r="E90" s="199" t="s">
        <v>82</v>
      </c>
      <c r="F90" s="199" t="s">
        <v>131</v>
      </c>
      <c r="G90" s="186"/>
      <c r="H90" s="186"/>
      <c r="I90" s="189"/>
      <c r="J90" s="200">
        <f>BK90</f>
        <v>0</v>
      </c>
      <c r="K90" s="186"/>
      <c r="L90" s="191"/>
      <c r="M90" s="192"/>
      <c r="N90" s="193"/>
      <c r="O90" s="193"/>
      <c r="P90" s="194">
        <f>SUM(P91:P274)</f>
        <v>0</v>
      </c>
      <c r="Q90" s="193"/>
      <c r="R90" s="194">
        <f>SUM(R91:R274)</f>
        <v>13.840316840000002</v>
      </c>
      <c r="S90" s="193"/>
      <c r="T90" s="195">
        <f>SUM(T91:T274)</f>
        <v>352.08008</v>
      </c>
      <c r="AR90" s="196" t="s">
        <v>82</v>
      </c>
      <c r="AT90" s="197" t="s">
        <v>73</v>
      </c>
      <c r="AU90" s="197" t="s">
        <v>82</v>
      </c>
      <c r="AY90" s="196" t="s">
        <v>130</v>
      </c>
      <c r="BK90" s="198">
        <f>SUM(BK91:BK274)</f>
        <v>0</v>
      </c>
    </row>
    <row r="91" spans="2:65" s="1" customFormat="1" ht="20.4" customHeight="1">
      <c r="B91" s="35"/>
      <c r="C91" s="201" t="s">
        <v>82</v>
      </c>
      <c r="D91" s="201" t="s">
        <v>132</v>
      </c>
      <c r="E91" s="202" t="s">
        <v>692</v>
      </c>
      <c r="F91" s="203" t="s">
        <v>693</v>
      </c>
      <c r="G91" s="204" t="s">
        <v>135</v>
      </c>
      <c r="H91" s="205">
        <v>79.65</v>
      </c>
      <c r="I91" s="206"/>
      <c r="J91" s="207">
        <f>ROUND(I91*H91,2)</f>
        <v>0</v>
      </c>
      <c r="K91" s="203" t="s">
        <v>136</v>
      </c>
      <c r="L91" s="40"/>
      <c r="M91" s="208" t="s">
        <v>19</v>
      </c>
      <c r="N91" s="209" t="s">
        <v>45</v>
      </c>
      <c r="O91" s="76"/>
      <c r="P91" s="210">
        <f>O91*H91</f>
        <v>0</v>
      </c>
      <c r="Q91" s="210">
        <v>0</v>
      </c>
      <c r="R91" s="210">
        <f>Q91*H91</f>
        <v>0</v>
      </c>
      <c r="S91" s="210">
        <v>0.48</v>
      </c>
      <c r="T91" s="211">
        <f>S91*H91</f>
        <v>38.232</v>
      </c>
      <c r="AR91" s="14" t="s">
        <v>137</v>
      </c>
      <c r="AT91" s="14" t="s">
        <v>132</v>
      </c>
      <c r="AU91" s="14" t="s">
        <v>84</v>
      </c>
      <c r="AY91" s="14" t="s">
        <v>130</v>
      </c>
      <c r="BE91" s="212">
        <f>IF(N91="základní",J91,0)</f>
        <v>0</v>
      </c>
      <c r="BF91" s="212">
        <f>IF(N91="snížená",J91,0)</f>
        <v>0</v>
      </c>
      <c r="BG91" s="212">
        <f>IF(N91="zákl. přenesená",J91,0)</f>
        <v>0</v>
      </c>
      <c r="BH91" s="212">
        <f>IF(N91="sníž. přenesená",J91,0)</f>
        <v>0</v>
      </c>
      <c r="BI91" s="212">
        <f>IF(N91="nulová",J91,0)</f>
        <v>0</v>
      </c>
      <c r="BJ91" s="14" t="s">
        <v>82</v>
      </c>
      <c r="BK91" s="212">
        <f>ROUND(I91*H91,2)</f>
        <v>0</v>
      </c>
      <c r="BL91" s="14" t="s">
        <v>137</v>
      </c>
      <c r="BM91" s="14" t="s">
        <v>1105</v>
      </c>
    </row>
    <row r="92" spans="2:47" s="1" customFormat="1" ht="12">
      <c r="B92" s="35"/>
      <c r="C92" s="36"/>
      <c r="D92" s="213" t="s">
        <v>139</v>
      </c>
      <c r="E92" s="36"/>
      <c r="F92" s="214" t="s">
        <v>695</v>
      </c>
      <c r="G92" s="36"/>
      <c r="H92" s="36"/>
      <c r="I92" s="127"/>
      <c r="J92" s="36"/>
      <c r="K92" s="36"/>
      <c r="L92" s="40"/>
      <c r="M92" s="215"/>
      <c r="N92" s="76"/>
      <c r="O92" s="76"/>
      <c r="P92" s="76"/>
      <c r="Q92" s="76"/>
      <c r="R92" s="76"/>
      <c r="S92" s="76"/>
      <c r="T92" s="77"/>
      <c r="AT92" s="14" t="s">
        <v>139</v>
      </c>
      <c r="AU92" s="14" t="s">
        <v>84</v>
      </c>
    </row>
    <row r="93" spans="2:47" s="1" customFormat="1" ht="12">
      <c r="B93" s="35"/>
      <c r="C93" s="36"/>
      <c r="D93" s="213" t="s">
        <v>141</v>
      </c>
      <c r="E93" s="36"/>
      <c r="F93" s="216" t="s">
        <v>696</v>
      </c>
      <c r="G93" s="36"/>
      <c r="H93" s="36"/>
      <c r="I93" s="127"/>
      <c r="J93" s="36"/>
      <c r="K93" s="36"/>
      <c r="L93" s="40"/>
      <c r="M93" s="215"/>
      <c r="N93" s="76"/>
      <c r="O93" s="76"/>
      <c r="P93" s="76"/>
      <c r="Q93" s="76"/>
      <c r="R93" s="76"/>
      <c r="S93" s="76"/>
      <c r="T93" s="77"/>
      <c r="AT93" s="14" t="s">
        <v>141</v>
      </c>
      <c r="AU93" s="14" t="s">
        <v>84</v>
      </c>
    </row>
    <row r="94" spans="2:51" s="11" customFormat="1" ht="12">
      <c r="B94" s="217"/>
      <c r="C94" s="218"/>
      <c r="D94" s="213" t="s">
        <v>143</v>
      </c>
      <c r="E94" s="219" t="s">
        <v>19</v>
      </c>
      <c r="F94" s="220" t="s">
        <v>1106</v>
      </c>
      <c r="G94" s="218"/>
      <c r="H94" s="221">
        <v>79.65</v>
      </c>
      <c r="I94" s="222"/>
      <c r="J94" s="218"/>
      <c r="K94" s="218"/>
      <c r="L94" s="223"/>
      <c r="M94" s="224"/>
      <c r="N94" s="225"/>
      <c r="O94" s="225"/>
      <c r="P94" s="225"/>
      <c r="Q94" s="225"/>
      <c r="R94" s="225"/>
      <c r="S94" s="225"/>
      <c r="T94" s="226"/>
      <c r="AT94" s="227" t="s">
        <v>143</v>
      </c>
      <c r="AU94" s="227" t="s">
        <v>84</v>
      </c>
      <c r="AV94" s="11" t="s">
        <v>84</v>
      </c>
      <c r="AW94" s="11" t="s">
        <v>35</v>
      </c>
      <c r="AX94" s="11" t="s">
        <v>82</v>
      </c>
      <c r="AY94" s="227" t="s">
        <v>130</v>
      </c>
    </row>
    <row r="95" spans="2:65" s="1" customFormat="1" ht="20.4" customHeight="1">
      <c r="B95" s="35"/>
      <c r="C95" s="201" t="s">
        <v>84</v>
      </c>
      <c r="D95" s="201" t="s">
        <v>132</v>
      </c>
      <c r="E95" s="202" t="s">
        <v>1107</v>
      </c>
      <c r="F95" s="203" t="s">
        <v>1108</v>
      </c>
      <c r="G95" s="204" t="s">
        <v>135</v>
      </c>
      <c r="H95" s="205">
        <v>66</v>
      </c>
      <c r="I95" s="206"/>
      <c r="J95" s="207">
        <f>ROUND(I95*H95,2)</f>
        <v>0</v>
      </c>
      <c r="K95" s="203" t="s">
        <v>136</v>
      </c>
      <c r="L95" s="40"/>
      <c r="M95" s="208" t="s">
        <v>19</v>
      </c>
      <c r="N95" s="209" t="s">
        <v>45</v>
      </c>
      <c r="O95" s="76"/>
      <c r="P95" s="210">
        <f>O95*H95</f>
        <v>0</v>
      </c>
      <c r="Q95" s="210">
        <v>0</v>
      </c>
      <c r="R95" s="210">
        <f>Q95*H95</f>
        <v>0</v>
      </c>
      <c r="S95" s="210">
        <v>0.26</v>
      </c>
      <c r="T95" s="211">
        <f>S95*H95</f>
        <v>17.16</v>
      </c>
      <c r="AR95" s="14" t="s">
        <v>137</v>
      </c>
      <c r="AT95" s="14" t="s">
        <v>132</v>
      </c>
      <c r="AU95" s="14" t="s">
        <v>84</v>
      </c>
      <c r="AY95" s="14" t="s">
        <v>130</v>
      </c>
      <c r="BE95" s="212">
        <f>IF(N95="základní",J95,0)</f>
        <v>0</v>
      </c>
      <c r="BF95" s="212">
        <f>IF(N95="snížená",J95,0)</f>
        <v>0</v>
      </c>
      <c r="BG95" s="212">
        <f>IF(N95="zákl. přenesená",J95,0)</f>
        <v>0</v>
      </c>
      <c r="BH95" s="212">
        <f>IF(N95="sníž. přenesená",J95,0)</f>
        <v>0</v>
      </c>
      <c r="BI95" s="212">
        <f>IF(N95="nulová",J95,0)</f>
        <v>0</v>
      </c>
      <c r="BJ95" s="14" t="s">
        <v>82</v>
      </c>
      <c r="BK95" s="212">
        <f>ROUND(I95*H95,2)</f>
        <v>0</v>
      </c>
      <c r="BL95" s="14" t="s">
        <v>137</v>
      </c>
      <c r="BM95" s="14" t="s">
        <v>1109</v>
      </c>
    </row>
    <row r="96" spans="2:47" s="1" customFormat="1" ht="12">
      <c r="B96" s="35"/>
      <c r="C96" s="36"/>
      <c r="D96" s="213" t="s">
        <v>139</v>
      </c>
      <c r="E96" s="36"/>
      <c r="F96" s="214" t="s">
        <v>1110</v>
      </c>
      <c r="G96" s="36"/>
      <c r="H96" s="36"/>
      <c r="I96" s="127"/>
      <c r="J96" s="36"/>
      <c r="K96" s="36"/>
      <c r="L96" s="40"/>
      <c r="M96" s="215"/>
      <c r="N96" s="76"/>
      <c r="O96" s="76"/>
      <c r="P96" s="76"/>
      <c r="Q96" s="76"/>
      <c r="R96" s="76"/>
      <c r="S96" s="76"/>
      <c r="T96" s="77"/>
      <c r="AT96" s="14" t="s">
        <v>139</v>
      </c>
      <c r="AU96" s="14" t="s">
        <v>84</v>
      </c>
    </row>
    <row r="97" spans="2:47" s="1" customFormat="1" ht="12">
      <c r="B97" s="35"/>
      <c r="C97" s="36"/>
      <c r="D97" s="213" t="s">
        <v>141</v>
      </c>
      <c r="E97" s="36"/>
      <c r="F97" s="216" t="s">
        <v>1111</v>
      </c>
      <c r="G97" s="36"/>
      <c r="H97" s="36"/>
      <c r="I97" s="127"/>
      <c r="J97" s="36"/>
      <c r="K97" s="36"/>
      <c r="L97" s="40"/>
      <c r="M97" s="215"/>
      <c r="N97" s="76"/>
      <c r="O97" s="76"/>
      <c r="P97" s="76"/>
      <c r="Q97" s="76"/>
      <c r="R97" s="76"/>
      <c r="S97" s="76"/>
      <c r="T97" s="77"/>
      <c r="AT97" s="14" t="s">
        <v>141</v>
      </c>
      <c r="AU97" s="14" t="s">
        <v>84</v>
      </c>
    </row>
    <row r="98" spans="2:51" s="11" customFormat="1" ht="12">
      <c r="B98" s="217"/>
      <c r="C98" s="218"/>
      <c r="D98" s="213" t="s">
        <v>143</v>
      </c>
      <c r="E98" s="219" t="s">
        <v>19</v>
      </c>
      <c r="F98" s="220" t="s">
        <v>1112</v>
      </c>
      <c r="G98" s="218"/>
      <c r="H98" s="221">
        <v>66</v>
      </c>
      <c r="I98" s="222"/>
      <c r="J98" s="218"/>
      <c r="K98" s="218"/>
      <c r="L98" s="223"/>
      <c r="M98" s="224"/>
      <c r="N98" s="225"/>
      <c r="O98" s="225"/>
      <c r="P98" s="225"/>
      <c r="Q98" s="225"/>
      <c r="R98" s="225"/>
      <c r="S98" s="225"/>
      <c r="T98" s="226"/>
      <c r="AT98" s="227" t="s">
        <v>143</v>
      </c>
      <c r="AU98" s="227" t="s">
        <v>84</v>
      </c>
      <c r="AV98" s="11" t="s">
        <v>84</v>
      </c>
      <c r="AW98" s="11" t="s">
        <v>35</v>
      </c>
      <c r="AX98" s="11" t="s">
        <v>82</v>
      </c>
      <c r="AY98" s="227" t="s">
        <v>130</v>
      </c>
    </row>
    <row r="99" spans="2:65" s="1" customFormat="1" ht="20.4" customHeight="1">
      <c r="B99" s="35"/>
      <c r="C99" s="201" t="s">
        <v>150</v>
      </c>
      <c r="D99" s="201" t="s">
        <v>132</v>
      </c>
      <c r="E99" s="202" t="s">
        <v>133</v>
      </c>
      <c r="F99" s="203" t="s">
        <v>134</v>
      </c>
      <c r="G99" s="204" t="s">
        <v>135</v>
      </c>
      <c r="H99" s="205">
        <v>92.4</v>
      </c>
      <c r="I99" s="206"/>
      <c r="J99" s="207">
        <f>ROUND(I99*H99,2)</f>
        <v>0</v>
      </c>
      <c r="K99" s="203" t="s">
        <v>136</v>
      </c>
      <c r="L99" s="40"/>
      <c r="M99" s="208" t="s">
        <v>19</v>
      </c>
      <c r="N99" s="209" t="s">
        <v>45</v>
      </c>
      <c r="O99" s="76"/>
      <c r="P99" s="210">
        <f>O99*H99</f>
        <v>0</v>
      </c>
      <c r="Q99" s="210">
        <v>0</v>
      </c>
      <c r="R99" s="210">
        <f>Q99*H99</f>
        <v>0</v>
      </c>
      <c r="S99" s="210">
        <v>0.417</v>
      </c>
      <c r="T99" s="211">
        <f>S99*H99</f>
        <v>38.5308</v>
      </c>
      <c r="AR99" s="14" t="s">
        <v>137</v>
      </c>
      <c r="AT99" s="14" t="s">
        <v>132</v>
      </c>
      <c r="AU99" s="14" t="s">
        <v>84</v>
      </c>
      <c r="AY99" s="14" t="s">
        <v>130</v>
      </c>
      <c r="BE99" s="212">
        <f>IF(N99="základní",J99,0)</f>
        <v>0</v>
      </c>
      <c r="BF99" s="212">
        <f>IF(N99="snížená",J99,0)</f>
        <v>0</v>
      </c>
      <c r="BG99" s="212">
        <f>IF(N99="zákl. přenesená",J99,0)</f>
        <v>0</v>
      </c>
      <c r="BH99" s="212">
        <f>IF(N99="sníž. přenesená",J99,0)</f>
        <v>0</v>
      </c>
      <c r="BI99" s="212">
        <f>IF(N99="nulová",J99,0)</f>
        <v>0</v>
      </c>
      <c r="BJ99" s="14" t="s">
        <v>82</v>
      </c>
      <c r="BK99" s="212">
        <f>ROUND(I99*H99,2)</f>
        <v>0</v>
      </c>
      <c r="BL99" s="14" t="s">
        <v>137</v>
      </c>
      <c r="BM99" s="14" t="s">
        <v>1113</v>
      </c>
    </row>
    <row r="100" spans="2:47" s="1" customFormat="1" ht="12">
      <c r="B100" s="35"/>
      <c r="C100" s="36"/>
      <c r="D100" s="213" t="s">
        <v>139</v>
      </c>
      <c r="E100" s="36"/>
      <c r="F100" s="214" t="s">
        <v>140</v>
      </c>
      <c r="G100" s="36"/>
      <c r="H100" s="36"/>
      <c r="I100" s="127"/>
      <c r="J100" s="36"/>
      <c r="K100" s="36"/>
      <c r="L100" s="40"/>
      <c r="M100" s="215"/>
      <c r="N100" s="76"/>
      <c r="O100" s="76"/>
      <c r="P100" s="76"/>
      <c r="Q100" s="76"/>
      <c r="R100" s="76"/>
      <c r="S100" s="76"/>
      <c r="T100" s="77"/>
      <c r="AT100" s="14" t="s">
        <v>139</v>
      </c>
      <c r="AU100" s="14" t="s">
        <v>84</v>
      </c>
    </row>
    <row r="101" spans="2:47" s="1" customFormat="1" ht="12">
      <c r="B101" s="35"/>
      <c r="C101" s="36"/>
      <c r="D101" s="213" t="s">
        <v>141</v>
      </c>
      <c r="E101" s="36"/>
      <c r="F101" s="216" t="s">
        <v>142</v>
      </c>
      <c r="G101" s="36"/>
      <c r="H101" s="36"/>
      <c r="I101" s="127"/>
      <c r="J101" s="36"/>
      <c r="K101" s="36"/>
      <c r="L101" s="40"/>
      <c r="M101" s="215"/>
      <c r="N101" s="76"/>
      <c r="O101" s="76"/>
      <c r="P101" s="76"/>
      <c r="Q101" s="76"/>
      <c r="R101" s="76"/>
      <c r="S101" s="76"/>
      <c r="T101" s="77"/>
      <c r="AT101" s="14" t="s">
        <v>141</v>
      </c>
      <c r="AU101" s="14" t="s">
        <v>84</v>
      </c>
    </row>
    <row r="102" spans="2:51" s="11" customFormat="1" ht="12">
      <c r="B102" s="217"/>
      <c r="C102" s="218"/>
      <c r="D102" s="213" t="s">
        <v>143</v>
      </c>
      <c r="E102" s="219" t="s">
        <v>19</v>
      </c>
      <c r="F102" s="220" t="s">
        <v>1114</v>
      </c>
      <c r="G102" s="218"/>
      <c r="H102" s="221">
        <v>92.4</v>
      </c>
      <c r="I102" s="222"/>
      <c r="J102" s="218"/>
      <c r="K102" s="218"/>
      <c r="L102" s="223"/>
      <c r="M102" s="224"/>
      <c r="N102" s="225"/>
      <c r="O102" s="225"/>
      <c r="P102" s="225"/>
      <c r="Q102" s="225"/>
      <c r="R102" s="225"/>
      <c r="S102" s="225"/>
      <c r="T102" s="226"/>
      <c r="AT102" s="227" t="s">
        <v>143</v>
      </c>
      <c r="AU102" s="227" t="s">
        <v>84</v>
      </c>
      <c r="AV102" s="11" t="s">
        <v>84</v>
      </c>
      <c r="AW102" s="11" t="s">
        <v>35</v>
      </c>
      <c r="AX102" s="11" t="s">
        <v>82</v>
      </c>
      <c r="AY102" s="227" t="s">
        <v>130</v>
      </c>
    </row>
    <row r="103" spans="2:65" s="1" customFormat="1" ht="20.4" customHeight="1">
      <c r="B103" s="35"/>
      <c r="C103" s="201" t="s">
        <v>137</v>
      </c>
      <c r="D103" s="201" t="s">
        <v>132</v>
      </c>
      <c r="E103" s="202" t="s">
        <v>145</v>
      </c>
      <c r="F103" s="203" t="s">
        <v>146</v>
      </c>
      <c r="G103" s="204" t="s">
        <v>135</v>
      </c>
      <c r="H103" s="205">
        <v>243.21</v>
      </c>
      <c r="I103" s="206"/>
      <c r="J103" s="207">
        <f>ROUND(I103*H103,2)</f>
        <v>0</v>
      </c>
      <c r="K103" s="203" t="s">
        <v>136</v>
      </c>
      <c r="L103" s="40"/>
      <c r="M103" s="208" t="s">
        <v>19</v>
      </c>
      <c r="N103" s="209" t="s">
        <v>45</v>
      </c>
      <c r="O103" s="76"/>
      <c r="P103" s="210">
        <f>O103*H103</f>
        <v>0</v>
      </c>
      <c r="Q103" s="210">
        <v>0</v>
      </c>
      <c r="R103" s="210">
        <f>Q103*H103</f>
        <v>0</v>
      </c>
      <c r="S103" s="210">
        <v>0.29</v>
      </c>
      <c r="T103" s="211">
        <f>S103*H103</f>
        <v>70.5309</v>
      </c>
      <c r="AR103" s="14" t="s">
        <v>137</v>
      </c>
      <c r="AT103" s="14" t="s">
        <v>132</v>
      </c>
      <c r="AU103" s="14" t="s">
        <v>84</v>
      </c>
      <c r="AY103" s="14" t="s">
        <v>130</v>
      </c>
      <c r="BE103" s="212">
        <f>IF(N103="základní",J103,0)</f>
        <v>0</v>
      </c>
      <c r="BF103" s="212">
        <f>IF(N103="snížená",J103,0)</f>
        <v>0</v>
      </c>
      <c r="BG103" s="212">
        <f>IF(N103="zákl. přenesená",J103,0)</f>
        <v>0</v>
      </c>
      <c r="BH103" s="212">
        <f>IF(N103="sníž. přenesená",J103,0)</f>
        <v>0</v>
      </c>
      <c r="BI103" s="212">
        <f>IF(N103="nulová",J103,0)</f>
        <v>0</v>
      </c>
      <c r="BJ103" s="14" t="s">
        <v>82</v>
      </c>
      <c r="BK103" s="212">
        <f>ROUND(I103*H103,2)</f>
        <v>0</v>
      </c>
      <c r="BL103" s="14" t="s">
        <v>137</v>
      </c>
      <c r="BM103" s="14" t="s">
        <v>1115</v>
      </c>
    </row>
    <row r="104" spans="2:47" s="1" customFormat="1" ht="12">
      <c r="B104" s="35"/>
      <c r="C104" s="36"/>
      <c r="D104" s="213" t="s">
        <v>139</v>
      </c>
      <c r="E104" s="36"/>
      <c r="F104" s="214" t="s">
        <v>148</v>
      </c>
      <c r="G104" s="36"/>
      <c r="H104" s="36"/>
      <c r="I104" s="127"/>
      <c r="J104" s="36"/>
      <c r="K104" s="36"/>
      <c r="L104" s="40"/>
      <c r="M104" s="215"/>
      <c r="N104" s="76"/>
      <c r="O104" s="76"/>
      <c r="P104" s="76"/>
      <c r="Q104" s="76"/>
      <c r="R104" s="76"/>
      <c r="S104" s="76"/>
      <c r="T104" s="77"/>
      <c r="AT104" s="14" t="s">
        <v>139</v>
      </c>
      <c r="AU104" s="14" t="s">
        <v>84</v>
      </c>
    </row>
    <row r="105" spans="2:47" s="1" customFormat="1" ht="12">
      <c r="B105" s="35"/>
      <c r="C105" s="36"/>
      <c r="D105" s="213" t="s">
        <v>141</v>
      </c>
      <c r="E105" s="36"/>
      <c r="F105" s="216" t="s">
        <v>149</v>
      </c>
      <c r="G105" s="36"/>
      <c r="H105" s="36"/>
      <c r="I105" s="127"/>
      <c r="J105" s="36"/>
      <c r="K105" s="36"/>
      <c r="L105" s="40"/>
      <c r="M105" s="215"/>
      <c r="N105" s="76"/>
      <c r="O105" s="76"/>
      <c r="P105" s="76"/>
      <c r="Q105" s="76"/>
      <c r="R105" s="76"/>
      <c r="S105" s="76"/>
      <c r="T105" s="77"/>
      <c r="AT105" s="14" t="s">
        <v>141</v>
      </c>
      <c r="AU105" s="14" t="s">
        <v>84</v>
      </c>
    </row>
    <row r="106" spans="2:51" s="11" customFormat="1" ht="12">
      <c r="B106" s="217"/>
      <c r="C106" s="218"/>
      <c r="D106" s="213" t="s">
        <v>143</v>
      </c>
      <c r="E106" s="219" t="s">
        <v>19</v>
      </c>
      <c r="F106" s="220" t="s">
        <v>1116</v>
      </c>
      <c r="G106" s="218"/>
      <c r="H106" s="221">
        <v>243.21</v>
      </c>
      <c r="I106" s="222"/>
      <c r="J106" s="218"/>
      <c r="K106" s="218"/>
      <c r="L106" s="223"/>
      <c r="M106" s="224"/>
      <c r="N106" s="225"/>
      <c r="O106" s="225"/>
      <c r="P106" s="225"/>
      <c r="Q106" s="225"/>
      <c r="R106" s="225"/>
      <c r="S106" s="225"/>
      <c r="T106" s="226"/>
      <c r="AT106" s="227" t="s">
        <v>143</v>
      </c>
      <c r="AU106" s="227" t="s">
        <v>84</v>
      </c>
      <c r="AV106" s="11" t="s">
        <v>84</v>
      </c>
      <c r="AW106" s="11" t="s">
        <v>35</v>
      </c>
      <c r="AX106" s="11" t="s">
        <v>82</v>
      </c>
      <c r="AY106" s="227" t="s">
        <v>130</v>
      </c>
    </row>
    <row r="107" spans="2:65" s="1" customFormat="1" ht="20.4" customHeight="1">
      <c r="B107" s="35"/>
      <c r="C107" s="201" t="s">
        <v>159</v>
      </c>
      <c r="D107" s="201" t="s">
        <v>132</v>
      </c>
      <c r="E107" s="202" t="s">
        <v>151</v>
      </c>
      <c r="F107" s="203" t="s">
        <v>152</v>
      </c>
      <c r="G107" s="204" t="s">
        <v>135</v>
      </c>
      <c r="H107" s="205">
        <v>253.22</v>
      </c>
      <c r="I107" s="206"/>
      <c r="J107" s="207">
        <f>ROUND(I107*H107,2)</f>
        <v>0</v>
      </c>
      <c r="K107" s="203" t="s">
        <v>136</v>
      </c>
      <c r="L107" s="40"/>
      <c r="M107" s="208" t="s">
        <v>19</v>
      </c>
      <c r="N107" s="209" t="s">
        <v>45</v>
      </c>
      <c r="O107" s="76"/>
      <c r="P107" s="210">
        <f>O107*H107</f>
        <v>0</v>
      </c>
      <c r="Q107" s="210">
        <v>0</v>
      </c>
      <c r="R107" s="210">
        <f>Q107*H107</f>
        <v>0</v>
      </c>
      <c r="S107" s="210">
        <v>0.44</v>
      </c>
      <c r="T107" s="211">
        <f>S107*H107</f>
        <v>111.4168</v>
      </c>
      <c r="AR107" s="14" t="s">
        <v>137</v>
      </c>
      <c r="AT107" s="14" t="s">
        <v>132</v>
      </c>
      <c r="AU107" s="14" t="s">
        <v>84</v>
      </c>
      <c r="AY107" s="14" t="s">
        <v>130</v>
      </c>
      <c r="BE107" s="212">
        <f>IF(N107="základní",J107,0)</f>
        <v>0</v>
      </c>
      <c r="BF107" s="212">
        <f>IF(N107="snížená",J107,0)</f>
        <v>0</v>
      </c>
      <c r="BG107" s="212">
        <f>IF(N107="zákl. přenesená",J107,0)</f>
        <v>0</v>
      </c>
      <c r="BH107" s="212">
        <f>IF(N107="sníž. přenesená",J107,0)</f>
        <v>0</v>
      </c>
      <c r="BI107" s="212">
        <f>IF(N107="nulová",J107,0)</f>
        <v>0</v>
      </c>
      <c r="BJ107" s="14" t="s">
        <v>82</v>
      </c>
      <c r="BK107" s="212">
        <f>ROUND(I107*H107,2)</f>
        <v>0</v>
      </c>
      <c r="BL107" s="14" t="s">
        <v>137</v>
      </c>
      <c r="BM107" s="14" t="s">
        <v>1117</v>
      </c>
    </row>
    <row r="108" spans="2:47" s="1" customFormat="1" ht="12">
      <c r="B108" s="35"/>
      <c r="C108" s="36"/>
      <c r="D108" s="213" t="s">
        <v>139</v>
      </c>
      <c r="E108" s="36"/>
      <c r="F108" s="214" t="s">
        <v>154</v>
      </c>
      <c r="G108" s="36"/>
      <c r="H108" s="36"/>
      <c r="I108" s="127"/>
      <c r="J108" s="36"/>
      <c r="K108" s="36"/>
      <c r="L108" s="40"/>
      <c r="M108" s="215"/>
      <c r="N108" s="76"/>
      <c r="O108" s="76"/>
      <c r="P108" s="76"/>
      <c r="Q108" s="76"/>
      <c r="R108" s="76"/>
      <c r="S108" s="76"/>
      <c r="T108" s="77"/>
      <c r="AT108" s="14" t="s">
        <v>139</v>
      </c>
      <c r="AU108" s="14" t="s">
        <v>84</v>
      </c>
    </row>
    <row r="109" spans="2:47" s="1" customFormat="1" ht="12">
      <c r="B109" s="35"/>
      <c r="C109" s="36"/>
      <c r="D109" s="213" t="s">
        <v>141</v>
      </c>
      <c r="E109" s="36"/>
      <c r="F109" s="216" t="s">
        <v>149</v>
      </c>
      <c r="G109" s="36"/>
      <c r="H109" s="36"/>
      <c r="I109" s="127"/>
      <c r="J109" s="36"/>
      <c r="K109" s="36"/>
      <c r="L109" s="40"/>
      <c r="M109" s="215"/>
      <c r="N109" s="76"/>
      <c r="O109" s="76"/>
      <c r="P109" s="76"/>
      <c r="Q109" s="76"/>
      <c r="R109" s="76"/>
      <c r="S109" s="76"/>
      <c r="T109" s="77"/>
      <c r="AT109" s="14" t="s">
        <v>141</v>
      </c>
      <c r="AU109" s="14" t="s">
        <v>84</v>
      </c>
    </row>
    <row r="110" spans="2:51" s="11" customFormat="1" ht="12">
      <c r="B110" s="217"/>
      <c r="C110" s="218"/>
      <c r="D110" s="213" t="s">
        <v>143</v>
      </c>
      <c r="E110" s="219" t="s">
        <v>19</v>
      </c>
      <c r="F110" s="220" t="s">
        <v>1118</v>
      </c>
      <c r="G110" s="218"/>
      <c r="H110" s="221">
        <v>253.22</v>
      </c>
      <c r="I110" s="222"/>
      <c r="J110" s="218"/>
      <c r="K110" s="218"/>
      <c r="L110" s="223"/>
      <c r="M110" s="224"/>
      <c r="N110" s="225"/>
      <c r="O110" s="225"/>
      <c r="P110" s="225"/>
      <c r="Q110" s="225"/>
      <c r="R110" s="225"/>
      <c r="S110" s="225"/>
      <c r="T110" s="226"/>
      <c r="AT110" s="227" t="s">
        <v>143</v>
      </c>
      <c r="AU110" s="227" t="s">
        <v>84</v>
      </c>
      <c r="AV110" s="11" t="s">
        <v>84</v>
      </c>
      <c r="AW110" s="11" t="s">
        <v>35</v>
      </c>
      <c r="AX110" s="11" t="s">
        <v>82</v>
      </c>
      <c r="AY110" s="227" t="s">
        <v>130</v>
      </c>
    </row>
    <row r="111" spans="2:65" s="1" customFormat="1" ht="20.4" customHeight="1">
      <c r="B111" s="35"/>
      <c r="C111" s="201" t="s">
        <v>164</v>
      </c>
      <c r="D111" s="201" t="s">
        <v>132</v>
      </c>
      <c r="E111" s="202" t="s">
        <v>155</v>
      </c>
      <c r="F111" s="203" t="s">
        <v>156</v>
      </c>
      <c r="G111" s="204" t="s">
        <v>135</v>
      </c>
      <c r="H111" s="205">
        <v>194.81</v>
      </c>
      <c r="I111" s="206"/>
      <c r="J111" s="207">
        <f>ROUND(I111*H111,2)</f>
        <v>0</v>
      </c>
      <c r="K111" s="203" t="s">
        <v>136</v>
      </c>
      <c r="L111" s="40"/>
      <c r="M111" s="208" t="s">
        <v>19</v>
      </c>
      <c r="N111" s="209" t="s">
        <v>45</v>
      </c>
      <c r="O111" s="76"/>
      <c r="P111" s="210">
        <f>O111*H111</f>
        <v>0</v>
      </c>
      <c r="Q111" s="210">
        <v>0</v>
      </c>
      <c r="R111" s="210">
        <f>Q111*H111</f>
        <v>0</v>
      </c>
      <c r="S111" s="210">
        <v>0.098</v>
      </c>
      <c r="T111" s="211">
        <f>S111*H111</f>
        <v>19.09138</v>
      </c>
      <c r="AR111" s="14" t="s">
        <v>137</v>
      </c>
      <c r="AT111" s="14" t="s">
        <v>132</v>
      </c>
      <c r="AU111" s="14" t="s">
        <v>84</v>
      </c>
      <c r="AY111" s="14" t="s">
        <v>130</v>
      </c>
      <c r="BE111" s="212">
        <f>IF(N111="základní",J111,0)</f>
        <v>0</v>
      </c>
      <c r="BF111" s="212">
        <f>IF(N111="snížená",J111,0)</f>
        <v>0</v>
      </c>
      <c r="BG111" s="212">
        <f>IF(N111="zákl. přenesená",J111,0)</f>
        <v>0</v>
      </c>
      <c r="BH111" s="212">
        <f>IF(N111="sníž. přenesená",J111,0)</f>
        <v>0</v>
      </c>
      <c r="BI111" s="212">
        <f>IF(N111="nulová",J111,0)</f>
        <v>0</v>
      </c>
      <c r="BJ111" s="14" t="s">
        <v>82</v>
      </c>
      <c r="BK111" s="212">
        <f>ROUND(I111*H111,2)</f>
        <v>0</v>
      </c>
      <c r="BL111" s="14" t="s">
        <v>137</v>
      </c>
      <c r="BM111" s="14" t="s">
        <v>1119</v>
      </c>
    </row>
    <row r="112" spans="2:47" s="1" customFormat="1" ht="12">
      <c r="B112" s="35"/>
      <c r="C112" s="36"/>
      <c r="D112" s="213" t="s">
        <v>139</v>
      </c>
      <c r="E112" s="36"/>
      <c r="F112" s="214" t="s">
        <v>158</v>
      </c>
      <c r="G112" s="36"/>
      <c r="H112" s="36"/>
      <c r="I112" s="127"/>
      <c r="J112" s="36"/>
      <c r="K112" s="36"/>
      <c r="L112" s="40"/>
      <c r="M112" s="215"/>
      <c r="N112" s="76"/>
      <c r="O112" s="76"/>
      <c r="P112" s="76"/>
      <c r="Q112" s="76"/>
      <c r="R112" s="76"/>
      <c r="S112" s="76"/>
      <c r="T112" s="77"/>
      <c r="AT112" s="14" t="s">
        <v>139</v>
      </c>
      <c r="AU112" s="14" t="s">
        <v>84</v>
      </c>
    </row>
    <row r="113" spans="2:47" s="1" customFormat="1" ht="12">
      <c r="B113" s="35"/>
      <c r="C113" s="36"/>
      <c r="D113" s="213" t="s">
        <v>141</v>
      </c>
      <c r="E113" s="36"/>
      <c r="F113" s="216" t="s">
        <v>149</v>
      </c>
      <c r="G113" s="36"/>
      <c r="H113" s="36"/>
      <c r="I113" s="127"/>
      <c r="J113" s="36"/>
      <c r="K113" s="36"/>
      <c r="L113" s="40"/>
      <c r="M113" s="215"/>
      <c r="N113" s="76"/>
      <c r="O113" s="76"/>
      <c r="P113" s="76"/>
      <c r="Q113" s="76"/>
      <c r="R113" s="76"/>
      <c r="S113" s="76"/>
      <c r="T113" s="77"/>
      <c r="AT113" s="14" t="s">
        <v>141</v>
      </c>
      <c r="AU113" s="14" t="s">
        <v>84</v>
      </c>
    </row>
    <row r="114" spans="2:51" s="11" customFormat="1" ht="12">
      <c r="B114" s="217"/>
      <c r="C114" s="218"/>
      <c r="D114" s="213" t="s">
        <v>143</v>
      </c>
      <c r="E114" s="219" t="s">
        <v>19</v>
      </c>
      <c r="F114" s="220" t="s">
        <v>1120</v>
      </c>
      <c r="G114" s="218"/>
      <c r="H114" s="221">
        <v>194.81</v>
      </c>
      <c r="I114" s="222"/>
      <c r="J114" s="218"/>
      <c r="K114" s="218"/>
      <c r="L114" s="223"/>
      <c r="M114" s="224"/>
      <c r="N114" s="225"/>
      <c r="O114" s="225"/>
      <c r="P114" s="225"/>
      <c r="Q114" s="225"/>
      <c r="R114" s="225"/>
      <c r="S114" s="225"/>
      <c r="T114" s="226"/>
      <c r="AT114" s="227" t="s">
        <v>143</v>
      </c>
      <c r="AU114" s="227" t="s">
        <v>84</v>
      </c>
      <c r="AV114" s="11" t="s">
        <v>84</v>
      </c>
      <c r="AW114" s="11" t="s">
        <v>35</v>
      </c>
      <c r="AX114" s="11" t="s">
        <v>82</v>
      </c>
      <c r="AY114" s="227" t="s">
        <v>130</v>
      </c>
    </row>
    <row r="115" spans="2:65" s="1" customFormat="1" ht="20.4" customHeight="1">
      <c r="B115" s="35"/>
      <c r="C115" s="201" t="s">
        <v>171</v>
      </c>
      <c r="D115" s="201" t="s">
        <v>132</v>
      </c>
      <c r="E115" s="202" t="s">
        <v>160</v>
      </c>
      <c r="F115" s="203" t="s">
        <v>161</v>
      </c>
      <c r="G115" s="204" t="s">
        <v>135</v>
      </c>
      <c r="H115" s="205">
        <v>194.81</v>
      </c>
      <c r="I115" s="206"/>
      <c r="J115" s="207">
        <f>ROUND(I115*H115,2)</f>
        <v>0</v>
      </c>
      <c r="K115" s="203" t="s">
        <v>136</v>
      </c>
      <c r="L115" s="40"/>
      <c r="M115" s="208" t="s">
        <v>19</v>
      </c>
      <c r="N115" s="209" t="s">
        <v>45</v>
      </c>
      <c r="O115" s="76"/>
      <c r="P115" s="210">
        <f>O115*H115</f>
        <v>0</v>
      </c>
      <c r="Q115" s="210">
        <v>0</v>
      </c>
      <c r="R115" s="210">
        <f>Q115*H115</f>
        <v>0</v>
      </c>
      <c r="S115" s="210">
        <v>0.22</v>
      </c>
      <c r="T115" s="211">
        <f>S115*H115</f>
        <v>42.858200000000004</v>
      </c>
      <c r="AR115" s="14" t="s">
        <v>137</v>
      </c>
      <c r="AT115" s="14" t="s">
        <v>132</v>
      </c>
      <c r="AU115" s="14" t="s">
        <v>84</v>
      </c>
      <c r="AY115" s="14" t="s">
        <v>130</v>
      </c>
      <c r="BE115" s="212">
        <f>IF(N115="základní",J115,0)</f>
        <v>0</v>
      </c>
      <c r="BF115" s="212">
        <f>IF(N115="snížená",J115,0)</f>
        <v>0</v>
      </c>
      <c r="BG115" s="212">
        <f>IF(N115="zákl. přenesená",J115,0)</f>
        <v>0</v>
      </c>
      <c r="BH115" s="212">
        <f>IF(N115="sníž. přenesená",J115,0)</f>
        <v>0</v>
      </c>
      <c r="BI115" s="212">
        <f>IF(N115="nulová",J115,0)</f>
        <v>0</v>
      </c>
      <c r="BJ115" s="14" t="s">
        <v>82</v>
      </c>
      <c r="BK115" s="212">
        <f>ROUND(I115*H115,2)</f>
        <v>0</v>
      </c>
      <c r="BL115" s="14" t="s">
        <v>137</v>
      </c>
      <c r="BM115" s="14" t="s">
        <v>1121</v>
      </c>
    </row>
    <row r="116" spans="2:47" s="1" customFormat="1" ht="12">
      <c r="B116" s="35"/>
      <c r="C116" s="36"/>
      <c r="D116" s="213" t="s">
        <v>139</v>
      </c>
      <c r="E116" s="36"/>
      <c r="F116" s="214" t="s">
        <v>163</v>
      </c>
      <c r="G116" s="36"/>
      <c r="H116" s="36"/>
      <c r="I116" s="127"/>
      <c r="J116" s="36"/>
      <c r="K116" s="36"/>
      <c r="L116" s="40"/>
      <c r="M116" s="215"/>
      <c r="N116" s="76"/>
      <c r="O116" s="76"/>
      <c r="P116" s="76"/>
      <c r="Q116" s="76"/>
      <c r="R116" s="76"/>
      <c r="S116" s="76"/>
      <c r="T116" s="77"/>
      <c r="AT116" s="14" t="s">
        <v>139</v>
      </c>
      <c r="AU116" s="14" t="s">
        <v>84</v>
      </c>
    </row>
    <row r="117" spans="2:47" s="1" customFormat="1" ht="12">
      <c r="B117" s="35"/>
      <c r="C117" s="36"/>
      <c r="D117" s="213" t="s">
        <v>141</v>
      </c>
      <c r="E117" s="36"/>
      <c r="F117" s="216" t="s">
        <v>149</v>
      </c>
      <c r="G117" s="36"/>
      <c r="H117" s="36"/>
      <c r="I117" s="127"/>
      <c r="J117" s="36"/>
      <c r="K117" s="36"/>
      <c r="L117" s="40"/>
      <c r="M117" s="215"/>
      <c r="N117" s="76"/>
      <c r="O117" s="76"/>
      <c r="P117" s="76"/>
      <c r="Q117" s="76"/>
      <c r="R117" s="76"/>
      <c r="S117" s="76"/>
      <c r="T117" s="77"/>
      <c r="AT117" s="14" t="s">
        <v>141</v>
      </c>
      <c r="AU117" s="14" t="s">
        <v>84</v>
      </c>
    </row>
    <row r="118" spans="2:51" s="11" customFormat="1" ht="12">
      <c r="B118" s="217"/>
      <c r="C118" s="218"/>
      <c r="D118" s="213" t="s">
        <v>143</v>
      </c>
      <c r="E118" s="219" t="s">
        <v>19</v>
      </c>
      <c r="F118" s="220" t="s">
        <v>1120</v>
      </c>
      <c r="G118" s="218"/>
      <c r="H118" s="221">
        <v>194.81</v>
      </c>
      <c r="I118" s="222"/>
      <c r="J118" s="218"/>
      <c r="K118" s="218"/>
      <c r="L118" s="223"/>
      <c r="M118" s="224"/>
      <c r="N118" s="225"/>
      <c r="O118" s="225"/>
      <c r="P118" s="225"/>
      <c r="Q118" s="225"/>
      <c r="R118" s="225"/>
      <c r="S118" s="225"/>
      <c r="T118" s="226"/>
      <c r="AT118" s="227" t="s">
        <v>143</v>
      </c>
      <c r="AU118" s="227" t="s">
        <v>84</v>
      </c>
      <c r="AV118" s="11" t="s">
        <v>84</v>
      </c>
      <c r="AW118" s="11" t="s">
        <v>35</v>
      </c>
      <c r="AX118" s="11" t="s">
        <v>82</v>
      </c>
      <c r="AY118" s="227" t="s">
        <v>130</v>
      </c>
    </row>
    <row r="119" spans="2:65" s="1" customFormat="1" ht="20.4" customHeight="1">
      <c r="B119" s="35"/>
      <c r="C119" s="201" t="s">
        <v>178</v>
      </c>
      <c r="D119" s="201" t="s">
        <v>132</v>
      </c>
      <c r="E119" s="202" t="s">
        <v>1122</v>
      </c>
      <c r="F119" s="203" t="s">
        <v>1123</v>
      </c>
      <c r="G119" s="204" t="s">
        <v>181</v>
      </c>
      <c r="H119" s="205">
        <v>62</v>
      </c>
      <c r="I119" s="206"/>
      <c r="J119" s="207">
        <f>ROUND(I119*H119,2)</f>
        <v>0</v>
      </c>
      <c r="K119" s="203" t="s">
        <v>136</v>
      </c>
      <c r="L119" s="40"/>
      <c r="M119" s="208" t="s">
        <v>19</v>
      </c>
      <c r="N119" s="209" t="s">
        <v>45</v>
      </c>
      <c r="O119" s="76"/>
      <c r="P119" s="210">
        <f>O119*H119</f>
        <v>0</v>
      </c>
      <c r="Q119" s="210">
        <v>0</v>
      </c>
      <c r="R119" s="210">
        <f>Q119*H119</f>
        <v>0</v>
      </c>
      <c r="S119" s="210">
        <v>0.23</v>
      </c>
      <c r="T119" s="211">
        <f>S119*H119</f>
        <v>14.26</v>
      </c>
      <c r="AR119" s="14" t="s">
        <v>137</v>
      </c>
      <c r="AT119" s="14" t="s">
        <v>132</v>
      </c>
      <c r="AU119" s="14" t="s">
        <v>84</v>
      </c>
      <c r="AY119" s="14" t="s">
        <v>130</v>
      </c>
      <c r="BE119" s="212">
        <f>IF(N119="základní",J119,0)</f>
        <v>0</v>
      </c>
      <c r="BF119" s="212">
        <f>IF(N119="snížená",J119,0)</f>
        <v>0</v>
      </c>
      <c r="BG119" s="212">
        <f>IF(N119="zákl. přenesená",J119,0)</f>
        <v>0</v>
      </c>
      <c r="BH119" s="212">
        <f>IF(N119="sníž. přenesená",J119,0)</f>
        <v>0</v>
      </c>
      <c r="BI119" s="212">
        <f>IF(N119="nulová",J119,0)</f>
        <v>0</v>
      </c>
      <c r="BJ119" s="14" t="s">
        <v>82</v>
      </c>
      <c r="BK119" s="212">
        <f>ROUND(I119*H119,2)</f>
        <v>0</v>
      </c>
      <c r="BL119" s="14" t="s">
        <v>137</v>
      </c>
      <c r="BM119" s="14" t="s">
        <v>1124</v>
      </c>
    </row>
    <row r="120" spans="2:47" s="1" customFormat="1" ht="12">
      <c r="B120" s="35"/>
      <c r="C120" s="36"/>
      <c r="D120" s="213" t="s">
        <v>139</v>
      </c>
      <c r="E120" s="36"/>
      <c r="F120" s="214" t="s">
        <v>1125</v>
      </c>
      <c r="G120" s="36"/>
      <c r="H120" s="36"/>
      <c r="I120" s="127"/>
      <c r="J120" s="36"/>
      <c r="K120" s="36"/>
      <c r="L120" s="40"/>
      <c r="M120" s="215"/>
      <c r="N120" s="76"/>
      <c r="O120" s="76"/>
      <c r="P120" s="76"/>
      <c r="Q120" s="76"/>
      <c r="R120" s="76"/>
      <c r="S120" s="76"/>
      <c r="T120" s="77"/>
      <c r="AT120" s="14" t="s">
        <v>139</v>
      </c>
      <c r="AU120" s="14" t="s">
        <v>84</v>
      </c>
    </row>
    <row r="121" spans="2:47" s="1" customFormat="1" ht="12">
      <c r="B121" s="35"/>
      <c r="C121" s="36"/>
      <c r="D121" s="213" t="s">
        <v>141</v>
      </c>
      <c r="E121" s="36"/>
      <c r="F121" s="216" t="s">
        <v>1126</v>
      </c>
      <c r="G121" s="36"/>
      <c r="H121" s="36"/>
      <c r="I121" s="127"/>
      <c r="J121" s="36"/>
      <c r="K121" s="36"/>
      <c r="L121" s="40"/>
      <c r="M121" s="215"/>
      <c r="N121" s="76"/>
      <c r="O121" s="76"/>
      <c r="P121" s="76"/>
      <c r="Q121" s="76"/>
      <c r="R121" s="76"/>
      <c r="S121" s="76"/>
      <c r="T121" s="77"/>
      <c r="AT121" s="14" t="s">
        <v>141</v>
      </c>
      <c r="AU121" s="14" t="s">
        <v>84</v>
      </c>
    </row>
    <row r="122" spans="2:65" s="1" customFormat="1" ht="20.4" customHeight="1">
      <c r="B122" s="35"/>
      <c r="C122" s="201" t="s">
        <v>185</v>
      </c>
      <c r="D122" s="201" t="s">
        <v>132</v>
      </c>
      <c r="E122" s="202" t="s">
        <v>705</v>
      </c>
      <c r="F122" s="203" t="s">
        <v>706</v>
      </c>
      <c r="G122" s="204" t="s">
        <v>209</v>
      </c>
      <c r="H122" s="205">
        <v>19.913</v>
      </c>
      <c r="I122" s="206"/>
      <c r="J122" s="207">
        <f>ROUND(I122*H122,2)</f>
        <v>0</v>
      </c>
      <c r="K122" s="203" t="s">
        <v>136</v>
      </c>
      <c r="L122" s="40"/>
      <c r="M122" s="208" t="s">
        <v>19</v>
      </c>
      <c r="N122" s="209" t="s">
        <v>45</v>
      </c>
      <c r="O122" s="76"/>
      <c r="P122" s="210">
        <f>O122*H122</f>
        <v>0</v>
      </c>
      <c r="Q122" s="210">
        <v>0.4</v>
      </c>
      <c r="R122" s="210">
        <f>Q122*H122</f>
        <v>7.9652</v>
      </c>
      <c r="S122" s="210">
        <v>0</v>
      </c>
      <c r="T122" s="211">
        <f>S122*H122</f>
        <v>0</v>
      </c>
      <c r="AR122" s="14" t="s">
        <v>137</v>
      </c>
      <c r="AT122" s="14" t="s">
        <v>132</v>
      </c>
      <c r="AU122" s="14" t="s">
        <v>84</v>
      </c>
      <c r="AY122" s="14" t="s">
        <v>130</v>
      </c>
      <c r="BE122" s="212">
        <f>IF(N122="základní",J122,0)</f>
        <v>0</v>
      </c>
      <c r="BF122" s="212">
        <f>IF(N122="snížená",J122,0)</f>
        <v>0</v>
      </c>
      <c r="BG122" s="212">
        <f>IF(N122="zákl. přenesená",J122,0)</f>
        <v>0</v>
      </c>
      <c r="BH122" s="212">
        <f>IF(N122="sníž. přenesená",J122,0)</f>
        <v>0</v>
      </c>
      <c r="BI122" s="212">
        <f>IF(N122="nulová",J122,0)</f>
        <v>0</v>
      </c>
      <c r="BJ122" s="14" t="s">
        <v>82</v>
      </c>
      <c r="BK122" s="212">
        <f>ROUND(I122*H122,2)</f>
        <v>0</v>
      </c>
      <c r="BL122" s="14" t="s">
        <v>137</v>
      </c>
      <c r="BM122" s="14" t="s">
        <v>1127</v>
      </c>
    </row>
    <row r="123" spans="2:47" s="1" customFormat="1" ht="12">
      <c r="B123" s="35"/>
      <c r="C123" s="36"/>
      <c r="D123" s="213" t="s">
        <v>139</v>
      </c>
      <c r="E123" s="36"/>
      <c r="F123" s="214" t="s">
        <v>708</v>
      </c>
      <c r="G123" s="36"/>
      <c r="H123" s="36"/>
      <c r="I123" s="127"/>
      <c r="J123" s="36"/>
      <c r="K123" s="36"/>
      <c r="L123" s="40"/>
      <c r="M123" s="215"/>
      <c r="N123" s="76"/>
      <c r="O123" s="76"/>
      <c r="P123" s="76"/>
      <c r="Q123" s="76"/>
      <c r="R123" s="76"/>
      <c r="S123" s="76"/>
      <c r="T123" s="77"/>
      <c r="AT123" s="14" t="s">
        <v>139</v>
      </c>
      <c r="AU123" s="14" t="s">
        <v>84</v>
      </c>
    </row>
    <row r="124" spans="2:47" s="1" customFormat="1" ht="12">
      <c r="B124" s="35"/>
      <c r="C124" s="36"/>
      <c r="D124" s="213" t="s">
        <v>141</v>
      </c>
      <c r="E124" s="36"/>
      <c r="F124" s="216" t="s">
        <v>709</v>
      </c>
      <c r="G124" s="36"/>
      <c r="H124" s="36"/>
      <c r="I124" s="127"/>
      <c r="J124" s="36"/>
      <c r="K124" s="36"/>
      <c r="L124" s="40"/>
      <c r="M124" s="215"/>
      <c r="N124" s="76"/>
      <c r="O124" s="76"/>
      <c r="P124" s="76"/>
      <c r="Q124" s="76"/>
      <c r="R124" s="76"/>
      <c r="S124" s="76"/>
      <c r="T124" s="77"/>
      <c r="AT124" s="14" t="s">
        <v>141</v>
      </c>
      <c r="AU124" s="14" t="s">
        <v>84</v>
      </c>
    </row>
    <row r="125" spans="2:51" s="11" customFormat="1" ht="12">
      <c r="B125" s="217"/>
      <c r="C125" s="218"/>
      <c r="D125" s="213" t="s">
        <v>143</v>
      </c>
      <c r="E125" s="219" t="s">
        <v>19</v>
      </c>
      <c r="F125" s="220" t="s">
        <v>1128</v>
      </c>
      <c r="G125" s="218"/>
      <c r="H125" s="221">
        <v>19.913</v>
      </c>
      <c r="I125" s="222"/>
      <c r="J125" s="218"/>
      <c r="K125" s="218"/>
      <c r="L125" s="223"/>
      <c r="M125" s="224"/>
      <c r="N125" s="225"/>
      <c r="O125" s="225"/>
      <c r="P125" s="225"/>
      <c r="Q125" s="225"/>
      <c r="R125" s="225"/>
      <c r="S125" s="225"/>
      <c r="T125" s="226"/>
      <c r="AT125" s="227" t="s">
        <v>143</v>
      </c>
      <c r="AU125" s="227" t="s">
        <v>84</v>
      </c>
      <c r="AV125" s="11" t="s">
        <v>84</v>
      </c>
      <c r="AW125" s="11" t="s">
        <v>35</v>
      </c>
      <c r="AX125" s="11" t="s">
        <v>82</v>
      </c>
      <c r="AY125" s="227" t="s">
        <v>130</v>
      </c>
    </row>
    <row r="126" spans="2:65" s="1" customFormat="1" ht="20.4" customHeight="1">
      <c r="B126" s="35"/>
      <c r="C126" s="201" t="s">
        <v>190</v>
      </c>
      <c r="D126" s="201" t="s">
        <v>132</v>
      </c>
      <c r="E126" s="202" t="s">
        <v>711</v>
      </c>
      <c r="F126" s="203" t="s">
        <v>712</v>
      </c>
      <c r="G126" s="204" t="s">
        <v>209</v>
      </c>
      <c r="H126" s="205">
        <v>19.913</v>
      </c>
      <c r="I126" s="206"/>
      <c r="J126" s="207">
        <f>ROUND(I126*H126,2)</f>
        <v>0</v>
      </c>
      <c r="K126" s="203" t="s">
        <v>136</v>
      </c>
      <c r="L126" s="40"/>
      <c r="M126" s="208" t="s">
        <v>19</v>
      </c>
      <c r="N126" s="209" t="s">
        <v>45</v>
      </c>
      <c r="O126" s="76"/>
      <c r="P126" s="210">
        <f>O126*H126</f>
        <v>0</v>
      </c>
      <c r="Q126" s="210">
        <v>0</v>
      </c>
      <c r="R126" s="210">
        <f>Q126*H126</f>
        <v>0</v>
      </c>
      <c r="S126" s="210">
        <v>0</v>
      </c>
      <c r="T126" s="211">
        <f>S126*H126</f>
        <v>0</v>
      </c>
      <c r="AR126" s="14" t="s">
        <v>137</v>
      </c>
      <c r="AT126" s="14" t="s">
        <v>132</v>
      </c>
      <c r="AU126" s="14" t="s">
        <v>84</v>
      </c>
      <c r="AY126" s="14" t="s">
        <v>130</v>
      </c>
      <c r="BE126" s="212">
        <f>IF(N126="základní",J126,0)</f>
        <v>0</v>
      </c>
      <c r="BF126" s="212">
        <f>IF(N126="snížená",J126,0)</f>
        <v>0</v>
      </c>
      <c r="BG126" s="212">
        <f>IF(N126="zákl. přenesená",J126,0)</f>
        <v>0</v>
      </c>
      <c r="BH126" s="212">
        <f>IF(N126="sníž. přenesená",J126,0)</f>
        <v>0</v>
      </c>
      <c r="BI126" s="212">
        <f>IF(N126="nulová",J126,0)</f>
        <v>0</v>
      </c>
      <c r="BJ126" s="14" t="s">
        <v>82</v>
      </c>
      <c r="BK126" s="212">
        <f>ROUND(I126*H126,2)</f>
        <v>0</v>
      </c>
      <c r="BL126" s="14" t="s">
        <v>137</v>
      </c>
      <c r="BM126" s="14" t="s">
        <v>1129</v>
      </c>
    </row>
    <row r="127" spans="2:47" s="1" customFormat="1" ht="12">
      <c r="B127" s="35"/>
      <c r="C127" s="36"/>
      <c r="D127" s="213" t="s">
        <v>139</v>
      </c>
      <c r="E127" s="36"/>
      <c r="F127" s="214" t="s">
        <v>714</v>
      </c>
      <c r="G127" s="36"/>
      <c r="H127" s="36"/>
      <c r="I127" s="127"/>
      <c r="J127" s="36"/>
      <c r="K127" s="36"/>
      <c r="L127" s="40"/>
      <c r="M127" s="215"/>
      <c r="N127" s="76"/>
      <c r="O127" s="76"/>
      <c r="P127" s="76"/>
      <c r="Q127" s="76"/>
      <c r="R127" s="76"/>
      <c r="S127" s="76"/>
      <c r="T127" s="77"/>
      <c r="AT127" s="14" t="s">
        <v>139</v>
      </c>
      <c r="AU127" s="14" t="s">
        <v>84</v>
      </c>
    </row>
    <row r="128" spans="2:47" s="1" customFormat="1" ht="12">
      <c r="B128" s="35"/>
      <c r="C128" s="36"/>
      <c r="D128" s="213" t="s">
        <v>141</v>
      </c>
      <c r="E128" s="36"/>
      <c r="F128" s="216" t="s">
        <v>715</v>
      </c>
      <c r="G128" s="36"/>
      <c r="H128" s="36"/>
      <c r="I128" s="127"/>
      <c r="J128" s="36"/>
      <c r="K128" s="36"/>
      <c r="L128" s="40"/>
      <c r="M128" s="215"/>
      <c r="N128" s="76"/>
      <c r="O128" s="76"/>
      <c r="P128" s="76"/>
      <c r="Q128" s="76"/>
      <c r="R128" s="76"/>
      <c r="S128" s="76"/>
      <c r="T128" s="77"/>
      <c r="AT128" s="14" t="s">
        <v>141</v>
      </c>
      <c r="AU128" s="14" t="s">
        <v>84</v>
      </c>
    </row>
    <row r="129" spans="2:51" s="11" customFormat="1" ht="12">
      <c r="B129" s="217"/>
      <c r="C129" s="218"/>
      <c r="D129" s="213" t="s">
        <v>143</v>
      </c>
      <c r="E129" s="219" t="s">
        <v>19</v>
      </c>
      <c r="F129" s="220" t="s">
        <v>1128</v>
      </c>
      <c r="G129" s="218"/>
      <c r="H129" s="221">
        <v>19.913</v>
      </c>
      <c r="I129" s="222"/>
      <c r="J129" s="218"/>
      <c r="K129" s="218"/>
      <c r="L129" s="223"/>
      <c r="M129" s="224"/>
      <c r="N129" s="225"/>
      <c r="O129" s="225"/>
      <c r="P129" s="225"/>
      <c r="Q129" s="225"/>
      <c r="R129" s="225"/>
      <c r="S129" s="225"/>
      <c r="T129" s="226"/>
      <c r="AT129" s="227" t="s">
        <v>143</v>
      </c>
      <c r="AU129" s="227" t="s">
        <v>84</v>
      </c>
      <c r="AV129" s="11" t="s">
        <v>84</v>
      </c>
      <c r="AW129" s="11" t="s">
        <v>35</v>
      </c>
      <c r="AX129" s="11" t="s">
        <v>82</v>
      </c>
      <c r="AY129" s="227" t="s">
        <v>130</v>
      </c>
    </row>
    <row r="130" spans="2:65" s="1" customFormat="1" ht="20.4" customHeight="1">
      <c r="B130" s="35"/>
      <c r="C130" s="201" t="s">
        <v>195</v>
      </c>
      <c r="D130" s="201" t="s">
        <v>132</v>
      </c>
      <c r="E130" s="202" t="s">
        <v>165</v>
      </c>
      <c r="F130" s="203" t="s">
        <v>166</v>
      </c>
      <c r="G130" s="204" t="s">
        <v>167</v>
      </c>
      <c r="H130" s="205">
        <v>120</v>
      </c>
      <c r="I130" s="206"/>
      <c r="J130" s="207">
        <f>ROUND(I130*H130,2)</f>
        <v>0</v>
      </c>
      <c r="K130" s="203" t="s">
        <v>136</v>
      </c>
      <c r="L130" s="40"/>
      <c r="M130" s="208" t="s">
        <v>19</v>
      </c>
      <c r="N130" s="209" t="s">
        <v>45</v>
      </c>
      <c r="O130" s="76"/>
      <c r="P130" s="210">
        <f>O130*H130</f>
        <v>0</v>
      </c>
      <c r="Q130" s="210">
        <v>0</v>
      </c>
      <c r="R130" s="210">
        <f>Q130*H130</f>
        <v>0</v>
      </c>
      <c r="S130" s="210">
        <v>0</v>
      </c>
      <c r="T130" s="211">
        <f>S130*H130</f>
        <v>0</v>
      </c>
      <c r="AR130" s="14" t="s">
        <v>137</v>
      </c>
      <c r="AT130" s="14" t="s">
        <v>132</v>
      </c>
      <c r="AU130" s="14" t="s">
        <v>84</v>
      </c>
      <c r="AY130" s="14" t="s">
        <v>130</v>
      </c>
      <c r="BE130" s="212">
        <f>IF(N130="základní",J130,0)</f>
        <v>0</v>
      </c>
      <c r="BF130" s="212">
        <f>IF(N130="snížená",J130,0)</f>
        <v>0</v>
      </c>
      <c r="BG130" s="212">
        <f>IF(N130="zákl. přenesená",J130,0)</f>
        <v>0</v>
      </c>
      <c r="BH130" s="212">
        <f>IF(N130="sníž. přenesená",J130,0)</f>
        <v>0</v>
      </c>
      <c r="BI130" s="212">
        <f>IF(N130="nulová",J130,0)</f>
        <v>0</v>
      </c>
      <c r="BJ130" s="14" t="s">
        <v>82</v>
      </c>
      <c r="BK130" s="212">
        <f>ROUND(I130*H130,2)</f>
        <v>0</v>
      </c>
      <c r="BL130" s="14" t="s">
        <v>137</v>
      </c>
      <c r="BM130" s="14" t="s">
        <v>1130</v>
      </c>
    </row>
    <row r="131" spans="2:47" s="1" customFormat="1" ht="12">
      <c r="B131" s="35"/>
      <c r="C131" s="36"/>
      <c r="D131" s="213" t="s">
        <v>139</v>
      </c>
      <c r="E131" s="36"/>
      <c r="F131" s="214" t="s">
        <v>169</v>
      </c>
      <c r="G131" s="36"/>
      <c r="H131" s="36"/>
      <c r="I131" s="127"/>
      <c r="J131" s="36"/>
      <c r="K131" s="36"/>
      <c r="L131" s="40"/>
      <c r="M131" s="215"/>
      <c r="N131" s="76"/>
      <c r="O131" s="76"/>
      <c r="P131" s="76"/>
      <c r="Q131" s="76"/>
      <c r="R131" s="76"/>
      <c r="S131" s="76"/>
      <c r="T131" s="77"/>
      <c r="AT131" s="14" t="s">
        <v>139</v>
      </c>
      <c r="AU131" s="14" t="s">
        <v>84</v>
      </c>
    </row>
    <row r="132" spans="2:47" s="1" customFormat="1" ht="12">
      <c r="B132" s="35"/>
      <c r="C132" s="36"/>
      <c r="D132" s="213" t="s">
        <v>141</v>
      </c>
      <c r="E132" s="36"/>
      <c r="F132" s="216" t="s">
        <v>170</v>
      </c>
      <c r="G132" s="36"/>
      <c r="H132" s="36"/>
      <c r="I132" s="127"/>
      <c r="J132" s="36"/>
      <c r="K132" s="36"/>
      <c r="L132" s="40"/>
      <c r="M132" s="215"/>
      <c r="N132" s="76"/>
      <c r="O132" s="76"/>
      <c r="P132" s="76"/>
      <c r="Q132" s="76"/>
      <c r="R132" s="76"/>
      <c r="S132" s="76"/>
      <c r="T132" s="77"/>
      <c r="AT132" s="14" t="s">
        <v>141</v>
      </c>
      <c r="AU132" s="14" t="s">
        <v>84</v>
      </c>
    </row>
    <row r="133" spans="2:65" s="1" customFormat="1" ht="20.4" customHeight="1">
      <c r="B133" s="35"/>
      <c r="C133" s="201" t="s">
        <v>201</v>
      </c>
      <c r="D133" s="201" t="s">
        <v>132</v>
      </c>
      <c r="E133" s="202" t="s">
        <v>172</v>
      </c>
      <c r="F133" s="203" t="s">
        <v>173</v>
      </c>
      <c r="G133" s="204" t="s">
        <v>174</v>
      </c>
      <c r="H133" s="205">
        <v>15</v>
      </c>
      <c r="I133" s="206"/>
      <c r="J133" s="207">
        <f>ROUND(I133*H133,2)</f>
        <v>0</v>
      </c>
      <c r="K133" s="203" t="s">
        <v>136</v>
      </c>
      <c r="L133" s="40"/>
      <c r="M133" s="208" t="s">
        <v>19</v>
      </c>
      <c r="N133" s="209" t="s">
        <v>45</v>
      </c>
      <c r="O133" s="76"/>
      <c r="P133" s="210">
        <f>O133*H133</f>
        <v>0</v>
      </c>
      <c r="Q133" s="210">
        <v>0</v>
      </c>
      <c r="R133" s="210">
        <f>Q133*H133</f>
        <v>0</v>
      </c>
      <c r="S133" s="210">
        <v>0</v>
      </c>
      <c r="T133" s="211">
        <f>S133*H133</f>
        <v>0</v>
      </c>
      <c r="AR133" s="14" t="s">
        <v>137</v>
      </c>
      <c r="AT133" s="14" t="s">
        <v>132</v>
      </c>
      <c r="AU133" s="14" t="s">
        <v>84</v>
      </c>
      <c r="AY133" s="14" t="s">
        <v>130</v>
      </c>
      <c r="BE133" s="212">
        <f>IF(N133="základní",J133,0)</f>
        <v>0</v>
      </c>
      <c r="BF133" s="212">
        <f>IF(N133="snížená",J133,0)</f>
        <v>0</v>
      </c>
      <c r="BG133" s="212">
        <f>IF(N133="zákl. přenesená",J133,0)</f>
        <v>0</v>
      </c>
      <c r="BH133" s="212">
        <f>IF(N133="sníž. přenesená",J133,0)</f>
        <v>0</v>
      </c>
      <c r="BI133" s="212">
        <f>IF(N133="nulová",J133,0)</f>
        <v>0</v>
      </c>
      <c r="BJ133" s="14" t="s">
        <v>82</v>
      </c>
      <c r="BK133" s="212">
        <f>ROUND(I133*H133,2)</f>
        <v>0</v>
      </c>
      <c r="BL133" s="14" t="s">
        <v>137</v>
      </c>
      <c r="BM133" s="14" t="s">
        <v>1131</v>
      </c>
    </row>
    <row r="134" spans="2:47" s="1" customFormat="1" ht="12">
      <c r="B134" s="35"/>
      <c r="C134" s="36"/>
      <c r="D134" s="213" t="s">
        <v>139</v>
      </c>
      <c r="E134" s="36"/>
      <c r="F134" s="214" t="s">
        <v>176</v>
      </c>
      <c r="G134" s="36"/>
      <c r="H134" s="36"/>
      <c r="I134" s="127"/>
      <c r="J134" s="36"/>
      <c r="K134" s="36"/>
      <c r="L134" s="40"/>
      <c r="M134" s="215"/>
      <c r="N134" s="76"/>
      <c r="O134" s="76"/>
      <c r="P134" s="76"/>
      <c r="Q134" s="76"/>
      <c r="R134" s="76"/>
      <c r="S134" s="76"/>
      <c r="T134" s="77"/>
      <c r="AT134" s="14" t="s">
        <v>139</v>
      </c>
      <c r="AU134" s="14" t="s">
        <v>84</v>
      </c>
    </row>
    <row r="135" spans="2:47" s="1" customFormat="1" ht="12">
      <c r="B135" s="35"/>
      <c r="C135" s="36"/>
      <c r="D135" s="213" t="s">
        <v>141</v>
      </c>
      <c r="E135" s="36"/>
      <c r="F135" s="216" t="s">
        <v>177</v>
      </c>
      <c r="G135" s="36"/>
      <c r="H135" s="36"/>
      <c r="I135" s="127"/>
      <c r="J135" s="36"/>
      <c r="K135" s="36"/>
      <c r="L135" s="40"/>
      <c r="M135" s="215"/>
      <c r="N135" s="76"/>
      <c r="O135" s="76"/>
      <c r="P135" s="76"/>
      <c r="Q135" s="76"/>
      <c r="R135" s="76"/>
      <c r="S135" s="76"/>
      <c r="T135" s="77"/>
      <c r="AT135" s="14" t="s">
        <v>141</v>
      </c>
      <c r="AU135" s="14" t="s">
        <v>84</v>
      </c>
    </row>
    <row r="136" spans="2:65" s="1" customFormat="1" ht="20.4" customHeight="1">
      <c r="B136" s="35"/>
      <c r="C136" s="201" t="s">
        <v>206</v>
      </c>
      <c r="D136" s="201" t="s">
        <v>132</v>
      </c>
      <c r="E136" s="202" t="s">
        <v>179</v>
      </c>
      <c r="F136" s="203" t="s">
        <v>180</v>
      </c>
      <c r="G136" s="204" t="s">
        <v>181</v>
      </c>
      <c r="H136" s="205">
        <v>40</v>
      </c>
      <c r="I136" s="206"/>
      <c r="J136" s="207">
        <f>ROUND(I136*H136,2)</f>
        <v>0</v>
      </c>
      <c r="K136" s="203" t="s">
        <v>136</v>
      </c>
      <c r="L136" s="40"/>
      <c r="M136" s="208" t="s">
        <v>19</v>
      </c>
      <c r="N136" s="209" t="s">
        <v>45</v>
      </c>
      <c r="O136" s="76"/>
      <c r="P136" s="210">
        <f>O136*H136</f>
        <v>0</v>
      </c>
      <c r="Q136" s="210">
        <v>0.00868</v>
      </c>
      <c r="R136" s="210">
        <f>Q136*H136</f>
        <v>0.3472</v>
      </c>
      <c r="S136" s="210">
        <v>0</v>
      </c>
      <c r="T136" s="211">
        <f>S136*H136</f>
        <v>0</v>
      </c>
      <c r="AR136" s="14" t="s">
        <v>137</v>
      </c>
      <c r="AT136" s="14" t="s">
        <v>132</v>
      </c>
      <c r="AU136" s="14" t="s">
        <v>84</v>
      </c>
      <c r="AY136" s="14" t="s">
        <v>130</v>
      </c>
      <c r="BE136" s="212">
        <f>IF(N136="základní",J136,0)</f>
        <v>0</v>
      </c>
      <c r="BF136" s="212">
        <f>IF(N136="snížená",J136,0)</f>
        <v>0</v>
      </c>
      <c r="BG136" s="212">
        <f>IF(N136="zákl. přenesená",J136,0)</f>
        <v>0</v>
      </c>
      <c r="BH136" s="212">
        <f>IF(N136="sníž. přenesená",J136,0)</f>
        <v>0</v>
      </c>
      <c r="BI136" s="212">
        <f>IF(N136="nulová",J136,0)</f>
        <v>0</v>
      </c>
      <c r="BJ136" s="14" t="s">
        <v>82</v>
      </c>
      <c r="BK136" s="212">
        <f>ROUND(I136*H136,2)</f>
        <v>0</v>
      </c>
      <c r="BL136" s="14" t="s">
        <v>137</v>
      </c>
      <c r="BM136" s="14" t="s">
        <v>1132</v>
      </c>
    </row>
    <row r="137" spans="2:47" s="1" customFormat="1" ht="12">
      <c r="B137" s="35"/>
      <c r="C137" s="36"/>
      <c r="D137" s="213" t="s">
        <v>139</v>
      </c>
      <c r="E137" s="36"/>
      <c r="F137" s="214" t="s">
        <v>183</v>
      </c>
      <c r="G137" s="36"/>
      <c r="H137" s="36"/>
      <c r="I137" s="127"/>
      <c r="J137" s="36"/>
      <c r="K137" s="36"/>
      <c r="L137" s="40"/>
      <c r="M137" s="215"/>
      <c r="N137" s="76"/>
      <c r="O137" s="76"/>
      <c r="P137" s="76"/>
      <c r="Q137" s="76"/>
      <c r="R137" s="76"/>
      <c r="S137" s="76"/>
      <c r="T137" s="77"/>
      <c r="AT137" s="14" t="s">
        <v>139</v>
      </c>
      <c r="AU137" s="14" t="s">
        <v>84</v>
      </c>
    </row>
    <row r="138" spans="2:47" s="1" customFormat="1" ht="12">
      <c r="B138" s="35"/>
      <c r="C138" s="36"/>
      <c r="D138" s="213" t="s">
        <v>141</v>
      </c>
      <c r="E138" s="36"/>
      <c r="F138" s="216" t="s">
        <v>184</v>
      </c>
      <c r="G138" s="36"/>
      <c r="H138" s="36"/>
      <c r="I138" s="127"/>
      <c r="J138" s="36"/>
      <c r="K138" s="36"/>
      <c r="L138" s="40"/>
      <c r="M138" s="215"/>
      <c r="N138" s="76"/>
      <c r="O138" s="76"/>
      <c r="P138" s="76"/>
      <c r="Q138" s="76"/>
      <c r="R138" s="76"/>
      <c r="S138" s="76"/>
      <c r="T138" s="77"/>
      <c r="AT138" s="14" t="s">
        <v>141</v>
      </c>
      <c r="AU138" s="14" t="s">
        <v>84</v>
      </c>
    </row>
    <row r="139" spans="2:65" s="1" customFormat="1" ht="20.4" customHeight="1">
      <c r="B139" s="35"/>
      <c r="C139" s="201" t="s">
        <v>215</v>
      </c>
      <c r="D139" s="201" t="s">
        <v>132</v>
      </c>
      <c r="E139" s="202" t="s">
        <v>186</v>
      </c>
      <c r="F139" s="203" t="s">
        <v>187</v>
      </c>
      <c r="G139" s="204" t="s">
        <v>181</v>
      </c>
      <c r="H139" s="205">
        <v>18</v>
      </c>
      <c r="I139" s="206"/>
      <c r="J139" s="207">
        <f>ROUND(I139*H139,2)</f>
        <v>0</v>
      </c>
      <c r="K139" s="203" t="s">
        <v>136</v>
      </c>
      <c r="L139" s="40"/>
      <c r="M139" s="208" t="s">
        <v>19</v>
      </c>
      <c r="N139" s="209" t="s">
        <v>45</v>
      </c>
      <c r="O139" s="76"/>
      <c r="P139" s="210">
        <f>O139*H139</f>
        <v>0</v>
      </c>
      <c r="Q139" s="210">
        <v>0.01068</v>
      </c>
      <c r="R139" s="210">
        <f>Q139*H139</f>
        <v>0.19224</v>
      </c>
      <c r="S139" s="210">
        <v>0</v>
      </c>
      <c r="T139" s="211">
        <f>S139*H139</f>
        <v>0</v>
      </c>
      <c r="AR139" s="14" t="s">
        <v>137</v>
      </c>
      <c r="AT139" s="14" t="s">
        <v>132</v>
      </c>
      <c r="AU139" s="14" t="s">
        <v>84</v>
      </c>
      <c r="AY139" s="14" t="s">
        <v>130</v>
      </c>
      <c r="BE139" s="212">
        <f>IF(N139="základní",J139,0)</f>
        <v>0</v>
      </c>
      <c r="BF139" s="212">
        <f>IF(N139="snížená",J139,0)</f>
        <v>0</v>
      </c>
      <c r="BG139" s="212">
        <f>IF(N139="zákl. přenesená",J139,0)</f>
        <v>0</v>
      </c>
      <c r="BH139" s="212">
        <f>IF(N139="sníž. přenesená",J139,0)</f>
        <v>0</v>
      </c>
      <c r="BI139" s="212">
        <f>IF(N139="nulová",J139,0)</f>
        <v>0</v>
      </c>
      <c r="BJ139" s="14" t="s">
        <v>82</v>
      </c>
      <c r="BK139" s="212">
        <f>ROUND(I139*H139,2)</f>
        <v>0</v>
      </c>
      <c r="BL139" s="14" t="s">
        <v>137</v>
      </c>
      <c r="BM139" s="14" t="s">
        <v>1133</v>
      </c>
    </row>
    <row r="140" spans="2:47" s="1" customFormat="1" ht="12">
      <c r="B140" s="35"/>
      <c r="C140" s="36"/>
      <c r="D140" s="213" t="s">
        <v>139</v>
      </c>
      <c r="E140" s="36"/>
      <c r="F140" s="214" t="s">
        <v>189</v>
      </c>
      <c r="G140" s="36"/>
      <c r="H140" s="36"/>
      <c r="I140" s="127"/>
      <c r="J140" s="36"/>
      <c r="K140" s="36"/>
      <c r="L140" s="40"/>
      <c r="M140" s="215"/>
      <c r="N140" s="76"/>
      <c r="O140" s="76"/>
      <c r="P140" s="76"/>
      <c r="Q140" s="76"/>
      <c r="R140" s="76"/>
      <c r="S140" s="76"/>
      <c r="T140" s="77"/>
      <c r="AT140" s="14" t="s">
        <v>139</v>
      </c>
      <c r="AU140" s="14" t="s">
        <v>84</v>
      </c>
    </row>
    <row r="141" spans="2:47" s="1" customFormat="1" ht="12">
      <c r="B141" s="35"/>
      <c r="C141" s="36"/>
      <c r="D141" s="213" t="s">
        <v>141</v>
      </c>
      <c r="E141" s="36"/>
      <c r="F141" s="216" t="s">
        <v>184</v>
      </c>
      <c r="G141" s="36"/>
      <c r="H141" s="36"/>
      <c r="I141" s="127"/>
      <c r="J141" s="36"/>
      <c r="K141" s="36"/>
      <c r="L141" s="40"/>
      <c r="M141" s="215"/>
      <c r="N141" s="76"/>
      <c r="O141" s="76"/>
      <c r="P141" s="76"/>
      <c r="Q141" s="76"/>
      <c r="R141" s="76"/>
      <c r="S141" s="76"/>
      <c r="T141" s="77"/>
      <c r="AT141" s="14" t="s">
        <v>141</v>
      </c>
      <c r="AU141" s="14" t="s">
        <v>84</v>
      </c>
    </row>
    <row r="142" spans="2:65" s="1" customFormat="1" ht="20.4" customHeight="1">
      <c r="B142" s="35"/>
      <c r="C142" s="201" t="s">
        <v>8</v>
      </c>
      <c r="D142" s="201" t="s">
        <v>132</v>
      </c>
      <c r="E142" s="202" t="s">
        <v>191</v>
      </c>
      <c r="F142" s="203" t="s">
        <v>192</v>
      </c>
      <c r="G142" s="204" t="s">
        <v>181</v>
      </c>
      <c r="H142" s="205">
        <v>40</v>
      </c>
      <c r="I142" s="206"/>
      <c r="J142" s="207">
        <f>ROUND(I142*H142,2)</f>
        <v>0</v>
      </c>
      <c r="K142" s="203" t="s">
        <v>136</v>
      </c>
      <c r="L142" s="40"/>
      <c r="M142" s="208" t="s">
        <v>19</v>
      </c>
      <c r="N142" s="209" t="s">
        <v>45</v>
      </c>
      <c r="O142" s="76"/>
      <c r="P142" s="210">
        <f>O142*H142</f>
        <v>0</v>
      </c>
      <c r="Q142" s="210">
        <v>0.0369</v>
      </c>
      <c r="R142" s="210">
        <f>Q142*H142</f>
        <v>1.476</v>
      </c>
      <c r="S142" s="210">
        <v>0</v>
      </c>
      <c r="T142" s="211">
        <f>S142*H142</f>
        <v>0</v>
      </c>
      <c r="AR142" s="14" t="s">
        <v>137</v>
      </c>
      <c r="AT142" s="14" t="s">
        <v>132</v>
      </c>
      <c r="AU142" s="14" t="s">
        <v>84</v>
      </c>
      <c r="AY142" s="14" t="s">
        <v>130</v>
      </c>
      <c r="BE142" s="212">
        <f>IF(N142="základní",J142,0)</f>
        <v>0</v>
      </c>
      <c r="BF142" s="212">
        <f>IF(N142="snížená",J142,0)</f>
        <v>0</v>
      </c>
      <c r="BG142" s="212">
        <f>IF(N142="zákl. přenesená",J142,0)</f>
        <v>0</v>
      </c>
      <c r="BH142" s="212">
        <f>IF(N142="sníž. přenesená",J142,0)</f>
        <v>0</v>
      </c>
      <c r="BI142" s="212">
        <f>IF(N142="nulová",J142,0)</f>
        <v>0</v>
      </c>
      <c r="BJ142" s="14" t="s">
        <v>82</v>
      </c>
      <c r="BK142" s="212">
        <f>ROUND(I142*H142,2)</f>
        <v>0</v>
      </c>
      <c r="BL142" s="14" t="s">
        <v>137</v>
      </c>
      <c r="BM142" s="14" t="s">
        <v>1134</v>
      </c>
    </row>
    <row r="143" spans="2:47" s="1" customFormat="1" ht="12">
      <c r="B143" s="35"/>
      <c r="C143" s="36"/>
      <c r="D143" s="213" t="s">
        <v>139</v>
      </c>
      <c r="E143" s="36"/>
      <c r="F143" s="214" t="s">
        <v>194</v>
      </c>
      <c r="G143" s="36"/>
      <c r="H143" s="36"/>
      <c r="I143" s="127"/>
      <c r="J143" s="36"/>
      <c r="K143" s="36"/>
      <c r="L143" s="40"/>
      <c r="M143" s="215"/>
      <c r="N143" s="76"/>
      <c r="O143" s="76"/>
      <c r="P143" s="76"/>
      <c r="Q143" s="76"/>
      <c r="R143" s="76"/>
      <c r="S143" s="76"/>
      <c r="T143" s="77"/>
      <c r="AT143" s="14" t="s">
        <v>139</v>
      </c>
      <c r="AU143" s="14" t="s">
        <v>84</v>
      </c>
    </row>
    <row r="144" spans="2:47" s="1" customFormat="1" ht="12">
      <c r="B144" s="35"/>
      <c r="C144" s="36"/>
      <c r="D144" s="213" t="s">
        <v>141</v>
      </c>
      <c r="E144" s="36"/>
      <c r="F144" s="216" t="s">
        <v>184</v>
      </c>
      <c r="G144" s="36"/>
      <c r="H144" s="36"/>
      <c r="I144" s="127"/>
      <c r="J144" s="36"/>
      <c r="K144" s="36"/>
      <c r="L144" s="40"/>
      <c r="M144" s="215"/>
      <c r="N144" s="76"/>
      <c r="O144" s="76"/>
      <c r="P144" s="76"/>
      <c r="Q144" s="76"/>
      <c r="R144" s="76"/>
      <c r="S144" s="76"/>
      <c r="T144" s="77"/>
      <c r="AT144" s="14" t="s">
        <v>141</v>
      </c>
      <c r="AU144" s="14" t="s">
        <v>84</v>
      </c>
    </row>
    <row r="145" spans="2:65" s="1" customFormat="1" ht="20.4" customHeight="1">
      <c r="B145" s="35"/>
      <c r="C145" s="201" t="s">
        <v>226</v>
      </c>
      <c r="D145" s="201" t="s">
        <v>132</v>
      </c>
      <c r="E145" s="202" t="s">
        <v>1135</v>
      </c>
      <c r="F145" s="203" t="s">
        <v>1136</v>
      </c>
      <c r="G145" s="204" t="s">
        <v>360</v>
      </c>
      <c r="H145" s="205">
        <v>31</v>
      </c>
      <c r="I145" s="206"/>
      <c r="J145" s="207">
        <f>ROUND(I145*H145,2)</f>
        <v>0</v>
      </c>
      <c r="K145" s="203" t="s">
        <v>136</v>
      </c>
      <c r="L145" s="40"/>
      <c r="M145" s="208" t="s">
        <v>19</v>
      </c>
      <c r="N145" s="209" t="s">
        <v>45</v>
      </c>
      <c r="O145" s="76"/>
      <c r="P145" s="210">
        <f>O145*H145</f>
        <v>0</v>
      </c>
      <c r="Q145" s="210">
        <v>0.00065</v>
      </c>
      <c r="R145" s="210">
        <f>Q145*H145</f>
        <v>0.020149999999999998</v>
      </c>
      <c r="S145" s="210">
        <v>0</v>
      </c>
      <c r="T145" s="211">
        <f>S145*H145</f>
        <v>0</v>
      </c>
      <c r="AR145" s="14" t="s">
        <v>137</v>
      </c>
      <c r="AT145" s="14" t="s">
        <v>132</v>
      </c>
      <c r="AU145" s="14" t="s">
        <v>84</v>
      </c>
      <c r="AY145" s="14" t="s">
        <v>130</v>
      </c>
      <c r="BE145" s="212">
        <f>IF(N145="základní",J145,0)</f>
        <v>0</v>
      </c>
      <c r="BF145" s="212">
        <f>IF(N145="snížená",J145,0)</f>
        <v>0</v>
      </c>
      <c r="BG145" s="212">
        <f>IF(N145="zákl. přenesená",J145,0)</f>
        <v>0</v>
      </c>
      <c r="BH145" s="212">
        <f>IF(N145="sníž. přenesená",J145,0)</f>
        <v>0</v>
      </c>
      <c r="BI145" s="212">
        <f>IF(N145="nulová",J145,0)</f>
        <v>0</v>
      </c>
      <c r="BJ145" s="14" t="s">
        <v>82</v>
      </c>
      <c r="BK145" s="212">
        <f>ROUND(I145*H145,2)</f>
        <v>0</v>
      </c>
      <c r="BL145" s="14" t="s">
        <v>137</v>
      </c>
      <c r="BM145" s="14" t="s">
        <v>1137</v>
      </c>
    </row>
    <row r="146" spans="2:47" s="1" customFormat="1" ht="12">
      <c r="B146" s="35"/>
      <c r="C146" s="36"/>
      <c r="D146" s="213" t="s">
        <v>139</v>
      </c>
      <c r="E146" s="36"/>
      <c r="F146" s="214" t="s">
        <v>1138</v>
      </c>
      <c r="G146" s="36"/>
      <c r="H146" s="36"/>
      <c r="I146" s="127"/>
      <c r="J146" s="36"/>
      <c r="K146" s="36"/>
      <c r="L146" s="40"/>
      <c r="M146" s="215"/>
      <c r="N146" s="76"/>
      <c r="O146" s="76"/>
      <c r="P146" s="76"/>
      <c r="Q146" s="76"/>
      <c r="R146" s="76"/>
      <c r="S146" s="76"/>
      <c r="T146" s="77"/>
      <c r="AT146" s="14" t="s">
        <v>139</v>
      </c>
      <c r="AU146" s="14" t="s">
        <v>84</v>
      </c>
    </row>
    <row r="147" spans="2:47" s="1" customFormat="1" ht="12">
      <c r="B147" s="35"/>
      <c r="C147" s="36"/>
      <c r="D147" s="213" t="s">
        <v>141</v>
      </c>
      <c r="E147" s="36"/>
      <c r="F147" s="216" t="s">
        <v>200</v>
      </c>
      <c r="G147" s="36"/>
      <c r="H147" s="36"/>
      <c r="I147" s="127"/>
      <c r="J147" s="36"/>
      <c r="K147" s="36"/>
      <c r="L147" s="40"/>
      <c r="M147" s="215"/>
      <c r="N147" s="76"/>
      <c r="O147" s="76"/>
      <c r="P147" s="76"/>
      <c r="Q147" s="76"/>
      <c r="R147" s="76"/>
      <c r="S147" s="76"/>
      <c r="T147" s="77"/>
      <c r="AT147" s="14" t="s">
        <v>141</v>
      </c>
      <c r="AU147" s="14" t="s">
        <v>84</v>
      </c>
    </row>
    <row r="148" spans="2:65" s="1" customFormat="1" ht="20.4" customHeight="1">
      <c r="B148" s="35"/>
      <c r="C148" s="201" t="s">
        <v>232</v>
      </c>
      <c r="D148" s="201" t="s">
        <v>132</v>
      </c>
      <c r="E148" s="202" t="s">
        <v>1139</v>
      </c>
      <c r="F148" s="203" t="s">
        <v>1140</v>
      </c>
      <c r="G148" s="204" t="s">
        <v>360</v>
      </c>
      <c r="H148" s="205">
        <v>31</v>
      </c>
      <c r="I148" s="206"/>
      <c r="J148" s="207">
        <f>ROUND(I148*H148,2)</f>
        <v>0</v>
      </c>
      <c r="K148" s="203" t="s">
        <v>136</v>
      </c>
      <c r="L148" s="40"/>
      <c r="M148" s="208" t="s">
        <v>19</v>
      </c>
      <c r="N148" s="209" t="s">
        <v>45</v>
      </c>
      <c r="O148" s="76"/>
      <c r="P148" s="210">
        <f>O148*H148</f>
        <v>0</v>
      </c>
      <c r="Q148" s="210">
        <v>0</v>
      </c>
      <c r="R148" s="210">
        <f>Q148*H148</f>
        <v>0</v>
      </c>
      <c r="S148" s="210">
        <v>0</v>
      </c>
      <c r="T148" s="211">
        <f>S148*H148</f>
        <v>0</v>
      </c>
      <c r="AR148" s="14" t="s">
        <v>137</v>
      </c>
      <c r="AT148" s="14" t="s">
        <v>132</v>
      </c>
      <c r="AU148" s="14" t="s">
        <v>84</v>
      </c>
      <c r="AY148" s="14" t="s">
        <v>130</v>
      </c>
      <c r="BE148" s="212">
        <f>IF(N148="základní",J148,0)</f>
        <v>0</v>
      </c>
      <c r="BF148" s="212">
        <f>IF(N148="snížená",J148,0)</f>
        <v>0</v>
      </c>
      <c r="BG148" s="212">
        <f>IF(N148="zákl. přenesená",J148,0)</f>
        <v>0</v>
      </c>
      <c r="BH148" s="212">
        <f>IF(N148="sníž. přenesená",J148,0)</f>
        <v>0</v>
      </c>
      <c r="BI148" s="212">
        <f>IF(N148="nulová",J148,0)</f>
        <v>0</v>
      </c>
      <c r="BJ148" s="14" t="s">
        <v>82</v>
      </c>
      <c r="BK148" s="212">
        <f>ROUND(I148*H148,2)</f>
        <v>0</v>
      </c>
      <c r="BL148" s="14" t="s">
        <v>137</v>
      </c>
      <c r="BM148" s="14" t="s">
        <v>1141</v>
      </c>
    </row>
    <row r="149" spans="2:47" s="1" customFormat="1" ht="12">
      <c r="B149" s="35"/>
      <c r="C149" s="36"/>
      <c r="D149" s="213" t="s">
        <v>139</v>
      </c>
      <c r="E149" s="36"/>
      <c r="F149" s="214" t="s">
        <v>1142</v>
      </c>
      <c r="G149" s="36"/>
      <c r="H149" s="36"/>
      <c r="I149" s="127"/>
      <c r="J149" s="36"/>
      <c r="K149" s="36"/>
      <c r="L149" s="40"/>
      <c r="M149" s="215"/>
      <c r="N149" s="76"/>
      <c r="O149" s="76"/>
      <c r="P149" s="76"/>
      <c r="Q149" s="76"/>
      <c r="R149" s="76"/>
      <c r="S149" s="76"/>
      <c r="T149" s="77"/>
      <c r="AT149" s="14" t="s">
        <v>139</v>
      </c>
      <c r="AU149" s="14" t="s">
        <v>84</v>
      </c>
    </row>
    <row r="150" spans="2:47" s="1" customFormat="1" ht="12">
      <c r="B150" s="35"/>
      <c r="C150" s="36"/>
      <c r="D150" s="213" t="s">
        <v>141</v>
      </c>
      <c r="E150" s="36"/>
      <c r="F150" s="216" t="s">
        <v>200</v>
      </c>
      <c r="G150" s="36"/>
      <c r="H150" s="36"/>
      <c r="I150" s="127"/>
      <c r="J150" s="36"/>
      <c r="K150" s="36"/>
      <c r="L150" s="40"/>
      <c r="M150" s="215"/>
      <c r="N150" s="76"/>
      <c r="O150" s="76"/>
      <c r="P150" s="76"/>
      <c r="Q150" s="76"/>
      <c r="R150" s="76"/>
      <c r="S150" s="76"/>
      <c r="T150" s="77"/>
      <c r="AT150" s="14" t="s">
        <v>141</v>
      </c>
      <c r="AU150" s="14" t="s">
        <v>84</v>
      </c>
    </row>
    <row r="151" spans="2:65" s="1" customFormat="1" ht="20.4" customHeight="1">
      <c r="B151" s="35"/>
      <c r="C151" s="201" t="s">
        <v>238</v>
      </c>
      <c r="D151" s="201" t="s">
        <v>132</v>
      </c>
      <c r="E151" s="202" t="s">
        <v>196</v>
      </c>
      <c r="F151" s="203" t="s">
        <v>197</v>
      </c>
      <c r="G151" s="204" t="s">
        <v>181</v>
      </c>
      <c r="H151" s="205">
        <v>628</v>
      </c>
      <c r="I151" s="206"/>
      <c r="J151" s="207">
        <f>ROUND(I151*H151,2)</f>
        <v>0</v>
      </c>
      <c r="K151" s="203" t="s">
        <v>136</v>
      </c>
      <c r="L151" s="40"/>
      <c r="M151" s="208" t="s">
        <v>19</v>
      </c>
      <c r="N151" s="209" t="s">
        <v>45</v>
      </c>
      <c r="O151" s="76"/>
      <c r="P151" s="210">
        <f>O151*H151</f>
        <v>0</v>
      </c>
      <c r="Q151" s="210">
        <v>0.00014</v>
      </c>
      <c r="R151" s="210">
        <f>Q151*H151</f>
        <v>0.08792</v>
      </c>
      <c r="S151" s="210">
        <v>0</v>
      </c>
      <c r="T151" s="211">
        <f>S151*H151</f>
        <v>0</v>
      </c>
      <c r="AR151" s="14" t="s">
        <v>137</v>
      </c>
      <c r="AT151" s="14" t="s">
        <v>132</v>
      </c>
      <c r="AU151" s="14" t="s">
        <v>84</v>
      </c>
      <c r="AY151" s="14" t="s">
        <v>130</v>
      </c>
      <c r="BE151" s="212">
        <f>IF(N151="základní",J151,0)</f>
        <v>0</v>
      </c>
      <c r="BF151" s="212">
        <f>IF(N151="snížená",J151,0)</f>
        <v>0</v>
      </c>
      <c r="BG151" s="212">
        <f>IF(N151="zákl. přenesená",J151,0)</f>
        <v>0</v>
      </c>
      <c r="BH151" s="212">
        <f>IF(N151="sníž. přenesená",J151,0)</f>
        <v>0</v>
      </c>
      <c r="BI151" s="212">
        <f>IF(N151="nulová",J151,0)</f>
        <v>0</v>
      </c>
      <c r="BJ151" s="14" t="s">
        <v>82</v>
      </c>
      <c r="BK151" s="212">
        <f>ROUND(I151*H151,2)</f>
        <v>0</v>
      </c>
      <c r="BL151" s="14" t="s">
        <v>137</v>
      </c>
      <c r="BM151" s="14" t="s">
        <v>1143</v>
      </c>
    </row>
    <row r="152" spans="2:47" s="1" customFormat="1" ht="12">
      <c r="B152" s="35"/>
      <c r="C152" s="36"/>
      <c r="D152" s="213" t="s">
        <v>139</v>
      </c>
      <c r="E152" s="36"/>
      <c r="F152" s="214" t="s">
        <v>199</v>
      </c>
      <c r="G152" s="36"/>
      <c r="H152" s="36"/>
      <c r="I152" s="127"/>
      <c r="J152" s="36"/>
      <c r="K152" s="36"/>
      <c r="L152" s="40"/>
      <c r="M152" s="215"/>
      <c r="N152" s="76"/>
      <c r="O152" s="76"/>
      <c r="P152" s="76"/>
      <c r="Q152" s="76"/>
      <c r="R152" s="76"/>
      <c r="S152" s="76"/>
      <c r="T152" s="77"/>
      <c r="AT152" s="14" t="s">
        <v>139</v>
      </c>
      <c r="AU152" s="14" t="s">
        <v>84</v>
      </c>
    </row>
    <row r="153" spans="2:47" s="1" customFormat="1" ht="12">
      <c r="B153" s="35"/>
      <c r="C153" s="36"/>
      <c r="D153" s="213" t="s">
        <v>141</v>
      </c>
      <c r="E153" s="36"/>
      <c r="F153" s="216" t="s">
        <v>200</v>
      </c>
      <c r="G153" s="36"/>
      <c r="H153" s="36"/>
      <c r="I153" s="127"/>
      <c r="J153" s="36"/>
      <c r="K153" s="36"/>
      <c r="L153" s="40"/>
      <c r="M153" s="215"/>
      <c r="N153" s="76"/>
      <c r="O153" s="76"/>
      <c r="P153" s="76"/>
      <c r="Q153" s="76"/>
      <c r="R153" s="76"/>
      <c r="S153" s="76"/>
      <c r="T153" s="77"/>
      <c r="AT153" s="14" t="s">
        <v>141</v>
      </c>
      <c r="AU153" s="14" t="s">
        <v>84</v>
      </c>
    </row>
    <row r="154" spans="2:65" s="1" customFormat="1" ht="20.4" customHeight="1">
      <c r="B154" s="35"/>
      <c r="C154" s="201" t="s">
        <v>244</v>
      </c>
      <c r="D154" s="201" t="s">
        <v>132</v>
      </c>
      <c r="E154" s="202" t="s">
        <v>202</v>
      </c>
      <c r="F154" s="203" t="s">
        <v>203</v>
      </c>
      <c r="G154" s="204" t="s">
        <v>181</v>
      </c>
      <c r="H154" s="205">
        <v>628</v>
      </c>
      <c r="I154" s="206"/>
      <c r="J154" s="207">
        <f>ROUND(I154*H154,2)</f>
        <v>0</v>
      </c>
      <c r="K154" s="203" t="s">
        <v>136</v>
      </c>
      <c r="L154" s="40"/>
      <c r="M154" s="208" t="s">
        <v>19</v>
      </c>
      <c r="N154" s="209" t="s">
        <v>45</v>
      </c>
      <c r="O154" s="76"/>
      <c r="P154" s="210">
        <f>O154*H154</f>
        <v>0</v>
      </c>
      <c r="Q154" s="210">
        <v>0</v>
      </c>
      <c r="R154" s="210">
        <f>Q154*H154</f>
        <v>0</v>
      </c>
      <c r="S154" s="210">
        <v>0</v>
      </c>
      <c r="T154" s="211">
        <f>S154*H154</f>
        <v>0</v>
      </c>
      <c r="AR154" s="14" t="s">
        <v>137</v>
      </c>
      <c r="AT154" s="14" t="s">
        <v>132</v>
      </c>
      <c r="AU154" s="14" t="s">
        <v>84</v>
      </c>
      <c r="AY154" s="14" t="s">
        <v>130</v>
      </c>
      <c r="BE154" s="212">
        <f>IF(N154="základní",J154,0)</f>
        <v>0</v>
      </c>
      <c r="BF154" s="212">
        <f>IF(N154="snížená",J154,0)</f>
        <v>0</v>
      </c>
      <c r="BG154" s="212">
        <f>IF(N154="zákl. přenesená",J154,0)</f>
        <v>0</v>
      </c>
      <c r="BH154" s="212">
        <f>IF(N154="sníž. přenesená",J154,0)</f>
        <v>0</v>
      </c>
      <c r="BI154" s="212">
        <f>IF(N154="nulová",J154,0)</f>
        <v>0</v>
      </c>
      <c r="BJ154" s="14" t="s">
        <v>82</v>
      </c>
      <c r="BK154" s="212">
        <f>ROUND(I154*H154,2)</f>
        <v>0</v>
      </c>
      <c r="BL154" s="14" t="s">
        <v>137</v>
      </c>
      <c r="BM154" s="14" t="s">
        <v>1144</v>
      </c>
    </row>
    <row r="155" spans="2:47" s="1" customFormat="1" ht="12">
      <c r="B155" s="35"/>
      <c r="C155" s="36"/>
      <c r="D155" s="213" t="s">
        <v>139</v>
      </c>
      <c r="E155" s="36"/>
      <c r="F155" s="214" t="s">
        <v>205</v>
      </c>
      <c r="G155" s="36"/>
      <c r="H155" s="36"/>
      <c r="I155" s="127"/>
      <c r="J155" s="36"/>
      <c r="K155" s="36"/>
      <c r="L155" s="40"/>
      <c r="M155" s="215"/>
      <c r="N155" s="76"/>
      <c r="O155" s="76"/>
      <c r="P155" s="76"/>
      <c r="Q155" s="76"/>
      <c r="R155" s="76"/>
      <c r="S155" s="76"/>
      <c r="T155" s="77"/>
      <c r="AT155" s="14" t="s">
        <v>139</v>
      </c>
      <c r="AU155" s="14" t="s">
        <v>84</v>
      </c>
    </row>
    <row r="156" spans="2:47" s="1" customFormat="1" ht="12">
      <c r="B156" s="35"/>
      <c r="C156" s="36"/>
      <c r="D156" s="213" t="s">
        <v>141</v>
      </c>
      <c r="E156" s="36"/>
      <c r="F156" s="216" t="s">
        <v>200</v>
      </c>
      <c r="G156" s="36"/>
      <c r="H156" s="36"/>
      <c r="I156" s="127"/>
      <c r="J156" s="36"/>
      <c r="K156" s="36"/>
      <c r="L156" s="40"/>
      <c r="M156" s="215"/>
      <c r="N156" s="76"/>
      <c r="O156" s="76"/>
      <c r="P156" s="76"/>
      <c r="Q156" s="76"/>
      <c r="R156" s="76"/>
      <c r="S156" s="76"/>
      <c r="T156" s="77"/>
      <c r="AT156" s="14" t="s">
        <v>141</v>
      </c>
      <c r="AU156" s="14" t="s">
        <v>84</v>
      </c>
    </row>
    <row r="157" spans="2:65" s="1" customFormat="1" ht="20.4" customHeight="1">
      <c r="B157" s="35"/>
      <c r="C157" s="201" t="s">
        <v>250</v>
      </c>
      <c r="D157" s="201" t="s">
        <v>132</v>
      </c>
      <c r="E157" s="202" t="s">
        <v>1145</v>
      </c>
      <c r="F157" s="203" t="s">
        <v>1146</v>
      </c>
      <c r="G157" s="204" t="s">
        <v>209</v>
      </c>
      <c r="H157" s="205">
        <v>6.6</v>
      </c>
      <c r="I157" s="206"/>
      <c r="J157" s="207">
        <f>ROUND(I157*H157,2)</f>
        <v>0</v>
      </c>
      <c r="K157" s="203" t="s">
        <v>136</v>
      </c>
      <c r="L157" s="40"/>
      <c r="M157" s="208" t="s">
        <v>19</v>
      </c>
      <c r="N157" s="209" t="s">
        <v>45</v>
      </c>
      <c r="O157" s="76"/>
      <c r="P157" s="210">
        <f>O157*H157</f>
        <v>0</v>
      </c>
      <c r="Q157" s="210">
        <v>0</v>
      </c>
      <c r="R157" s="210">
        <f>Q157*H157</f>
        <v>0</v>
      </c>
      <c r="S157" s="210">
        <v>0</v>
      </c>
      <c r="T157" s="211">
        <f>S157*H157</f>
        <v>0</v>
      </c>
      <c r="AR157" s="14" t="s">
        <v>137</v>
      </c>
      <c r="AT157" s="14" t="s">
        <v>132</v>
      </c>
      <c r="AU157" s="14" t="s">
        <v>84</v>
      </c>
      <c r="AY157" s="14" t="s">
        <v>130</v>
      </c>
      <c r="BE157" s="212">
        <f>IF(N157="základní",J157,0)</f>
        <v>0</v>
      </c>
      <c r="BF157" s="212">
        <f>IF(N157="snížená",J157,0)</f>
        <v>0</v>
      </c>
      <c r="BG157" s="212">
        <f>IF(N157="zákl. přenesená",J157,0)</f>
        <v>0</v>
      </c>
      <c r="BH157" s="212">
        <f>IF(N157="sníž. přenesená",J157,0)</f>
        <v>0</v>
      </c>
      <c r="BI157" s="212">
        <f>IF(N157="nulová",J157,0)</f>
        <v>0</v>
      </c>
      <c r="BJ157" s="14" t="s">
        <v>82</v>
      </c>
      <c r="BK157" s="212">
        <f>ROUND(I157*H157,2)</f>
        <v>0</v>
      </c>
      <c r="BL157" s="14" t="s">
        <v>137</v>
      </c>
      <c r="BM157" s="14" t="s">
        <v>1147</v>
      </c>
    </row>
    <row r="158" spans="2:47" s="1" customFormat="1" ht="12">
      <c r="B158" s="35"/>
      <c r="C158" s="36"/>
      <c r="D158" s="213" t="s">
        <v>139</v>
      </c>
      <c r="E158" s="36"/>
      <c r="F158" s="214" t="s">
        <v>1148</v>
      </c>
      <c r="G158" s="36"/>
      <c r="H158" s="36"/>
      <c r="I158" s="127"/>
      <c r="J158" s="36"/>
      <c r="K158" s="36"/>
      <c r="L158" s="40"/>
      <c r="M158" s="215"/>
      <c r="N158" s="76"/>
      <c r="O158" s="76"/>
      <c r="P158" s="76"/>
      <c r="Q158" s="76"/>
      <c r="R158" s="76"/>
      <c r="S158" s="76"/>
      <c r="T158" s="77"/>
      <c r="AT158" s="14" t="s">
        <v>139</v>
      </c>
      <c r="AU158" s="14" t="s">
        <v>84</v>
      </c>
    </row>
    <row r="159" spans="2:47" s="1" customFormat="1" ht="12">
      <c r="B159" s="35"/>
      <c r="C159" s="36"/>
      <c r="D159" s="213" t="s">
        <v>141</v>
      </c>
      <c r="E159" s="36"/>
      <c r="F159" s="216" t="s">
        <v>1149</v>
      </c>
      <c r="G159" s="36"/>
      <c r="H159" s="36"/>
      <c r="I159" s="127"/>
      <c r="J159" s="36"/>
      <c r="K159" s="36"/>
      <c r="L159" s="40"/>
      <c r="M159" s="215"/>
      <c r="N159" s="76"/>
      <c r="O159" s="76"/>
      <c r="P159" s="76"/>
      <c r="Q159" s="76"/>
      <c r="R159" s="76"/>
      <c r="S159" s="76"/>
      <c r="T159" s="77"/>
      <c r="AT159" s="14" t="s">
        <v>141</v>
      </c>
      <c r="AU159" s="14" t="s">
        <v>84</v>
      </c>
    </row>
    <row r="160" spans="2:51" s="11" customFormat="1" ht="12">
      <c r="B160" s="217"/>
      <c r="C160" s="218"/>
      <c r="D160" s="213" t="s">
        <v>143</v>
      </c>
      <c r="E160" s="219" t="s">
        <v>19</v>
      </c>
      <c r="F160" s="220" t="s">
        <v>1150</v>
      </c>
      <c r="G160" s="218"/>
      <c r="H160" s="221">
        <v>6.6</v>
      </c>
      <c r="I160" s="222"/>
      <c r="J160" s="218"/>
      <c r="K160" s="218"/>
      <c r="L160" s="223"/>
      <c r="M160" s="224"/>
      <c r="N160" s="225"/>
      <c r="O160" s="225"/>
      <c r="P160" s="225"/>
      <c r="Q160" s="225"/>
      <c r="R160" s="225"/>
      <c r="S160" s="225"/>
      <c r="T160" s="226"/>
      <c r="AT160" s="227" t="s">
        <v>143</v>
      </c>
      <c r="AU160" s="227" t="s">
        <v>84</v>
      </c>
      <c r="AV160" s="11" t="s">
        <v>84</v>
      </c>
      <c r="AW160" s="11" t="s">
        <v>35</v>
      </c>
      <c r="AX160" s="11" t="s">
        <v>82</v>
      </c>
      <c r="AY160" s="227" t="s">
        <v>130</v>
      </c>
    </row>
    <row r="161" spans="2:65" s="1" customFormat="1" ht="20.4" customHeight="1">
      <c r="B161" s="35"/>
      <c r="C161" s="201" t="s">
        <v>7</v>
      </c>
      <c r="D161" s="201" t="s">
        <v>132</v>
      </c>
      <c r="E161" s="202" t="s">
        <v>207</v>
      </c>
      <c r="F161" s="203" t="s">
        <v>208</v>
      </c>
      <c r="G161" s="204" t="s">
        <v>209</v>
      </c>
      <c r="H161" s="205">
        <v>212.916</v>
      </c>
      <c r="I161" s="206"/>
      <c r="J161" s="207">
        <f>ROUND(I161*H161,2)</f>
        <v>0</v>
      </c>
      <c r="K161" s="203" t="s">
        <v>136</v>
      </c>
      <c r="L161" s="40"/>
      <c r="M161" s="208" t="s">
        <v>19</v>
      </c>
      <c r="N161" s="209" t="s">
        <v>45</v>
      </c>
      <c r="O161" s="76"/>
      <c r="P161" s="210">
        <f>O161*H161</f>
        <v>0</v>
      </c>
      <c r="Q161" s="210">
        <v>0</v>
      </c>
      <c r="R161" s="210">
        <f>Q161*H161</f>
        <v>0</v>
      </c>
      <c r="S161" s="210">
        <v>0</v>
      </c>
      <c r="T161" s="211">
        <f>S161*H161</f>
        <v>0</v>
      </c>
      <c r="AR161" s="14" t="s">
        <v>137</v>
      </c>
      <c r="AT161" s="14" t="s">
        <v>132</v>
      </c>
      <c r="AU161" s="14" t="s">
        <v>84</v>
      </c>
      <c r="AY161" s="14" t="s">
        <v>130</v>
      </c>
      <c r="BE161" s="212">
        <f>IF(N161="základní",J161,0)</f>
        <v>0</v>
      </c>
      <c r="BF161" s="212">
        <f>IF(N161="snížená",J161,0)</f>
        <v>0</v>
      </c>
      <c r="BG161" s="212">
        <f>IF(N161="zákl. přenesená",J161,0)</f>
        <v>0</v>
      </c>
      <c r="BH161" s="212">
        <f>IF(N161="sníž. přenesená",J161,0)</f>
        <v>0</v>
      </c>
      <c r="BI161" s="212">
        <f>IF(N161="nulová",J161,0)</f>
        <v>0</v>
      </c>
      <c r="BJ161" s="14" t="s">
        <v>82</v>
      </c>
      <c r="BK161" s="212">
        <f>ROUND(I161*H161,2)</f>
        <v>0</v>
      </c>
      <c r="BL161" s="14" t="s">
        <v>137</v>
      </c>
      <c r="BM161" s="14" t="s">
        <v>1151</v>
      </c>
    </row>
    <row r="162" spans="2:47" s="1" customFormat="1" ht="12">
      <c r="B162" s="35"/>
      <c r="C162" s="36"/>
      <c r="D162" s="213" t="s">
        <v>139</v>
      </c>
      <c r="E162" s="36"/>
      <c r="F162" s="214" t="s">
        <v>211</v>
      </c>
      <c r="G162" s="36"/>
      <c r="H162" s="36"/>
      <c r="I162" s="127"/>
      <c r="J162" s="36"/>
      <c r="K162" s="36"/>
      <c r="L162" s="40"/>
      <c r="M162" s="215"/>
      <c r="N162" s="76"/>
      <c r="O162" s="76"/>
      <c r="P162" s="76"/>
      <c r="Q162" s="76"/>
      <c r="R162" s="76"/>
      <c r="S162" s="76"/>
      <c r="T162" s="77"/>
      <c r="AT162" s="14" t="s">
        <v>139</v>
      </c>
      <c r="AU162" s="14" t="s">
        <v>84</v>
      </c>
    </row>
    <row r="163" spans="2:47" s="1" customFormat="1" ht="12">
      <c r="B163" s="35"/>
      <c r="C163" s="36"/>
      <c r="D163" s="213" t="s">
        <v>141</v>
      </c>
      <c r="E163" s="36"/>
      <c r="F163" s="216" t="s">
        <v>212</v>
      </c>
      <c r="G163" s="36"/>
      <c r="H163" s="36"/>
      <c r="I163" s="127"/>
      <c r="J163" s="36"/>
      <c r="K163" s="36"/>
      <c r="L163" s="40"/>
      <c r="M163" s="215"/>
      <c r="N163" s="76"/>
      <c r="O163" s="76"/>
      <c r="P163" s="76"/>
      <c r="Q163" s="76"/>
      <c r="R163" s="76"/>
      <c r="S163" s="76"/>
      <c r="T163" s="77"/>
      <c r="AT163" s="14" t="s">
        <v>141</v>
      </c>
      <c r="AU163" s="14" t="s">
        <v>84</v>
      </c>
    </row>
    <row r="164" spans="2:51" s="11" customFormat="1" ht="12">
      <c r="B164" s="217"/>
      <c r="C164" s="218"/>
      <c r="D164" s="213" t="s">
        <v>143</v>
      </c>
      <c r="E164" s="219" t="s">
        <v>19</v>
      </c>
      <c r="F164" s="220" t="s">
        <v>1152</v>
      </c>
      <c r="G164" s="218"/>
      <c r="H164" s="221">
        <v>709.72</v>
      </c>
      <c r="I164" s="222"/>
      <c r="J164" s="218"/>
      <c r="K164" s="218"/>
      <c r="L164" s="223"/>
      <c r="M164" s="224"/>
      <c r="N164" s="225"/>
      <c r="O164" s="225"/>
      <c r="P164" s="225"/>
      <c r="Q164" s="225"/>
      <c r="R164" s="225"/>
      <c r="S164" s="225"/>
      <c r="T164" s="226"/>
      <c r="AT164" s="227" t="s">
        <v>143</v>
      </c>
      <c r="AU164" s="227" t="s">
        <v>84</v>
      </c>
      <c r="AV164" s="11" t="s">
        <v>84</v>
      </c>
      <c r="AW164" s="11" t="s">
        <v>35</v>
      </c>
      <c r="AX164" s="11" t="s">
        <v>82</v>
      </c>
      <c r="AY164" s="227" t="s">
        <v>130</v>
      </c>
    </row>
    <row r="165" spans="2:51" s="11" customFormat="1" ht="12">
      <c r="B165" s="217"/>
      <c r="C165" s="218"/>
      <c r="D165" s="213" t="s">
        <v>143</v>
      </c>
      <c r="E165" s="218"/>
      <c r="F165" s="220" t="s">
        <v>1153</v>
      </c>
      <c r="G165" s="218"/>
      <c r="H165" s="221">
        <v>212.916</v>
      </c>
      <c r="I165" s="222"/>
      <c r="J165" s="218"/>
      <c r="K165" s="218"/>
      <c r="L165" s="223"/>
      <c r="M165" s="224"/>
      <c r="N165" s="225"/>
      <c r="O165" s="225"/>
      <c r="P165" s="225"/>
      <c r="Q165" s="225"/>
      <c r="R165" s="225"/>
      <c r="S165" s="225"/>
      <c r="T165" s="226"/>
      <c r="AT165" s="227" t="s">
        <v>143</v>
      </c>
      <c r="AU165" s="227" t="s">
        <v>84</v>
      </c>
      <c r="AV165" s="11" t="s">
        <v>84</v>
      </c>
      <c r="AW165" s="11" t="s">
        <v>4</v>
      </c>
      <c r="AX165" s="11" t="s">
        <v>82</v>
      </c>
      <c r="AY165" s="227" t="s">
        <v>130</v>
      </c>
    </row>
    <row r="166" spans="2:65" s="1" customFormat="1" ht="20.4" customHeight="1">
      <c r="B166" s="35"/>
      <c r="C166" s="201" t="s">
        <v>261</v>
      </c>
      <c r="D166" s="201" t="s">
        <v>132</v>
      </c>
      <c r="E166" s="202" t="s">
        <v>216</v>
      </c>
      <c r="F166" s="203" t="s">
        <v>217</v>
      </c>
      <c r="G166" s="204" t="s">
        <v>209</v>
      </c>
      <c r="H166" s="205">
        <v>212.916</v>
      </c>
      <c r="I166" s="206"/>
      <c r="J166" s="207">
        <f>ROUND(I166*H166,2)</f>
        <v>0</v>
      </c>
      <c r="K166" s="203" t="s">
        <v>136</v>
      </c>
      <c r="L166" s="40"/>
      <c r="M166" s="208" t="s">
        <v>19</v>
      </c>
      <c r="N166" s="209" t="s">
        <v>45</v>
      </c>
      <c r="O166" s="76"/>
      <c r="P166" s="210">
        <f>O166*H166</f>
        <v>0</v>
      </c>
      <c r="Q166" s="210">
        <v>0</v>
      </c>
      <c r="R166" s="210">
        <f>Q166*H166</f>
        <v>0</v>
      </c>
      <c r="S166" s="210">
        <v>0</v>
      </c>
      <c r="T166" s="211">
        <f>S166*H166</f>
        <v>0</v>
      </c>
      <c r="AR166" s="14" t="s">
        <v>137</v>
      </c>
      <c r="AT166" s="14" t="s">
        <v>132</v>
      </c>
      <c r="AU166" s="14" t="s">
        <v>84</v>
      </c>
      <c r="AY166" s="14" t="s">
        <v>130</v>
      </c>
      <c r="BE166" s="212">
        <f>IF(N166="základní",J166,0)</f>
        <v>0</v>
      </c>
      <c r="BF166" s="212">
        <f>IF(N166="snížená",J166,0)</f>
        <v>0</v>
      </c>
      <c r="BG166" s="212">
        <f>IF(N166="zákl. přenesená",J166,0)</f>
        <v>0</v>
      </c>
      <c r="BH166" s="212">
        <f>IF(N166="sníž. přenesená",J166,0)</f>
        <v>0</v>
      </c>
      <c r="BI166" s="212">
        <f>IF(N166="nulová",J166,0)</f>
        <v>0</v>
      </c>
      <c r="BJ166" s="14" t="s">
        <v>82</v>
      </c>
      <c r="BK166" s="212">
        <f>ROUND(I166*H166,2)</f>
        <v>0</v>
      </c>
      <c r="BL166" s="14" t="s">
        <v>137</v>
      </c>
      <c r="BM166" s="14" t="s">
        <v>1154</v>
      </c>
    </row>
    <row r="167" spans="2:47" s="1" customFormat="1" ht="12">
      <c r="B167" s="35"/>
      <c r="C167" s="36"/>
      <c r="D167" s="213" t="s">
        <v>139</v>
      </c>
      <c r="E167" s="36"/>
      <c r="F167" s="214" t="s">
        <v>219</v>
      </c>
      <c r="G167" s="36"/>
      <c r="H167" s="36"/>
      <c r="I167" s="127"/>
      <c r="J167" s="36"/>
      <c r="K167" s="36"/>
      <c r="L167" s="40"/>
      <c r="M167" s="215"/>
      <c r="N167" s="76"/>
      <c r="O167" s="76"/>
      <c r="P167" s="76"/>
      <c r="Q167" s="76"/>
      <c r="R167" s="76"/>
      <c r="S167" s="76"/>
      <c r="T167" s="77"/>
      <c r="AT167" s="14" t="s">
        <v>139</v>
      </c>
      <c r="AU167" s="14" t="s">
        <v>84</v>
      </c>
    </row>
    <row r="168" spans="2:47" s="1" customFormat="1" ht="12">
      <c r="B168" s="35"/>
      <c r="C168" s="36"/>
      <c r="D168" s="213" t="s">
        <v>141</v>
      </c>
      <c r="E168" s="36"/>
      <c r="F168" s="216" t="s">
        <v>220</v>
      </c>
      <c r="G168" s="36"/>
      <c r="H168" s="36"/>
      <c r="I168" s="127"/>
      <c r="J168" s="36"/>
      <c r="K168" s="36"/>
      <c r="L168" s="40"/>
      <c r="M168" s="215"/>
      <c r="N168" s="76"/>
      <c r="O168" s="76"/>
      <c r="P168" s="76"/>
      <c r="Q168" s="76"/>
      <c r="R168" s="76"/>
      <c r="S168" s="76"/>
      <c r="T168" s="77"/>
      <c r="AT168" s="14" t="s">
        <v>141</v>
      </c>
      <c r="AU168" s="14" t="s">
        <v>84</v>
      </c>
    </row>
    <row r="169" spans="2:51" s="11" customFormat="1" ht="12">
      <c r="B169" s="217"/>
      <c r="C169" s="218"/>
      <c r="D169" s="213" t="s">
        <v>143</v>
      </c>
      <c r="E169" s="219" t="s">
        <v>19</v>
      </c>
      <c r="F169" s="220" t="s">
        <v>1152</v>
      </c>
      <c r="G169" s="218"/>
      <c r="H169" s="221">
        <v>709.72</v>
      </c>
      <c r="I169" s="222"/>
      <c r="J169" s="218"/>
      <c r="K169" s="218"/>
      <c r="L169" s="223"/>
      <c r="M169" s="224"/>
      <c r="N169" s="225"/>
      <c r="O169" s="225"/>
      <c r="P169" s="225"/>
      <c r="Q169" s="225"/>
      <c r="R169" s="225"/>
      <c r="S169" s="225"/>
      <c r="T169" s="226"/>
      <c r="AT169" s="227" t="s">
        <v>143</v>
      </c>
      <c r="AU169" s="227" t="s">
        <v>84</v>
      </c>
      <c r="AV169" s="11" t="s">
        <v>84</v>
      </c>
      <c r="AW169" s="11" t="s">
        <v>35</v>
      </c>
      <c r="AX169" s="11" t="s">
        <v>82</v>
      </c>
      <c r="AY169" s="227" t="s">
        <v>130</v>
      </c>
    </row>
    <row r="170" spans="2:51" s="11" customFormat="1" ht="12">
      <c r="B170" s="217"/>
      <c r="C170" s="218"/>
      <c r="D170" s="213" t="s">
        <v>143</v>
      </c>
      <c r="E170" s="218"/>
      <c r="F170" s="220" t="s">
        <v>1153</v>
      </c>
      <c r="G170" s="218"/>
      <c r="H170" s="221">
        <v>212.916</v>
      </c>
      <c r="I170" s="222"/>
      <c r="J170" s="218"/>
      <c r="K170" s="218"/>
      <c r="L170" s="223"/>
      <c r="M170" s="224"/>
      <c r="N170" s="225"/>
      <c r="O170" s="225"/>
      <c r="P170" s="225"/>
      <c r="Q170" s="225"/>
      <c r="R170" s="225"/>
      <c r="S170" s="225"/>
      <c r="T170" s="226"/>
      <c r="AT170" s="227" t="s">
        <v>143</v>
      </c>
      <c r="AU170" s="227" t="s">
        <v>84</v>
      </c>
      <c r="AV170" s="11" t="s">
        <v>84</v>
      </c>
      <c r="AW170" s="11" t="s">
        <v>4</v>
      </c>
      <c r="AX170" s="11" t="s">
        <v>82</v>
      </c>
      <c r="AY170" s="227" t="s">
        <v>130</v>
      </c>
    </row>
    <row r="171" spans="2:65" s="1" customFormat="1" ht="20.4" customHeight="1">
      <c r="B171" s="35"/>
      <c r="C171" s="201" t="s">
        <v>268</v>
      </c>
      <c r="D171" s="201" t="s">
        <v>132</v>
      </c>
      <c r="E171" s="202" t="s">
        <v>221</v>
      </c>
      <c r="F171" s="203" t="s">
        <v>222</v>
      </c>
      <c r="G171" s="204" t="s">
        <v>209</v>
      </c>
      <c r="H171" s="205">
        <v>63.875</v>
      </c>
      <c r="I171" s="206"/>
      <c r="J171" s="207">
        <f>ROUND(I171*H171,2)</f>
        <v>0</v>
      </c>
      <c r="K171" s="203" t="s">
        <v>136</v>
      </c>
      <c r="L171" s="40"/>
      <c r="M171" s="208" t="s">
        <v>19</v>
      </c>
      <c r="N171" s="209" t="s">
        <v>45</v>
      </c>
      <c r="O171" s="76"/>
      <c r="P171" s="210">
        <f>O171*H171</f>
        <v>0</v>
      </c>
      <c r="Q171" s="210">
        <v>0</v>
      </c>
      <c r="R171" s="210">
        <f>Q171*H171</f>
        <v>0</v>
      </c>
      <c r="S171" s="210">
        <v>0</v>
      </c>
      <c r="T171" s="211">
        <f>S171*H171</f>
        <v>0</v>
      </c>
      <c r="AR171" s="14" t="s">
        <v>137</v>
      </c>
      <c r="AT171" s="14" t="s">
        <v>132</v>
      </c>
      <c r="AU171" s="14" t="s">
        <v>84</v>
      </c>
      <c r="AY171" s="14" t="s">
        <v>130</v>
      </c>
      <c r="BE171" s="212">
        <f>IF(N171="základní",J171,0)</f>
        <v>0</v>
      </c>
      <c r="BF171" s="212">
        <f>IF(N171="snížená",J171,0)</f>
        <v>0</v>
      </c>
      <c r="BG171" s="212">
        <f>IF(N171="zákl. přenesená",J171,0)</f>
        <v>0</v>
      </c>
      <c r="BH171" s="212">
        <f>IF(N171="sníž. přenesená",J171,0)</f>
        <v>0</v>
      </c>
      <c r="BI171" s="212">
        <f>IF(N171="nulová",J171,0)</f>
        <v>0</v>
      </c>
      <c r="BJ171" s="14" t="s">
        <v>82</v>
      </c>
      <c r="BK171" s="212">
        <f>ROUND(I171*H171,2)</f>
        <v>0</v>
      </c>
      <c r="BL171" s="14" t="s">
        <v>137</v>
      </c>
      <c r="BM171" s="14" t="s">
        <v>1155</v>
      </c>
    </row>
    <row r="172" spans="2:47" s="1" customFormat="1" ht="12">
      <c r="B172" s="35"/>
      <c r="C172" s="36"/>
      <c r="D172" s="213" t="s">
        <v>139</v>
      </c>
      <c r="E172" s="36"/>
      <c r="F172" s="214" t="s">
        <v>224</v>
      </c>
      <c r="G172" s="36"/>
      <c r="H172" s="36"/>
      <c r="I172" s="127"/>
      <c r="J172" s="36"/>
      <c r="K172" s="36"/>
      <c r="L172" s="40"/>
      <c r="M172" s="215"/>
      <c r="N172" s="76"/>
      <c r="O172" s="76"/>
      <c r="P172" s="76"/>
      <c r="Q172" s="76"/>
      <c r="R172" s="76"/>
      <c r="S172" s="76"/>
      <c r="T172" s="77"/>
      <c r="AT172" s="14" t="s">
        <v>139</v>
      </c>
      <c r="AU172" s="14" t="s">
        <v>84</v>
      </c>
    </row>
    <row r="173" spans="2:47" s="1" customFormat="1" ht="12">
      <c r="B173" s="35"/>
      <c r="C173" s="36"/>
      <c r="D173" s="213" t="s">
        <v>141</v>
      </c>
      <c r="E173" s="36"/>
      <c r="F173" s="216" t="s">
        <v>220</v>
      </c>
      <c r="G173" s="36"/>
      <c r="H173" s="36"/>
      <c r="I173" s="127"/>
      <c r="J173" s="36"/>
      <c r="K173" s="36"/>
      <c r="L173" s="40"/>
      <c r="M173" s="215"/>
      <c r="N173" s="76"/>
      <c r="O173" s="76"/>
      <c r="P173" s="76"/>
      <c r="Q173" s="76"/>
      <c r="R173" s="76"/>
      <c r="S173" s="76"/>
      <c r="T173" s="77"/>
      <c r="AT173" s="14" t="s">
        <v>141</v>
      </c>
      <c r="AU173" s="14" t="s">
        <v>84</v>
      </c>
    </row>
    <row r="174" spans="2:51" s="11" customFormat="1" ht="12">
      <c r="B174" s="217"/>
      <c r="C174" s="218"/>
      <c r="D174" s="213" t="s">
        <v>143</v>
      </c>
      <c r="E174" s="219" t="s">
        <v>19</v>
      </c>
      <c r="F174" s="220" t="s">
        <v>1152</v>
      </c>
      <c r="G174" s="218"/>
      <c r="H174" s="221">
        <v>709.72</v>
      </c>
      <c r="I174" s="222"/>
      <c r="J174" s="218"/>
      <c r="K174" s="218"/>
      <c r="L174" s="223"/>
      <c r="M174" s="224"/>
      <c r="N174" s="225"/>
      <c r="O174" s="225"/>
      <c r="P174" s="225"/>
      <c r="Q174" s="225"/>
      <c r="R174" s="225"/>
      <c r="S174" s="225"/>
      <c r="T174" s="226"/>
      <c r="AT174" s="227" t="s">
        <v>143</v>
      </c>
      <c r="AU174" s="227" t="s">
        <v>84</v>
      </c>
      <c r="AV174" s="11" t="s">
        <v>84</v>
      </c>
      <c r="AW174" s="11" t="s">
        <v>35</v>
      </c>
      <c r="AX174" s="11" t="s">
        <v>82</v>
      </c>
      <c r="AY174" s="227" t="s">
        <v>130</v>
      </c>
    </row>
    <row r="175" spans="2:51" s="11" customFormat="1" ht="12">
      <c r="B175" s="217"/>
      <c r="C175" s="218"/>
      <c r="D175" s="213" t="s">
        <v>143</v>
      </c>
      <c r="E175" s="218"/>
      <c r="F175" s="220" t="s">
        <v>1156</v>
      </c>
      <c r="G175" s="218"/>
      <c r="H175" s="221">
        <v>63.875</v>
      </c>
      <c r="I175" s="222"/>
      <c r="J175" s="218"/>
      <c r="K175" s="218"/>
      <c r="L175" s="223"/>
      <c r="M175" s="224"/>
      <c r="N175" s="225"/>
      <c r="O175" s="225"/>
      <c r="P175" s="225"/>
      <c r="Q175" s="225"/>
      <c r="R175" s="225"/>
      <c r="S175" s="225"/>
      <c r="T175" s="226"/>
      <c r="AT175" s="227" t="s">
        <v>143</v>
      </c>
      <c r="AU175" s="227" t="s">
        <v>84</v>
      </c>
      <c r="AV175" s="11" t="s">
        <v>84</v>
      </c>
      <c r="AW175" s="11" t="s">
        <v>4</v>
      </c>
      <c r="AX175" s="11" t="s">
        <v>82</v>
      </c>
      <c r="AY175" s="227" t="s">
        <v>130</v>
      </c>
    </row>
    <row r="176" spans="2:65" s="1" customFormat="1" ht="20.4" customHeight="1">
      <c r="B176" s="35"/>
      <c r="C176" s="201" t="s">
        <v>274</v>
      </c>
      <c r="D176" s="201" t="s">
        <v>132</v>
      </c>
      <c r="E176" s="202" t="s">
        <v>227</v>
      </c>
      <c r="F176" s="203" t="s">
        <v>228</v>
      </c>
      <c r="G176" s="204" t="s">
        <v>209</v>
      </c>
      <c r="H176" s="205">
        <v>283.888</v>
      </c>
      <c r="I176" s="206"/>
      <c r="J176" s="207">
        <f>ROUND(I176*H176,2)</f>
        <v>0</v>
      </c>
      <c r="K176" s="203" t="s">
        <v>136</v>
      </c>
      <c r="L176" s="40"/>
      <c r="M176" s="208" t="s">
        <v>19</v>
      </c>
      <c r="N176" s="209" t="s">
        <v>45</v>
      </c>
      <c r="O176" s="76"/>
      <c r="P176" s="210">
        <f>O176*H176</f>
        <v>0</v>
      </c>
      <c r="Q176" s="210">
        <v>0</v>
      </c>
      <c r="R176" s="210">
        <f>Q176*H176</f>
        <v>0</v>
      </c>
      <c r="S176" s="210">
        <v>0</v>
      </c>
      <c r="T176" s="211">
        <f>S176*H176</f>
        <v>0</v>
      </c>
      <c r="AR176" s="14" t="s">
        <v>137</v>
      </c>
      <c r="AT176" s="14" t="s">
        <v>132</v>
      </c>
      <c r="AU176" s="14" t="s">
        <v>84</v>
      </c>
      <c r="AY176" s="14" t="s">
        <v>130</v>
      </c>
      <c r="BE176" s="212">
        <f>IF(N176="základní",J176,0)</f>
        <v>0</v>
      </c>
      <c r="BF176" s="212">
        <f>IF(N176="snížená",J176,0)</f>
        <v>0</v>
      </c>
      <c r="BG176" s="212">
        <f>IF(N176="zákl. přenesená",J176,0)</f>
        <v>0</v>
      </c>
      <c r="BH176" s="212">
        <f>IF(N176="sníž. přenesená",J176,0)</f>
        <v>0</v>
      </c>
      <c r="BI176" s="212">
        <f>IF(N176="nulová",J176,0)</f>
        <v>0</v>
      </c>
      <c r="BJ176" s="14" t="s">
        <v>82</v>
      </c>
      <c r="BK176" s="212">
        <f>ROUND(I176*H176,2)</f>
        <v>0</v>
      </c>
      <c r="BL176" s="14" t="s">
        <v>137</v>
      </c>
      <c r="BM176" s="14" t="s">
        <v>1157</v>
      </c>
    </row>
    <row r="177" spans="2:47" s="1" customFormat="1" ht="12">
      <c r="B177" s="35"/>
      <c r="C177" s="36"/>
      <c r="D177" s="213" t="s">
        <v>139</v>
      </c>
      <c r="E177" s="36"/>
      <c r="F177" s="214" t="s">
        <v>230</v>
      </c>
      <c r="G177" s="36"/>
      <c r="H177" s="36"/>
      <c r="I177" s="127"/>
      <c r="J177" s="36"/>
      <c r="K177" s="36"/>
      <c r="L177" s="40"/>
      <c r="M177" s="215"/>
      <c r="N177" s="76"/>
      <c r="O177" s="76"/>
      <c r="P177" s="76"/>
      <c r="Q177" s="76"/>
      <c r="R177" s="76"/>
      <c r="S177" s="76"/>
      <c r="T177" s="77"/>
      <c r="AT177" s="14" t="s">
        <v>139</v>
      </c>
      <c r="AU177" s="14" t="s">
        <v>84</v>
      </c>
    </row>
    <row r="178" spans="2:47" s="1" customFormat="1" ht="12">
      <c r="B178" s="35"/>
      <c r="C178" s="36"/>
      <c r="D178" s="213" t="s">
        <v>141</v>
      </c>
      <c r="E178" s="36"/>
      <c r="F178" s="216" t="s">
        <v>220</v>
      </c>
      <c r="G178" s="36"/>
      <c r="H178" s="36"/>
      <c r="I178" s="127"/>
      <c r="J178" s="36"/>
      <c r="K178" s="36"/>
      <c r="L178" s="40"/>
      <c r="M178" s="215"/>
      <c r="N178" s="76"/>
      <c r="O178" s="76"/>
      <c r="P178" s="76"/>
      <c r="Q178" s="76"/>
      <c r="R178" s="76"/>
      <c r="S178" s="76"/>
      <c r="T178" s="77"/>
      <c r="AT178" s="14" t="s">
        <v>141</v>
      </c>
      <c r="AU178" s="14" t="s">
        <v>84</v>
      </c>
    </row>
    <row r="179" spans="2:51" s="11" customFormat="1" ht="12">
      <c r="B179" s="217"/>
      <c r="C179" s="218"/>
      <c r="D179" s="213" t="s">
        <v>143</v>
      </c>
      <c r="E179" s="219" t="s">
        <v>19</v>
      </c>
      <c r="F179" s="220" t="s">
        <v>1152</v>
      </c>
      <c r="G179" s="218"/>
      <c r="H179" s="221">
        <v>709.72</v>
      </c>
      <c r="I179" s="222"/>
      <c r="J179" s="218"/>
      <c r="K179" s="218"/>
      <c r="L179" s="223"/>
      <c r="M179" s="224"/>
      <c r="N179" s="225"/>
      <c r="O179" s="225"/>
      <c r="P179" s="225"/>
      <c r="Q179" s="225"/>
      <c r="R179" s="225"/>
      <c r="S179" s="225"/>
      <c r="T179" s="226"/>
      <c r="AT179" s="227" t="s">
        <v>143</v>
      </c>
      <c r="AU179" s="227" t="s">
        <v>84</v>
      </c>
      <c r="AV179" s="11" t="s">
        <v>84</v>
      </c>
      <c r="AW179" s="11" t="s">
        <v>35</v>
      </c>
      <c r="AX179" s="11" t="s">
        <v>82</v>
      </c>
      <c r="AY179" s="227" t="s">
        <v>130</v>
      </c>
    </row>
    <row r="180" spans="2:51" s="11" customFormat="1" ht="12">
      <c r="B180" s="217"/>
      <c r="C180" s="218"/>
      <c r="D180" s="213" t="s">
        <v>143</v>
      </c>
      <c r="E180" s="218"/>
      <c r="F180" s="220" t="s">
        <v>1158</v>
      </c>
      <c r="G180" s="218"/>
      <c r="H180" s="221">
        <v>283.888</v>
      </c>
      <c r="I180" s="222"/>
      <c r="J180" s="218"/>
      <c r="K180" s="218"/>
      <c r="L180" s="223"/>
      <c r="M180" s="224"/>
      <c r="N180" s="225"/>
      <c r="O180" s="225"/>
      <c r="P180" s="225"/>
      <c r="Q180" s="225"/>
      <c r="R180" s="225"/>
      <c r="S180" s="225"/>
      <c r="T180" s="226"/>
      <c r="AT180" s="227" t="s">
        <v>143</v>
      </c>
      <c r="AU180" s="227" t="s">
        <v>84</v>
      </c>
      <c r="AV180" s="11" t="s">
        <v>84</v>
      </c>
      <c r="AW180" s="11" t="s">
        <v>4</v>
      </c>
      <c r="AX180" s="11" t="s">
        <v>82</v>
      </c>
      <c r="AY180" s="227" t="s">
        <v>130</v>
      </c>
    </row>
    <row r="181" spans="2:65" s="1" customFormat="1" ht="20.4" customHeight="1">
      <c r="B181" s="35"/>
      <c r="C181" s="201" t="s">
        <v>283</v>
      </c>
      <c r="D181" s="201" t="s">
        <v>132</v>
      </c>
      <c r="E181" s="202" t="s">
        <v>233</v>
      </c>
      <c r="F181" s="203" t="s">
        <v>234</v>
      </c>
      <c r="G181" s="204" t="s">
        <v>209</v>
      </c>
      <c r="H181" s="205">
        <v>85.166</v>
      </c>
      <c r="I181" s="206"/>
      <c r="J181" s="207">
        <f>ROUND(I181*H181,2)</f>
        <v>0</v>
      </c>
      <c r="K181" s="203" t="s">
        <v>136</v>
      </c>
      <c r="L181" s="40"/>
      <c r="M181" s="208" t="s">
        <v>19</v>
      </c>
      <c r="N181" s="209" t="s">
        <v>45</v>
      </c>
      <c r="O181" s="76"/>
      <c r="P181" s="210">
        <f>O181*H181</f>
        <v>0</v>
      </c>
      <c r="Q181" s="210">
        <v>0</v>
      </c>
      <c r="R181" s="210">
        <f>Q181*H181</f>
        <v>0</v>
      </c>
      <c r="S181" s="210">
        <v>0</v>
      </c>
      <c r="T181" s="211">
        <f>S181*H181</f>
        <v>0</v>
      </c>
      <c r="AR181" s="14" t="s">
        <v>137</v>
      </c>
      <c r="AT181" s="14" t="s">
        <v>132</v>
      </c>
      <c r="AU181" s="14" t="s">
        <v>84</v>
      </c>
      <c r="AY181" s="14" t="s">
        <v>130</v>
      </c>
      <c r="BE181" s="212">
        <f>IF(N181="základní",J181,0)</f>
        <v>0</v>
      </c>
      <c r="BF181" s="212">
        <f>IF(N181="snížená",J181,0)</f>
        <v>0</v>
      </c>
      <c r="BG181" s="212">
        <f>IF(N181="zákl. přenesená",J181,0)</f>
        <v>0</v>
      </c>
      <c r="BH181" s="212">
        <f>IF(N181="sníž. přenesená",J181,0)</f>
        <v>0</v>
      </c>
      <c r="BI181" s="212">
        <f>IF(N181="nulová",J181,0)</f>
        <v>0</v>
      </c>
      <c r="BJ181" s="14" t="s">
        <v>82</v>
      </c>
      <c r="BK181" s="212">
        <f>ROUND(I181*H181,2)</f>
        <v>0</v>
      </c>
      <c r="BL181" s="14" t="s">
        <v>137</v>
      </c>
      <c r="BM181" s="14" t="s">
        <v>1159</v>
      </c>
    </row>
    <row r="182" spans="2:47" s="1" customFormat="1" ht="12">
      <c r="B182" s="35"/>
      <c r="C182" s="36"/>
      <c r="D182" s="213" t="s">
        <v>139</v>
      </c>
      <c r="E182" s="36"/>
      <c r="F182" s="214" t="s">
        <v>236</v>
      </c>
      <c r="G182" s="36"/>
      <c r="H182" s="36"/>
      <c r="I182" s="127"/>
      <c r="J182" s="36"/>
      <c r="K182" s="36"/>
      <c r="L182" s="40"/>
      <c r="M182" s="215"/>
      <c r="N182" s="76"/>
      <c r="O182" s="76"/>
      <c r="P182" s="76"/>
      <c r="Q182" s="76"/>
      <c r="R182" s="76"/>
      <c r="S182" s="76"/>
      <c r="T182" s="77"/>
      <c r="AT182" s="14" t="s">
        <v>139</v>
      </c>
      <c r="AU182" s="14" t="s">
        <v>84</v>
      </c>
    </row>
    <row r="183" spans="2:47" s="1" customFormat="1" ht="12">
      <c r="B183" s="35"/>
      <c r="C183" s="36"/>
      <c r="D183" s="213" t="s">
        <v>141</v>
      </c>
      <c r="E183" s="36"/>
      <c r="F183" s="216" t="s">
        <v>220</v>
      </c>
      <c r="G183" s="36"/>
      <c r="H183" s="36"/>
      <c r="I183" s="127"/>
      <c r="J183" s="36"/>
      <c r="K183" s="36"/>
      <c r="L183" s="40"/>
      <c r="M183" s="215"/>
      <c r="N183" s="76"/>
      <c r="O183" s="76"/>
      <c r="P183" s="76"/>
      <c r="Q183" s="76"/>
      <c r="R183" s="76"/>
      <c r="S183" s="76"/>
      <c r="T183" s="77"/>
      <c r="AT183" s="14" t="s">
        <v>141</v>
      </c>
      <c r="AU183" s="14" t="s">
        <v>84</v>
      </c>
    </row>
    <row r="184" spans="2:51" s="11" customFormat="1" ht="12">
      <c r="B184" s="217"/>
      <c r="C184" s="218"/>
      <c r="D184" s="213" t="s">
        <v>143</v>
      </c>
      <c r="E184" s="219" t="s">
        <v>19</v>
      </c>
      <c r="F184" s="220" t="s">
        <v>1152</v>
      </c>
      <c r="G184" s="218"/>
      <c r="H184" s="221">
        <v>709.72</v>
      </c>
      <c r="I184" s="222"/>
      <c r="J184" s="218"/>
      <c r="K184" s="218"/>
      <c r="L184" s="223"/>
      <c r="M184" s="224"/>
      <c r="N184" s="225"/>
      <c r="O184" s="225"/>
      <c r="P184" s="225"/>
      <c r="Q184" s="225"/>
      <c r="R184" s="225"/>
      <c r="S184" s="225"/>
      <c r="T184" s="226"/>
      <c r="AT184" s="227" t="s">
        <v>143</v>
      </c>
      <c r="AU184" s="227" t="s">
        <v>84</v>
      </c>
      <c r="AV184" s="11" t="s">
        <v>84</v>
      </c>
      <c r="AW184" s="11" t="s">
        <v>35</v>
      </c>
      <c r="AX184" s="11" t="s">
        <v>82</v>
      </c>
      <c r="AY184" s="227" t="s">
        <v>130</v>
      </c>
    </row>
    <row r="185" spans="2:51" s="11" customFormat="1" ht="12">
      <c r="B185" s="217"/>
      <c r="C185" s="218"/>
      <c r="D185" s="213" t="s">
        <v>143</v>
      </c>
      <c r="E185" s="218"/>
      <c r="F185" s="220" t="s">
        <v>1160</v>
      </c>
      <c r="G185" s="218"/>
      <c r="H185" s="221">
        <v>85.166</v>
      </c>
      <c r="I185" s="222"/>
      <c r="J185" s="218"/>
      <c r="K185" s="218"/>
      <c r="L185" s="223"/>
      <c r="M185" s="224"/>
      <c r="N185" s="225"/>
      <c r="O185" s="225"/>
      <c r="P185" s="225"/>
      <c r="Q185" s="225"/>
      <c r="R185" s="225"/>
      <c r="S185" s="225"/>
      <c r="T185" s="226"/>
      <c r="AT185" s="227" t="s">
        <v>143</v>
      </c>
      <c r="AU185" s="227" t="s">
        <v>84</v>
      </c>
      <c r="AV185" s="11" t="s">
        <v>84</v>
      </c>
      <c r="AW185" s="11" t="s">
        <v>4</v>
      </c>
      <c r="AX185" s="11" t="s">
        <v>82</v>
      </c>
      <c r="AY185" s="227" t="s">
        <v>130</v>
      </c>
    </row>
    <row r="186" spans="2:65" s="1" customFormat="1" ht="20.4" customHeight="1">
      <c r="B186" s="35"/>
      <c r="C186" s="201" t="s">
        <v>289</v>
      </c>
      <c r="D186" s="201" t="s">
        <v>132</v>
      </c>
      <c r="E186" s="202" t="s">
        <v>239</v>
      </c>
      <c r="F186" s="203" t="s">
        <v>240</v>
      </c>
      <c r="G186" s="204" t="s">
        <v>209</v>
      </c>
      <c r="H186" s="205">
        <v>141.944</v>
      </c>
      <c r="I186" s="206"/>
      <c r="J186" s="207">
        <f>ROUND(I186*H186,2)</f>
        <v>0</v>
      </c>
      <c r="K186" s="203" t="s">
        <v>136</v>
      </c>
      <c r="L186" s="40"/>
      <c r="M186" s="208" t="s">
        <v>19</v>
      </c>
      <c r="N186" s="209" t="s">
        <v>45</v>
      </c>
      <c r="O186" s="76"/>
      <c r="P186" s="210">
        <f>O186*H186</f>
        <v>0</v>
      </c>
      <c r="Q186" s="210">
        <v>0.01046</v>
      </c>
      <c r="R186" s="210">
        <f>Q186*H186</f>
        <v>1.4847342399999999</v>
      </c>
      <c r="S186" s="210">
        <v>0</v>
      </c>
      <c r="T186" s="211">
        <f>S186*H186</f>
        <v>0</v>
      </c>
      <c r="AR186" s="14" t="s">
        <v>137</v>
      </c>
      <c r="AT186" s="14" t="s">
        <v>132</v>
      </c>
      <c r="AU186" s="14" t="s">
        <v>84</v>
      </c>
      <c r="AY186" s="14" t="s">
        <v>130</v>
      </c>
      <c r="BE186" s="212">
        <f>IF(N186="základní",J186,0)</f>
        <v>0</v>
      </c>
      <c r="BF186" s="212">
        <f>IF(N186="snížená",J186,0)</f>
        <v>0</v>
      </c>
      <c r="BG186" s="212">
        <f>IF(N186="zákl. přenesená",J186,0)</f>
        <v>0</v>
      </c>
      <c r="BH186" s="212">
        <f>IF(N186="sníž. přenesená",J186,0)</f>
        <v>0</v>
      </c>
      <c r="BI186" s="212">
        <f>IF(N186="nulová",J186,0)</f>
        <v>0</v>
      </c>
      <c r="BJ186" s="14" t="s">
        <v>82</v>
      </c>
      <c r="BK186" s="212">
        <f>ROUND(I186*H186,2)</f>
        <v>0</v>
      </c>
      <c r="BL186" s="14" t="s">
        <v>137</v>
      </c>
      <c r="BM186" s="14" t="s">
        <v>1161</v>
      </c>
    </row>
    <row r="187" spans="2:47" s="1" customFormat="1" ht="12">
      <c r="B187" s="35"/>
      <c r="C187" s="36"/>
      <c r="D187" s="213" t="s">
        <v>139</v>
      </c>
      <c r="E187" s="36"/>
      <c r="F187" s="214" t="s">
        <v>242</v>
      </c>
      <c r="G187" s="36"/>
      <c r="H187" s="36"/>
      <c r="I187" s="127"/>
      <c r="J187" s="36"/>
      <c r="K187" s="36"/>
      <c r="L187" s="40"/>
      <c r="M187" s="215"/>
      <c r="N187" s="76"/>
      <c r="O187" s="76"/>
      <c r="P187" s="76"/>
      <c r="Q187" s="76"/>
      <c r="R187" s="76"/>
      <c r="S187" s="76"/>
      <c r="T187" s="77"/>
      <c r="AT187" s="14" t="s">
        <v>139</v>
      </c>
      <c r="AU187" s="14" t="s">
        <v>84</v>
      </c>
    </row>
    <row r="188" spans="2:47" s="1" customFormat="1" ht="12">
      <c r="B188" s="35"/>
      <c r="C188" s="36"/>
      <c r="D188" s="213" t="s">
        <v>141</v>
      </c>
      <c r="E188" s="36"/>
      <c r="F188" s="216" t="s">
        <v>220</v>
      </c>
      <c r="G188" s="36"/>
      <c r="H188" s="36"/>
      <c r="I188" s="127"/>
      <c r="J188" s="36"/>
      <c r="K188" s="36"/>
      <c r="L188" s="40"/>
      <c r="M188" s="215"/>
      <c r="N188" s="76"/>
      <c r="O188" s="76"/>
      <c r="P188" s="76"/>
      <c r="Q188" s="76"/>
      <c r="R188" s="76"/>
      <c r="S188" s="76"/>
      <c r="T188" s="77"/>
      <c r="AT188" s="14" t="s">
        <v>141</v>
      </c>
      <c r="AU188" s="14" t="s">
        <v>84</v>
      </c>
    </row>
    <row r="189" spans="2:51" s="11" customFormat="1" ht="12">
      <c r="B189" s="217"/>
      <c r="C189" s="218"/>
      <c r="D189" s="213" t="s">
        <v>143</v>
      </c>
      <c r="E189" s="219" t="s">
        <v>19</v>
      </c>
      <c r="F189" s="220" t="s">
        <v>1152</v>
      </c>
      <c r="G189" s="218"/>
      <c r="H189" s="221">
        <v>709.72</v>
      </c>
      <c r="I189" s="222"/>
      <c r="J189" s="218"/>
      <c r="K189" s="218"/>
      <c r="L189" s="223"/>
      <c r="M189" s="224"/>
      <c r="N189" s="225"/>
      <c r="O189" s="225"/>
      <c r="P189" s="225"/>
      <c r="Q189" s="225"/>
      <c r="R189" s="225"/>
      <c r="S189" s="225"/>
      <c r="T189" s="226"/>
      <c r="AT189" s="227" t="s">
        <v>143</v>
      </c>
      <c r="AU189" s="227" t="s">
        <v>84</v>
      </c>
      <c r="AV189" s="11" t="s">
        <v>84</v>
      </c>
      <c r="AW189" s="11" t="s">
        <v>35</v>
      </c>
      <c r="AX189" s="11" t="s">
        <v>82</v>
      </c>
      <c r="AY189" s="227" t="s">
        <v>130</v>
      </c>
    </row>
    <row r="190" spans="2:51" s="11" customFormat="1" ht="12">
      <c r="B190" s="217"/>
      <c r="C190" s="218"/>
      <c r="D190" s="213" t="s">
        <v>143</v>
      </c>
      <c r="E190" s="218"/>
      <c r="F190" s="220" t="s">
        <v>1162</v>
      </c>
      <c r="G190" s="218"/>
      <c r="H190" s="221">
        <v>141.944</v>
      </c>
      <c r="I190" s="222"/>
      <c r="J190" s="218"/>
      <c r="K190" s="218"/>
      <c r="L190" s="223"/>
      <c r="M190" s="224"/>
      <c r="N190" s="225"/>
      <c r="O190" s="225"/>
      <c r="P190" s="225"/>
      <c r="Q190" s="225"/>
      <c r="R190" s="225"/>
      <c r="S190" s="225"/>
      <c r="T190" s="226"/>
      <c r="AT190" s="227" t="s">
        <v>143</v>
      </c>
      <c r="AU190" s="227" t="s">
        <v>84</v>
      </c>
      <c r="AV190" s="11" t="s">
        <v>84</v>
      </c>
      <c r="AW190" s="11" t="s">
        <v>4</v>
      </c>
      <c r="AX190" s="11" t="s">
        <v>82</v>
      </c>
      <c r="AY190" s="227" t="s">
        <v>130</v>
      </c>
    </row>
    <row r="191" spans="2:65" s="1" customFormat="1" ht="20.4" customHeight="1">
      <c r="B191" s="35"/>
      <c r="C191" s="201" t="s">
        <v>295</v>
      </c>
      <c r="D191" s="201" t="s">
        <v>132</v>
      </c>
      <c r="E191" s="202" t="s">
        <v>245</v>
      </c>
      <c r="F191" s="203" t="s">
        <v>246</v>
      </c>
      <c r="G191" s="204" t="s">
        <v>209</v>
      </c>
      <c r="H191" s="205">
        <v>70.972</v>
      </c>
      <c r="I191" s="206"/>
      <c r="J191" s="207">
        <f>ROUND(I191*H191,2)</f>
        <v>0</v>
      </c>
      <c r="K191" s="203" t="s">
        <v>136</v>
      </c>
      <c r="L191" s="40"/>
      <c r="M191" s="208" t="s">
        <v>19</v>
      </c>
      <c r="N191" s="209" t="s">
        <v>45</v>
      </c>
      <c r="O191" s="76"/>
      <c r="P191" s="210">
        <f>O191*H191</f>
        <v>0</v>
      </c>
      <c r="Q191" s="210">
        <v>0.01705</v>
      </c>
      <c r="R191" s="210">
        <f>Q191*H191</f>
        <v>1.2100726</v>
      </c>
      <c r="S191" s="210">
        <v>0</v>
      </c>
      <c r="T191" s="211">
        <f>S191*H191</f>
        <v>0</v>
      </c>
      <c r="AR191" s="14" t="s">
        <v>137</v>
      </c>
      <c r="AT191" s="14" t="s">
        <v>132</v>
      </c>
      <c r="AU191" s="14" t="s">
        <v>84</v>
      </c>
      <c r="AY191" s="14" t="s">
        <v>130</v>
      </c>
      <c r="BE191" s="212">
        <f>IF(N191="základní",J191,0)</f>
        <v>0</v>
      </c>
      <c r="BF191" s="212">
        <f>IF(N191="snížená",J191,0)</f>
        <v>0</v>
      </c>
      <c r="BG191" s="212">
        <f>IF(N191="zákl. přenesená",J191,0)</f>
        <v>0</v>
      </c>
      <c r="BH191" s="212">
        <f>IF(N191="sníž. přenesená",J191,0)</f>
        <v>0</v>
      </c>
      <c r="BI191" s="212">
        <f>IF(N191="nulová",J191,0)</f>
        <v>0</v>
      </c>
      <c r="BJ191" s="14" t="s">
        <v>82</v>
      </c>
      <c r="BK191" s="212">
        <f>ROUND(I191*H191,2)</f>
        <v>0</v>
      </c>
      <c r="BL191" s="14" t="s">
        <v>137</v>
      </c>
      <c r="BM191" s="14" t="s">
        <v>1163</v>
      </c>
    </row>
    <row r="192" spans="2:47" s="1" customFormat="1" ht="12">
      <c r="B192" s="35"/>
      <c r="C192" s="36"/>
      <c r="D192" s="213" t="s">
        <v>139</v>
      </c>
      <c r="E192" s="36"/>
      <c r="F192" s="214" t="s">
        <v>248</v>
      </c>
      <c r="G192" s="36"/>
      <c r="H192" s="36"/>
      <c r="I192" s="127"/>
      <c r="J192" s="36"/>
      <c r="K192" s="36"/>
      <c r="L192" s="40"/>
      <c r="M192" s="215"/>
      <c r="N192" s="76"/>
      <c r="O192" s="76"/>
      <c r="P192" s="76"/>
      <c r="Q192" s="76"/>
      <c r="R192" s="76"/>
      <c r="S192" s="76"/>
      <c r="T192" s="77"/>
      <c r="AT192" s="14" t="s">
        <v>139</v>
      </c>
      <c r="AU192" s="14" t="s">
        <v>84</v>
      </c>
    </row>
    <row r="193" spans="2:47" s="1" customFormat="1" ht="12">
      <c r="B193" s="35"/>
      <c r="C193" s="36"/>
      <c r="D193" s="213" t="s">
        <v>141</v>
      </c>
      <c r="E193" s="36"/>
      <c r="F193" s="216" t="s">
        <v>220</v>
      </c>
      <c r="G193" s="36"/>
      <c r="H193" s="36"/>
      <c r="I193" s="127"/>
      <c r="J193" s="36"/>
      <c r="K193" s="36"/>
      <c r="L193" s="40"/>
      <c r="M193" s="215"/>
      <c r="N193" s="76"/>
      <c r="O193" s="76"/>
      <c r="P193" s="76"/>
      <c r="Q193" s="76"/>
      <c r="R193" s="76"/>
      <c r="S193" s="76"/>
      <c r="T193" s="77"/>
      <c r="AT193" s="14" t="s">
        <v>141</v>
      </c>
      <c r="AU193" s="14" t="s">
        <v>84</v>
      </c>
    </row>
    <row r="194" spans="2:51" s="11" customFormat="1" ht="12">
      <c r="B194" s="217"/>
      <c r="C194" s="218"/>
      <c r="D194" s="213" t="s">
        <v>143</v>
      </c>
      <c r="E194" s="219" t="s">
        <v>19</v>
      </c>
      <c r="F194" s="220" t="s">
        <v>1152</v>
      </c>
      <c r="G194" s="218"/>
      <c r="H194" s="221">
        <v>709.72</v>
      </c>
      <c r="I194" s="222"/>
      <c r="J194" s="218"/>
      <c r="K194" s="218"/>
      <c r="L194" s="223"/>
      <c r="M194" s="224"/>
      <c r="N194" s="225"/>
      <c r="O194" s="225"/>
      <c r="P194" s="225"/>
      <c r="Q194" s="225"/>
      <c r="R194" s="225"/>
      <c r="S194" s="225"/>
      <c r="T194" s="226"/>
      <c r="AT194" s="227" t="s">
        <v>143</v>
      </c>
      <c r="AU194" s="227" t="s">
        <v>84</v>
      </c>
      <c r="AV194" s="11" t="s">
        <v>84</v>
      </c>
      <c r="AW194" s="11" t="s">
        <v>35</v>
      </c>
      <c r="AX194" s="11" t="s">
        <v>82</v>
      </c>
      <c r="AY194" s="227" t="s">
        <v>130</v>
      </c>
    </row>
    <row r="195" spans="2:51" s="11" customFormat="1" ht="12">
      <c r="B195" s="217"/>
      <c r="C195" s="218"/>
      <c r="D195" s="213" t="s">
        <v>143</v>
      </c>
      <c r="E195" s="218"/>
      <c r="F195" s="220" t="s">
        <v>1164</v>
      </c>
      <c r="G195" s="218"/>
      <c r="H195" s="221">
        <v>70.972</v>
      </c>
      <c r="I195" s="222"/>
      <c r="J195" s="218"/>
      <c r="K195" s="218"/>
      <c r="L195" s="223"/>
      <c r="M195" s="224"/>
      <c r="N195" s="225"/>
      <c r="O195" s="225"/>
      <c r="P195" s="225"/>
      <c r="Q195" s="225"/>
      <c r="R195" s="225"/>
      <c r="S195" s="225"/>
      <c r="T195" s="226"/>
      <c r="AT195" s="227" t="s">
        <v>143</v>
      </c>
      <c r="AU195" s="227" t="s">
        <v>84</v>
      </c>
      <c r="AV195" s="11" t="s">
        <v>84</v>
      </c>
      <c r="AW195" s="11" t="s">
        <v>4</v>
      </c>
      <c r="AX195" s="11" t="s">
        <v>82</v>
      </c>
      <c r="AY195" s="227" t="s">
        <v>130</v>
      </c>
    </row>
    <row r="196" spans="2:65" s="1" customFormat="1" ht="20.4" customHeight="1">
      <c r="B196" s="35"/>
      <c r="C196" s="201" t="s">
        <v>300</v>
      </c>
      <c r="D196" s="201" t="s">
        <v>132</v>
      </c>
      <c r="E196" s="202" t="s">
        <v>1165</v>
      </c>
      <c r="F196" s="203" t="s">
        <v>1166</v>
      </c>
      <c r="G196" s="204" t="s">
        <v>135</v>
      </c>
      <c r="H196" s="205">
        <v>1256</v>
      </c>
      <c r="I196" s="206"/>
      <c r="J196" s="207">
        <f>ROUND(I196*H196,2)</f>
        <v>0</v>
      </c>
      <c r="K196" s="203" t="s">
        <v>136</v>
      </c>
      <c r="L196" s="40"/>
      <c r="M196" s="208" t="s">
        <v>19</v>
      </c>
      <c r="N196" s="209" t="s">
        <v>45</v>
      </c>
      <c r="O196" s="76"/>
      <c r="P196" s="210">
        <f>O196*H196</f>
        <v>0</v>
      </c>
      <c r="Q196" s="210">
        <v>0.00084</v>
      </c>
      <c r="R196" s="210">
        <f>Q196*H196</f>
        <v>1.05504</v>
      </c>
      <c r="S196" s="210">
        <v>0</v>
      </c>
      <c r="T196" s="211">
        <f>S196*H196</f>
        <v>0</v>
      </c>
      <c r="AR196" s="14" t="s">
        <v>137</v>
      </c>
      <c r="AT196" s="14" t="s">
        <v>132</v>
      </c>
      <c r="AU196" s="14" t="s">
        <v>84</v>
      </c>
      <c r="AY196" s="14" t="s">
        <v>130</v>
      </c>
      <c r="BE196" s="212">
        <f>IF(N196="základní",J196,0)</f>
        <v>0</v>
      </c>
      <c r="BF196" s="212">
        <f>IF(N196="snížená",J196,0)</f>
        <v>0</v>
      </c>
      <c r="BG196" s="212">
        <f>IF(N196="zákl. přenesená",J196,0)</f>
        <v>0</v>
      </c>
      <c r="BH196" s="212">
        <f>IF(N196="sníž. přenesená",J196,0)</f>
        <v>0</v>
      </c>
      <c r="BI196" s="212">
        <f>IF(N196="nulová",J196,0)</f>
        <v>0</v>
      </c>
      <c r="BJ196" s="14" t="s">
        <v>82</v>
      </c>
      <c r="BK196" s="212">
        <f>ROUND(I196*H196,2)</f>
        <v>0</v>
      </c>
      <c r="BL196" s="14" t="s">
        <v>137</v>
      </c>
      <c r="BM196" s="14" t="s">
        <v>1167</v>
      </c>
    </row>
    <row r="197" spans="2:47" s="1" customFormat="1" ht="12">
      <c r="B197" s="35"/>
      <c r="C197" s="36"/>
      <c r="D197" s="213" t="s">
        <v>139</v>
      </c>
      <c r="E197" s="36"/>
      <c r="F197" s="214" t="s">
        <v>1168</v>
      </c>
      <c r="G197" s="36"/>
      <c r="H197" s="36"/>
      <c r="I197" s="127"/>
      <c r="J197" s="36"/>
      <c r="K197" s="36"/>
      <c r="L197" s="40"/>
      <c r="M197" s="215"/>
      <c r="N197" s="76"/>
      <c r="O197" s="76"/>
      <c r="P197" s="76"/>
      <c r="Q197" s="76"/>
      <c r="R197" s="76"/>
      <c r="S197" s="76"/>
      <c r="T197" s="77"/>
      <c r="AT197" s="14" t="s">
        <v>139</v>
      </c>
      <c r="AU197" s="14" t="s">
        <v>84</v>
      </c>
    </row>
    <row r="198" spans="2:47" s="1" customFormat="1" ht="12">
      <c r="B198" s="35"/>
      <c r="C198" s="36"/>
      <c r="D198" s="213" t="s">
        <v>141</v>
      </c>
      <c r="E198" s="36"/>
      <c r="F198" s="216" t="s">
        <v>255</v>
      </c>
      <c r="G198" s="36"/>
      <c r="H198" s="36"/>
      <c r="I198" s="127"/>
      <c r="J198" s="36"/>
      <c r="K198" s="36"/>
      <c r="L198" s="40"/>
      <c r="M198" s="215"/>
      <c r="N198" s="76"/>
      <c r="O198" s="76"/>
      <c r="P198" s="76"/>
      <c r="Q198" s="76"/>
      <c r="R198" s="76"/>
      <c r="S198" s="76"/>
      <c r="T198" s="77"/>
      <c r="AT198" s="14" t="s">
        <v>141</v>
      </c>
      <c r="AU198" s="14" t="s">
        <v>84</v>
      </c>
    </row>
    <row r="199" spans="2:51" s="11" customFormat="1" ht="12">
      <c r="B199" s="217"/>
      <c r="C199" s="218"/>
      <c r="D199" s="213" t="s">
        <v>143</v>
      </c>
      <c r="E199" s="219" t="s">
        <v>19</v>
      </c>
      <c r="F199" s="220" t="s">
        <v>1169</v>
      </c>
      <c r="G199" s="218"/>
      <c r="H199" s="221">
        <v>1256</v>
      </c>
      <c r="I199" s="222"/>
      <c r="J199" s="218"/>
      <c r="K199" s="218"/>
      <c r="L199" s="223"/>
      <c r="M199" s="224"/>
      <c r="N199" s="225"/>
      <c r="O199" s="225"/>
      <c r="P199" s="225"/>
      <c r="Q199" s="225"/>
      <c r="R199" s="225"/>
      <c r="S199" s="225"/>
      <c r="T199" s="226"/>
      <c r="AT199" s="227" t="s">
        <v>143</v>
      </c>
      <c r="AU199" s="227" t="s">
        <v>84</v>
      </c>
      <c r="AV199" s="11" t="s">
        <v>84</v>
      </c>
      <c r="AW199" s="11" t="s">
        <v>35</v>
      </c>
      <c r="AX199" s="11" t="s">
        <v>82</v>
      </c>
      <c r="AY199" s="227" t="s">
        <v>130</v>
      </c>
    </row>
    <row r="200" spans="2:65" s="1" customFormat="1" ht="20.4" customHeight="1">
      <c r="B200" s="35"/>
      <c r="C200" s="201" t="s">
        <v>305</v>
      </c>
      <c r="D200" s="201" t="s">
        <v>132</v>
      </c>
      <c r="E200" s="202" t="s">
        <v>1170</v>
      </c>
      <c r="F200" s="203" t="s">
        <v>1171</v>
      </c>
      <c r="G200" s="204" t="s">
        <v>135</v>
      </c>
      <c r="H200" s="205">
        <v>1256</v>
      </c>
      <c r="I200" s="206"/>
      <c r="J200" s="207">
        <f>ROUND(I200*H200,2)</f>
        <v>0</v>
      </c>
      <c r="K200" s="203" t="s">
        <v>136</v>
      </c>
      <c r="L200" s="40"/>
      <c r="M200" s="208" t="s">
        <v>19</v>
      </c>
      <c r="N200" s="209" t="s">
        <v>45</v>
      </c>
      <c r="O200" s="76"/>
      <c r="P200" s="210">
        <f>O200*H200</f>
        <v>0</v>
      </c>
      <c r="Q200" s="210">
        <v>0</v>
      </c>
      <c r="R200" s="210">
        <f>Q200*H200</f>
        <v>0</v>
      </c>
      <c r="S200" s="210">
        <v>0</v>
      </c>
      <c r="T200" s="211">
        <f>S200*H200</f>
        <v>0</v>
      </c>
      <c r="AR200" s="14" t="s">
        <v>137</v>
      </c>
      <c r="AT200" s="14" t="s">
        <v>132</v>
      </c>
      <c r="AU200" s="14" t="s">
        <v>84</v>
      </c>
      <c r="AY200" s="14" t="s">
        <v>130</v>
      </c>
      <c r="BE200" s="212">
        <f>IF(N200="základní",J200,0)</f>
        <v>0</v>
      </c>
      <c r="BF200" s="212">
        <f>IF(N200="snížená",J200,0)</f>
        <v>0</v>
      </c>
      <c r="BG200" s="212">
        <f>IF(N200="zákl. přenesená",J200,0)</f>
        <v>0</v>
      </c>
      <c r="BH200" s="212">
        <f>IF(N200="sníž. přenesená",J200,0)</f>
        <v>0</v>
      </c>
      <c r="BI200" s="212">
        <f>IF(N200="nulová",J200,0)</f>
        <v>0</v>
      </c>
      <c r="BJ200" s="14" t="s">
        <v>82</v>
      </c>
      <c r="BK200" s="212">
        <f>ROUND(I200*H200,2)</f>
        <v>0</v>
      </c>
      <c r="BL200" s="14" t="s">
        <v>137</v>
      </c>
      <c r="BM200" s="14" t="s">
        <v>1172</v>
      </c>
    </row>
    <row r="201" spans="2:47" s="1" customFormat="1" ht="12">
      <c r="B201" s="35"/>
      <c r="C201" s="36"/>
      <c r="D201" s="213" t="s">
        <v>139</v>
      </c>
      <c r="E201" s="36"/>
      <c r="F201" s="214" t="s">
        <v>1173</v>
      </c>
      <c r="G201" s="36"/>
      <c r="H201" s="36"/>
      <c r="I201" s="127"/>
      <c r="J201" s="36"/>
      <c r="K201" s="36"/>
      <c r="L201" s="40"/>
      <c r="M201" s="215"/>
      <c r="N201" s="76"/>
      <c r="O201" s="76"/>
      <c r="P201" s="76"/>
      <c r="Q201" s="76"/>
      <c r="R201" s="76"/>
      <c r="S201" s="76"/>
      <c r="T201" s="77"/>
      <c r="AT201" s="14" t="s">
        <v>139</v>
      </c>
      <c r="AU201" s="14" t="s">
        <v>84</v>
      </c>
    </row>
    <row r="202" spans="2:65" s="1" customFormat="1" ht="20.4" customHeight="1">
      <c r="B202" s="35"/>
      <c r="C202" s="201" t="s">
        <v>313</v>
      </c>
      <c r="D202" s="201" t="s">
        <v>132</v>
      </c>
      <c r="E202" s="202" t="s">
        <v>262</v>
      </c>
      <c r="F202" s="203" t="s">
        <v>263</v>
      </c>
      <c r="G202" s="204" t="s">
        <v>209</v>
      </c>
      <c r="H202" s="205">
        <v>273.242</v>
      </c>
      <c r="I202" s="206"/>
      <c r="J202" s="207">
        <f>ROUND(I202*H202,2)</f>
        <v>0</v>
      </c>
      <c r="K202" s="203" t="s">
        <v>136</v>
      </c>
      <c r="L202" s="40"/>
      <c r="M202" s="208" t="s">
        <v>19</v>
      </c>
      <c r="N202" s="209" t="s">
        <v>45</v>
      </c>
      <c r="O202" s="76"/>
      <c r="P202" s="210">
        <f>O202*H202</f>
        <v>0</v>
      </c>
      <c r="Q202" s="210">
        <v>0</v>
      </c>
      <c r="R202" s="210">
        <f>Q202*H202</f>
        <v>0</v>
      </c>
      <c r="S202" s="210">
        <v>0</v>
      </c>
      <c r="T202" s="211">
        <f>S202*H202</f>
        <v>0</v>
      </c>
      <c r="AR202" s="14" t="s">
        <v>137</v>
      </c>
      <c r="AT202" s="14" t="s">
        <v>132</v>
      </c>
      <c r="AU202" s="14" t="s">
        <v>84</v>
      </c>
      <c r="AY202" s="14" t="s">
        <v>130</v>
      </c>
      <c r="BE202" s="212">
        <f>IF(N202="základní",J202,0)</f>
        <v>0</v>
      </c>
      <c r="BF202" s="212">
        <f>IF(N202="snížená",J202,0)</f>
        <v>0</v>
      </c>
      <c r="BG202" s="212">
        <f>IF(N202="zákl. přenesená",J202,0)</f>
        <v>0</v>
      </c>
      <c r="BH202" s="212">
        <f>IF(N202="sníž. přenesená",J202,0)</f>
        <v>0</v>
      </c>
      <c r="BI202" s="212">
        <f>IF(N202="nulová",J202,0)</f>
        <v>0</v>
      </c>
      <c r="BJ202" s="14" t="s">
        <v>82</v>
      </c>
      <c r="BK202" s="212">
        <f>ROUND(I202*H202,2)</f>
        <v>0</v>
      </c>
      <c r="BL202" s="14" t="s">
        <v>137</v>
      </c>
      <c r="BM202" s="14" t="s">
        <v>1174</v>
      </c>
    </row>
    <row r="203" spans="2:47" s="1" customFormat="1" ht="12">
      <c r="B203" s="35"/>
      <c r="C203" s="36"/>
      <c r="D203" s="213" t="s">
        <v>139</v>
      </c>
      <c r="E203" s="36"/>
      <c r="F203" s="214" t="s">
        <v>265</v>
      </c>
      <c r="G203" s="36"/>
      <c r="H203" s="36"/>
      <c r="I203" s="127"/>
      <c r="J203" s="36"/>
      <c r="K203" s="36"/>
      <c r="L203" s="40"/>
      <c r="M203" s="215"/>
      <c r="N203" s="76"/>
      <c r="O203" s="76"/>
      <c r="P203" s="76"/>
      <c r="Q203" s="76"/>
      <c r="R203" s="76"/>
      <c r="S203" s="76"/>
      <c r="T203" s="77"/>
      <c r="AT203" s="14" t="s">
        <v>139</v>
      </c>
      <c r="AU203" s="14" t="s">
        <v>84</v>
      </c>
    </row>
    <row r="204" spans="2:47" s="1" customFormat="1" ht="12">
      <c r="B204" s="35"/>
      <c r="C204" s="36"/>
      <c r="D204" s="213" t="s">
        <v>141</v>
      </c>
      <c r="E204" s="36"/>
      <c r="F204" s="216" t="s">
        <v>266</v>
      </c>
      <c r="G204" s="36"/>
      <c r="H204" s="36"/>
      <c r="I204" s="127"/>
      <c r="J204" s="36"/>
      <c r="K204" s="36"/>
      <c r="L204" s="40"/>
      <c r="M204" s="215"/>
      <c r="N204" s="76"/>
      <c r="O204" s="76"/>
      <c r="P204" s="76"/>
      <c r="Q204" s="76"/>
      <c r="R204" s="76"/>
      <c r="S204" s="76"/>
      <c r="T204" s="77"/>
      <c r="AT204" s="14" t="s">
        <v>141</v>
      </c>
      <c r="AU204" s="14" t="s">
        <v>84</v>
      </c>
    </row>
    <row r="205" spans="2:51" s="11" customFormat="1" ht="12">
      <c r="B205" s="217"/>
      <c r="C205" s="218"/>
      <c r="D205" s="213" t="s">
        <v>143</v>
      </c>
      <c r="E205" s="219" t="s">
        <v>19</v>
      </c>
      <c r="F205" s="220" t="s">
        <v>1152</v>
      </c>
      <c r="G205" s="218"/>
      <c r="H205" s="221">
        <v>709.72</v>
      </c>
      <c r="I205" s="222"/>
      <c r="J205" s="218"/>
      <c r="K205" s="218"/>
      <c r="L205" s="223"/>
      <c r="M205" s="224"/>
      <c r="N205" s="225"/>
      <c r="O205" s="225"/>
      <c r="P205" s="225"/>
      <c r="Q205" s="225"/>
      <c r="R205" s="225"/>
      <c r="S205" s="225"/>
      <c r="T205" s="226"/>
      <c r="AT205" s="227" t="s">
        <v>143</v>
      </c>
      <c r="AU205" s="227" t="s">
        <v>84</v>
      </c>
      <c r="AV205" s="11" t="s">
        <v>84</v>
      </c>
      <c r="AW205" s="11" t="s">
        <v>35</v>
      </c>
      <c r="AX205" s="11" t="s">
        <v>82</v>
      </c>
      <c r="AY205" s="227" t="s">
        <v>130</v>
      </c>
    </row>
    <row r="206" spans="2:51" s="11" customFormat="1" ht="12">
      <c r="B206" s="217"/>
      <c r="C206" s="218"/>
      <c r="D206" s="213" t="s">
        <v>143</v>
      </c>
      <c r="E206" s="218"/>
      <c r="F206" s="220" t="s">
        <v>1175</v>
      </c>
      <c r="G206" s="218"/>
      <c r="H206" s="221">
        <v>273.242</v>
      </c>
      <c r="I206" s="222"/>
      <c r="J206" s="218"/>
      <c r="K206" s="218"/>
      <c r="L206" s="223"/>
      <c r="M206" s="224"/>
      <c r="N206" s="225"/>
      <c r="O206" s="225"/>
      <c r="P206" s="225"/>
      <c r="Q206" s="225"/>
      <c r="R206" s="225"/>
      <c r="S206" s="225"/>
      <c r="T206" s="226"/>
      <c r="AT206" s="227" t="s">
        <v>143</v>
      </c>
      <c r="AU206" s="227" t="s">
        <v>84</v>
      </c>
      <c r="AV206" s="11" t="s">
        <v>84</v>
      </c>
      <c r="AW206" s="11" t="s">
        <v>4</v>
      </c>
      <c r="AX206" s="11" t="s">
        <v>82</v>
      </c>
      <c r="AY206" s="227" t="s">
        <v>130</v>
      </c>
    </row>
    <row r="207" spans="2:65" s="1" customFormat="1" ht="20.4" customHeight="1">
      <c r="B207" s="35"/>
      <c r="C207" s="201" t="s">
        <v>321</v>
      </c>
      <c r="D207" s="201" t="s">
        <v>132</v>
      </c>
      <c r="E207" s="202" t="s">
        <v>269</v>
      </c>
      <c r="F207" s="203" t="s">
        <v>270</v>
      </c>
      <c r="G207" s="204" t="s">
        <v>209</v>
      </c>
      <c r="H207" s="205">
        <v>117.104</v>
      </c>
      <c r="I207" s="206"/>
      <c r="J207" s="207">
        <f>ROUND(I207*H207,2)</f>
        <v>0</v>
      </c>
      <c r="K207" s="203" t="s">
        <v>136</v>
      </c>
      <c r="L207" s="40"/>
      <c r="M207" s="208" t="s">
        <v>19</v>
      </c>
      <c r="N207" s="209" t="s">
        <v>45</v>
      </c>
      <c r="O207" s="76"/>
      <c r="P207" s="210">
        <f>O207*H207</f>
        <v>0</v>
      </c>
      <c r="Q207" s="210">
        <v>0</v>
      </c>
      <c r="R207" s="210">
        <f>Q207*H207</f>
        <v>0</v>
      </c>
      <c r="S207" s="210">
        <v>0</v>
      </c>
      <c r="T207" s="211">
        <f>S207*H207</f>
        <v>0</v>
      </c>
      <c r="AR207" s="14" t="s">
        <v>137</v>
      </c>
      <c r="AT207" s="14" t="s">
        <v>132</v>
      </c>
      <c r="AU207" s="14" t="s">
        <v>84</v>
      </c>
      <c r="AY207" s="14" t="s">
        <v>130</v>
      </c>
      <c r="BE207" s="212">
        <f>IF(N207="základní",J207,0)</f>
        <v>0</v>
      </c>
      <c r="BF207" s="212">
        <f>IF(N207="snížená",J207,0)</f>
        <v>0</v>
      </c>
      <c r="BG207" s="212">
        <f>IF(N207="zákl. přenesená",J207,0)</f>
        <v>0</v>
      </c>
      <c r="BH207" s="212">
        <f>IF(N207="sníž. přenesená",J207,0)</f>
        <v>0</v>
      </c>
      <c r="BI207" s="212">
        <f>IF(N207="nulová",J207,0)</f>
        <v>0</v>
      </c>
      <c r="BJ207" s="14" t="s">
        <v>82</v>
      </c>
      <c r="BK207" s="212">
        <f>ROUND(I207*H207,2)</f>
        <v>0</v>
      </c>
      <c r="BL207" s="14" t="s">
        <v>137</v>
      </c>
      <c r="BM207" s="14" t="s">
        <v>1176</v>
      </c>
    </row>
    <row r="208" spans="2:47" s="1" customFormat="1" ht="12">
      <c r="B208" s="35"/>
      <c r="C208" s="36"/>
      <c r="D208" s="213" t="s">
        <v>139</v>
      </c>
      <c r="E208" s="36"/>
      <c r="F208" s="214" t="s">
        <v>272</v>
      </c>
      <c r="G208" s="36"/>
      <c r="H208" s="36"/>
      <c r="I208" s="127"/>
      <c r="J208" s="36"/>
      <c r="K208" s="36"/>
      <c r="L208" s="40"/>
      <c r="M208" s="215"/>
      <c r="N208" s="76"/>
      <c r="O208" s="76"/>
      <c r="P208" s="76"/>
      <c r="Q208" s="76"/>
      <c r="R208" s="76"/>
      <c r="S208" s="76"/>
      <c r="T208" s="77"/>
      <c r="AT208" s="14" t="s">
        <v>139</v>
      </c>
      <c r="AU208" s="14" t="s">
        <v>84</v>
      </c>
    </row>
    <row r="209" spans="2:47" s="1" customFormat="1" ht="12">
      <c r="B209" s="35"/>
      <c r="C209" s="36"/>
      <c r="D209" s="213" t="s">
        <v>141</v>
      </c>
      <c r="E209" s="36"/>
      <c r="F209" s="216" t="s">
        <v>266</v>
      </c>
      <c r="G209" s="36"/>
      <c r="H209" s="36"/>
      <c r="I209" s="127"/>
      <c r="J209" s="36"/>
      <c r="K209" s="36"/>
      <c r="L209" s="40"/>
      <c r="M209" s="215"/>
      <c r="N209" s="76"/>
      <c r="O209" s="76"/>
      <c r="P209" s="76"/>
      <c r="Q209" s="76"/>
      <c r="R209" s="76"/>
      <c r="S209" s="76"/>
      <c r="T209" s="77"/>
      <c r="AT209" s="14" t="s">
        <v>141</v>
      </c>
      <c r="AU209" s="14" t="s">
        <v>84</v>
      </c>
    </row>
    <row r="210" spans="2:51" s="11" customFormat="1" ht="12">
      <c r="B210" s="217"/>
      <c r="C210" s="218"/>
      <c r="D210" s="213" t="s">
        <v>143</v>
      </c>
      <c r="E210" s="219" t="s">
        <v>19</v>
      </c>
      <c r="F210" s="220" t="s">
        <v>1152</v>
      </c>
      <c r="G210" s="218"/>
      <c r="H210" s="221">
        <v>709.72</v>
      </c>
      <c r="I210" s="222"/>
      <c r="J210" s="218"/>
      <c r="K210" s="218"/>
      <c r="L210" s="223"/>
      <c r="M210" s="224"/>
      <c r="N210" s="225"/>
      <c r="O210" s="225"/>
      <c r="P210" s="225"/>
      <c r="Q210" s="225"/>
      <c r="R210" s="225"/>
      <c r="S210" s="225"/>
      <c r="T210" s="226"/>
      <c r="AT210" s="227" t="s">
        <v>143</v>
      </c>
      <c r="AU210" s="227" t="s">
        <v>84</v>
      </c>
      <c r="AV210" s="11" t="s">
        <v>84</v>
      </c>
      <c r="AW210" s="11" t="s">
        <v>35</v>
      </c>
      <c r="AX210" s="11" t="s">
        <v>82</v>
      </c>
      <c r="AY210" s="227" t="s">
        <v>130</v>
      </c>
    </row>
    <row r="211" spans="2:51" s="11" customFormat="1" ht="12">
      <c r="B211" s="217"/>
      <c r="C211" s="218"/>
      <c r="D211" s="213" t="s">
        <v>143</v>
      </c>
      <c r="E211" s="218"/>
      <c r="F211" s="220" t="s">
        <v>1177</v>
      </c>
      <c r="G211" s="218"/>
      <c r="H211" s="221">
        <v>117.104</v>
      </c>
      <c r="I211" s="222"/>
      <c r="J211" s="218"/>
      <c r="K211" s="218"/>
      <c r="L211" s="223"/>
      <c r="M211" s="224"/>
      <c r="N211" s="225"/>
      <c r="O211" s="225"/>
      <c r="P211" s="225"/>
      <c r="Q211" s="225"/>
      <c r="R211" s="225"/>
      <c r="S211" s="225"/>
      <c r="T211" s="226"/>
      <c r="AT211" s="227" t="s">
        <v>143</v>
      </c>
      <c r="AU211" s="227" t="s">
        <v>84</v>
      </c>
      <c r="AV211" s="11" t="s">
        <v>84</v>
      </c>
      <c r="AW211" s="11" t="s">
        <v>4</v>
      </c>
      <c r="AX211" s="11" t="s">
        <v>82</v>
      </c>
      <c r="AY211" s="227" t="s">
        <v>130</v>
      </c>
    </row>
    <row r="212" spans="2:65" s="1" customFormat="1" ht="20.4" customHeight="1">
      <c r="B212" s="35"/>
      <c r="C212" s="201" t="s">
        <v>329</v>
      </c>
      <c r="D212" s="201" t="s">
        <v>132</v>
      </c>
      <c r="E212" s="202" t="s">
        <v>275</v>
      </c>
      <c r="F212" s="203" t="s">
        <v>276</v>
      </c>
      <c r="G212" s="204" t="s">
        <v>209</v>
      </c>
      <c r="H212" s="205">
        <v>133.064</v>
      </c>
      <c r="I212" s="206"/>
      <c r="J212" s="207">
        <f>ROUND(I212*H212,2)</f>
        <v>0</v>
      </c>
      <c r="K212" s="203" t="s">
        <v>136</v>
      </c>
      <c r="L212" s="40"/>
      <c r="M212" s="208" t="s">
        <v>19</v>
      </c>
      <c r="N212" s="209" t="s">
        <v>45</v>
      </c>
      <c r="O212" s="76"/>
      <c r="P212" s="210">
        <f>O212*H212</f>
        <v>0</v>
      </c>
      <c r="Q212" s="210">
        <v>0</v>
      </c>
      <c r="R212" s="210">
        <f>Q212*H212</f>
        <v>0</v>
      </c>
      <c r="S212" s="210">
        <v>0</v>
      </c>
      <c r="T212" s="211">
        <f>S212*H212</f>
        <v>0</v>
      </c>
      <c r="AR212" s="14" t="s">
        <v>137</v>
      </c>
      <c r="AT212" s="14" t="s">
        <v>132</v>
      </c>
      <c r="AU212" s="14" t="s">
        <v>84</v>
      </c>
      <c r="AY212" s="14" t="s">
        <v>130</v>
      </c>
      <c r="BE212" s="212">
        <f>IF(N212="základní",J212,0)</f>
        <v>0</v>
      </c>
      <c r="BF212" s="212">
        <f>IF(N212="snížená",J212,0)</f>
        <v>0</v>
      </c>
      <c r="BG212" s="212">
        <f>IF(N212="zákl. přenesená",J212,0)</f>
        <v>0</v>
      </c>
      <c r="BH212" s="212">
        <f>IF(N212="sníž. přenesená",J212,0)</f>
        <v>0</v>
      </c>
      <c r="BI212" s="212">
        <f>IF(N212="nulová",J212,0)</f>
        <v>0</v>
      </c>
      <c r="BJ212" s="14" t="s">
        <v>82</v>
      </c>
      <c r="BK212" s="212">
        <f>ROUND(I212*H212,2)</f>
        <v>0</v>
      </c>
      <c r="BL212" s="14" t="s">
        <v>137</v>
      </c>
      <c r="BM212" s="14" t="s">
        <v>1178</v>
      </c>
    </row>
    <row r="213" spans="2:47" s="1" customFormat="1" ht="12">
      <c r="B213" s="35"/>
      <c r="C213" s="36"/>
      <c r="D213" s="213" t="s">
        <v>139</v>
      </c>
      <c r="E213" s="36"/>
      <c r="F213" s="214" t="s">
        <v>278</v>
      </c>
      <c r="G213" s="36"/>
      <c r="H213" s="36"/>
      <c r="I213" s="127"/>
      <c r="J213" s="36"/>
      <c r="K213" s="36"/>
      <c r="L213" s="40"/>
      <c r="M213" s="215"/>
      <c r="N213" s="76"/>
      <c r="O213" s="76"/>
      <c r="P213" s="76"/>
      <c r="Q213" s="76"/>
      <c r="R213" s="76"/>
      <c r="S213" s="76"/>
      <c r="T213" s="77"/>
      <c r="AT213" s="14" t="s">
        <v>139</v>
      </c>
      <c r="AU213" s="14" t="s">
        <v>84</v>
      </c>
    </row>
    <row r="214" spans="2:47" s="1" customFormat="1" ht="12">
      <c r="B214" s="35"/>
      <c r="C214" s="36"/>
      <c r="D214" s="213" t="s">
        <v>141</v>
      </c>
      <c r="E214" s="36"/>
      <c r="F214" s="216" t="s">
        <v>279</v>
      </c>
      <c r="G214" s="36"/>
      <c r="H214" s="36"/>
      <c r="I214" s="127"/>
      <c r="J214" s="36"/>
      <c r="K214" s="36"/>
      <c r="L214" s="40"/>
      <c r="M214" s="215"/>
      <c r="N214" s="76"/>
      <c r="O214" s="76"/>
      <c r="P214" s="76"/>
      <c r="Q214" s="76"/>
      <c r="R214" s="76"/>
      <c r="S214" s="76"/>
      <c r="T214" s="77"/>
      <c r="AT214" s="14" t="s">
        <v>141</v>
      </c>
      <c r="AU214" s="14" t="s">
        <v>84</v>
      </c>
    </row>
    <row r="215" spans="2:51" s="11" customFormat="1" ht="12">
      <c r="B215" s="217"/>
      <c r="C215" s="218"/>
      <c r="D215" s="213" t="s">
        <v>143</v>
      </c>
      <c r="E215" s="219" t="s">
        <v>19</v>
      </c>
      <c r="F215" s="220" t="s">
        <v>1179</v>
      </c>
      <c r="G215" s="218"/>
      <c r="H215" s="221">
        <v>190.091</v>
      </c>
      <c r="I215" s="222"/>
      <c r="J215" s="218"/>
      <c r="K215" s="218"/>
      <c r="L215" s="223"/>
      <c r="M215" s="224"/>
      <c r="N215" s="225"/>
      <c r="O215" s="225"/>
      <c r="P215" s="225"/>
      <c r="Q215" s="225"/>
      <c r="R215" s="225"/>
      <c r="S215" s="225"/>
      <c r="T215" s="226"/>
      <c r="AT215" s="227" t="s">
        <v>143</v>
      </c>
      <c r="AU215" s="227" t="s">
        <v>84</v>
      </c>
      <c r="AV215" s="11" t="s">
        <v>84</v>
      </c>
      <c r="AW215" s="11" t="s">
        <v>35</v>
      </c>
      <c r="AX215" s="11" t="s">
        <v>74</v>
      </c>
      <c r="AY215" s="227" t="s">
        <v>130</v>
      </c>
    </row>
    <row r="216" spans="2:51" s="11" customFormat="1" ht="12">
      <c r="B216" s="217"/>
      <c r="C216" s="218"/>
      <c r="D216" s="213" t="s">
        <v>143</v>
      </c>
      <c r="E216" s="218"/>
      <c r="F216" s="220" t="s">
        <v>1180</v>
      </c>
      <c r="G216" s="218"/>
      <c r="H216" s="221">
        <v>133.064</v>
      </c>
      <c r="I216" s="222"/>
      <c r="J216" s="218"/>
      <c r="K216" s="218"/>
      <c r="L216" s="223"/>
      <c r="M216" s="224"/>
      <c r="N216" s="225"/>
      <c r="O216" s="225"/>
      <c r="P216" s="225"/>
      <c r="Q216" s="225"/>
      <c r="R216" s="225"/>
      <c r="S216" s="225"/>
      <c r="T216" s="226"/>
      <c r="AT216" s="227" t="s">
        <v>143</v>
      </c>
      <c r="AU216" s="227" t="s">
        <v>84</v>
      </c>
      <c r="AV216" s="11" t="s">
        <v>84</v>
      </c>
      <c r="AW216" s="11" t="s">
        <v>4</v>
      </c>
      <c r="AX216" s="11" t="s">
        <v>82</v>
      </c>
      <c r="AY216" s="227" t="s">
        <v>130</v>
      </c>
    </row>
    <row r="217" spans="2:65" s="1" customFormat="1" ht="20.4" customHeight="1">
      <c r="B217" s="35"/>
      <c r="C217" s="201" t="s">
        <v>335</v>
      </c>
      <c r="D217" s="201" t="s">
        <v>132</v>
      </c>
      <c r="E217" s="202" t="s">
        <v>284</v>
      </c>
      <c r="F217" s="203" t="s">
        <v>285</v>
      </c>
      <c r="G217" s="204" t="s">
        <v>209</v>
      </c>
      <c r="H217" s="205">
        <v>57.027</v>
      </c>
      <c r="I217" s="206"/>
      <c r="J217" s="207">
        <f>ROUND(I217*H217,2)</f>
        <v>0</v>
      </c>
      <c r="K217" s="203" t="s">
        <v>136</v>
      </c>
      <c r="L217" s="40"/>
      <c r="M217" s="208" t="s">
        <v>19</v>
      </c>
      <c r="N217" s="209" t="s">
        <v>45</v>
      </c>
      <c r="O217" s="76"/>
      <c r="P217" s="210">
        <f>O217*H217</f>
        <v>0</v>
      </c>
      <c r="Q217" s="210">
        <v>0</v>
      </c>
      <c r="R217" s="210">
        <f>Q217*H217</f>
        <v>0</v>
      </c>
      <c r="S217" s="210">
        <v>0</v>
      </c>
      <c r="T217" s="211">
        <f>S217*H217</f>
        <v>0</v>
      </c>
      <c r="AR217" s="14" t="s">
        <v>137</v>
      </c>
      <c r="AT217" s="14" t="s">
        <v>132</v>
      </c>
      <c r="AU217" s="14" t="s">
        <v>84</v>
      </c>
      <c r="AY217" s="14" t="s">
        <v>130</v>
      </c>
      <c r="BE217" s="212">
        <f>IF(N217="základní",J217,0)</f>
        <v>0</v>
      </c>
      <c r="BF217" s="212">
        <f>IF(N217="snížená",J217,0)</f>
        <v>0</v>
      </c>
      <c r="BG217" s="212">
        <f>IF(N217="zákl. přenesená",J217,0)</f>
        <v>0</v>
      </c>
      <c r="BH217" s="212">
        <f>IF(N217="sníž. přenesená",J217,0)</f>
        <v>0</v>
      </c>
      <c r="BI217" s="212">
        <f>IF(N217="nulová",J217,0)</f>
        <v>0</v>
      </c>
      <c r="BJ217" s="14" t="s">
        <v>82</v>
      </c>
      <c r="BK217" s="212">
        <f>ROUND(I217*H217,2)</f>
        <v>0</v>
      </c>
      <c r="BL217" s="14" t="s">
        <v>137</v>
      </c>
      <c r="BM217" s="14" t="s">
        <v>1181</v>
      </c>
    </row>
    <row r="218" spans="2:47" s="1" customFormat="1" ht="12">
      <c r="B218" s="35"/>
      <c r="C218" s="36"/>
      <c r="D218" s="213" t="s">
        <v>139</v>
      </c>
      <c r="E218" s="36"/>
      <c r="F218" s="214" t="s">
        <v>287</v>
      </c>
      <c r="G218" s="36"/>
      <c r="H218" s="36"/>
      <c r="I218" s="127"/>
      <c r="J218" s="36"/>
      <c r="K218" s="36"/>
      <c r="L218" s="40"/>
      <c r="M218" s="215"/>
      <c r="N218" s="76"/>
      <c r="O218" s="76"/>
      <c r="P218" s="76"/>
      <c r="Q218" s="76"/>
      <c r="R218" s="76"/>
      <c r="S218" s="76"/>
      <c r="T218" s="77"/>
      <c r="AT218" s="14" t="s">
        <v>139</v>
      </c>
      <c r="AU218" s="14" t="s">
        <v>84</v>
      </c>
    </row>
    <row r="219" spans="2:47" s="1" customFormat="1" ht="12">
      <c r="B219" s="35"/>
      <c r="C219" s="36"/>
      <c r="D219" s="213" t="s">
        <v>141</v>
      </c>
      <c r="E219" s="36"/>
      <c r="F219" s="216" t="s">
        <v>279</v>
      </c>
      <c r="G219" s="36"/>
      <c r="H219" s="36"/>
      <c r="I219" s="127"/>
      <c r="J219" s="36"/>
      <c r="K219" s="36"/>
      <c r="L219" s="40"/>
      <c r="M219" s="215"/>
      <c r="N219" s="76"/>
      <c r="O219" s="76"/>
      <c r="P219" s="76"/>
      <c r="Q219" s="76"/>
      <c r="R219" s="76"/>
      <c r="S219" s="76"/>
      <c r="T219" s="77"/>
      <c r="AT219" s="14" t="s">
        <v>141</v>
      </c>
      <c r="AU219" s="14" t="s">
        <v>84</v>
      </c>
    </row>
    <row r="220" spans="2:51" s="11" customFormat="1" ht="12">
      <c r="B220" s="217"/>
      <c r="C220" s="218"/>
      <c r="D220" s="213" t="s">
        <v>143</v>
      </c>
      <c r="E220" s="219" t="s">
        <v>19</v>
      </c>
      <c r="F220" s="220" t="s">
        <v>1179</v>
      </c>
      <c r="G220" s="218"/>
      <c r="H220" s="221">
        <v>190.091</v>
      </c>
      <c r="I220" s="222"/>
      <c r="J220" s="218"/>
      <c r="K220" s="218"/>
      <c r="L220" s="223"/>
      <c r="M220" s="224"/>
      <c r="N220" s="225"/>
      <c r="O220" s="225"/>
      <c r="P220" s="225"/>
      <c r="Q220" s="225"/>
      <c r="R220" s="225"/>
      <c r="S220" s="225"/>
      <c r="T220" s="226"/>
      <c r="AT220" s="227" t="s">
        <v>143</v>
      </c>
      <c r="AU220" s="227" t="s">
        <v>84</v>
      </c>
      <c r="AV220" s="11" t="s">
        <v>84</v>
      </c>
      <c r="AW220" s="11" t="s">
        <v>35</v>
      </c>
      <c r="AX220" s="11" t="s">
        <v>74</v>
      </c>
      <c r="AY220" s="227" t="s">
        <v>130</v>
      </c>
    </row>
    <row r="221" spans="2:51" s="11" customFormat="1" ht="12">
      <c r="B221" s="217"/>
      <c r="C221" s="218"/>
      <c r="D221" s="213" t="s">
        <v>143</v>
      </c>
      <c r="E221" s="218"/>
      <c r="F221" s="220" t="s">
        <v>1182</v>
      </c>
      <c r="G221" s="218"/>
      <c r="H221" s="221">
        <v>57.027</v>
      </c>
      <c r="I221" s="222"/>
      <c r="J221" s="218"/>
      <c r="K221" s="218"/>
      <c r="L221" s="223"/>
      <c r="M221" s="224"/>
      <c r="N221" s="225"/>
      <c r="O221" s="225"/>
      <c r="P221" s="225"/>
      <c r="Q221" s="225"/>
      <c r="R221" s="225"/>
      <c r="S221" s="225"/>
      <c r="T221" s="226"/>
      <c r="AT221" s="227" t="s">
        <v>143</v>
      </c>
      <c r="AU221" s="227" t="s">
        <v>84</v>
      </c>
      <c r="AV221" s="11" t="s">
        <v>84</v>
      </c>
      <c r="AW221" s="11" t="s">
        <v>4</v>
      </c>
      <c r="AX221" s="11" t="s">
        <v>82</v>
      </c>
      <c r="AY221" s="227" t="s">
        <v>130</v>
      </c>
    </row>
    <row r="222" spans="2:65" s="1" customFormat="1" ht="20.4" customHeight="1">
      <c r="B222" s="35"/>
      <c r="C222" s="201" t="s">
        <v>343</v>
      </c>
      <c r="D222" s="201" t="s">
        <v>132</v>
      </c>
      <c r="E222" s="202" t="s">
        <v>290</v>
      </c>
      <c r="F222" s="203" t="s">
        <v>291</v>
      </c>
      <c r="G222" s="204" t="s">
        <v>209</v>
      </c>
      <c r="H222" s="205">
        <v>133.064</v>
      </c>
      <c r="I222" s="206"/>
      <c r="J222" s="207">
        <f>ROUND(I222*H222,2)</f>
        <v>0</v>
      </c>
      <c r="K222" s="203" t="s">
        <v>136</v>
      </c>
      <c r="L222" s="40"/>
      <c r="M222" s="208" t="s">
        <v>19</v>
      </c>
      <c r="N222" s="209" t="s">
        <v>45</v>
      </c>
      <c r="O222" s="76"/>
      <c r="P222" s="210">
        <f>O222*H222</f>
        <v>0</v>
      </c>
      <c r="Q222" s="210">
        <v>0</v>
      </c>
      <c r="R222" s="210">
        <f>Q222*H222</f>
        <v>0</v>
      </c>
      <c r="S222" s="210">
        <v>0</v>
      </c>
      <c r="T222" s="211">
        <f>S222*H222</f>
        <v>0</v>
      </c>
      <c r="AR222" s="14" t="s">
        <v>137</v>
      </c>
      <c r="AT222" s="14" t="s">
        <v>132</v>
      </c>
      <c r="AU222" s="14" t="s">
        <v>84</v>
      </c>
      <c r="AY222" s="14" t="s">
        <v>130</v>
      </c>
      <c r="BE222" s="212">
        <f>IF(N222="základní",J222,0)</f>
        <v>0</v>
      </c>
      <c r="BF222" s="212">
        <f>IF(N222="snížená",J222,0)</f>
        <v>0</v>
      </c>
      <c r="BG222" s="212">
        <f>IF(N222="zákl. přenesená",J222,0)</f>
        <v>0</v>
      </c>
      <c r="BH222" s="212">
        <f>IF(N222="sníž. přenesená",J222,0)</f>
        <v>0</v>
      </c>
      <c r="BI222" s="212">
        <f>IF(N222="nulová",J222,0)</f>
        <v>0</v>
      </c>
      <c r="BJ222" s="14" t="s">
        <v>82</v>
      </c>
      <c r="BK222" s="212">
        <f>ROUND(I222*H222,2)</f>
        <v>0</v>
      </c>
      <c r="BL222" s="14" t="s">
        <v>137</v>
      </c>
      <c r="BM222" s="14" t="s">
        <v>1183</v>
      </c>
    </row>
    <row r="223" spans="2:47" s="1" customFormat="1" ht="12">
      <c r="B223" s="35"/>
      <c r="C223" s="36"/>
      <c r="D223" s="213" t="s">
        <v>139</v>
      </c>
      <c r="E223" s="36"/>
      <c r="F223" s="214" t="s">
        <v>293</v>
      </c>
      <c r="G223" s="36"/>
      <c r="H223" s="36"/>
      <c r="I223" s="127"/>
      <c r="J223" s="36"/>
      <c r="K223" s="36"/>
      <c r="L223" s="40"/>
      <c r="M223" s="215"/>
      <c r="N223" s="76"/>
      <c r="O223" s="76"/>
      <c r="P223" s="76"/>
      <c r="Q223" s="76"/>
      <c r="R223" s="76"/>
      <c r="S223" s="76"/>
      <c r="T223" s="77"/>
      <c r="AT223" s="14" t="s">
        <v>139</v>
      </c>
      <c r="AU223" s="14" t="s">
        <v>84</v>
      </c>
    </row>
    <row r="224" spans="2:47" s="1" customFormat="1" ht="12">
      <c r="B224" s="35"/>
      <c r="C224" s="36"/>
      <c r="D224" s="213" t="s">
        <v>141</v>
      </c>
      <c r="E224" s="36"/>
      <c r="F224" s="216" t="s">
        <v>294</v>
      </c>
      <c r="G224" s="36"/>
      <c r="H224" s="36"/>
      <c r="I224" s="127"/>
      <c r="J224" s="36"/>
      <c r="K224" s="36"/>
      <c r="L224" s="40"/>
      <c r="M224" s="215"/>
      <c r="N224" s="76"/>
      <c r="O224" s="76"/>
      <c r="P224" s="76"/>
      <c r="Q224" s="76"/>
      <c r="R224" s="76"/>
      <c r="S224" s="76"/>
      <c r="T224" s="77"/>
      <c r="AT224" s="14" t="s">
        <v>141</v>
      </c>
      <c r="AU224" s="14" t="s">
        <v>84</v>
      </c>
    </row>
    <row r="225" spans="2:51" s="11" customFormat="1" ht="12">
      <c r="B225" s="217"/>
      <c r="C225" s="218"/>
      <c r="D225" s="213" t="s">
        <v>143</v>
      </c>
      <c r="E225" s="219" t="s">
        <v>19</v>
      </c>
      <c r="F225" s="220" t="s">
        <v>1179</v>
      </c>
      <c r="G225" s="218"/>
      <c r="H225" s="221">
        <v>190.091</v>
      </c>
      <c r="I225" s="222"/>
      <c r="J225" s="218"/>
      <c r="K225" s="218"/>
      <c r="L225" s="223"/>
      <c r="M225" s="224"/>
      <c r="N225" s="225"/>
      <c r="O225" s="225"/>
      <c r="P225" s="225"/>
      <c r="Q225" s="225"/>
      <c r="R225" s="225"/>
      <c r="S225" s="225"/>
      <c r="T225" s="226"/>
      <c r="AT225" s="227" t="s">
        <v>143</v>
      </c>
      <c r="AU225" s="227" t="s">
        <v>84</v>
      </c>
      <c r="AV225" s="11" t="s">
        <v>84</v>
      </c>
      <c r="AW225" s="11" t="s">
        <v>35</v>
      </c>
      <c r="AX225" s="11" t="s">
        <v>74</v>
      </c>
      <c r="AY225" s="227" t="s">
        <v>130</v>
      </c>
    </row>
    <row r="226" spans="2:51" s="11" customFormat="1" ht="12">
      <c r="B226" s="217"/>
      <c r="C226" s="218"/>
      <c r="D226" s="213" t="s">
        <v>143</v>
      </c>
      <c r="E226" s="218"/>
      <c r="F226" s="220" t="s">
        <v>1180</v>
      </c>
      <c r="G226" s="218"/>
      <c r="H226" s="221">
        <v>133.064</v>
      </c>
      <c r="I226" s="222"/>
      <c r="J226" s="218"/>
      <c r="K226" s="218"/>
      <c r="L226" s="223"/>
      <c r="M226" s="224"/>
      <c r="N226" s="225"/>
      <c r="O226" s="225"/>
      <c r="P226" s="225"/>
      <c r="Q226" s="225"/>
      <c r="R226" s="225"/>
      <c r="S226" s="225"/>
      <c r="T226" s="226"/>
      <c r="AT226" s="227" t="s">
        <v>143</v>
      </c>
      <c r="AU226" s="227" t="s">
        <v>84</v>
      </c>
      <c r="AV226" s="11" t="s">
        <v>84</v>
      </c>
      <c r="AW226" s="11" t="s">
        <v>4</v>
      </c>
      <c r="AX226" s="11" t="s">
        <v>82</v>
      </c>
      <c r="AY226" s="227" t="s">
        <v>130</v>
      </c>
    </row>
    <row r="227" spans="2:65" s="1" customFormat="1" ht="20.4" customHeight="1">
      <c r="B227" s="35"/>
      <c r="C227" s="201" t="s">
        <v>350</v>
      </c>
      <c r="D227" s="201" t="s">
        <v>132</v>
      </c>
      <c r="E227" s="202" t="s">
        <v>296</v>
      </c>
      <c r="F227" s="203" t="s">
        <v>297</v>
      </c>
      <c r="G227" s="204" t="s">
        <v>209</v>
      </c>
      <c r="H227" s="205">
        <v>57.027</v>
      </c>
      <c r="I227" s="206"/>
      <c r="J227" s="207">
        <f>ROUND(I227*H227,2)</f>
        <v>0</v>
      </c>
      <c r="K227" s="203" t="s">
        <v>136</v>
      </c>
      <c r="L227" s="40"/>
      <c r="M227" s="208" t="s">
        <v>19</v>
      </c>
      <c r="N227" s="209" t="s">
        <v>45</v>
      </c>
      <c r="O227" s="76"/>
      <c r="P227" s="210">
        <f>O227*H227</f>
        <v>0</v>
      </c>
      <c r="Q227" s="210">
        <v>0</v>
      </c>
      <c r="R227" s="210">
        <f>Q227*H227</f>
        <v>0</v>
      </c>
      <c r="S227" s="210">
        <v>0</v>
      </c>
      <c r="T227" s="211">
        <f>S227*H227</f>
        <v>0</v>
      </c>
      <c r="AR227" s="14" t="s">
        <v>137</v>
      </c>
      <c r="AT227" s="14" t="s">
        <v>132</v>
      </c>
      <c r="AU227" s="14" t="s">
        <v>84</v>
      </c>
      <c r="AY227" s="14" t="s">
        <v>130</v>
      </c>
      <c r="BE227" s="212">
        <f>IF(N227="základní",J227,0)</f>
        <v>0</v>
      </c>
      <c r="BF227" s="212">
        <f>IF(N227="snížená",J227,0)</f>
        <v>0</v>
      </c>
      <c r="BG227" s="212">
        <f>IF(N227="zákl. přenesená",J227,0)</f>
        <v>0</v>
      </c>
      <c r="BH227" s="212">
        <f>IF(N227="sníž. přenesená",J227,0)</f>
        <v>0</v>
      </c>
      <c r="BI227" s="212">
        <f>IF(N227="nulová",J227,0)</f>
        <v>0</v>
      </c>
      <c r="BJ227" s="14" t="s">
        <v>82</v>
      </c>
      <c r="BK227" s="212">
        <f>ROUND(I227*H227,2)</f>
        <v>0</v>
      </c>
      <c r="BL227" s="14" t="s">
        <v>137</v>
      </c>
      <c r="BM227" s="14" t="s">
        <v>1184</v>
      </c>
    </row>
    <row r="228" spans="2:47" s="1" customFormat="1" ht="12">
      <c r="B228" s="35"/>
      <c r="C228" s="36"/>
      <c r="D228" s="213" t="s">
        <v>139</v>
      </c>
      <c r="E228" s="36"/>
      <c r="F228" s="214" t="s">
        <v>299</v>
      </c>
      <c r="G228" s="36"/>
      <c r="H228" s="36"/>
      <c r="I228" s="127"/>
      <c r="J228" s="36"/>
      <c r="K228" s="36"/>
      <c r="L228" s="40"/>
      <c r="M228" s="215"/>
      <c r="N228" s="76"/>
      <c r="O228" s="76"/>
      <c r="P228" s="76"/>
      <c r="Q228" s="76"/>
      <c r="R228" s="76"/>
      <c r="S228" s="76"/>
      <c r="T228" s="77"/>
      <c r="AT228" s="14" t="s">
        <v>139</v>
      </c>
      <c r="AU228" s="14" t="s">
        <v>84</v>
      </c>
    </row>
    <row r="229" spans="2:47" s="1" customFormat="1" ht="12">
      <c r="B229" s="35"/>
      <c r="C229" s="36"/>
      <c r="D229" s="213" t="s">
        <v>141</v>
      </c>
      <c r="E229" s="36"/>
      <c r="F229" s="216" t="s">
        <v>294</v>
      </c>
      <c r="G229" s="36"/>
      <c r="H229" s="36"/>
      <c r="I229" s="127"/>
      <c r="J229" s="36"/>
      <c r="K229" s="36"/>
      <c r="L229" s="40"/>
      <c r="M229" s="215"/>
      <c r="N229" s="76"/>
      <c r="O229" s="76"/>
      <c r="P229" s="76"/>
      <c r="Q229" s="76"/>
      <c r="R229" s="76"/>
      <c r="S229" s="76"/>
      <c r="T229" s="77"/>
      <c r="AT229" s="14" t="s">
        <v>141</v>
      </c>
      <c r="AU229" s="14" t="s">
        <v>84</v>
      </c>
    </row>
    <row r="230" spans="2:51" s="11" customFormat="1" ht="12">
      <c r="B230" s="217"/>
      <c r="C230" s="218"/>
      <c r="D230" s="213" t="s">
        <v>143</v>
      </c>
      <c r="E230" s="219" t="s">
        <v>19</v>
      </c>
      <c r="F230" s="220" t="s">
        <v>1179</v>
      </c>
      <c r="G230" s="218"/>
      <c r="H230" s="221">
        <v>190.091</v>
      </c>
      <c r="I230" s="222"/>
      <c r="J230" s="218"/>
      <c r="K230" s="218"/>
      <c r="L230" s="223"/>
      <c r="M230" s="224"/>
      <c r="N230" s="225"/>
      <c r="O230" s="225"/>
      <c r="P230" s="225"/>
      <c r="Q230" s="225"/>
      <c r="R230" s="225"/>
      <c r="S230" s="225"/>
      <c r="T230" s="226"/>
      <c r="AT230" s="227" t="s">
        <v>143</v>
      </c>
      <c r="AU230" s="227" t="s">
        <v>84</v>
      </c>
      <c r="AV230" s="11" t="s">
        <v>84</v>
      </c>
      <c r="AW230" s="11" t="s">
        <v>35</v>
      </c>
      <c r="AX230" s="11" t="s">
        <v>74</v>
      </c>
      <c r="AY230" s="227" t="s">
        <v>130</v>
      </c>
    </row>
    <row r="231" spans="2:51" s="11" customFormat="1" ht="12">
      <c r="B231" s="217"/>
      <c r="C231" s="218"/>
      <c r="D231" s="213" t="s">
        <v>143</v>
      </c>
      <c r="E231" s="218"/>
      <c r="F231" s="220" t="s">
        <v>1182</v>
      </c>
      <c r="G231" s="218"/>
      <c r="H231" s="221">
        <v>57.027</v>
      </c>
      <c r="I231" s="222"/>
      <c r="J231" s="218"/>
      <c r="K231" s="218"/>
      <c r="L231" s="223"/>
      <c r="M231" s="224"/>
      <c r="N231" s="225"/>
      <c r="O231" s="225"/>
      <c r="P231" s="225"/>
      <c r="Q231" s="225"/>
      <c r="R231" s="225"/>
      <c r="S231" s="225"/>
      <c r="T231" s="226"/>
      <c r="AT231" s="227" t="s">
        <v>143</v>
      </c>
      <c r="AU231" s="227" t="s">
        <v>84</v>
      </c>
      <c r="AV231" s="11" t="s">
        <v>84</v>
      </c>
      <c r="AW231" s="11" t="s">
        <v>4</v>
      </c>
      <c r="AX231" s="11" t="s">
        <v>82</v>
      </c>
      <c r="AY231" s="227" t="s">
        <v>130</v>
      </c>
    </row>
    <row r="232" spans="2:65" s="1" customFormat="1" ht="20.4" customHeight="1">
      <c r="B232" s="35"/>
      <c r="C232" s="201" t="s">
        <v>357</v>
      </c>
      <c r="D232" s="201" t="s">
        <v>132</v>
      </c>
      <c r="E232" s="202" t="s">
        <v>301</v>
      </c>
      <c r="F232" s="203" t="s">
        <v>302</v>
      </c>
      <c r="G232" s="204" t="s">
        <v>209</v>
      </c>
      <c r="H232" s="205">
        <v>190.091</v>
      </c>
      <c r="I232" s="206"/>
      <c r="J232" s="207">
        <f>ROUND(I232*H232,2)</f>
        <v>0</v>
      </c>
      <c r="K232" s="203" t="s">
        <v>136</v>
      </c>
      <c r="L232" s="40"/>
      <c r="M232" s="208" t="s">
        <v>19</v>
      </c>
      <c r="N232" s="209" t="s">
        <v>45</v>
      </c>
      <c r="O232" s="76"/>
      <c r="P232" s="210">
        <f>O232*H232</f>
        <v>0</v>
      </c>
      <c r="Q232" s="210">
        <v>0</v>
      </c>
      <c r="R232" s="210">
        <f>Q232*H232</f>
        <v>0</v>
      </c>
      <c r="S232" s="210">
        <v>0</v>
      </c>
      <c r="T232" s="211">
        <f>S232*H232</f>
        <v>0</v>
      </c>
      <c r="AR232" s="14" t="s">
        <v>137</v>
      </c>
      <c r="AT232" s="14" t="s">
        <v>132</v>
      </c>
      <c r="AU232" s="14" t="s">
        <v>84</v>
      </c>
      <c r="AY232" s="14" t="s">
        <v>130</v>
      </c>
      <c r="BE232" s="212">
        <f>IF(N232="základní",J232,0)</f>
        <v>0</v>
      </c>
      <c r="BF232" s="212">
        <f>IF(N232="snížená",J232,0)</f>
        <v>0</v>
      </c>
      <c r="BG232" s="212">
        <f>IF(N232="zákl. přenesená",J232,0)</f>
        <v>0</v>
      </c>
      <c r="BH232" s="212">
        <f>IF(N232="sníž. přenesená",J232,0)</f>
        <v>0</v>
      </c>
      <c r="BI232" s="212">
        <f>IF(N232="nulová",J232,0)</f>
        <v>0</v>
      </c>
      <c r="BJ232" s="14" t="s">
        <v>82</v>
      </c>
      <c r="BK232" s="212">
        <f>ROUND(I232*H232,2)</f>
        <v>0</v>
      </c>
      <c r="BL232" s="14" t="s">
        <v>137</v>
      </c>
      <c r="BM232" s="14" t="s">
        <v>1185</v>
      </c>
    </row>
    <row r="233" spans="2:47" s="1" customFormat="1" ht="12">
      <c r="B233" s="35"/>
      <c r="C233" s="36"/>
      <c r="D233" s="213" t="s">
        <v>139</v>
      </c>
      <c r="E233" s="36"/>
      <c r="F233" s="214" t="s">
        <v>302</v>
      </c>
      <c r="G233" s="36"/>
      <c r="H233" s="36"/>
      <c r="I233" s="127"/>
      <c r="J233" s="36"/>
      <c r="K233" s="36"/>
      <c r="L233" s="40"/>
      <c r="M233" s="215"/>
      <c r="N233" s="76"/>
      <c r="O233" s="76"/>
      <c r="P233" s="76"/>
      <c r="Q233" s="76"/>
      <c r="R233" s="76"/>
      <c r="S233" s="76"/>
      <c r="T233" s="77"/>
      <c r="AT233" s="14" t="s">
        <v>139</v>
      </c>
      <c r="AU233" s="14" t="s">
        <v>84</v>
      </c>
    </row>
    <row r="234" spans="2:47" s="1" customFormat="1" ht="12">
      <c r="B234" s="35"/>
      <c r="C234" s="36"/>
      <c r="D234" s="213" t="s">
        <v>141</v>
      </c>
      <c r="E234" s="36"/>
      <c r="F234" s="216" t="s">
        <v>304</v>
      </c>
      <c r="G234" s="36"/>
      <c r="H234" s="36"/>
      <c r="I234" s="127"/>
      <c r="J234" s="36"/>
      <c r="K234" s="36"/>
      <c r="L234" s="40"/>
      <c r="M234" s="215"/>
      <c r="N234" s="76"/>
      <c r="O234" s="76"/>
      <c r="P234" s="76"/>
      <c r="Q234" s="76"/>
      <c r="R234" s="76"/>
      <c r="S234" s="76"/>
      <c r="T234" s="77"/>
      <c r="AT234" s="14" t="s">
        <v>141</v>
      </c>
      <c r="AU234" s="14" t="s">
        <v>84</v>
      </c>
    </row>
    <row r="235" spans="2:51" s="11" customFormat="1" ht="12">
      <c r="B235" s="217"/>
      <c r="C235" s="218"/>
      <c r="D235" s="213" t="s">
        <v>143</v>
      </c>
      <c r="E235" s="219" t="s">
        <v>19</v>
      </c>
      <c r="F235" s="220" t="s">
        <v>1179</v>
      </c>
      <c r="G235" s="218"/>
      <c r="H235" s="221">
        <v>190.091</v>
      </c>
      <c r="I235" s="222"/>
      <c r="J235" s="218"/>
      <c r="K235" s="218"/>
      <c r="L235" s="223"/>
      <c r="M235" s="224"/>
      <c r="N235" s="225"/>
      <c r="O235" s="225"/>
      <c r="P235" s="225"/>
      <c r="Q235" s="225"/>
      <c r="R235" s="225"/>
      <c r="S235" s="225"/>
      <c r="T235" s="226"/>
      <c r="AT235" s="227" t="s">
        <v>143</v>
      </c>
      <c r="AU235" s="227" t="s">
        <v>84</v>
      </c>
      <c r="AV235" s="11" t="s">
        <v>84</v>
      </c>
      <c r="AW235" s="11" t="s">
        <v>35</v>
      </c>
      <c r="AX235" s="11" t="s">
        <v>74</v>
      </c>
      <c r="AY235" s="227" t="s">
        <v>130</v>
      </c>
    </row>
    <row r="236" spans="2:65" s="1" customFormat="1" ht="20.4" customHeight="1">
      <c r="B236" s="35"/>
      <c r="C236" s="201" t="s">
        <v>364</v>
      </c>
      <c r="D236" s="201" t="s">
        <v>132</v>
      </c>
      <c r="E236" s="202" t="s">
        <v>306</v>
      </c>
      <c r="F236" s="203" t="s">
        <v>307</v>
      </c>
      <c r="G236" s="204" t="s">
        <v>308</v>
      </c>
      <c r="H236" s="205">
        <v>380.182</v>
      </c>
      <c r="I236" s="206"/>
      <c r="J236" s="207">
        <f>ROUND(I236*H236,2)</f>
        <v>0</v>
      </c>
      <c r="K236" s="203" t="s">
        <v>136</v>
      </c>
      <c r="L236" s="40"/>
      <c r="M236" s="208" t="s">
        <v>19</v>
      </c>
      <c r="N236" s="209" t="s">
        <v>45</v>
      </c>
      <c r="O236" s="76"/>
      <c r="P236" s="210">
        <f>O236*H236</f>
        <v>0</v>
      </c>
      <c r="Q236" s="210">
        <v>0</v>
      </c>
      <c r="R236" s="210">
        <f>Q236*H236</f>
        <v>0</v>
      </c>
      <c r="S236" s="210">
        <v>0</v>
      </c>
      <c r="T236" s="211">
        <f>S236*H236</f>
        <v>0</v>
      </c>
      <c r="AR236" s="14" t="s">
        <v>137</v>
      </c>
      <c r="AT236" s="14" t="s">
        <v>132</v>
      </c>
      <c r="AU236" s="14" t="s">
        <v>84</v>
      </c>
      <c r="AY236" s="14" t="s">
        <v>130</v>
      </c>
      <c r="BE236" s="212">
        <f>IF(N236="základní",J236,0)</f>
        <v>0</v>
      </c>
      <c r="BF236" s="212">
        <f>IF(N236="snížená",J236,0)</f>
        <v>0</v>
      </c>
      <c r="BG236" s="212">
        <f>IF(N236="zákl. přenesená",J236,0)</f>
        <v>0</v>
      </c>
      <c r="BH236" s="212">
        <f>IF(N236="sníž. přenesená",J236,0)</f>
        <v>0</v>
      </c>
      <c r="BI236" s="212">
        <f>IF(N236="nulová",J236,0)</f>
        <v>0</v>
      </c>
      <c r="BJ236" s="14" t="s">
        <v>82</v>
      </c>
      <c r="BK236" s="212">
        <f>ROUND(I236*H236,2)</f>
        <v>0</v>
      </c>
      <c r="BL236" s="14" t="s">
        <v>137</v>
      </c>
      <c r="BM236" s="14" t="s">
        <v>1186</v>
      </c>
    </row>
    <row r="237" spans="2:47" s="1" customFormat="1" ht="12">
      <c r="B237" s="35"/>
      <c r="C237" s="36"/>
      <c r="D237" s="213" t="s">
        <v>139</v>
      </c>
      <c r="E237" s="36"/>
      <c r="F237" s="214" t="s">
        <v>310</v>
      </c>
      <c r="G237" s="36"/>
      <c r="H237" s="36"/>
      <c r="I237" s="127"/>
      <c r="J237" s="36"/>
      <c r="K237" s="36"/>
      <c r="L237" s="40"/>
      <c r="M237" s="215"/>
      <c r="N237" s="76"/>
      <c r="O237" s="76"/>
      <c r="P237" s="76"/>
      <c r="Q237" s="76"/>
      <c r="R237" s="76"/>
      <c r="S237" s="76"/>
      <c r="T237" s="77"/>
      <c r="AT237" s="14" t="s">
        <v>139</v>
      </c>
      <c r="AU237" s="14" t="s">
        <v>84</v>
      </c>
    </row>
    <row r="238" spans="2:47" s="1" customFormat="1" ht="12">
      <c r="B238" s="35"/>
      <c r="C238" s="36"/>
      <c r="D238" s="213" t="s">
        <v>141</v>
      </c>
      <c r="E238" s="36"/>
      <c r="F238" s="216" t="s">
        <v>311</v>
      </c>
      <c r="G238" s="36"/>
      <c r="H238" s="36"/>
      <c r="I238" s="127"/>
      <c r="J238" s="36"/>
      <c r="K238" s="36"/>
      <c r="L238" s="40"/>
      <c r="M238" s="215"/>
      <c r="N238" s="76"/>
      <c r="O238" s="76"/>
      <c r="P238" s="76"/>
      <c r="Q238" s="76"/>
      <c r="R238" s="76"/>
      <c r="S238" s="76"/>
      <c r="T238" s="77"/>
      <c r="AT238" s="14" t="s">
        <v>141</v>
      </c>
      <c r="AU238" s="14" t="s">
        <v>84</v>
      </c>
    </row>
    <row r="239" spans="2:51" s="11" customFormat="1" ht="12">
      <c r="B239" s="217"/>
      <c r="C239" s="218"/>
      <c r="D239" s="213" t="s">
        <v>143</v>
      </c>
      <c r="E239" s="219" t="s">
        <v>19</v>
      </c>
      <c r="F239" s="220" t="s">
        <v>1179</v>
      </c>
      <c r="G239" s="218"/>
      <c r="H239" s="221">
        <v>190.091</v>
      </c>
      <c r="I239" s="222"/>
      <c r="J239" s="218"/>
      <c r="K239" s="218"/>
      <c r="L239" s="223"/>
      <c r="M239" s="224"/>
      <c r="N239" s="225"/>
      <c r="O239" s="225"/>
      <c r="P239" s="225"/>
      <c r="Q239" s="225"/>
      <c r="R239" s="225"/>
      <c r="S239" s="225"/>
      <c r="T239" s="226"/>
      <c r="AT239" s="227" t="s">
        <v>143</v>
      </c>
      <c r="AU239" s="227" t="s">
        <v>84</v>
      </c>
      <c r="AV239" s="11" t="s">
        <v>84</v>
      </c>
      <c r="AW239" s="11" t="s">
        <v>35</v>
      </c>
      <c r="AX239" s="11" t="s">
        <v>74</v>
      </c>
      <c r="AY239" s="227" t="s">
        <v>130</v>
      </c>
    </row>
    <row r="240" spans="2:51" s="11" customFormat="1" ht="12">
      <c r="B240" s="217"/>
      <c r="C240" s="218"/>
      <c r="D240" s="213" t="s">
        <v>143</v>
      </c>
      <c r="E240" s="218"/>
      <c r="F240" s="220" t="s">
        <v>1187</v>
      </c>
      <c r="G240" s="218"/>
      <c r="H240" s="221">
        <v>380.182</v>
      </c>
      <c r="I240" s="222"/>
      <c r="J240" s="218"/>
      <c r="K240" s="218"/>
      <c r="L240" s="223"/>
      <c r="M240" s="224"/>
      <c r="N240" s="225"/>
      <c r="O240" s="225"/>
      <c r="P240" s="225"/>
      <c r="Q240" s="225"/>
      <c r="R240" s="225"/>
      <c r="S240" s="225"/>
      <c r="T240" s="226"/>
      <c r="AT240" s="227" t="s">
        <v>143</v>
      </c>
      <c r="AU240" s="227" t="s">
        <v>84</v>
      </c>
      <c r="AV240" s="11" t="s">
        <v>84</v>
      </c>
      <c r="AW240" s="11" t="s">
        <v>4</v>
      </c>
      <c r="AX240" s="11" t="s">
        <v>82</v>
      </c>
      <c r="AY240" s="227" t="s">
        <v>130</v>
      </c>
    </row>
    <row r="241" spans="2:65" s="1" customFormat="1" ht="20.4" customHeight="1">
      <c r="B241" s="35"/>
      <c r="C241" s="201" t="s">
        <v>368</v>
      </c>
      <c r="D241" s="201" t="s">
        <v>132</v>
      </c>
      <c r="E241" s="202" t="s">
        <v>314</v>
      </c>
      <c r="F241" s="203" t="s">
        <v>315</v>
      </c>
      <c r="G241" s="204" t="s">
        <v>209</v>
      </c>
      <c r="H241" s="205">
        <v>519.629</v>
      </c>
      <c r="I241" s="206"/>
      <c r="J241" s="207">
        <f>ROUND(I241*H241,2)</f>
        <v>0</v>
      </c>
      <c r="K241" s="203" t="s">
        <v>136</v>
      </c>
      <c r="L241" s="40"/>
      <c r="M241" s="208" t="s">
        <v>19</v>
      </c>
      <c r="N241" s="209" t="s">
        <v>45</v>
      </c>
      <c r="O241" s="76"/>
      <c r="P241" s="210">
        <f>O241*H241</f>
        <v>0</v>
      </c>
      <c r="Q241" s="210">
        <v>0</v>
      </c>
      <c r="R241" s="210">
        <f>Q241*H241</f>
        <v>0</v>
      </c>
      <c r="S241" s="210">
        <v>0</v>
      </c>
      <c r="T241" s="211">
        <f>S241*H241</f>
        <v>0</v>
      </c>
      <c r="AR241" s="14" t="s">
        <v>137</v>
      </c>
      <c r="AT241" s="14" t="s">
        <v>132</v>
      </c>
      <c r="AU241" s="14" t="s">
        <v>84</v>
      </c>
      <c r="AY241" s="14" t="s">
        <v>130</v>
      </c>
      <c r="BE241" s="212">
        <f>IF(N241="základní",J241,0)</f>
        <v>0</v>
      </c>
      <c r="BF241" s="212">
        <f>IF(N241="snížená",J241,0)</f>
        <v>0</v>
      </c>
      <c r="BG241" s="212">
        <f>IF(N241="zákl. přenesená",J241,0)</f>
        <v>0</v>
      </c>
      <c r="BH241" s="212">
        <f>IF(N241="sníž. přenesená",J241,0)</f>
        <v>0</v>
      </c>
      <c r="BI241" s="212">
        <f>IF(N241="nulová",J241,0)</f>
        <v>0</v>
      </c>
      <c r="BJ241" s="14" t="s">
        <v>82</v>
      </c>
      <c r="BK241" s="212">
        <f>ROUND(I241*H241,2)</f>
        <v>0</v>
      </c>
      <c r="BL241" s="14" t="s">
        <v>137</v>
      </c>
      <c r="BM241" s="14" t="s">
        <v>1188</v>
      </c>
    </row>
    <row r="242" spans="2:47" s="1" customFormat="1" ht="12">
      <c r="B242" s="35"/>
      <c r="C242" s="36"/>
      <c r="D242" s="213" t="s">
        <v>139</v>
      </c>
      <c r="E242" s="36"/>
      <c r="F242" s="214" t="s">
        <v>317</v>
      </c>
      <c r="G242" s="36"/>
      <c r="H242" s="36"/>
      <c r="I242" s="127"/>
      <c r="J242" s="36"/>
      <c r="K242" s="36"/>
      <c r="L242" s="40"/>
      <c r="M242" s="215"/>
      <c r="N242" s="76"/>
      <c r="O242" s="76"/>
      <c r="P242" s="76"/>
      <c r="Q242" s="76"/>
      <c r="R242" s="76"/>
      <c r="S242" s="76"/>
      <c r="T242" s="77"/>
      <c r="AT242" s="14" t="s">
        <v>139</v>
      </c>
      <c r="AU242" s="14" t="s">
        <v>84</v>
      </c>
    </row>
    <row r="243" spans="2:47" s="1" customFormat="1" ht="12">
      <c r="B243" s="35"/>
      <c r="C243" s="36"/>
      <c r="D243" s="213" t="s">
        <v>141</v>
      </c>
      <c r="E243" s="36"/>
      <c r="F243" s="216" t="s">
        <v>318</v>
      </c>
      <c r="G243" s="36"/>
      <c r="H243" s="36"/>
      <c r="I243" s="127"/>
      <c r="J243" s="36"/>
      <c r="K243" s="36"/>
      <c r="L243" s="40"/>
      <c r="M243" s="215"/>
      <c r="N243" s="76"/>
      <c r="O243" s="76"/>
      <c r="P243" s="76"/>
      <c r="Q243" s="76"/>
      <c r="R243" s="76"/>
      <c r="S243" s="76"/>
      <c r="T243" s="77"/>
      <c r="AT243" s="14" t="s">
        <v>141</v>
      </c>
      <c r="AU243" s="14" t="s">
        <v>84</v>
      </c>
    </row>
    <row r="244" spans="2:51" s="11" customFormat="1" ht="12">
      <c r="B244" s="217"/>
      <c r="C244" s="218"/>
      <c r="D244" s="213" t="s">
        <v>143</v>
      </c>
      <c r="E244" s="219" t="s">
        <v>19</v>
      </c>
      <c r="F244" s="220" t="s">
        <v>1152</v>
      </c>
      <c r="G244" s="218"/>
      <c r="H244" s="221">
        <v>709.72</v>
      </c>
      <c r="I244" s="222"/>
      <c r="J244" s="218"/>
      <c r="K244" s="218"/>
      <c r="L244" s="223"/>
      <c r="M244" s="224"/>
      <c r="N244" s="225"/>
      <c r="O244" s="225"/>
      <c r="P244" s="225"/>
      <c r="Q244" s="225"/>
      <c r="R244" s="225"/>
      <c r="S244" s="225"/>
      <c r="T244" s="226"/>
      <c r="AT244" s="227" t="s">
        <v>143</v>
      </c>
      <c r="AU244" s="227" t="s">
        <v>84</v>
      </c>
      <c r="AV244" s="11" t="s">
        <v>84</v>
      </c>
      <c r="AW244" s="11" t="s">
        <v>35</v>
      </c>
      <c r="AX244" s="11" t="s">
        <v>74</v>
      </c>
      <c r="AY244" s="227" t="s">
        <v>130</v>
      </c>
    </row>
    <row r="245" spans="2:51" s="11" customFormat="1" ht="12">
      <c r="B245" s="217"/>
      <c r="C245" s="218"/>
      <c r="D245" s="213" t="s">
        <v>143</v>
      </c>
      <c r="E245" s="219" t="s">
        <v>19</v>
      </c>
      <c r="F245" s="220" t="s">
        <v>1189</v>
      </c>
      <c r="G245" s="218"/>
      <c r="H245" s="221">
        <v>-190.091</v>
      </c>
      <c r="I245" s="222"/>
      <c r="J245" s="218"/>
      <c r="K245" s="218"/>
      <c r="L245" s="223"/>
      <c r="M245" s="224"/>
      <c r="N245" s="225"/>
      <c r="O245" s="225"/>
      <c r="P245" s="225"/>
      <c r="Q245" s="225"/>
      <c r="R245" s="225"/>
      <c r="S245" s="225"/>
      <c r="T245" s="226"/>
      <c r="AT245" s="227" t="s">
        <v>143</v>
      </c>
      <c r="AU245" s="227" t="s">
        <v>84</v>
      </c>
      <c r="AV245" s="11" t="s">
        <v>84</v>
      </c>
      <c r="AW245" s="11" t="s">
        <v>35</v>
      </c>
      <c r="AX245" s="11" t="s">
        <v>74</v>
      </c>
      <c r="AY245" s="227" t="s">
        <v>130</v>
      </c>
    </row>
    <row r="246" spans="2:65" s="1" customFormat="1" ht="20.4" customHeight="1">
      <c r="B246" s="35"/>
      <c r="C246" s="201" t="s">
        <v>373</v>
      </c>
      <c r="D246" s="201" t="s">
        <v>132</v>
      </c>
      <c r="E246" s="202" t="s">
        <v>322</v>
      </c>
      <c r="F246" s="203" t="s">
        <v>323</v>
      </c>
      <c r="G246" s="204" t="s">
        <v>209</v>
      </c>
      <c r="H246" s="205">
        <v>149.979</v>
      </c>
      <c r="I246" s="206"/>
      <c r="J246" s="207">
        <f>ROUND(I246*H246,2)</f>
        <v>0</v>
      </c>
      <c r="K246" s="203" t="s">
        <v>136</v>
      </c>
      <c r="L246" s="40"/>
      <c r="M246" s="208" t="s">
        <v>19</v>
      </c>
      <c r="N246" s="209" t="s">
        <v>45</v>
      </c>
      <c r="O246" s="76"/>
      <c r="P246" s="210">
        <f>O246*H246</f>
        <v>0</v>
      </c>
      <c r="Q246" s="210">
        <v>0</v>
      </c>
      <c r="R246" s="210">
        <f>Q246*H246</f>
        <v>0</v>
      </c>
      <c r="S246" s="210">
        <v>0</v>
      </c>
      <c r="T246" s="211">
        <f>S246*H246</f>
        <v>0</v>
      </c>
      <c r="AR246" s="14" t="s">
        <v>137</v>
      </c>
      <c r="AT246" s="14" t="s">
        <v>132</v>
      </c>
      <c r="AU246" s="14" t="s">
        <v>84</v>
      </c>
      <c r="AY246" s="14" t="s">
        <v>130</v>
      </c>
      <c r="BE246" s="212">
        <f>IF(N246="základní",J246,0)</f>
        <v>0</v>
      </c>
      <c r="BF246" s="212">
        <f>IF(N246="snížená",J246,0)</f>
        <v>0</v>
      </c>
      <c r="BG246" s="212">
        <f>IF(N246="zákl. přenesená",J246,0)</f>
        <v>0</v>
      </c>
      <c r="BH246" s="212">
        <f>IF(N246="sníž. přenesená",J246,0)</f>
        <v>0</v>
      </c>
      <c r="BI246" s="212">
        <f>IF(N246="nulová",J246,0)</f>
        <v>0</v>
      </c>
      <c r="BJ246" s="14" t="s">
        <v>82</v>
      </c>
      <c r="BK246" s="212">
        <f>ROUND(I246*H246,2)</f>
        <v>0</v>
      </c>
      <c r="BL246" s="14" t="s">
        <v>137</v>
      </c>
      <c r="BM246" s="14" t="s">
        <v>1190</v>
      </c>
    </row>
    <row r="247" spans="2:47" s="1" customFormat="1" ht="12">
      <c r="B247" s="35"/>
      <c r="C247" s="36"/>
      <c r="D247" s="213" t="s">
        <v>139</v>
      </c>
      <c r="E247" s="36"/>
      <c r="F247" s="214" t="s">
        <v>325</v>
      </c>
      <c r="G247" s="36"/>
      <c r="H247" s="36"/>
      <c r="I247" s="127"/>
      <c r="J247" s="36"/>
      <c r="K247" s="36"/>
      <c r="L247" s="40"/>
      <c r="M247" s="215"/>
      <c r="N247" s="76"/>
      <c r="O247" s="76"/>
      <c r="P247" s="76"/>
      <c r="Q247" s="76"/>
      <c r="R247" s="76"/>
      <c r="S247" s="76"/>
      <c r="T247" s="77"/>
      <c r="AT247" s="14" t="s">
        <v>139</v>
      </c>
      <c r="AU247" s="14" t="s">
        <v>84</v>
      </c>
    </row>
    <row r="248" spans="2:47" s="1" customFormat="1" ht="12">
      <c r="B248" s="35"/>
      <c r="C248" s="36"/>
      <c r="D248" s="213" t="s">
        <v>141</v>
      </c>
      <c r="E248" s="36"/>
      <c r="F248" s="216" t="s">
        <v>326</v>
      </c>
      <c r="G248" s="36"/>
      <c r="H248" s="36"/>
      <c r="I248" s="127"/>
      <c r="J248" s="36"/>
      <c r="K248" s="36"/>
      <c r="L248" s="40"/>
      <c r="M248" s="215"/>
      <c r="N248" s="76"/>
      <c r="O248" s="76"/>
      <c r="P248" s="76"/>
      <c r="Q248" s="76"/>
      <c r="R248" s="76"/>
      <c r="S248" s="76"/>
      <c r="T248" s="77"/>
      <c r="AT248" s="14" t="s">
        <v>141</v>
      </c>
      <c r="AU248" s="14" t="s">
        <v>84</v>
      </c>
    </row>
    <row r="249" spans="2:51" s="11" customFormat="1" ht="12">
      <c r="B249" s="217"/>
      <c r="C249" s="218"/>
      <c r="D249" s="213" t="s">
        <v>143</v>
      </c>
      <c r="E249" s="219" t="s">
        <v>19</v>
      </c>
      <c r="F249" s="220" t="s">
        <v>1191</v>
      </c>
      <c r="G249" s="218"/>
      <c r="H249" s="221">
        <v>155.529</v>
      </c>
      <c r="I249" s="222"/>
      <c r="J249" s="218"/>
      <c r="K249" s="218"/>
      <c r="L249" s="223"/>
      <c r="M249" s="224"/>
      <c r="N249" s="225"/>
      <c r="O249" s="225"/>
      <c r="P249" s="225"/>
      <c r="Q249" s="225"/>
      <c r="R249" s="225"/>
      <c r="S249" s="225"/>
      <c r="T249" s="226"/>
      <c r="AT249" s="227" t="s">
        <v>143</v>
      </c>
      <c r="AU249" s="227" t="s">
        <v>84</v>
      </c>
      <c r="AV249" s="11" t="s">
        <v>84</v>
      </c>
      <c r="AW249" s="11" t="s">
        <v>35</v>
      </c>
      <c r="AX249" s="11" t="s">
        <v>74</v>
      </c>
      <c r="AY249" s="227" t="s">
        <v>130</v>
      </c>
    </row>
    <row r="250" spans="2:51" s="11" customFormat="1" ht="12">
      <c r="B250" s="217"/>
      <c r="C250" s="218"/>
      <c r="D250" s="213" t="s">
        <v>143</v>
      </c>
      <c r="E250" s="219" t="s">
        <v>19</v>
      </c>
      <c r="F250" s="220" t="s">
        <v>1192</v>
      </c>
      <c r="G250" s="218"/>
      <c r="H250" s="221">
        <v>-5.55</v>
      </c>
      <c r="I250" s="222"/>
      <c r="J250" s="218"/>
      <c r="K250" s="218"/>
      <c r="L250" s="223"/>
      <c r="M250" s="224"/>
      <c r="N250" s="225"/>
      <c r="O250" s="225"/>
      <c r="P250" s="225"/>
      <c r="Q250" s="225"/>
      <c r="R250" s="225"/>
      <c r="S250" s="225"/>
      <c r="T250" s="226"/>
      <c r="AT250" s="227" t="s">
        <v>143</v>
      </c>
      <c r="AU250" s="227" t="s">
        <v>84</v>
      </c>
      <c r="AV250" s="11" t="s">
        <v>84</v>
      </c>
      <c r="AW250" s="11" t="s">
        <v>35</v>
      </c>
      <c r="AX250" s="11" t="s">
        <v>74</v>
      </c>
      <c r="AY250" s="227" t="s">
        <v>130</v>
      </c>
    </row>
    <row r="251" spans="2:65" s="1" customFormat="1" ht="20.4" customHeight="1">
      <c r="B251" s="35"/>
      <c r="C251" s="228" t="s">
        <v>377</v>
      </c>
      <c r="D251" s="228" t="s">
        <v>330</v>
      </c>
      <c r="E251" s="229" t="s">
        <v>331</v>
      </c>
      <c r="F251" s="230" t="s">
        <v>332</v>
      </c>
      <c r="G251" s="231" t="s">
        <v>308</v>
      </c>
      <c r="H251" s="232">
        <v>250.465</v>
      </c>
      <c r="I251" s="233"/>
      <c r="J251" s="234">
        <f>ROUND(I251*H251,2)</f>
        <v>0</v>
      </c>
      <c r="K251" s="230" t="s">
        <v>136</v>
      </c>
      <c r="L251" s="235"/>
      <c r="M251" s="236" t="s">
        <v>19</v>
      </c>
      <c r="N251" s="237" t="s">
        <v>45</v>
      </c>
      <c r="O251" s="76"/>
      <c r="P251" s="210">
        <f>O251*H251</f>
        <v>0</v>
      </c>
      <c r="Q251" s="210">
        <v>0</v>
      </c>
      <c r="R251" s="210">
        <f>Q251*H251</f>
        <v>0</v>
      </c>
      <c r="S251" s="210">
        <v>0</v>
      </c>
      <c r="T251" s="211">
        <f>S251*H251</f>
        <v>0</v>
      </c>
      <c r="AR251" s="14" t="s">
        <v>178</v>
      </c>
      <c r="AT251" s="14" t="s">
        <v>330</v>
      </c>
      <c r="AU251" s="14" t="s">
        <v>84</v>
      </c>
      <c r="AY251" s="14" t="s">
        <v>130</v>
      </c>
      <c r="BE251" s="212">
        <f>IF(N251="základní",J251,0)</f>
        <v>0</v>
      </c>
      <c r="BF251" s="212">
        <f>IF(N251="snížená",J251,0)</f>
        <v>0</v>
      </c>
      <c r="BG251" s="212">
        <f>IF(N251="zákl. přenesená",J251,0)</f>
        <v>0</v>
      </c>
      <c r="BH251" s="212">
        <f>IF(N251="sníž. přenesená",J251,0)</f>
        <v>0</v>
      </c>
      <c r="BI251" s="212">
        <f>IF(N251="nulová",J251,0)</f>
        <v>0</v>
      </c>
      <c r="BJ251" s="14" t="s">
        <v>82</v>
      </c>
      <c r="BK251" s="212">
        <f>ROUND(I251*H251,2)</f>
        <v>0</v>
      </c>
      <c r="BL251" s="14" t="s">
        <v>137</v>
      </c>
      <c r="BM251" s="14" t="s">
        <v>1193</v>
      </c>
    </row>
    <row r="252" spans="2:47" s="1" customFormat="1" ht="12">
      <c r="B252" s="35"/>
      <c r="C252" s="36"/>
      <c r="D252" s="213" t="s">
        <v>139</v>
      </c>
      <c r="E252" s="36"/>
      <c r="F252" s="214" t="s">
        <v>332</v>
      </c>
      <c r="G252" s="36"/>
      <c r="H252" s="36"/>
      <c r="I252" s="127"/>
      <c r="J252" s="36"/>
      <c r="K252" s="36"/>
      <c r="L252" s="40"/>
      <c r="M252" s="215"/>
      <c r="N252" s="76"/>
      <c r="O252" s="76"/>
      <c r="P252" s="76"/>
      <c r="Q252" s="76"/>
      <c r="R252" s="76"/>
      <c r="S252" s="76"/>
      <c r="T252" s="77"/>
      <c r="AT252" s="14" t="s">
        <v>139</v>
      </c>
      <c r="AU252" s="14" t="s">
        <v>84</v>
      </c>
    </row>
    <row r="253" spans="2:51" s="11" customFormat="1" ht="12">
      <c r="B253" s="217"/>
      <c r="C253" s="218"/>
      <c r="D253" s="213" t="s">
        <v>143</v>
      </c>
      <c r="E253" s="219" t="s">
        <v>19</v>
      </c>
      <c r="F253" s="220" t="s">
        <v>1191</v>
      </c>
      <c r="G253" s="218"/>
      <c r="H253" s="221">
        <v>155.529</v>
      </c>
      <c r="I253" s="222"/>
      <c r="J253" s="218"/>
      <c r="K253" s="218"/>
      <c r="L253" s="223"/>
      <c r="M253" s="224"/>
      <c r="N253" s="225"/>
      <c r="O253" s="225"/>
      <c r="P253" s="225"/>
      <c r="Q253" s="225"/>
      <c r="R253" s="225"/>
      <c r="S253" s="225"/>
      <c r="T253" s="226"/>
      <c r="AT253" s="227" t="s">
        <v>143</v>
      </c>
      <c r="AU253" s="227" t="s">
        <v>84</v>
      </c>
      <c r="AV253" s="11" t="s">
        <v>84</v>
      </c>
      <c r="AW253" s="11" t="s">
        <v>35</v>
      </c>
      <c r="AX253" s="11" t="s">
        <v>74</v>
      </c>
      <c r="AY253" s="227" t="s">
        <v>130</v>
      </c>
    </row>
    <row r="254" spans="2:51" s="11" customFormat="1" ht="12">
      <c r="B254" s="217"/>
      <c r="C254" s="218"/>
      <c r="D254" s="213" t="s">
        <v>143</v>
      </c>
      <c r="E254" s="219" t="s">
        <v>19</v>
      </c>
      <c r="F254" s="220" t="s">
        <v>1192</v>
      </c>
      <c r="G254" s="218"/>
      <c r="H254" s="221">
        <v>-5.55</v>
      </c>
      <c r="I254" s="222"/>
      <c r="J254" s="218"/>
      <c r="K254" s="218"/>
      <c r="L254" s="223"/>
      <c r="M254" s="224"/>
      <c r="N254" s="225"/>
      <c r="O254" s="225"/>
      <c r="P254" s="225"/>
      <c r="Q254" s="225"/>
      <c r="R254" s="225"/>
      <c r="S254" s="225"/>
      <c r="T254" s="226"/>
      <c r="AT254" s="227" t="s">
        <v>143</v>
      </c>
      <c r="AU254" s="227" t="s">
        <v>84</v>
      </c>
      <c r="AV254" s="11" t="s">
        <v>84</v>
      </c>
      <c r="AW254" s="11" t="s">
        <v>35</v>
      </c>
      <c r="AX254" s="11" t="s">
        <v>74</v>
      </c>
      <c r="AY254" s="227" t="s">
        <v>130</v>
      </c>
    </row>
    <row r="255" spans="2:51" s="11" customFormat="1" ht="12">
      <c r="B255" s="217"/>
      <c r="C255" s="218"/>
      <c r="D255" s="213" t="s">
        <v>143</v>
      </c>
      <c r="E255" s="218"/>
      <c r="F255" s="220" t="s">
        <v>1194</v>
      </c>
      <c r="G255" s="218"/>
      <c r="H255" s="221">
        <v>250.465</v>
      </c>
      <c r="I255" s="222"/>
      <c r="J255" s="218"/>
      <c r="K255" s="218"/>
      <c r="L255" s="223"/>
      <c r="M255" s="224"/>
      <c r="N255" s="225"/>
      <c r="O255" s="225"/>
      <c r="P255" s="225"/>
      <c r="Q255" s="225"/>
      <c r="R255" s="225"/>
      <c r="S255" s="225"/>
      <c r="T255" s="226"/>
      <c r="AT255" s="227" t="s">
        <v>143</v>
      </c>
      <c r="AU255" s="227" t="s">
        <v>84</v>
      </c>
      <c r="AV255" s="11" t="s">
        <v>84</v>
      </c>
      <c r="AW255" s="11" t="s">
        <v>4</v>
      </c>
      <c r="AX255" s="11" t="s">
        <v>82</v>
      </c>
      <c r="AY255" s="227" t="s">
        <v>130</v>
      </c>
    </row>
    <row r="256" spans="2:65" s="1" customFormat="1" ht="20.4" customHeight="1">
      <c r="B256" s="35"/>
      <c r="C256" s="201" t="s">
        <v>380</v>
      </c>
      <c r="D256" s="201" t="s">
        <v>132</v>
      </c>
      <c r="E256" s="202" t="s">
        <v>1195</v>
      </c>
      <c r="F256" s="203" t="s">
        <v>1196</v>
      </c>
      <c r="G256" s="204" t="s">
        <v>135</v>
      </c>
      <c r="H256" s="205">
        <v>44</v>
      </c>
      <c r="I256" s="206"/>
      <c r="J256" s="207">
        <f>ROUND(I256*H256,2)</f>
        <v>0</v>
      </c>
      <c r="K256" s="203" t="s">
        <v>136</v>
      </c>
      <c r="L256" s="40"/>
      <c r="M256" s="208" t="s">
        <v>19</v>
      </c>
      <c r="N256" s="209" t="s">
        <v>45</v>
      </c>
      <c r="O256" s="76"/>
      <c r="P256" s="210">
        <f>O256*H256</f>
        <v>0</v>
      </c>
      <c r="Q256" s="210">
        <v>0</v>
      </c>
      <c r="R256" s="210">
        <f>Q256*H256</f>
        <v>0</v>
      </c>
      <c r="S256" s="210">
        <v>0</v>
      </c>
      <c r="T256" s="211">
        <f>S256*H256</f>
        <v>0</v>
      </c>
      <c r="AR256" s="14" t="s">
        <v>137</v>
      </c>
      <c r="AT256" s="14" t="s">
        <v>132</v>
      </c>
      <c r="AU256" s="14" t="s">
        <v>84</v>
      </c>
      <c r="AY256" s="14" t="s">
        <v>130</v>
      </c>
      <c r="BE256" s="212">
        <f>IF(N256="základní",J256,0)</f>
        <v>0</v>
      </c>
      <c r="BF256" s="212">
        <f>IF(N256="snížená",J256,0)</f>
        <v>0</v>
      </c>
      <c r="BG256" s="212">
        <f>IF(N256="zákl. přenesená",J256,0)</f>
        <v>0</v>
      </c>
      <c r="BH256" s="212">
        <f>IF(N256="sníž. přenesená",J256,0)</f>
        <v>0</v>
      </c>
      <c r="BI256" s="212">
        <f>IF(N256="nulová",J256,0)</f>
        <v>0</v>
      </c>
      <c r="BJ256" s="14" t="s">
        <v>82</v>
      </c>
      <c r="BK256" s="212">
        <f>ROUND(I256*H256,2)</f>
        <v>0</v>
      </c>
      <c r="BL256" s="14" t="s">
        <v>137</v>
      </c>
      <c r="BM256" s="14" t="s">
        <v>1197</v>
      </c>
    </row>
    <row r="257" spans="2:47" s="1" customFormat="1" ht="12">
      <c r="B257" s="35"/>
      <c r="C257" s="36"/>
      <c r="D257" s="213" t="s">
        <v>139</v>
      </c>
      <c r="E257" s="36"/>
      <c r="F257" s="214" t="s">
        <v>1198</v>
      </c>
      <c r="G257" s="36"/>
      <c r="H257" s="36"/>
      <c r="I257" s="127"/>
      <c r="J257" s="36"/>
      <c r="K257" s="36"/>
      <c r="L257" s="40"/>
      <c r="M257" s="215"/>
      <c r="N257" s="76"/>
      <c r="O257" s="76"/>
      <c r="P257" s="76"/>
      <c r="Q257" s="76"/>
      <c r="R257" s="76"/>
      <c r="S257" s="76"/>
      <c r="T257" s="77"/>
      <c r="AT257" s="14" t="s">
        <v>139</v>
      </c>
      <c r="AU257" s="14" t="s">
        <v>84</v>
      </c>
    </row>
    <row r="258" spans="2:47" s="1" customFormat="1" ht="12">
      <c r="B258" s="35"/>
      <c r="C258" s="36"/>
      <c r="D258" s="213" t="s">
        <v>141</v>
      </c>
      <c r="E258" s="36"/>
      <c r="F258" s="216" t="s">
        <v>1199</v>
      </c>
      <c r="G258" s="36"/>
      <c r="H258" s="36"/>
      <c r="I258" s="127"/>
      <c r="J258" s="36"/>
      <c r="K258" s="36"/>
      <c r="L258" s="40"/>
      <c r="M258" s="215"/>
      <c r="N258" s="76"/>
      <c r="O258" s="76"/>
      <c r="P258" s="76"/>
      <c r="Q258" s="76"/>
      <c r="R258" s="76"/>
      <c r="S258" s="76"/>
      <c r="T258" s="77"/>
      <c r="AT258" s="14" t="s">
        <v>141</v>
      </c>
      <c r="AU258" s="14" t="s">
        <v>84</v>
      </c>
    </row>
    <row r="259" spans="2:51" s="11" customFormat="1" ht="12">
      <c r="B259" s="217"/>
      <c r="C259" s="218"/>
      <c r="D259" s="213" t="s">
        <v>143</v>
      </c>
      <c r="E259" s="219" t="s">
        <v>19</v>
      </c>
      <c r="F259" s="220" t="s">
        <v>1200</v>
      </c>
      <c r="G259" s="218"/>
      <c r="H259" s="221">
        <v>44</v>
      </c>
      <c r="I259" s="222"/>
      <c r="J259" s="218"/>
      <c r="K259" s="218"/>
      <c r="L259" s="223"/>
      <c r="M259" s="224"/>
      <c r="N259" s="225"/>
      <c r="O259" s="225"/>
      <c r="P259" s="225"/>
      <c r="Q259" s="225"/>
      <c r="R259" s="225"/>
      <c r="S259" s="225"/>
      <c r="T259" s="226"/>
      <c r="AT259" s="227" t="s">
        <v>143</v>
      </c>
      <c r="AU259" s="227" t="s">
        <v>84</v>
      </c>
      <c r="AV259" s="11" t="s">
        <v>84</v>
      </c>
      <c r="AW259" s="11" t="s">
        <v>35</v>
      </c>
      <c r="AX259" s="11" t="s">
        <v>82</v>
      </c>
      <c r="AY259" s="227" t="s">
        <v>130</v>
      </c>
    </row>
    <row r="260" spans="2:65" s="1" customFormat="1" ht="20.4" customHeight="1">
      <c r="B260" s="35"/>
      <c r="C260" s="201" t="s">
        <v>384</v>
      </c>
      <c r="D260" s="201" t="s">
        <v>132</v>
      </c>
      <c r="E260" s="202" t="s">
        <v>1201</v>
      </c>
      <c r="F260" s="203" t="s">
        <v>1202</v>
      </c>
      <c r="G260" s="204" t="s">
        <v>135</v>
      </c>
      <c r="H260" s="205">
        <v>44</v>
      </c>
      <c r="I260" s="206"/>
      <c r="J260" s="207">
        <f>ROUND(I260*H260,2)</f>
        <v>0</v>
      </c>
      <c r="K260" s="203" t="s">
        <v>1065</v>
      </c>
      <c r="L260" s="40"/>
      <c r="M260" s="208" t="s">
        <v>19</v>
      </c>
      <c r="N260" s="209" t="s">
        <v>45</v>
      </c>
      <c r="O260" s="76"/>
      <c r="P260" s="210">
        <f>O260*H260</f>
        <v>0</v>
      </c>
      <c r="Q260" s="210">
        <v>0</v>
      </c>
      <c r="R260" s="210">
        <f>Q260*H260</f>
        <v>0</v>
      </c>
      <c r="S260" s="210">
        <v>0</v>
      </c>
      <c r="T260" s="211">
        <f>S260*H260</f>
        <v>0</v>
      </c>
      <c r="AR260" s="14" t="s">
        <v>137</v>
      </c>
      <c r="AT260" s="14" t="s">
        <v>132</v>
      </c>
      <c r="AU260" s="14" t="s">
        <v>84</v>
      </c>
      <c r="AY260" s="14" t="s">
        <v>130</v>
      </c>
      <c r="BE260" s="212">
        <f>IF(N260="základní",J260,0)</f>
        <v>0</v>
      </c>
      <c r="BF260" s="212">
        <f>IF(N260="snížená",J260,0)</f>
        <v>0</v>
      </c>
      <c r="BG260" s="212">
        <f>IF(N260="zákl. přenesená",J260,0)</f>
        <v>0</v>
      </c>
      <c r="BH260" s="212">
        <f>IF(N260="sníž. přenesená",J260,0)</f>
        <v>0</v>
      </c>
      <c r="BI260" s="212">
        <f>IF(N260="nulová",J260,0)</f>
        <v>0</v>
      </c>
      <c r="BJ260" s="14" t="s">
        <v>82</v>
      </c>
      <c r="BK260" s="212">
        <f>ROUND(I260*H260,2)</f>
        <v>0</v>
      </c>
      <c r="BL260" s="14" t="s">
        <v>137</v>
      </c>
      <c r="BM260" s="14" t="s">
        <v>1203</v>
      </c>
    </row>
    <row r="261" spans="2:47" s="1" customFormat="1" ht="12">
      <c r="B261" s="35"/>
      <c r="C261" s="36"/>
      <c r="D261" s="213" t="s">
        <v>139</v>
      </c>
      <c r="E261" s="36"/>
      <c r="F261" s="214" t="s">
        <v>1204</v>
      </c>
      <c r="G261" s="36"/>
      <c r="H261" s="36"/>
      <c r="I261" s="127"/>
      <c r="J261" s="36"/>
      <c r="K261" s="36"/>
      <c r="L261" s="40"/>
      <c r="M261" s="215"/>
      <c r="N261" s="76"/>
      <c r="O261" s="76"/>
      <c r="P261" s="76"/>
      <c r="Q261" s="76"/>
      <c r="R261" s="76"/>
      <c r="S261" s="76"/>
      <c r="T261" s="77"/>
      <c r="AT261" s="14" t="s">
        <v>139</v>
      </c>
      <c r="AU261" s="14" t="s">
        <v>84</v>
      </c>
    </row>
    <row r="262" spans="2:47" s="1" customFormat="1" ht="12">
      <c r="B262" s="35"/>
      <c r="C262" s="36"/>
      <c r="D262" s="213" t="s">
        <v>141</v>
      </c>
      <c r="E262" s="36"/>
      <c r="F262" s="216" t="s">
        <v>1205</v>
      </c>
      <c r="G262" s="36"/>
      <c r="H262" s="36"/>
      <c r="I262" s="127"/>
      <c r="J262" s="36"/>
      <c r="K262" s="36"/>
      <c r="L262" s="40"/>
      <c r="M262" s="215"/>
      <c r="N262" s="76"/>
      <c r="O262" s="76"/>
      <c r="P262" s="76"/>
      <c r="Q262" s="76"/>
      <c r="R262" s="76"/>
      <c r="S262" s="76"/>
      <c r="T262" s="77"/>
      <c r="AT262" s="14" t="s">
        <v>141</v>
      </c>
      <c r="AU262" s="14" t="s">
        <v>84</v>
      </c>
    </row>
    <row r="263" spans="2:51" s="11" customFormat="1" ht="12">
      <c r="B263" s="217"/>
      <c r="C263" s="218"/>
      <c r="D263" s="213" t="s">
        <v>143</v>
      </c>
      <c r="E263" s="219" t="s">
        <v>19</v>
      </c>
      <c r="F263" s="220" t="s">
        <v>1200</v>
      </c>
      <c r="G263" s="218"/>
      <c r="H263" s="221">
        <v>44</v>
      </c>
      <c r="I263" s="222"/>
      <c r="J263" s="218"/>
      <c r="K263" s="218"/>
      <c r="L263" s="223"/>
      <c r="M263" s="224"/>
      <c r="N263" s="225"/>
      <c r="O263" s="225"/>
      <c r="P263" s="225"/>
      <c r="Q263" s="225"/>
      <c r="R263" s="225"/>
      <c r="S263" s="225"/>
      <c r="T263" s="226"/>
      <c r="AT263" s="227" t="s">
        <v>143</v>
      </c>
      <c r="AU263" s="227" t="s">
        <v>84</v>
      </c>
      <c r="AV263" s="11" t="s">
        <v>84</v>
      </c>
      <c r="AW263" s="11" t="s">
        <v>35</v>
      </c>
      <c r="AX263" s="11" t="s">
        <v>82</v>
      </c>
      <c r="AY263" s="227" t="s">
        <v>130</v>
      </c>
    </row>
    <row r="264" spans="2:65" s="1" customFormat="1" ht="20.4" customHeight="1">
      <c r="B264" s="35"/>
      <c r="C264" s="228" t="s">
        <v>392</v>
      </c>
      <c r="D264" s="228" t="s">
        <v>330</v>
      </c>
      <c r="E264" s="229" t="s">
        <v>1206</v>
      </c>
      <c r="F264" s="230" t="s">
        <v>1207</v>
      </c>
      <c r="G264" s="231" t="s">
        <v>1208</v>
      </c>
      <c r="H264" s="232">
        <v>1.76</v>
      </c>
      <c r="I264" s="233"/>
      <c r="J264" s="234">
        <f>ROUND(I264*H264,2)</f>
        <v>0</v>
      </c>
      <c r="K264" s="230" t="s">
        <v>1065</v>
      </c>
      <c r="L264" s="235"/>
      <c r="M264" s="236" t="s">
        <v>19</v>
      </c>
      <c r="N264" s="237" t="s">
        <v>45</v>
      </c>
      <c r="O264" s="76"/>
      <c r="P264" s="210">
        <f>O264*H264</f>
        <v>0</v>
      </c>
      <c r="Q264" s="210">
        <v>0.001</v>
      </c>
      <c r="R264" s="210">
        <f>Q264*H264</f>
        <v>0.00176</v>
      </c>
      <c r="S264" s="210">
        <v>0</v>
      </c>
      <c r="T264" s="211">
        <f>S264*H264</f>
        <v>0</v>
      </c>
      <c r="AR264" s="14" t="s">
        <v>178</v>
      </c>
      <c r="AT264" s="14" t="s">
        <v>330</v>
      </c>
      <c r="AU264" s="14" t="s">
        <v>84</v>
      </c>
      <c r="AY264" s="14" t="s">
        <v>130</v>
      </c>
      <c r="BE264" s="212">
        <f>IF(N264="základní",J264,0)</f>
        <v>0</v>
      </c>
      <c r="BF264" s="212">
        <f>IF(N264="snížená",J264,0)</f>
        <v>0</v>
      </c>
      <c r="BG264" s="212">
        <f>IF(N264="zákl. přenesená",J264,0)</f>
        <v>0</v>
      </c>
      <c r="BH264" s="212">
        <f>IF(N264="sníž. přenesená",J264,0)</f>
        <v>0</v>
      </c>
      <c r="BI264" s="212">
        <f>IF(N264="nulová",J264,0)</f>
        <v>0</v>
      </c>
      <c r="BJ264" s="14" t="s">
        <v>82</v>
      </c>
      <c r="BK264" s="212">
        <f>ROUND(I264*H264,2)</f>
        <v>0</v>
      </c>
      <c r="BL264" s="14" t="s">
        <v>137</v>
      </c>
      <c r="BM264" s="14" t="s">
        <v>1209</v>
      </c>
    </row>
    <row r="265" spans="2:47" s="1" customFormat="1" ht="12">
      <c r="B265" s="35"/>
      <c r="C265" s="36"/>
      <c r="D265" s="213" t="s">
        <v>139</v>
      </c>
      <c r="E265" s="36"/>
      <c r="F265" s="214" t="s">
        <v>1207</v>
      </c>
      <c r="G265" s="36"/>
      <c r="H265" s="36"/>
      <c r="I265" s="127"/>
      <c r="J265" s="36"/>
      <c r="K265" s="36"/>
      <c r="L265" s="40"/>
      <c r="M265" s="215"/>
      <c r="N265" s="76"/>
      <c r="O265" s="76"/>
      <c r="P265" s="76"/>
      <c r="Q265" s="76"/>
      <c r="R265" s="76"/>
      <c r="S265" s="76"/>
      <c r="T265" s="77"/>
      <c r="AT265" s="14" t="s">
        <v>139</v>
      </c>
      <c r="AU265" s="14" t="s">
        <v>84</v>
      </c>
    </row>
    <row r="266" spans="2:51" s="11" customFormat="1" ht="12">
      <c r="B266" s="217"/>
      <c r="C266" s="218"/>
      <c r="D266" s="213" t="s">
        <v>143</v>
      </c>
      <c r="E266" s="219" t="s">
        <v>19</v>
      </c>
      <c r="F266" s="220" t="s">
        <v>1210</v>
      </c>
      <c r="G266" s="218"/>
      <c r="H266" s="221">
        <v>1.76</v>
      </c>
      <c r="I266" s="222"/>
      <c r="J266" s="218"/>
      <c r="K266" s="218"/>
      <c r="L266" s="223"/>
      <c r="M266" s="224"/>
      <c r="N266" s="225"/>
      <c r="O266" s="225"/>
      <c r="P266" s="225"/>
      <c r="Q266" s="225"/>
      <c r="R266" s="225"/>
      <c r="S266" s="225"/>
      <c r="T266" s="226"/>
      <c r="AT266" s="227" t="s">
        <v>143</v>
      </c>
      <c r="AU266" s="227" t="s">
        <v>84</v>
      </c>
      <c r="AV266" s="11" t="s">
        <v>84</v>
      </c>
      <c r="AW266" s="11" t="s">
        <v>35</v>
      </c>
      <c r="AX266" s="11" t="s">
        <v>82</v>
      </c>
      <c r="AY266" s="227" t="s">
        <v>130</v>
      </c>
    </row>
    <row r="267" spans="2:65" s="1" customFormat="1" ht="20.4" customHeight="1">
      <c r="B267" s="35"/>
      <c r="C267" s="201" t="s">
        <v>399</v>
      </c>
      <c r="D267" s="201" t="s">
        <v>132</v>
      </c>
      <c r="E267" s="202" t="s">
        <v>1211</v>
      </c>
      <c r="F267" s="203" t="s">
        <v>1212</v>
      </c>
      <c r="G267" s="204" t="s">
        <v>135</v>
      </c>
      <c r="H267" s="205">
        <v>44</v>
      </c>
      <c r="I267" s="206"/>
      <c r="J267" s="207">
        <f>ROUND(I267*H267,2)</f>
        <v>0</v>
      </c>
      <c r="K267" s="203" t="s">
        <v>1065</v>
      </c>
      <c r="L267" s="40"/>
      <c r="M267" s="208" t="s">
        <v>19</v>
      </c>
      <c r="N267" s="209" t="s">
        <v>45</v>
      </c>
      <c r="O267" s="76"/>
      <c r="P267" s="210">
        <f>O267*H267</f>
        <v>0</v>
      </c>
      <c r="Q267" s="210">
        <v>0</v>
      </c>
      <c r="R267" s="210">
        <f>Q267*H267</f>
        <v>0</v>
      </c>
      <c r="S267" s="210">
        <v>0</v>
      </c>
      <c r="T267" s="211">
        <f>S267*H267</f>
        <v>0</v>
      </c>
      <c r="AR267" s="14" t="s">
        <v>137</v>
      </c>
      <c r="AT267" s="14" t="s">
        <v>132</v>
      </c>
      <c r="AU267" s="14" t="s">
        <v>84</v>
      </c>
      <c r="AY267" s="14" t="s">
        <v>130</v>
      </c>
      <c r="BE267" s="212">
        <f>IF(N267="základní",J267,0)</f>
        <v>0</v>
      </c>
      <c r="BF267" s="212">
        <f>IF(N267="snížená",J267,0)</f>
        <v>0</v>
      </c>
      <c r="BG267" s="212">
        <f>IF(N267="zákl. přenesená",J267,0)</f>
        <v>0</v>
      </c>
      <c r="BH267" s="212">
        <f>IF(N267="sníž. přenesená",J267,0)</f>
        <v>0</v>
      </c>
      <c r="BI267" s="212">
        <f>IF(N267="nulová",J267,0)</f>
        <v>0</v>
      </c>
      <c r="BJ267" s="14" t="s">
        <v>82</v>
      </c>
      <c r="BK267" s="212">
        <f>ROUND(I267*H267,2)</f>
        <v>0</v>
      </c>
      <c r="BL267" s="14" t="s">
        <v>137</v>
      </c>
      <c r="BM267" s="14" t="s">
        <v>1213</v>
      </c>
    </row>
    <row r="268" spans="2:47" s="1" customFormat="1" ht="12">
      <c r="B268" s="35"/>
      <c r="C268" s="36"/>
      <c r="D268" s="213" t="s">
        <v>139</v>
      </c>
      <c r="E268" s="36"/>
      <c r="F268" s="214" t="s">
        <v>1214</v>
      </c>
      <c r="G268" s="36"/>
      <c r="H268" s="36"/>
      <c r="I268" s="127"/>
      <c r="J268" s="36"/>
      <c r="K268" s="36"/>
      <c r="L268" s="40"/>
      <c r="M268" s="215"/>
      <c r="N268" s="76"/>
      <c r="O268" s="76"/>
      <c r="P268" s="76"/>
      <c r="Q268" s="76"/>
      <c r="R268" s="76"/>
      <c r="S268" s="76"/>
      <c r="T268" s="77"/>
      <c r="AT268" s="14" t="s">
        <v>139</v>
      </c>
      <c r="AU268" s="14" t="s">
        <v>84</v>
      </c>
    </row>
    <row r="269" spans="2:47" s="1" customFormat="1" ht="12">
      <c r="B269" s="35"/>
      <c r="C269" s="36"/>
      <c r="D269" s="213" t="s">
        <v>141</v>
      </c>
      <c r="E269" s="36"/>
      <c r="F269" s="216" t="s">
        <v>1215</v>
      </c>
      <c r="G269" s="36"/>
      <c r="H269" s="36"/>
      <c r="I269" s="127"/>
      <c r="J269" s="36"/>
      <c r="K269" s="36"/>
      <c r="L269" s="40"/>
      <c r="M269" s="215"/>
      <c r="N269" s="76"/>
      <c r="O269" s="76"/>
      <c r="P269" s="76"/>
      <c r="Q269" s="76"/>
      <c r="R269" s="76"/>
      <c r="S269" s="76"/>
      <c r="T269" s="77"/>
      <c r="AT269" s="14" t="s">
        <v>141</v>
      </c>
      <c r="AU269" s="14" t="s">
        <v>84</v>
      </c>
    </row>
    <row r="270" spans="2:51" s="11" customFormat="1" ht="12">
      <c r="B270" s="217"/>
      <c r="C270" s="218"/>
      <c r="D270" s="213" t="s">
        <v>143</v>
      </c>
      <c r="E270" s="219" t="s">
        <v>19</v>
      </c>
      <c r="F270" s="220" t="s">
        <v>1200</v>
      </c>
      <c r="G270" s="218"/>
      <c r="H270" s="221">
        <v>44</v>
      </c>
      <c r="I270" s="222"/>
      <c r="J270" s="218"/>
      <c r="K270" s="218"/>
      <c r="L270" s="223"/>
      <c r="M270" s="224"/>
      <c r="N270" s="225"/>
      <c r="O270" s="225"/>
      <c r="P270" s="225"/>
      <c r="Q270" s="225"/>
      <c r="R270" s="225"/>
      <c r="S270" s="225"/>
      <c r="T270" s="226"/>
      <c r="AT270" s="227" t="s">
        <v>143</v>
      </c>
      <c r="AU270" s="227" t="s">
        <v>84</v>
      </c>
      <c r="AV270" s="11" t="s">
        <v>84</v>
      </c>
      <c r="AW270" s="11" t="s">
        <v>35</v>
      </c>
      <c r="AX270" s="11" t="s">
        <v>82</v>
      </c>
      <c r="AY270" s="227" t="s">
        <v>130</v>
      </c>
    </row>
    <row r="271" spans="2:65" s="1" customFormat="1" ht="20.4" customHeight="1">
      <c r="B271" s="35"/>
      <c r="C271" s="201" t="s">
        <v>405</v>
      </c>
      <c r="D271" s="201" t="s">
        <v>132</v>
      </c>
      <c r="E271" s="202" t="s">
        <v>336</v>
      </c>
      <c r="F271" s="203" t="s">
        <v>337</v>
      </c>
      <c r="G271" s="204" t="s">
        <v>135</v>
      </c>
      <c r="H271" s="205">
        <v>685.5</v>
      </c>
      <c r="I271" s="206"/>
      <c r="J271" s="207">
        <f>ROUND(I271*H271,2)</f>
        <v>0</v>
      </c>
      <c r="K271" s="203" t="s">
        <v>136</v>
      </c>
      <c r="L271" s="40"/>
      <c r="M271" s="208" t="s">
        <v>19</v>
      </c>
      <c r="N271" s="209" t="s">
        <v>45</v>
      </c>
      <c r="O271" s="76"/>
      <c r="P271" s="210">
        <f>O271*H271</f>
        <v>0</v>
      </c>
      <c r="Q271" s="210">
        <v>0</v>
      </c>
      <c r="R271" s="210">
        <f>Q271*H271</f>
        <v>0</v>
      </c>
      <c r="S271" s="210">
        <v>0</v>
      </c>
      <c r="T271" s="211">
        <f>S271*H271</f>
        <v>0</v>
      </c>
      <c r="AR271" s="14" t="s">
        <v>137</v>
      </c>
      <c r="AT271" s="14" t="s">
        <v>132</v>
      </c>
      <c r="AU271" s="14" t="s">
        <v>84</v>
      </c>
      <c r="AY271" s="14" t="s">
        <v>130</v>
      </c>
      <c r="BE271" s="212">
        <f>IF(N271="základní",J271,0)</f>
        <v>0</v>
      </c>
      <c r="BF271" s="212">
        <f>IF(N271="snížená",J271,0)</f>
        <v>0</v>
      </c>
      <c r="BG271" s="212">
        <f>IF(N271="zákl. přenesená",J271,0)</f>
        <v>0</v>
      </c>
      <c r="BH271" s="212">
        <f>IF(N271="sníž. přenesená",J271,0)</f>
        <v>0</v>
      </c>
      <c r="BI271" s="212">
        <f>IF(N271="nulová",J271,0)</f>
        <v>0</v>
      </c>
      <c r="BJ271" s="14" t="s">
        <v>82</v>
      </c>
      <c r="BK271" s="212">
        <f>ROUND(I271*H271,2)</f>
        <v>0</v>
      </c>
      <c r="BL271" s="14" t="s">
        <v>137</v>
      </c>
      <c r="BM271" s="14" t="s">
        <v>1216</v>
      </c>
    </row>
    <row r="272" spans="2:47" s="1" customFormat="1" ht="12">
      <c r="B272" s="35"/>
      <c r="C272" s="36"/>
      <c r="D272" s="213" t="s">
        <v>139</v>
      </c>
      <c r="E272" s="36"/>
      <c r="F272" s="214" t="s">
        <v>339</v>
      </c>
      <c r="G272" s="36"/>
      <c r="H272" s="36"/>
      <c r="I272" s="127"/>
      <c r="J272" s="36"/>
      <c r="K272" s="36"/>
      <c r="L272" s="40"/>
      <c r="M272" s="215"/>
      <c r="N272" s="76"/>
      <c r="O272" s="76"/>
      <c r="P272" s="76"/>
      <c r="Q272" s="76"/>
      <c r="R272" s="76"/>
      <c r="S272" s="76"/>
      <c r="T272" s="77"/>
      <c r="AT272" s="14" t="s">
        <v>139</v>
      </c>
      <c r="AU272" s="14" t="s">
        <v>84</v>
      </c>
    </row>
    <row r="273" spans="2:47" s="1" customFormat="1" ht="12">
      <c r="B273" s="35"/>
      <c r="C273" s="36"/>
      <c r="D273" s="213" t="s">
        <v>141</v>
      </c>
      <c r="E273" s="36"/>
      <c r="F273" s="216" t="s">
        <v>340</v>
      </c>
      <c r="G273" s="36"/>
      <c r="H273" s="36"/>
      <c r="I273" s="127"/>
      <c r="J273" s="36"/>
      <c r="K273" s="36"/>
      <c r="L273" s="40"/>
      <c r="M273" s="215"/>
      <c r="N273" s="76"/>
      <c r="O273" s="76"/>
      <c r="P273" s="76"/>
      <c r="Q273" s="76"/>
      <c r="R273" s="76"/>
      <c r="S273" s="76"/>
      <c r="T273" s="77"/>
      <c r="AT273" s="14" t="s">
        <v>141</v>
      </c>
      <c r="AU273" s="14" t="s">
        <v>84</v>
      </c>
    </row>
    <row r="274" spans="2:51" s="11" customFormat="1" ht="12">
      <c r="B274" s="217"/>
      <c r="C274" s="218"/>
      <c r="D274" s="213" t="s">
        <v>143</v>
      </c>
      <c r="E274" s="219" t="s">
        <v>19</v>
      </c>
      <c r="F274" s="220" t="s">
        <v>1217</v>
      </c>
      <c r="G274" s="218"/>
      <c r="H274" s="221">
        <v>685.5</v>
      </c>
      <c r="I274" s="222"/>
      <c r="J274" s="218"/>
      <c r="K274" s="218"/>
      <c r="L274" s="223"/>
      <c r="M274" s="224"/>
      <c r="N274" s="225"/>
      <c r="O274" s="225"/>
      <c r="P274" s="225"/>
      <c r="Q274" s="225"/>
      <c r="R274" s="225"/>
      <c r="S274" s="225"/>
      <c r="T274" s="226"/>
      <c r="AT274" s="227" t="s">
        <v>143</v>
      </c>
      <c r="AU274" s="227" t="s">
        <v>84</v>
      </c>
      <c r="AV274" s="11" t="s">
        <v>84</v>
      </c>
      <c r="AW274" s="11" t="s">
        <v>35</v>
      </c>
      <c r="AX274" s="11" t="s">
        <v>82</v>
      </c>
      <c r="AY274" s="227" t="s">
        <v>130</v>
      </c>
    </row>
    <row r="275" spans="2:63" s="10" customFormat="1" ht="22.8" customHeight="1">
      <c r="B275" s="185"/>
      <c r="C275" s="186"/>
      <c r="D275" s="187" t="s">
        <v>73</v>
      </c>
      <c r="E275" s="199" t="s">
        <v>84</v>
      </c>
      <c r="F275" s="199" t="s">
        <v>342</v>
      </c>
      <c r="G275" s="186"/>
      <c r="H275" s="186"/>
      <c r="I275" s="189"/>
      <c r="J275" s="200">
        <f>BK275</f>
        <v>0</v>
      </c>
      <c r="K275" s="186"/>
      <c r="L275" s="191"/>
      <c r="M275" s="192"/>
      <c r="N275" s="193"/>
      <c r="O275" s="193"/>
      <c r="P275" s="194">
        <f>SUM(P276:P277)</f>
        <v>0</v>
      </c>
      <c r="Q275" s="193"/>
      <c r="R275" s="194">
        <f>SUM(R276:R277)</f>
        <v>71.14298</v>
      </c>
      <c r="S275" s="193"/>
      <c r="T275" s="195">
        <f>SUM(T276:T277)</f>
        <v>0</v>
      </c>
      <c r="AR275" s="196" t="s">
        <v>82</v>
      </c>
      <c r="AT275" s="197" t="s">
        <v>73</v>
      </c>
      <c r="AU275" s="197" t="s">
        <v>82</v>
      </c>
      <c r="AY275" s="196" t="s">
        <v>130</v>
      </c>
      <c r="BK275" s="198">
        <f>SUM(BK276:BK277)</f>
        <v>0</v>
      </c>
    </row>
    <row r="276" spans="2:65" s="1" customFormat="1" ht="20.4" customHeight="1">
      <c r="B276" s="35"/>
      <c r="C276" s="201" t="s">
        <v>410</v>
      </c>
      <c r="D276" s="201" t="s">
        <v>132</v>
      </c>
      <c r="E276" s="202" t="s">
        <v>344</v>
      </c>
      <c r="F276" s="203" t="s">
        <v>345</v>
      </c>
      <c r="G276" s="204" t="s">
        <v>181</v>
      </c>
      <c r="H276" s="205">
        <v>314</v>
      </c>
      <c r="I276" s="206"/>
      <c r="J276" s="207">
        <f>ROUND(I276*H276,2)</f>
        <v>0</v>
      </c>
      <c r="K276" s="203" t="s">
        <v>136</v>
      </c>
      <c r="L276" s="40"/>
      <c r="M276" s="208" t="s">
        <v>19</v>
      </c>
      <c r="N276" s="209" t="s">
        <v>45</v>
      </c>
      <c r="O276" s="76"/>
      <c r="P276" s="210">
        <f>O276*H276</f>
        <v>0</v>
      </c>
      <c r="Q276" s="210">
        <v>0.22657</v>
      </c>
      <c r="R276" s="210">
        <f>Q276*H276</f>
        <v>71.14298</v>
      </c>
      <c r="S276" s="210">
        <v>0</v>
      </c>
      <c r="T276" s="211">
        <f>S276*H276</f>
        <v>0</v>
      </c>
      <c r="AR276" s="14" t="s">
        <v>137</v>
      </c>
      <c r="AT276" s="14" t="s">
        <v>132</v>
      </c>
      <c r="AU276" s="14" t="s">
        <v>84</v>
      </c>
      <c r="AY276" s="14" t="s">
        <v>130</v>
      </c>
      <c r="BE276" s="212">
        <f>IF(N276="základní",J276,0)</f>
        <v>0</v>
      </c>
      <c r="BF276" s="212">
        <f>IF(N276="snížená",J276,0)</f>
        <v>0</v>
      </c>
      <c r="BG276" s="212">
        <f>IF(N276="zákl. přenesená",J276,0)</f>
        <v>0</v>
      </c>
      <c r="BH276" s="212">
        <f>IF(N276="sníž. přenesená",J276,0)</f>
        <v>0</v>
      </c>
      <c r="BI276" s="212">
        <f>IF(N276="nulová",J276,0)</f>
        <v>0</v>
      </c>
      <c r="BJ276" s="14" t="s">
        <v>82</v>
      </c>
      <c r="BK276" s="212">
        <f>ROUND(I276*H276,2)</f>
        <v>0</v>
      </c>
      <c r="BL276" s="14" t="s">
        <v>137</v>
      </c>
      <c r="BM276" s="14" t="s">
        <v>1218</v>
      </c>
    </row>
    <row r="277" spans="2:47" s="1" customFormat="1" ht="12">
      <c r="B277" s="35"/>
      <c r="C277" s="36"/>
      <c r="D277" s="213" t="s">
        <v>139</v>
      </c>
      <c r="E277" s="36"/>
      <c r="F277" s="214" t="s">
        <v>347</v>
      </c>
      <c r="G277" s="36"/>
      <c r="H277" s="36"/>
      <c r="I277" s="127"/>
      <c r="J277" s="36"/>
      <c r="K277" s="36"/>
      <c r="L277" s="40"/>
      <c r="M277" s="215"/>
      <c r="N277" s="76"/>
      <c r="O277" s="76"/>
      <c r="P277" s="76"/>
      <c r="Q277" s="76"/>
      <c r="R277" s="76"/>
      <c r="S277" s="76"/>
      <c r="T277" s="77"/>
      <c r="AT277" s="14" t="s">
        <v>139</v>
      </c>
      <c r="AU277" s="14" t="s">
        <v>84</v>
      </c>
    </row>
    <row r="278" spans="2:63" s="10" customFormat="1" ht="22.8" customHeight="1">
      <c r="B278" s="185"/>
      <c r="C278" s="186"/>
      <c r="D278" s="187" t="s">
        <v>73</v>
      </c>
      <c r="E278" s="199" t="s">
        <v>137</v>
      </c>
      <c r="F278" s="199" t="s">
        <v>349</v>
      </c>
      <c r="G278" s="186"/>
      <c r="H278" s="186"/>
      <c r="I278" s="189"/>
      <c r="J278" s="200">
        <f>BK278</f>
        <v>0</v>
      </c>
      <c r="K278" s="186"/>
      <c r="L278" s="191"/>
      <c r="M278" s="192"/>
      <c r="N278" s="193"/>
      <c r="O278" s="193"/>
      <c r="P278" s="194">
        <f>SUM(P279:P282)</f>
        <v>0</v>
      </c>
      <c r="Q278" s="193"/>
      <c r="R278" s="194">
        <f>SUM(R279:R282)</f>
        <v>0</v>
      </c>
      <c r="S278" s="193"/>
      <c r="T278" s="195">
        <f>SUM(T279:T282)</f>
        <v>0</v>
      </c>
      <c r="AR278" s="196" t="s">
        <v>82</v>
      </c>
      <c r="AT278" s="197" t="s">
        <v>73</v>
      </c>
      <c r="AU278" s="197" t="s">
        <v>82</v>
      </c>
      <c r="AY278" s="196" t="s">
        <v>130</v>
      </c>
      <c r="BK278" s="198">
        <f>SUM(BK279:BK282)</f>
        <v>0</v>
      </c>
    </row>
    <row r="279" spans="2:65" s="1" customFormat="1" ht="20.4" customHeight="1">
      <c r="B279" s="35"/>
      <c r="C279" s="201" t="s">
        <v>415</v>
      </c>
      <c r="D279" s="201" t="s">
        <v>132</v>
      </c>
      <c r="E279" s="202" t="s">
        <v>351</v>
      </c>
      <c r="F279" s="203" t="s">
        <v>352</v>
      </c>
      <c r="G279" s="204" t="s">
        <v>209</v>
      </c>
      <c r="H279" s="205">
        <v>34.562</v>
      </c>
      <c r="I279" s="206"/>
      <c r="J279" s="207">
        <f>ROUND(I279*H279,2)</f>
        <v>0</v>
      </c>
      <c r="K279" s="203" t="s">
        <v>136</v>
      </c>
      <c r="L279" s="40"/>
      <c r="M279" s="208" t="s">
        <v>19</v>
      </c>
      <c r="N279" s="209" t="s">
        <v>45</v>
      </c>
      <c r="O279" s="76"/>
      <c r="P279" s="210">
        <f>O279*H279</f>
        <v>0</v>
      </c>
      <c r="Q279" s="210">
        <v>0</v>
      </c>
      <c r="R279" s="210">
        <f>Q279*H279</f>
        <v>0</v>
      </c>
      <c r="S279" s="210">
        <v>0</v>
      </c>
      <c r="T279" s="211">
        <f>S279*H279</f>
        <v>0</v>
      </c>
      <c r="AR279" s="14" t="s">
        <v>137</v>
      </c>
      <c r="AT279" s="14" t="s">
        <v>132</v>
      </c>
      <c r="AU279" s="14" t="s">
        <v>84</v>
      </c>
      <c r="AY279" s="14" t="s">
        <v>130</v>
      </c>
      <c r="BE279" s="212">
        <f>IF(N279="základní",J279,0)</f>
        <v>0</v>
      </c>
      <c r="BF279" s="212">
        <f>IF(N279="snížená",J279,0)</f>
        <v>0</v>
      </c>
      <c r="BG279" s="212">
        <f>IF(N279="zákl. přenesená",J279,0)</f>
        <v>0</v>
      </c>
      <c r="BH279" s="212">
        <f>IF(N279="sníž. přenesená",J279,0)</f>
        <v>0</v>
      </c>
      <c r="BI279" s="212">
        <f>IF(N279="nulová",J279,0)</f>
        <v>0</v>
      </c>
      <c r="BJ279" s="14" t="s">
        <v>82</v>
      </c>
      <c r="BK279" s="212">
        <f>ROUND(I279*H279,2)</f>
        <v>0</v>
      </c>
      <c r="BL279" s="14" t="s">
        <v>137</v>
      </c>
      <c r="BM279" s="14" t="s">
        <v>1219</v>
      </c>
    </row>
    <row r="280" spans="2:47" s="1" customFormat="1" ht="12">
      <c r="B280" s="35"/>
      <c r="C280" s="36"/>
      <c r="D280" s="213" t="s">
        <v>139</v>
      </c>
      <c r="E280" s="36"/>
      <c r="F280" s="214" t="s">
        <v>354</v>
      </c>
      <c r="G280" s="36"/>
      <c r="H280" s="36"/>
      <c r="I280" s="127"/>
      <c r="J280" s="36"/>
      <c r="K280" s="36"/>
      <c r="L280" s="40"/>
      <c r="M280" s="215"/>
      <c r="N280" s="76"/>
      <c r="O280" s="76"/>
      <c r="P280" s="76"/>
      <c r="Q280" s="76"/>
      <c r="R280" s="76"/>
      <c r="S280" s="76"/>
      <c r="T280" s="77"/>
      <c r="AT280" s="14" t="s">
        <v>139</v>
      </c>
      <c r="AU280" s="14" t="s">
        <v>84</v>
      </c>
    </row>
    <row r="281" spans="2:47" s="1" customFormat="1" ht="12">
      <c r="B281" s="35"/>
      <c r="C281" s="36"/>
      <c r="D281" s="213" t="s">
        <v>141</v>
      </c>
      <c r="E281" s="36"/>
      <c r="F281" s="216" t="s">
        <v>355</v>
      </c>
      <c r="G281" s="36"/>
      <c r="H281" s="36"/>
      <c r="I281" s="127"/>
      <c r="J281" s="36"/>
      <c r="K281" s="36"/>
      <c r="L281" s="40"/>
      <c r="M281" s="215"/>
      <c r="N281" s="76"/>
      <c r="O281" s="76"/>
      <c r="P281" s="76"/>
      <c r="Q281" s="76"/>
      <c r="R281" s="76"/>
      <c r="S281" s="76"/>
      <c r="T281" s="77"/>
      <c r="AT281" s="14" t="s">
        <v>141</v>
      </c>
      <c r="AU281" s="14" t="s">
        <v>84</v>
      </c>
    </row>
    <row r="282" spans="2:51" s="11" customFormat="1" ht="12">
      <c r="B282" s="217"/>
      <c r="C282" s="218"/>
      <c r="D282" s="213" t="s">
        <v>143</v>
      </c>
      <c r="E282" s="219" t="s">
        <v>19</v>
      </c>
      <c r="F282" s="220" t="s">
        <v>1220</v>
      </c>
      <c r="G282" s="218"/>
      <c r="H282" s="221">
        <v>34.562</v>
      </c>
      <c r="I282" s="222"/>
      <c r="J282" s="218"/>
      <c r="K282" s="218"/>
      <c r="L282" s="223"/>
      <c r="M282" s="224"/>
      <c r="N282" s="225"/>
      <c r="O282" s="225"/>
      <c r="P282" s="225"/>
      <c r="Q282" s="225"/>
      <c r="R282" s="225"/>
      <c r="S282" s="225"/>
      <c r="T282" s="226"/>
      <c r="AT282" s="227" t="s">
        <v>143</v>
      </c>
      <c r="AU282" s="227" t="s">
        <v>84</v>
      </c>
      <c r="AV282" s="11" t="s">
        <v>84</v>
      </c>
      <c r="AW282" s="11" t="s">
        <v>35</v>
      </c>
      <c r="AX282" s="11" t="s">
        <v>82</v>
      </c>
      <c r="AY282" s="227" t="s">
        <v>130</v>
      </c>
    </row>
    <row r="283" spans="2:63" s="10" customFormat="1" ht="22.8" customHeight="1">
      <c r="B283" s="185"/>
      <c r="C283" s="186"/>
      <c r="D283" s="187" t="s">
        <v>73</v>
      </c>
      <c r="E283" s="199" t="s">
        <v>159</v>
      </c>
      <c r="F283" s="199" t="s">
        <v>391</v>
      </c>
      <c r="G283" s="186"/>
      <c r="H283" s="186"/>
      <c r="I283" s="189"/>
      <c r="J283" s="200">
        <f>BK283</f>
        <v>0</v>
      </c>
      <c r="K283" s="186"/>
      <c r="L283" s="191"/>
      <c r="M283" s="192"/>
      <c r="N283" s="193"/>
      <c r="O283" s="193"/>
      <c r="P283" s="194">
        <f>SUM(P284:P302)</f>
        <v>0</v>
      </c>
      <c r="Q283" s="193"/>
      <c r="R283" s="194">
        <f>SUM(R284:R302)</f>
        <v>60.11279100000001</v>
      </c>
      <c r="S283" s="193"/>
      <c r="T283" s="195">
        <f>SUM(T284:T302)</f>
        <v>0</v>
      </c>
      <c r="AR283" s="196" t="s">
        <v>82</v>
      </c>
      <c r="AT283" s="197" t="s">
        <v>73</v>
      </c>
      <c r="AU283" s="197" t="s">
        <v>82</v>
      </c>
      <c r="AY283" s="196" t="s">
        <v>130</v>
      </c>
      <c r="BK283" s="198">
        <f>SUM(BK284:BK302)</f>
        <v>0</v>
      </c>
    </row>
    <row r="284" spans="2:65" s="1" customFormat="1" ht="20.4" customHeight="1">
      <c r="B284" s="35"/>
      <c r="C284" s="201" t="s">
        <v>420</v>
      </c>
      <c r="D284" s="201" t="s">
        <v>132</v>
      </c>
      <c r="E284" s="202" t="s">
        <v>1221</v>
      </c>
      <c r="F284" s="203" t="s">
        <v>1222</v>
      </c>
      <c r="G284" s="204" t="s">
        <v>135</v>
      </c>
      <c r="H284" s="205">
        <v>48.4</v>
      </c>
      <c r="I284" s="206"/>
      <c r="J284" s="207">
        <f>ROUND(I284*H284,2)</f>
        <v>0</v>
      </c>
      <c r="K284" s="203" t="s">
        <v>136</v>
      </c>
      <c r="L284" s="40"/>
      <c r="M284" s="208" t="s">
        <v>19</v>
      </c>
      <c r="N284" s="209" t="s">
        <v>45</v>
      </c>
      <c r="O284" s="76"/>
      <c r="P284" s="210">
        <f>O284*H284</f>
        <v>0</v>
      </c>
      <c r="Q284" s="210">
        <v>0</v>
      </c>
      <c r="R284" s="210">
        <f>Q284*H284</f>
        <v>0</v>
      </c>
      <c r="S284" s="210">
        <v>0</v>
      </c>
      <c r="T284" s="211">
        <f>S284*H284</f>
        <v>0</v>
      </c>
      <c r="AR284" s="14" t="s">
        <v>137</v>
      </c>
      <c r="AT284" s="14" t="s">
        <v>132</v>
      </c>
      <c r="AU284" s="14" t="s">
        <v>84</v>
      </c>
      <c r="AY284" s="14" t="s">
        <v>130</v>
      </c>
      <c r="BE284" s="212">
        <f>IF(N284="základní",J284,0)</f>
        <v>0</v>
      </c>
      <c r="BF284" s="212">
        <f>IF(N284="snížená",J284,0)</f>
        <v>0</v>
      </c>
      <c r="BG284" s="212">
        <f>IF(N284="zákl. přenesená",J284,0)</f>
        <v>0</v>
      </c>
      <c r="BH284" s="212">
        <f>IF(N284="sníž. přenesená",J284,0)</f>
        <v>0</v>
      </c>
      <c r="BI284" s="212">
        <f>IF(N284="nulová",J284,0)</f>
        <v>0</v>
      </c>
      <c r="BJ284" s="14" t="s">
        <v>82</v>
      </c>
      <c r="BK284" s="212">
        <f>ROUND(I284*H284,2)</f>
        <v>0</v>
      </c>
      <c r="BL284" s="14" t="s">
        <v>137</v>
      </c>
      <c r="BM284" s="14" t="s">
        <v>1223</v>
      </c>
    </row>
    <row r="285" spans="2:47" s="1" customFormat="1" ht="12">
      <c r="B285" s="35"/>
      <c r="C285" s="36"/>
      <c r="D285" s="213" t="s">
        <v>139</v>
      </c>
      <c r="E285" s="36"/>
      <c r="F285" s="214" t="s">
        <v>1224</v>
      </c>
      <c r="G285" s="36"/>
      <c r="H285" s="36"/>
      <c r="I285" s="127"/>
      <c r="J285" s="36"/>
      <c r="K285" s="36"/>
      <c r="L285" s="40"/>
      <c r="M285" s="215"/>
      <c r="N285" s="76"/>
      <c r="O285" s="76"/>
      <c r="P285" s="76"/>
      <c r="Q285" s="76"/>
      <c r="R285" s="76"/>
      <c r="S285" s="76"/>
      <c r="T285" s="77"/>
      <c r="AT285" s="14" t="s">
        <v>139</v>
      </c>
      <c r="AU285" s="14" t="s">
        <v>84</v>
      </c>
    </row>
    <row r="286" spans="2:51" s="11" customFormat="1" ht="12">
      <c r="B286" s="217"/>
      <c r="C286" s="218"/>
      <c r="D286" s="213" t="s">
        <v>143</v>
      </c>
      <c r="E286" s="219" t="s">
        <v>19</v>
      </c>
      <c r="F286" s="220" t="s">
        <v>1225</v>
      </c>
      <c r="G286" s="218"/>
      <c r="H286" s="221">
        <v>48.4</v>
      </c>
      <c r="I286" s="222"/>
      <c r="J286" s="218"/>
      <c r="K286" s="218"/>
      <c r="L286" s="223"/>
      <c r="M286" s="224"/>
      <c r="N286" s="225"/>
      <c r="O286" s="225"/>
      <c r="P286" s="225"/>
      <c r="Q286" s="225"/>
      <c r="R286" s="225"/>
      <c r="S286" s="225"/>
      <c r="T286" s="226"/>
      <c r="AT286" s="227" t="s">
        <v>143</v>
      </c>
      <c r="AU286" s="227" t="s">
        <v>84</v>
      </c>
      <c r="AV286" s="11" t="s">
        <v>84</v>
      </c>
      <c r="AW286" s="11" t="s">
        <v>35</v>
      </c>
      <c r="AX286" s="11" t="s">
        <v>82</v>
      </c>
      <c r="AY286" s="227" t="s">
        <v>130</v>
      </c>
    </row>
    <row r="287" spans="2:65" s="1" customFormat="1" ht="20.4" customHeight="1">
      <c r="B287" s="35"/>
      <c r="C287" s="201" t="s">
        <v>425</v>
      </c>
      <c r="D287" s="201" t="s">
        <v>132</v>
      </c>
      <c r="E287" s="202" t="s">
        <v>393</v>
      </c>
      <c r="F287" s="203" t="s">
        <v>394</v>
      </c>
      <c r="G287" s="204" t="s">
        <v>135</v>
      </c>
      <c r="H287" s="205">
        <v>253.22</v>
      </c>
      <c r="I287" s="206"/>
      <c r="J287" s="207">
        <f>ROUND(I287*H287,2)</f>
        <v>0</v>
      </c>
      <c r="K287" s="203" t="s">
        <v>136</v>
      </c>
      <c r="L287" s="40"/>
      <c r="M287" s="208" t="s">
        <v>19</v>
      </c>
      <c r="N287" s="209" t="s">
        <v>45</v>
      </c>
      <c r="O287" s="76"/>
      <c r="P287" s="210">
        <f>O287*H287</f>
        <v>0</v>
      </c>
      <c r="Q287" s="210">
        <v>0</v>
      </c>
      <c r="R287" s="210">
        <f>Q287*H287</f>
        <v>0</v>
      </c>
      <c r="S287" s="210">
        <v>0</v>
      </c>
      <c r="T287" s="211">
        <f>S287*H287</f>
        <v>0</v>
      </c>
      <c r="AR287" s="14" t="s">
        <v>137</v>
      </c>
      <c r="AT287" s="14" t="s">
        <v>132</v>
      </c>
      <c r="AU287" s="14" t="s">
        <v>84</v>
      </c>
      <c r="AY287" s="14" t="s">
        <v>130</v>
      </c>
      <c r="BE287" s="212">
        <f>IF(N287="základní",J287,0)</f>
        <v>0</v>
      </c>
      <c r="BF287" s="212">
        <f>IF(N287="snížená",J287,0)</f>
        <v>0</v>
      </c>
      <c r="BG287" s="212">
        <f>IF(N287="zákl. přenesená",J287,0)</f>
        <v>0</v>
      </c>
      <c r="BH287" s="212">
        <f>IF(N287="sníž. přenesená",J287,0)</f>
        <v>0</v>
      </c>
      <c r="BI287" s="212">
        <f>IF(N287="nulová",J287,0)</f>
        <v>0</v>
      </c>
      <c r="BJ287" s="14" t="s">
        <v>82</v>
      </c>
      <c r="BK287" s="212">
        <f>ROUND(I287*H287,2)</f>
        <v>0</v>
      </c>
      <c r="BL287" s="14" t="s">
        <v>137</v>
      </c>
      <c r="BM287" s="14" t="s">
        <v>1226</v>
      </c>
    </row>
    <row r="288" spans="2:47" s="1" customFormat="1" ht="12">
      <c r="B288" s="35"/>
      <c r="C288" s="36"/>
      <c r="D288" s="213" t="s">
        <v>139</v>
      </c>
      <c r="E288" s="36"/>
      <c r="F288" s="214" t="s">
        <v>396</v>
      </c>
      <c r="G288" s="36"/>
      <c r="H288" s="36"/>
      <c r="I288" s="127"/>
      <c r="J288" s="36"/>
      <c r="K288" s="36"/>
      <c r="L288" s="40"/>
      <c r="M288" s="215"/>
      <c r="N288" s="76"/>
      <c r="O288" s="76"/>
      <c r="P288" s="76"/>
      <c r="Q288" s="76"/>
      <c r="R288" s="76"/>
      <c r="S288" s="76"/>
      <c r="T288" s="77"/>
      <c r="AT288" s="14" t="s">
        <v>139</v>
      </c>
      <c r="AU288" s="14" t="s">
        <v>84</v>
      </c>
    </row>
    <row r="289" spans="2:51" s="11" customFormat="1" ht="12">
      <c r="B289" s="217"/>
      <c r="C289" s="218"/>
      <c r="D289" s="213" t="s">
        <v>143</v>
      </c>
      <c r="E289" s="219" t="s">
        <v>19</v>
      </c>
      <c r="F289" s="220" t="s">
        <v>1227</v>
      </c>
      <c r="G289" s="218"/>
      <c r="H289" s="221">
        <v>253.22</v>
      </c>
      <c r="I289" s="222"/>
      <c r="J289" s="218"/>
      <c r="K289" s="218"/>
      <c r="L289" s="223"/>
      <c r="M289" s="224"/>
      <c r="N289" s="225"/>
      <c r="O289" s="225"/>
      <c r="P289" s="225"/>
      <c r="Q289" s="225"/>
      <c r="R289" s="225"/>
      <c r="S289" s="225"/>
      <c r="T289" s="226"/>
      <c r="AT289" s="227" t="s">
        <v>143</v>
      </c>
      <c r="AU289" s="227" t="s">
        <v>84</v>
      </c>
      <c r="AV289" s="11" t="s">
        <v>84</v>
      </c>
      <c r="AW289" s="11" t="s">
        <v>35</v>
      </c>
      <c r="AX289" s="11" t="s">
        <v>82</v>
      </c>
      <c r="AY289" s="227" t="s">
        <v>130</v>
      </c>
    </row>
    <row r="290" spans="2:65" s="1" customFormat="1" ht="14.4" customHeight="1">
      <c r="B290" s="35"/>
      <c r="C290" s="201" t="s">
        <v>430</v>
      </c>
      <c r="D290" s="201" t="s">
        <v>132</v>
      </c>
      <c r="E290" s="202" t="s">
        <v>779</v>
      </c>
      <c r="F290" s="203" t="s">
        <v>780</v>
      </c>
      <c r="G290" s="204" t="s">
        <v>135</v>
      </c>
      <c r="H290" s="205">
        <v>79.65</v>
      </c>
      <c r="I290" s="206"/>
      <c r="J290" s="207">
        <f>ROUND(I290*H290,2)</f>
        <v>0</v>
      </c>
      <c r="K290" s="203" t="s">
        <v>19</v>
      </c>
      <c r="L290" s="40"/>
      <c r="M290" s="208" t="s">
        <v>19</v>
      </c>
      <c r="N290" s="209" t="s">
        <v>45</v>
      </c>
      <c r="O290" s="76"/>
      <c r="P290" s="210">
        <f>O290*H290</f>
        <v>0</v>
      </c>
      <c r="Q290" s="210">
        <v>0.5802</v>
      </c>
      <c r="R290" s="210">
        <f>Q290*H290</f>
        <v>46.21293000000001</v>
      </c>
      <c r="S290" s="210">
        <v>0</v>
      </c>
      <c r="T290" s="211">
        <f>S290*H290</f>
        <v>0</v>
      </c>
      <c r="AR290" s="14" t="s">
        <v>137</v>
      </c>
      <c r="AT290" s="14" t="s">
        <v>132</v>
      </c>
      <c r="AU290" s="14" t="s">
        <v>84</v>
      </c>
      <c r="AY290" s="14" t="s">
        <v>130</v>
      </c>
      <c r="BE290" s="212">
        <f>IF(N290="základní",J290,0)</f>
        <v>0</v>
      </c>
      <c r="BF290" s="212">
        <f>IF(N290="snížená",J290,0)</f>
        <v>0</v>
      </c>
      <c r="BG290" s="212">
        <f>IF(N290="zákl. přenesená",J290,0)</f>
        <v>0</v>
      </c>
      <c r="BH290" s="212">
        <f>IF(N290="sníž. přenesená",J290,0)</f>
        <v>0</v>
      </c>
      <c r="BI290" s="212">
        <f>IF(N290="nulová",J290,0)</f>
        <v>0</v>
      </c>
      <c r="BJ290" s="14" t="s">
        <v>82</v>
      </c>
      <c r="BK290" s="212">
        <f>ROUND(I290*H290,2)</f>
        <v>0</v>
      </c>
      <c r="BL290" s="14" t="s">
        <v>137</v>
      </c>
      <c r="BM290" s="14" t="s">
        <v>1228</v>
      </c>
    </row>
    <row r="291" spans="2:47" s="1" customFormat="1" ht="12">
      <c r="B291" s="35"/>
      <c r="C291" s="36"/>
      <c r="D291" s="213" t="s">
        <v>139</v>
      </c>
      <c r="E291" s="36"/>
      <c r="F291" s="214" t="s">
        <v>782</v>
      </c>
      <c r="G291" s="36"/>
      <c r="H291" s="36"/>
      <c r="I291" s="127"/>
      <c r="J291" s="36"/>
      <c r="K291" s="36"/>
      <c r="L291" s="40"/>
      <c r="M291" s="215"/>
      <c r="N291" s="76"/>
      <c r="O291" s="76"/>
      <c r="P291" s="76"/>
      <c r="Q291" s="76"/>
      <c r="R291" s="76"/>
      <c r="S291" s="76"/>
      <c r="T291" s="77"/>
      <c r="AT291" s="14" t="s">
        <v>139</v>
      </c>
      <c r="AU291" s="14" t="s">
        <v>84</v>
      </c>
    </row>
    <row r="292" spans="2:47" s="1" customFormat="1" ht="12">
      <c r="B292" s="35"/>
      <c r="C292" s="36"/>
      <c r="D292" s="213" t="s">
        <v>141</v>
      </c>
      <c r="E292" s="36"/>
      <c r="F292" s="216" t="s">
        <v>783</v>
      </c>
      <c r="G292" s="36"/>
      <c r="H292" s="36"/>
      <c r="I292" s="127"/>
      <c r="J292" s="36"/>
      <c r="K292" s="36"/>
      <c r="L292" s="40"/>
      <c r="M292" s="215"/>
      <c r="N292" s="76"/>
      <c r="O292" s="76"/>
      <c r="P292" s="76"/>
      <c r="Q292" s="76"/>
      <c r="R292" s="76"/>
      <c r="S292" s="76"/>
      <c r="T292" s="77"/>
      <c r="AT292" s="14" t="s">
        <v>141</v>
      </c>
      <c r="AU292" s="14" t="s">
        <v>84</v>
      </c>
    </row>
    <row r="293" spans="2:47" s="1" customFormat="1" ht="12">
      <c r="B293" s="35"/>
      <c r="C293" s="36"/>
      <c r="D293" s="213" t="s">
        <v>784</v>
      </c>
      <c r="E293" s="36"/>
      <c r="F293" s="216" t="s">
        <v>785</v>
      </c>
      <c r="G293" s="36"/>
      <c r="H293" s="36"/>
      <c r="I293" s="127"/>
      <c r="J293" s="36"/>
      <c r="K293" s="36"/>
      <c r="L293" s="40"/>
      <c r="M293" s="215"/>
      <c r="N293" s="76"/>
      <c r="O293" s="76"/>
      <c r="P293" s="76"/>
      <c r="Q293" s="76"/>
      <c r="R293" s="76"/>
      <c r="S293" s="76"/>
      <c r="T293" s="77"/>
      <c r="AT293" s="14" t="s">
        <v>784</v>
      </c>
      <c r="AU293" s="14" t="s">
        <v>84</v>
      </c>
    </row>
    <row r="294" spans="2:51" s="11" customFormat="1" ht="12">
      <c r="B294" s="217"/>
      <c r="C294" s="218"/>
      <c r="D294" s="213" t="s">
        <v>143</v>
      </c>
      <c r="E294" s="219" t="s">
        <v>19</v>
      </c>
      <c r="F294" s="220" t="s">
        <v>1106</v>
      </c>
      <c r="G294" s="218"/>
      <c r="H294" s="221">
        <v>79.65</v>
      </c>
      <c r="I294" s="222"/>
      <c r="J294" s="218"/>
      <c r="K294" s="218"/>
      <c r="L294" s="223"/>
      <c r="M294" s="224"/>
      <c r="N294" s="225"/>
      <c r="O294" s="225"/>
      <c r="P294" s="225"/>
      <c r="Q294" s="225"/>
      <c r="R294" s="225"/>
      <c r="S294" s="225"/>
      <c r="T294" s="226"/>
      <c r="AT294" s="227" t="s">
        <v>143</v>
      </c>
      <c r="AU294" s="227" t="s">
        <v>84</v>
      </c>
      <c r="AV294" s="11" t="s">
        <v>84</v>
      </c>
      <c r="AW294" s="11" t="s">
        <v>35</v>
      </c>
      <c r="AX294" s="11" t="s">
        <v>82</v>
      </c>
      <c r="AY294" s="227" t="s">
        <v>130</v>
      </c>
    </row>
    <row r="295" spans="2:65" s="1" customFormat="1" ht="20.4" customHeight="1">
      <c r="B295" s="35"/>
      <c r="C295" s="201" t="s">
        <v>435</v>
      </c>
      <c r="D295" s="201" t="s">
        <v>132</v>
      </c>
      <c r="E295" s="202" t="s">
        <v>1229</v>
      </c>
      <c r="F295" s="203" t="s">
        <v>1230</v>
      </c>
      <c r="G295" s="204" t="s">
        <v>135</v>
      </c>
      <c r="H295" s="205">
        <v>66</v>
      </c>
      <c r="I295" s="206"/>
      <c r="J295" s="207">
        <f>ROUND(I295*H295,2)</f>
        <v>0</v>
      </c>
      <c r="K295" s="203" t="s">
        <v>136</v>
      </c>
      <c r="L295" s="40"/>
      <c r="M295" s="208" t="s">
        <v>19</v>
      </c>
      <c r="N295" s="209" t="s">
        <v>45</v>
      </c>
      <c r="O295" s="76"/>
      <c r="P295" s="210">
        <f>O295*H295</f>
        <v>0</v>
      </c>
      <c r="Q295" s="210">
        <v>0.08565</v>
      </c>
      <c r="R295" s="210">
        <f>Q295*H295</f>
        <v>5.652900000000001</v>
      </c>
      <c r="S295" s="210">
        <v>0</v>
      </c>
      <c r="T295" s="211">
        <f>S295*H295</f>
        <v>0</v>
      </c>
      <c r="AR295" s="14" t="s">
        <v>137</v>
      </c>
      <c r="AT295" s="14" t="s">
        <v>132</v>
      </c>
      <c r="AU295" s="14" t="s">
        <v>84</v>
      </c>
      <c r="AY295" s="14" t="s">
        <v>130</v>
      </c>
      <c r="BE295" s="212">
        <f>IF(N295="základní",J295,0)</f>
        <v>0</v>
      </c>
      <c r="BF295" s="212">
        <f>IF(N295="snížená",J295,0)</f>
        <v>0</v>
      </c>
      <c r="BG295" s="212">
        <f>IF(N295="zákl. přenesená",J295,0)</f>
        <v>0</v>
      </c>
      <c r="BH295" s="212">
        <f>IF(N295="sníž. přenesená",J295,0)</f>
        <v>0</v>
      </c>
      <c r="BI295" s="212">
        <f>IF(N295="nulová",J295,0)</f>
        <v>0</v>
      </c>
      <c r="BJ295" s="14" t="s">
        <v>82</v>
      </c>
      <c r="BK295" s="212">
        <f>ROUND(I295*H295,2)</f>
        <v>0</v>
      </c>
      <c r="BL295" s="14" t="s">
        <v>137</v>
      </c>
      <c r="BM295" s="14" t="s">
        <v>1231</v>
      </c>
    </row>
    <row r="296" spans="2:47" s="1" customFormat="1" ht="12">
      <c r="B296" s="35"/>
      <c r="C296" s="36"/>
      <c r="D296" s="213" t="s">
        <v>139</v>
      </c>
      <c r="E296" s="36"/>
      <c r="F296" s="214" t="s">
        <v>1232</v>
      </c>
      <c r="G296" s="36"/>
      <c r="H296" s="36"/>
      <c r="I296" s="127"/>
      <c r="J296" s="36"/>
      <c r="K296" s="36"/>
      <c r="L296" s="40"/>
      <c r="M296" s="215"/>
      <c r="N296" s="76"/>
      <c r="O296" s="76"/>
      <c r="P296" s="76"/>
      <c r="Q296" s="76"/>
      <c r="R296" s="76"/>
      <c r="S296" s="76"/>
      <c r="T296" s="77"/>
      <c r="AT296" s="14" t="s">
        <v>139</v>
      </c>
      <c r="AU296" s="14" t="s">
        <v>84</v>
      </c>
    </row>
    <row r="297" spans="2:47" s="1" customFormat="1" ht="12">
      <c r="B297" s="35"/>
      <c r="C297" s="36"/>
      <c r="D297" s="213" t="s">
        <v>141</v>
      </c>
      <c r="E297" s="36"/>
      <c r="F297" s="216" t="s">
        <v>1233</v>
      </c>
      <c r="G297" s="36"/>
      <c r="H297" s="36"/>
      <c r="I297" s="127"/>
      <c r="J297" s="36"/>
      <c r="K297" s="36"/>
      <c r="L297" s="40"/>
      <c r="M297" s="215"/>
      <c r="N297" s="76"/>
      <c r="O297" s="76"/>
      <c r="P297" s="76"/>
      <c r="Q297" s="76"/>
      <c r="R297" s="76"/>
      <c r="S297" s="76"/>
      <c r="T297" s="77"/>
      <c r="AT297" s="14" t="s">
        <v>141</v>
      </c>
      <c r="AU297" s="14" t="s">
        <v>84</v>
      </c>
    </row>
    <row r="298" spans="2:51" s="11" customFormat="1" ht="12">
      <c r="B298" s="217"/>
      <c r="C298" s="218"/>
      <c r="D298" s="213" t="s">
        <v>143</v>
      </c>
      <c r="E298" s="219" t="s">
        <v>19</v>
      </c>
      <c r="F298" s="220" t="s">
        <v>1112</v>
      </c>
      <c r="G298" s="218"/>
      <c r="H298" s="221">
        <v>66</v>
      </c>
      <c r="I298" s="222"/>
      <c r="J298" s="218"/>
      <c r="K298" s="218"/>
      <c r="L298" s="223"/>
      <c r="M298" s="224"/>
      <c r="N298" s="225"/>
      <c r="O298" s="225"/>
      <c r="P298" s="225"/>
      <c r="Q298" s="225"/>
      <c r="R298" s="225"/>
      <c r="S298" s="225"/>
      <c r="T298" s="226"/>
      <c r="AT298" s="227" t="s">
        <v>143</v>
      </c>
      <c r="AU298" s="227" t="s">
        <v>84</v>
      </c>
      <c r="AV298" s="11" t="s">
        <v>84</v>
      </c>
      <c r="AW298" s="11" t="s">
        <v>35</v>
      </c>
      <c r="AX298" s="11" t="s">
        <v>82</v>
      </c>
      <c r="AY298" s="227" t="s">
        <v>130</v>
      </c>
    </row>
    <row r="299" spans="2:65" s="1" customFormat="1" ht="20.4" customHeight="1">
      <c r="B299" s="35"/>
      <c r="C299" s="201" t="s">
        <v>440</v>
      </c>
      <c r="D299" s="201" t="s">
        <v>132</v>
      </c>
      <c r="E299" s="202" t="s">
        <v>786</v>
      </c>
      <c r="F299" s="203" t="s">
        <v>787</v>
      </c>
      <c r="G299" s="204" t="s">
        <v>135</v>
      </c>
      <c r="H299" s="205">
        <v>79.65</v>
      </c>
      <c r="I299" s="206"/>
      <c r="J299" s="207">
        <f>ROUND(I299*H299,2)</f>
        <v>0</v>
      </c>
      <c r="K299" s="203" t="s">
        <v>136</v>
      </c>
      <c r="L299" s="40"/>
      <c r="M299" s="208" t="s">
        <v>19</v>
      </c>
      <c r="N299" s="209" t="s">
        <v>45</v>
      </c>
      <c r="O299" s="76"/>
      <c r="P299" s="210">
        <f>O299*H299</f>
        <v>0</v>
      </c>
      <c r="Q299" s="210">
        <v>0.10354</v>
      </c>
      <c r="R299" s="210">
        <f>Q299*H299</f>
        <v>8.246961</v>
      </c>
      <c r="S299" s="210">
        <v>0</v>
      </c>
      <c r="T299" s="211">
        <f>S299*H299</f>
        <v>0</v>
      </c>
      <c r="AR299" s="14" t="s">
        <v>137</v>
      </c>
      <c r="AT299" s="14" t="s">
        <v>132</v>
      </c>
      <c r="AU299" s="14" t="s">
        <v>84</v>
      </c>
      <c r="AY299" s="14" t="s">
        <v>130</v>
      </c>
      <c r="BE299" s="212">
        <f>IF(N299="základní",J299,0)</f>
        <v>0</v>
      </c>
      <c r="BF299" s="212">
        <f>IF(N299="snížená",J299,0)</f>
        <v>0</v>
      </c>
      <c r="BG299" s="212">
        <f>IF(N299="zákl. přenesená",J299,0)</f>
        <v>0</v>
      </c>
      <c r="BH299" s="212">
        <f>IF(N299="sníž. přenesená",J299,0)</f>
        <v>0</v>
      </c>
      <c r="BI299" s="212">
        <f>IF(N299="nulová",J299,0)</f>
        <v>0</v>
      </c>
      <c r="BJ299" s="14" t="s">
        <v>82</v>
      </c>
      <c r="BK299" s="212">
        <f>ROUND(I299*H299,2)</f>
        <v>0</v>
      </c>
      <c r="BL299" s="14" t="s">
        <v>137</v>
      </c>
      <c r="BM299" s="14" t="s">
        <v>1234</v>
      </c>
    </row>
    <row r="300" spans="2:47" s="1" customFormat="1" ht="12">
      <c r="B300" s="35"/>
      <c r="C300" s="36"/>
      <c r="D300" s="213" t="s">
        <v>139</v>
      </c>
      <c r="E300" s="36"/>
      <c r="F300" s="214" t="s">
        <v>789</v>
      </c>
      <c r="G300" s="36"/>
      <c r="H300" s="36"/>
      <c r="I300" s="127"/>
      <c r="J300" s="36"/>
      <c r="K300" s="36"/>
      <c r="L300" s="40"/>
      <c r="M300" s="215"/>
      <c r="N300" s="76"/>
      <c r="O300" s="76"/>
      <c r="P300" s="76"/>
      <c r="Q300" s="76"/>
      <c r="R300" s="76"/>
      <c r="S300" s="76"/>
      <c r="T300" s="77"/>
      <c r="AT300" s="14" t="s">
        <v>139</v>
      </c>
      <c r="AU300" s="14" t="s">
        <v>84</v>
      </c>
    </row>
    <row r="301" spans="2:47" s="1" customFormat="1" ht="12">
      <c r="B301" s="35"/>
      <c r="C301" s="36"/>
      <c r="D301" s="213" t="s">
        <v>141</v>
      </c>
      <c r="E301" s="36"/>
      <c r="F301" s="216" t="s">
        <v>790</v>
      </c>
      <c r="G301" s="36"/>
      <c r="H301" s="36"/>
      <c r="I301" s="127"/>
      <c r="J301" s="36"/>
      <c r="K301" s="36"/>
      <c r="L301" s="40"/>
      <c r="M301" s="215"/>
      <c r="N301" s="76"/>
      <c r="O301" s="76"/>
      <c r="P301" s="76"/>
      <c r="Q301" s="76"/>
      <c r="R301" s="76"/>
      <c r="S301" s="76"/>
      <c r="T301" s="77"/>
      <c r="AT301" s="14" t="s">
        <v>141</v>
      </c>
      <c r="AU301" s="14" t="s">
        <v>84</v>
      </c>
    </row>
    <row r="302" spans="2:51" s="11" customFormat="1" ht="12">
      <c r="B302" s="217"/>
      <c r="C302" s="218"/>
      <c r="D302" s="213" t="s">
        <v>143</v>
      </c>
      <c r="E302" s="219" t="s">
        <v>19</v>
      </c>
      <c r="F302" s="220" t="s">
        <v>1106</v>
      </c>
      <c r="G302" s="218"/>
      <c r="H302" s="221">
        <v>79.65</v>
      </c>
      <c r="I302" s="222"/>
      <c r="J302" s="218"/>
      <c r="K302" s="218"/>
      <c r="L302" s="223"/>
      <c r="M302" s="224"/>
      <c r="N302" s="225"/>
      <c r="O302" s="225"/>
      <c r="P302" s="225"/>
      <c r="Q302" s="225"/>
      <c r="R302" s="225"/>
      <c r="S302" s="225"/>
      <c r="T302" s="226"/>
      <c r="AT302" s="227" t="s">
        <v>143</v>
      </c>
      <c r="AU302" s="227" t="s">
        <v>84</v>
      </c>
      <c r="AV302" s="11" t="s">
        <v>84</v>
      </c>
      <c r="AW302" s="11" t="s">
        <v>35</v>
      </c>
      <c r="AX302" s="11" t="s">
        <v>82</v>
      </c>
      <c r="AY302" s="227" t="s">
        <v>130</v>
      </c>
    </row>
    <row r="303" spans="2:63" s="10" customFormat="1" ht="22.8" customHeight="1">
      <c r="B303" s="185"/>
      <c r="C303" s="186"/>
      <c r="D303" s="187" t="s">
        <v>73</v>
      </c>
      <c r="E303" s="199" t="s">
        <v>178</v>
      </c>
      <c r="F303" s="199" t="s">
        <v>398</v>
      </c>
      <c r="G303" s="186"/>
      <c r="H303" s="186"/>
      <c r="I303" s="189"/>
      <c r="J303" s="200">
        <f>BK303</f>
        <v>0</v>
      </c>
      <c r="K303" s="186"/>
      <c r="L303" s="191"/>
      <c r="M303" s="192"/>
      <c r="N303" s="193"/>
      <c r="O303" s="193"/>
      <c r="P303" s="194">
        <f>SUM(P304:P320)</f>
        <v>0</v>
      </c>
      <c r="Q303" s="193"/>
      <c r="R303" s="194">
        <f>SUM(R304:R320)</f>
        <v>1.8194376</v>
      </c>
      <c r="S303" s="193"/>
      <c r="T303" s="195">
        <f>SUM(T304:T320)</f>
        <v>0</v>
      </c>
      <c r="AR303" s="196" t="s">
        <v>82</v>
      </c>
      <c r="AT303" s="197" t="s">
        <v>73</v>
      </c>
      <c r="AU303" s="197" t="s">
        <v>82</v>
      </c>
      <c r="AY303" s="196" t="s">
        <v>130</v>
      </c>
      <c r="BK303" s="198">
        <f>SUM(BK304:BK320)</f>
        <v>0</v>
      </c>
    </row>
    <row r="304" spans="2:65" s="1" customFormat="1" ht="20.4" customHeight="1">
      <c r="B304" s="35"/>
      <c r="C304" s="201" t="s">
        <v>446</v>
      </c>
      <c r="D304" s="201" t="s">
        <v>132</v>
      </c>
      <c r="E304" s="202" t="s">
        <v>400</v>
      </c>
      <c r="F304" s="203" t="s">
        <v>401</v>
      </c>
      <c r="G304" s="204" t="s">
        <v>181</v>
      </c>
      <c r="H304" s="205">
        <v>315.2</v>
      </c>
      <c r="I304" s="206"/>
      <c r="J304" s="207">
        <f>ROUND(I304*H304,2)</f>
        <v>0</v>
      </c>
      <c r="K304" s="203" t="s">
        <v>136</v>
      </c>
      <c r="L304" s="40"/>
      <c r="M304" s="208" t="s">
        <v>19</v>
      </c>
      <c r="N304" s="209" t="s">
        <v>45</v>
      </c>
      <c r="O304" s="76"/>
      <c r="P304" s="210">
        <f>O304*H304</f>
        <v>0</v>
      </c>
      <c r="Q304" s="210">
        <v>1E-05</v>
      </c>
      <c r="R304" s="210">
        <f>Q304*H304</f>
        <v>0.0031520000000000003</v>
      </c>
      <c r="S304" s="210">
        <v>0</v>
      </c>
      <c r="T304" s="211">
        <f>S304*H304</f>
        <v>0</v>
      </c>
      <c r="AR304" s="14" t="s">
        <v>137</v>
      </c>
      <c r="AT304" s="14" t="s">
        <v>132</v>
      </c>
      <c r="AU304" s="14" t="s">
        <v>84</v>
      </c>
      <c r="AY304" s="14" t="s">
        <v>130</v>
      </c>
      <c r="BE304" s="212">
        <f>IF(N304="základní",J304,0)</f>
        <v>0</v>
      </c>
      <c r="BF304" s="212">
        <f>IF(N304="snížená",J304,0)</f>
        <v>0</v>
      </c>
      <c r="BG304" s="212">
        <f>IF(N304="zákl. přenesená",J304,0)</f>
        <v>0</v>
      </c>
      <c r="BH304" s="212">
        <f>IF(N304="sníž. přenesená",J304,0)</f>
        <v>0</v>
      </c>
      <c r="BI304" s="212">
        <f>IF(N304="nulová",J304,0)</f>
        <v>0</v>
      </c>
      <c r="BJ304" s="14" t="s">
        <v>82</v>
      </c>
      <c r="BK304" s="212">
        <f>ROUND(I304*H304,2)</f>
        <v>0</v>
      </c>
      <c r="BL304" s="14" t="s">
        <v>137</v>
      </c>
      <c r="BM304" s="14" t="s">
        <v>1235</v>
      </c>
    </row>
    <row r="305" spans="2:47" s="1" customFormat="1" ht="12">
      <c r="B305" s="35"/>
      <c r="C305" s="36"/>
      <c r="D305" s="213" t="s">
        <v>139</v>
      </c>
      <c r="E305" s="36"/>
      <c r="F305" s="214" t="s">
        <v>403</v>
      </c>
      <c r="G305" s="36"/>
      <c r="H305" s="36"/>
      <c r="I305" s="127"/>
      <c r="J305" s="36"/>
      <c r="K305" s="36"/>
      <c r="L305" s="40"/>
      <c r="M305" s="215"/>
      <c r="N305" s="76"/>
      <c r="O305" s="76"/>
      <c r="P305" s="76"/>
      <c r="Q305" s="76"/>
      <c r="R305" s="76"/>
      <c r="S305" s="76"/>
      <c r="T305" s="77"/>
      <c r="AT305" s="14" t="s">
        <v>139</v>
      </c>
      <c r="AU305" s="14" t="s">
        <v>84</v>
      </c>
    </row>
    <row r="306" spans="2:47" s="1" customFormat="1" ht="12">
      <c r="B306" s="35"/>
      <c r="C306" s="36"/>
      <c r="D306" s="213" t="s">
        <v>141</v>
      </c>
      <c r="E306" s="36"/>
      <c r="F306" s="216" t="s">
        <v>404</v>
      </c>
      <c r="G306" s="36"/>
      <c r="H306" s="36"/>
      <c r="I306" s="127"/>
      <c r="J306" s="36"/>
      <c r="K306" s="36"/>
      <c r="L306" s="40"/>
      <c r="M306" s="215"/>
      <c r="N306" s="76"/>
      <c r="O306" s="76"/>
      <c r="P306" s="76"/>
      <c r="Q306" s="76"/>
      <c r="R306" s="76"/>
      <c r="S306" s="76"/>
      <c r="T306" s="77"/>
      <c r="AT306" s="14" t="s">
        <v>141</v>
      </c>
      <c r="AU306" s="14" t="s">
        <v>84</v>
      </c>
    </row>
    <row r="307" spans="2:65" s="1" customFormat="1" ht="20.4" customHeight="1">
      <c r="B307" s="35"/>
      <c r="C307" s="228" t="s">
        <v>450</v>
      </c>
      <c r="D307" s="228" t="s">
        <v>330</v>
      </c>
      <c r="E307" s="229" t="s">
        <v>1236</v>
      </c>
      <c r="F307" s="230" t="s">
        <v>1237</v>
      </c>
      <c r="G307" s="231" t="s">
        <v>181</v>
      </c>
      <c r="H307" s="232">
        <v>324.656</v>
      </c>
      <c r="I307" s="233"/>
      <c r="J307" s="234">
        <f>ROUND(I307*H307,2)</f>
        <v>0</v>
      </c>
      <c r="K307" s="230" t="s">
        <v>136</v>
      </c>
      <c r="L307" s="235"/>
      <c r="M307" s="236" t="s">
        <v>19</v>
      </c>
      <c r="N307" s="237" t="s">
        <v>45</v>
      </c>
      <c r="O307" s="76"/>
      <c r="P307" s="210">
        <f>O307*H307</f>
        <v>0</v>
      </c>
      <c r="Q307" s="210">
        <v>0.0026</v>
      </c>
      <c r="R307" s="210">
        <f>Q307*H307</f>
        <v>0.8441056</v>
      </c>
      <c r="S307" s="210">
        <v>0</v>
      </c>
      <c r="T307" s="211">
        <f>S307*H307</f>
        <v>0</v>
      </c>
      <c r="AR307" s="14" t="s">
        <v>178</v>
      </c>
      <c r="AT307" s="14" t="s">
        <v>330</v>
      </c>
      <c r="AU307" s="14" t="s">
        <v>84</v>
      </c>
      <c r="AY307" s="14" t="s">
        <v>130</v>
      </c>
      <c r="BE307" s="212">
        <f>IF(N307="základní",J307,0)</f>
        <v>0</v>
      </c>
      <c r="BF307" s="212">
        <f>IF(N307="snížená",J307,0)</f>
        <v>0</v>
      </c>
      <c r="BG307" s="212">
        <f>IF(N307="zákl. přenesená",J307,0)</f>
        <v>0</v>
      </c>
      <c r="BH307" s="212">
        <f>IF(N307="sníž. přenesená",J307,0)</f>
        <v>0</v>
      </c>
      <c r="BI307" s="212">
        <f>IF(N307="nulová",J307,0)</f>
        <v>0</v>
      </c>
      <c r="BJ307" s="14" t="s">
        <v>82</v>
      </c>
      <c r="BK307" s="212">
        <f>ROUND(I307*H307,2)</f>
        <v>0</v>
      </c>
      <c r="BL307" s="14" t="s">
        <v>137</v>
      </c>
      <c r="BM307" s="14" t="s">
        <v>1238</v>
      </c>
    </row>
    <row r="308" spans="2:47" s="1" customFormat="1" ht="12">
      <c r="B308" s="35"/>
      <c r="C308" s="36"/>
      <c r="D308" s="213" t="s">
        <v>139</v>
      </c>
      <c r="E308" s="36"/>
      <c r="F308" s="214" t="s">
        <v>1237</v>
      </c>
      <c r="G308" s="36"/>
      <c r="H308" s="36"/>
      <c r="I308" s="127"/>
      <c r="J308" s="36"/>
      <c r="K308" s="36"/>
      <c r="L308" s="40"/>
      <c r="M308" s="215"/>
      <c r="N308" s="76"/>
      <c r="O308" s="76"/>
      <c r="P308" s="76"/>
      <c r="Q308" s="76"/>
      <c r="R308" s="76"/>
      <c r="S308" s="76"/>
      <c r="T308" s="77"/>
      <c r="AT308" s="14" t="s">
        <v>139</v>
      </c>
      <c r="AU308" s="14" t="s">
        <v>84</v>
      </c>
    </row>
    <row r="309" spans="2:51" s="11" customFormat="1" ht="12">
      <c r="B309" s="217"/>
      <c r="C309" s="218"/>
      <c r="D309" s="213" t="s">
        <v>143</v>
      </c>
      <c r="E309" s="218"/>
      <c r="F309" s="220" t="s">
        <v>1239</v>
      </c>
      <c r="G309" s="218"/>
      <c r="H309" s="221">
        <v>324.656</v>
      </c>
      <c r="I309" s="222"/>
      <c r="J309" s="218"/>
      <c r="K309" s="218"/>
      <c r="L309" s="223"/>
      <c r="M309" s="224"/>
      <c r="N309" s="225"/>
      <c r="O309" s="225"/>
      <c r="P309" s="225"/>
      <c r="Q309" s="225"/>
      <c r="R309" s="225"/>
      <c r="S309" s="225"/>
      <c r="T309" s="226"/>
      <c r="AT309" s="227" t="s">
        <v>143</v>
      </c>
      <c r="AU309" s="227" t="s">
        <v>84</v>
      </c>
      <c r="AV309" s="11" t="s">
        <v>84</v>
      </c>
      <c r="AW309" s="11" t="s">
        <v>4</v>
      </c>
      <c r="AX309" s="11" t="s">
        <v>82</v>
      </c>
      <c r="AY309" s="227" t="s">
        <v>130</v>
      </c>
    </row>
    <row r="310" spans="2:65" s="1" customFormat="1" ht="20.4" customHeight="1">
      <c r="B310" s="35"/>
      <c r="C310" s="201" t="s">
        <v>454</v>
      </c>
      <c r="D310" s="201" t="s">
        <v>132</v>
      </c>
      <c r="E310" s="202" t="s">
        <v>441</v>
      </c>
      <c r="F310" s="203" t="s">
        <v>442</v>
      </c>
      <c r="G310" s="204" t="s">
        <v>360</v>
      </c>
      <c r="H310" s="205">
        <v>80</v>
      </c>
      <c r="I310" s="206"/>
      <c r="J310" s="207">
        <f>ROUND(I310*H310,2)</f>
        <v>0</v>
      </c>
      <c r="K310" s="203" t="s">
        <v>136</v>
      </c>
      <c r="L310" s="40"/>
      <c r="M310" s="208" t="s">
        <v>19</v>
      </c>
      <c r="N310" s="209" t="s">
        <v>45</v>
      </c>
      <c r="O310" s="76"/>
      <c r="P310" s="210">
        <f>O310*H310</f>
        <v>0</v>
      </c>
      <c r="Q310" s="210">
        <v>0</v>
      </c>
      <c r="R310" s="210">
        <f>Q310*H310</f>
        <v>0</v>
      </c>
      <c r="S310" s="210">
        <v>0</v>
      </c>
      <c r="T310" s="211">
        <f>S310*H310</f>
        <v>0</v>
      </c>
      <c r="AR310" s="14" t="s">
        <v>137</v>
      </c>
      <c r="AT310" s="14" t="s">
        <v>132</v>
      </c>
      <c r="AU310" s="14" t="s">
        <v>84</v>
      </c>
      <c r="AY310" s="14" t="s">
        <v>130</v>
      </c>
      <c r="BE310" s="212">
        <f>IF(N310="základní",J310,0)</f>
        <v>0</v>
      </c>
      <c r="BF310" s="212">
        <f>IF(N310="snížená",J310,0)</f>
        <v>0</v>
      </c>
      <c r="BG310" s="212">
        <f>IF(N310="zákl. přenesená",J310,0)</f>
        <v>0</v>
      </c>
      <c r="BH310" s="212">
        <f>IF(N310="sníž. přenesená",J310,0)</f>
        <v>0</v>
      </c>
      <c r="BI310" s="212">
        <f>IF(N310="nulová",J310,0)</f>
        <v>0</v>
      </c>
      <c r="BJ310" s="14" t="s">
        <v>82</v>
      </c>
      <c r="BK310" s="212">
        <f>ROUND(I310*H310,2)</f>
        <v>0</v>
      </c>
      <c r="BL310" s="14" t="s">
        <v>137</v>
      </c>
      <c r="BM310" s="14" t="s">
        <v>1240</v>
      </c>
    </row>
    <row r="311" spans="2:47" s="1" customFormat="1" ht="12">
      <c r="B311" s="35"/>
      <c r="C311" s="36"/>
      <c r="D311" s="213" t="s">
        <v>139</v>
      </c>
      <c r="E311" s="36"/>
      <c r="F311" s="214" t="s">
        <v>444</v>
      </c>
      <c r="G311" s="36"/>
      <c r="H311" s="36"/>
      <c r="I311" s="127"/>
      <c r="J311" s="36"/>
      <c r="K311" s="36"/>
      <c r="L311" s="40"/>
      <c r="M311" s="215"/>
      <c r="N311" s="76"/>
      <c r="O311" s="76"/>
      <c r="P311" s="76"/>
      <c r="Q311" s="76"/>
      <c r="R311" s="76"/>
      <c r="S311" s="76"/>
      <c r="T311" s="77"/>
      <c r="AT311" s="14" t="s">
        <v>139</v>
      </c>
      <c r="AU311" s="14" t="s">
        <v>84</v>
      </c>
    </row>
    <row r="312" spans="2:47" s="1" customFormat="1" ht="12">
      <c r="B312" s="35"/>
      <c r="C312" s="36"/>
      <c r="D312" s="213" t="s">
        <v>141</v>
      </c>
      <c r="E312" s="36"/>
      <c r="F312" s="216" t="s">
        <v>445</v>
      </c>
      <c r="G312" s="36"/>
      <c r="H312" s="36"/>
      <c r="I312" s="127"/>
      <c r="J312" s="36"/>
      <c r="K312" s="36"/>
      <c r="L312" s="40"/>
      <c r="M312" s="215"/>
      <c r="N312" s="76"/>
      <c r="O312" s="76"/>
      <c r="P312" s="76"/>
      <c r="Q312" s="76"/>
      <c r="R312" s="76"/>
      <c r="S312" s="76"/>
      <c r="T312" s="77"/>
      <c r="AT312" s="14" t="s">
        <v>141</v>
      </c>
      <c r="AU312" s="14" t="s">
        <v>84</v>
      </c>
    </row>
    <row r="313" spans="2:65" s="1" customFormat="1" ht="20.4" customHeight="1">
      <c r="B313" s="35"/>
      <c r="C313" s="228" t="s">
        <v>459</v>
      </c>
      <c r="D313" s="228" t="s">
        <v>330</v>
      </c>
      <c r="E313" s="229" t="s">
        <v>447</v>
      </c>
      <c r="F313" s="230" t="s">
        <v>448</v>
      </c>
      <c r="G313" s="231" t="s">
        <v>360</v>
      </c>
      <c r="H313" s="232">
        <v>80</v>
      </c>
      <c r="I313" s="233"/>
      <c r="J313" s="234">
        <f>ROUND(I313*H313,2)</f>
        <v>0</v>
      </c>
      <c r="K313" s="230" t="s">
        <v>136</v>
      </c>
      <c r="L313" s="235"/>
      <c r="M313" s="236" t="s">
        <v>19</v>
      </c>
      <c r="N313" s="237" t="s">
        <v>45</v>
      </c>
      <c r="O313" s="76"/>
      <c r="P313" s="210">
        <f>O313*H313</f>
        <v>0</v>
      </c>
      <c r="Q313" s="210">
        <v>0.00065</v>
      </c>
      <c r="R313" s="210">
        <f>Q313*H313</f>
        <v>0.052</v>
      </c>
      <c r="S313" s="210">
        <v>0</v>
      </c>
      <c r="T313" s="211">
        <f>S313*H313</f>
        <v>0</v>
      </c>
      <c r="AR313" s="14" t="s">
        <v>178</v>
      </c>
      <c r="AT313" s="14" t="s">
        <v>330</v>
      </c>
      <c r="AU313" s="14" t="s">
        <v>84</v>
      </c>
      <c r="AY313" s="14" t="s">
        <v>130</v>
      </c>
      <c r="BE313" s="212">
        <f>IF(N313="základní",J313,0)</f>
        <v>0</v>
      </c>
      <c r="BF313" s="212">
        <f>IF(N313="snížená",J313,0)</f>
        <v>0</v>
      </c>
      <c r="BG313" s="212">
        <f>IF(N313="zákl. přenesená",J313,0)</f>
        <v>0</v>
      </c>
      <c r="BH313" s="212">
        <f>IF(N313="sníž. přenesená",J313,0)</f>
        <v>0</v>
      </c>
      <c r="BI313" s="212">
        <f>IF(N313="nulová",J313,0)</f>
        <v>0</v>
      </c>
      <c r="BJ313" s="14" t="s">
        <v>82</v>
      </c>
      <c r="BK313" s="212">
        <f>ROUND(I313*H313,2)</f>
        <v>0</v>
      </c>
      <c r="BL313" s="14" t="s">
        <v>137</v>
      </c>
      <c r="BM313" s="14" t="s">
        <v>1241</v>
      </c>
    </row>
    <row r="314" spans="2:47" s="1" customFormat="1" ht="12">
      <c r="B314" s="35"/>
      <c r="C314" s="36"/>
      <c r="D314" s="213" t="s">
        <v>139</v>
      </c>
      <c r="E314" s="36"/>
      <c r="F314" s="214" t="s">
        <v>448</v>
      </c>
      <c r="G314" s="36"/>
      <c r="H314" s="36"/>
      <c r="I314" s="127"/>
      <c r="J314" s="36"/>
      <c r="K314" s="36"/>
      <c r="L314" s="40"/>
      <c r="M314" s="215"/>
      <c r="N314" s="76"/>
      <c r="O314" s="76"/>
      <c r="P314" s="76"/>
      <c r="Q314" s="76"/>
      <c r="R314" s="76"/>
      <c r="S314" s="76"/>
      <c r="T314" s="77"/>
      <c r="AT314" s="14" t="s">
        <v>139</v>
      </c>
      <c r="AU314" s="14" t="s">
        <v>84</v>
      </c>
    </row>
    <row r="315" spans="2:65" s="1" customFormat="1" ht="20.4" customHeight="1">
      <c r="B315" s="35"/>
      <c r="C315" s="201" t="s">
        <v>463</v>
      </c>
      <c r="D315" s="201" t="s">
        <v>132</v>
      </c>
      <c r="E315" s="202" t="s">
        <v>536</v>
      </c>
      <c r="F315" s="203" t="s">
        <v>537</v>
      </c>
      <c r="G315" s="204" t="s">
        <v>181</v>
      </c>
      <c r="H315" s="205">
        <v>315.2</v>
      </c>
      <c r="I315" s="206"/>
      <c r="J315" s="207">
        <f>ROUND(I315*H315,2)</f>
        <v>0</v>
      </c>
      <c r="K315" s="203" t="s">
        <v>136</v>
      </c>
      <c r="L315" s="40"/>
      <c r="M315" s="208" t="s">
        <v>19</v>
      </c>
      <c r="N315" s="209" t="s">
        <v>45</v>
      </c>
      <c r="O315" s="76"/>
      <c r="P315" s="210">
        <f>O315*H315</f>
        <v>0</v>
      </c>
      <c r="Q315" s="210">
        <v>0</v>
      </c>
      <c r="R315" s="210">
        <f>Q315*H315</f>
        <v>0</v>
      </c>
      <c r="S315" s="210">
        <v>0</v>
      </c>
      <c r="T315" s="211">
        <f>S315*H315</f>
        <v>0</v>
      </c>
      <c r="AR315" s="14" t="s">
        <v>137</v>
      </c>
      <c r="AT315" s="14" t="s">
        <v>132</v>
      </c>
      <c r="AU315" s="14" t="s">
        <v>84</v>
      </c>
      <c r="AY315" s="14" t="s">
        <v>130</v>
      </c>
      <c r="BE315" s="212">
        <f>IF(N315="základní",J315,0)</f>
        <v>0</v>
      </c>
      <c r="BF315" s="212">
        <f>IF(N315="snížená",J315,0)</f>
        <v>0</v>
      </c>
      <c r="BG315" s="212">
        <f>IF(N315="zákl. přenesená",J315,0)</f>
        <v>0</v>
      </c>
      <c r="BH315" s="212">
        <f>IF(N315="sníž. přenesená",J315,0)</f>
        <v>0</v>
      </c>
      <c r="BI315" s="212">
        <f>IF(N315="nulová",J315,0)</f>
        <v>0</v>
      </c>
      <c r="BJ315" s="14" t="s">
        <v>82</v>
      </c>
      <c r="BK315" s="212">
        <f>ROUND(I315*H315,2)</f>
        <v>0</v>
      </c>
      <c r="BL315" s="14" t="s">
        <v>137</v>
      </c>
      <c r="BM315" s="14" t="s">
        <v>1242</v>
      </c>
    </row>
    <row r="316" spans="2:47" s="1" customFormat="1" ht="12">
      <c r="B316" s="35"/>
      <c r="C316" s="36"/>
      <c r="D316" s="213" t="s">
        <v>139</v>
      </c>
      <c r="E316" s="36"/>
      <c r="F316" s="214" t="s">
        <v>539</v>
      </c>
      <c r="G316" s="36"/>
      <c r="H316" s="36"/>
      <c r="I316" s="127"/>
      <c r="J316" s="36"/>
      <c r="K316" s="36"/>
      <c r="L316" s="40"/>
      <c r="M316" s="215"/>
      <c r="N316" s="76"/>
      <c r="O316" s="76"/>
      <c r="P316" s="76"/>
      <c r="Q316" s="76"/>
      <c r="R316" s="76"/>
      <c r="S316" s="76"/>
      <c r="T316" s="77"/>
      <c r="AT316" s="14" t="s">
        <v>139</v>
      </c>
      <c r="AU316" s="14" t="s">
        <v>84</v>
      </c>
    </row>
    <row r="317" spans="2:47" s="1" customFormat="1" ht="12">
      <c r="B317" s="35"/>
      <c r="C317" s="36"/>
      <c r="D317" s="213" t="s">
        <v>141</v>
      </c>
      <c r="E317" s="36"/>
      <c r="F317" s="216" t="s">
        <v>540</v>
      </c>
      <c r="G317" s="36"/>
      <c r="H317" s="36"/>
      <c r="I317" s="127"/>
      <c r="J317" s="36"/>
      <c r="K317" s="36"/>
      <c r="L317" s="40"/>
      <c r="M317" s="215"/>
      <c r="N317" s="76"/>
      <c r="O317" s="76"/>
      <c r="P317" s="76"/>
      <c r="Q317" s="76"/>
      <c r="R317" s="76"/>
      <c r="S317" s="76"/>
      <c r="T317" s="77"/>
      <c r="AT317" s="14" t="s">
        <v>141</v>
      </c>
      <c r="AU317" s="14" t="s">
        <v>84</v>
      </c>
    </row>
    <row r="318" spans="2:65" s="1" customFormat="1" ht="20.4" customHeight="1">
      <c r="B318" s="35"/>
      <c r="C318" s="201" t="s">
        <v>468</v>
      </c>
      <c r="D318" s="201" t="s">
        <v>132</v>
      </c>
      <c r="E318" s="202" t="s">
        <v>542</v>
      </c>
      <c r="F318" s="203" t="s">
        <v>543</v>
      </c>
      <c r="G318" s="204" t="s">
        <v>360</v>
      </c>
      <c r="H318" s="205">
        <v>2</v>
      </c>
      <c r="I318" s="206"/>
      <c r="J318" s="207">
        <f>ROUND(I318*H318,2)</f>
        <v>0</v>
      </c>
      <c r="K318" s="203" t="s">
        <v>136</v>
      </c>
      <c r="L318" s="40"/>
      <c r="M318" s="208" t="s">
        <v>19</v>
      </c>
      <c r="N318" s="209" t="s">
        <v>45</v>
      </c>
      <c r="O318" s="76"/>
      <c r="P318" s="210">
        <f>O318*H318</f>
        <v>0</v>
      </c>
      <c r="Q318" s="210">
        <v>0.46009</v>
      </c>
      <c r="R318" s="210">
        <f>Q318*H318</f>
        <v>0.92018</v>
      </c>
      <c r="S318" s="210">
        <v>0</v>
      </c>
      <c r="T318" s="211">
        <f>S318*H318</f>
        <v>0</v>
      </c>
      <c r="AR318" s="14" t="s">
        <v>137</v>
      </c>
      <c r="AT318" s="14" t="s">
        <v>132</v>
      </c>
      <c r="AU318" s="14" t="s">
        <v>84</v>
      </c>
      <c r="AY318" s="14" t="s">
        <v>130</v>
      </c>
      <c r="BE318" s="212">
        <f>IF(N318="základní",J318,0)</f>
        <v>0</v>
      </c>
      <c r="BF318" s="212">
        <f>IF(N318="snížená",J318,0)</f>
        <v>0</v>
      </c>
      <c r="BG318" s="212">
        <f>IF(N318="zákl. přenesená",J318,0)</f>
        <v>0</v>
      </c>
      <c r="BH318" s="212">
        <f>IF(N318="sníž. přenesená",J318,0)</f>
        <v>0</v>
      </c>
      <c r="BI318" s="212">
        <f>IF(N318="nulová",J318,0)</f>
        <v>0</v>
      </c>
      <c r="BJ318" s="14" t="s">
        <v>82</v>
      </c>
      <c r="BK318" s="212">
        <f>ROUND(I318*H318,2)</f>
        <v>0</v>
      </c>
      <c r="BL318" s="14" t="s">
        <v>137</v>
      </c>
      <c r="BM318" s="14" t="s">
        <v>1243</v>
      </c>
    </row>
    <row r="319" spans="2:47" s="1" customFormat="1" ht="12">
      <c r="B319" s="35"/>
      <c r="C319" s="36"/>
      <c r="D319" s="213" t="s">
        <v>139</v>
      </c>
      <c r="E319" s="36"/>
      <c r="F319" s="214" t="s">
        <v>545</v>
      </c>
      <c r="G319" s="36"/>
      <c r="H319" s="36"/>
      <c r="I319" s="127"/>
      <c r="J319" s="36"/>
      <c r="K319" s="36"/>
      <c r="L319" s="40"/>
      <c r="M319" s="215"/>
      <c r="N319" s="76"/>
      <c r="O319" s="76"/>
      <c r="P319" s="76"/>
      <c r="Q319" s="76"/>
      <c r="R319" s="76"/>
      <c r="S319" s="76"/>
      <c r="T319" s="77"/>
      <c r="AT319" s="14" t="s">
        <v>139</v>
      </c>
      <c r="AU319" s="14" t="s">
        <v>84</v>
      </c>
    </row>
    <row r="320" spans="2:47" s="1" customFormat="1" ht="12">
      <c r="B320" s="35"/>
      <c r="C320" s="36"/>
      <c r="D320" s="213" t="s">
        <v>141</v>
      </c>
      <c r="E320" s="36"/>
      <c r="F320" s="216" t="s">
        <v>540</v>
      </c>
      <c r="G320" s="36"/>
      <c r="H320" s="36"/>
      <c r="I320" s="127"/>
      <c r="J320" s="36"/>
      <c r="K320" s="36"/>
      <c r="L320" s="40"/>
      <c r="M320" s="215"/>
      <c r="N320" s="76"/>
      <c r="O320" s="76"/>
      <c r="P320" s="76"/>
      <c r="Q320" s="76"/>
      <c r="R320" s="76"/>
      <c r="S320" s="76"/>
      <c r="T320" s="77"/>
      <c r="AT320" s="14" t="s">
        <v>141</v>
      </c>
      <c r="AU320" s="14" t="s">
        <v>84</v>
      </c>
    </row>
    <row r="321" spans="2:63" s="10" customFormat="1" ht="22.8" customHeight="1">
      <c r="B321" s="185"/>
      <c r="C321" s="186"/>
      <c r="D321" s="187" t="s">
        <v>73</v>
      </c>
      <c r="E321" s="199" t="s">
        <v>185</v>
      </c>
      <c r="F321" s="199" t="s">
        <v>1244</v>
      </c>
      <c r="G321" s="186"/>
      <c r="H321" s="186"/>
      <c r="I321" s="189"/>
      <c r="J321" s="200">
        <f>BK321</f>
        <v>0</v>
      </c>
      <c r="K321" s="186"/>
      <c r="L321" s="191"/>
      <c r="M321" s="192"/>
      <c r="N321" s="193"/>
      <c r="O321" s="193"/>
      <c r="P321" s="194">
        <f>SUM(P322:P331)</f>
        <v>0</v>
      </c>
      <c r="Q321" s="193"/>
      <c r="R321" s="194">
        <f>SUM(R322:R331)</f>
        <v>10.44638</v>
      </c>
      <c r="S321" s="193"/>
      <c r="T321" s="195">
        <f>SUM(T322:T331)</f>
        <v>0</v>
      </c>
      <c r="AR321" s="196" t="s">
        <v>82</v>
      </c>
      <c r="AT321" s="197" t="s">
        <v>73</v>
      </c>
      <c r="AU321" s="197" t="s">
        <v>82</v>
      </c>
      <c r="AY321" s="196" t="s">
        <v>130</v>
      </c>
      <c r="BK321" s="198">
        <f>SUM(BK322:BK331)</f>
        <v>0</v>
      </c>
    </row>
    <row r="322" spans="2:65" s="1" customFormat="1" ht="20.4" customHeight="1">
      <c r="B322" s="35"/>
      <c r="C322" s="201" t="s">
        <v>472</v>
      </c>
      <c r="D322" s="201" t="s">
        <v>132</v>
      </c>
      <c r="E322" s="202" t="s">
        <v>1245</v>
      </c>
      <c r="F322" s="203" t="s">
        <v>1246</v>
      </c>
      <c r="G322" s="204" t="s">
        <v>181</v>
      </c>
      <c r="H322" s="205">
        <v>62</v>
      </c>
      <c r="I322" s="206"/>
      <c r="J322" s="207">
        <f>ROUND(I322*H322,2)</f>
        <v>0</v>
      </c>
      <c r="K322" s="203" t="s">
        <v>136</v>
      </c>
      <c r="L322" s="40"/>
      <c r="M322" s="208" t="s">
        <v>19</v>
      </c>
      <c r="N322" s="209" t="s">
        <v>45</v>
      </c>
      <c r="O322" s="76"/>
      <c r="P322" s="210">
        <f>O322*H322</f>
        <v>0</v>
      </c>
      <c r="Q322" s="210">
        <v>0.16849</v>
      </c>
      <c r="R322" s="210">
        <f>Q322*H322</f>
        <v>10.44638</v>
      </c>
      <c r="S322" s="210">
        <v>0</v>
      </c>
      <c r="T322" s="211">
        <f>S322*H322</f>
        <v>0</v>
      </c>
      <c r="AR322" s="14" t="s">
        <v>137</v>
      </c>
      <c r="AT322" s="14" t="s">
        <v>132</v>
      </c>
      <c r="AU322" s="14" t="s">
        <v>84</v>
      </c>
      <c r="AY322" s="14" t="s">
        <v>130</v>
      </c>
      <c r="BE322" s="212">
        <f>IF(N322="základní",J322,0)</f>
        <v>0</v>
      </c>
      <c r="BF322" s="212">
        <f>IF(N322="snížená",J322,0)</f>
        <v>0</v>
      </c>
      <c r="BG322" s="212">
        <f>IF(N322="zákl. přenesená",J322,0)</f>
        <v>0</v>
      </c>
      <c r="BH322" s="212">
        <f>IF(N322="sníž. přenesená",J322,0)</f>
        <v>0</v>
      </c>
      <c r="BI322" s="212">
        <f>IF(N322="nulová",J322,0)</f>
        <v>0</v>
      </c>
      <c r="BJ322" s="14" t="s">
        <v>82</v>
      </c>
      <c r="BK322" s="212">
        <f>ROUND(I322*H322,2)</f>
        <v>0</v>
      </c>
      <c r="BL322" s="14" t="s">
        <v>137</v>
      </c>
      <c r="BM322" s="14" t="s">
        <v>1247</v>
      </c>
    </row>
    <row r="323" spans="2:47" s="1" customFormat="1" ht="12">
      <c r="B323" s="35"/>
      <c r="C323" s="36"/>
      <c r="D323" s="213" t="s">
        <v>139</v>
      </c>
      <c r="E323" s="36"/>
      <c r="F323" s="214" t="s">
        <v>1248</v>
      </c>
      <c r="G323" s="36"/>
      <c r="H323" s="36"/>
      <c r="I323" s="127"/>
      <c r="J323" s="36"/>
      <c r="K323" s="36"/>
      <c r="L323" s="40"/>
      <c r="M323" s="215"/>
      <c r="N323" s="76"/>
      <c r="O323" s="76"/>
      <c r="P323" s="76"/>
      <c r="Q323" s="76"/>
      <c r="R323" s="76"/>
      <c r="S323" s="76"/>
      <c r="T323" s="77"/>
      <c r="AT323" s="14" t="s">
        <v>139</v>
      </c>
      <c r="AU323" s="14" t="s">
        <v>84</v>
      </c>
    </row>
    <row r="324" spans="2:47" s="1" customFormat="1" ht="12">
      <c r="B324" s="35"/>
      <c r="C324" s="36"/>
      <c r="D324" s="213" t="s">
        <v>141</v>
      </c>
      <c r="E324" s="36"/>
      <c r="F324" s="216" t="s">
        <v>1249</v>
      </c>
      <c r="G324" s="36"/>
      <c r="H324" s="36"/>
      <c r="I324" s="127"/>
      <c r="J324" s="36"/>
      <c r="K324" s="36"/>
      <c r="L324" s="40"/>
      <c r="M324" s="215"/>
      <c r="N324" s="76"/>
      <c r="O324" s="76"/>
      <c r="P324" s="76"/>
      <c r="Q324" s="76"/>
      <c r="R324" s="76"/>
      <c r="S324" s="76"/>
      <c r="T324" s="77"/>
      <c r="AT324" s="14" t="s">
        <v>141</v>
      </c>
      <c r="AU324" s="14" t="s">
        <v>84</v>
      </c>
    </row>
    <row r="325" spans="2:65" s="1" customFormat="1" ht="20.4" customHeight="1">
      <c r="B325" s="35"/>
      <c r="C325" s="201" t="s">
        <v>477</v>
      </c>
      <c r="D325" s="201" t="s">
        <v>132</v>
      </c>
      <c r="E325" s="202" t="s">
        <v>1250</v>
      </c>
      <c r="F325" s="203" t="s">
        <v>1251</v>
      </c>
      <c r="G325" s="204" t="s">
        <v>181</v>
      </c>
      <c r="H325" s="205">
        <v>62</v>
      </c>
      <c r="I325" s="206"/>
      <c r="J325" s="207">
        <f>ROUND(I325*H325,2)</f>
        <v>0</v>
      </c>
      <c r="K325" s="203" t="s">
        <v>136</v>
      </c>
      <c r="L325" s="40"/>
      <c r="M325" s="208" t="s">
        <v>19</v>
      </c>
      <c r="N325" s="209" t="s">
        <v>45</v>
      </c>
      <c r="O325" s="76"/>
      <c r="P325" s="210">
        <f>O325*H325</f>
        <v>0</v>
      </c>
      <c r="Q325" s="210">
        <v>0</v>
      </c>
      <c r="R325" s="210">
        <f>Q325*H325</f>
        <v>0</v>
      </c>
      <c r="S325" s="210">
        <v>0</v>
      </c>
      <c r="T325" s="211">
        <f>S325*H325</f>
        <v>0</v>
      </c>
      <c r="AR325" s="14" t="s">
        <v>137</v>
      </c>
      <c r="AT325" s="14" t="s">
        <v>132</v>
      </c>
      <c r="AU325" s="14" t="s">
        <v>84</v>
      </c>
      <c r="AY325" s="14" t="s">
        <v>130</v>
      </c>
      <c r="BE325" s="212">
        <f>IF(N325="základní",J325,0)</f>
        <v>0</v>
      </c>
      <c r="BF325" s="212">
        <f>IF(N325="snížená",J325,0)</f>
        <v>0</v>
      </c>
      <c r="BG325" s="212">
        <f>IF(N325="zákl. přenesená",J325,0)</f>
        <v>0</v>
      </c>
      <c r="BH325" s="212">
        <f>IF(N325="sníž. přenesená",J325,0)</f>
        <v>0</v>
      </c>
      <c r="BI325" s="212">
        <f>IF(N325="nulová",J325,0)</f>
        <v>0</v>
      </c>
      <c r="BJ325" s="14" t="s">
        <v>82</v>
      </c>
      <c r="BK325" s="212">
        <f>ROUND(I325*H325,2)</f>
        <v>0</v>
      </c>
      <c r="BL325" s="14" t="s">
        <v>137</v>
      </c>
      <c r="BM325" s="14" t="s">
        <v>1252</v>
      </c>
    </row>
    <row r="326" spans="2:47" s="1" customFormat="1" ht="12">
      <c r="B326" s="35"/>
      <c r="C326" s="36"/>
      <c r="D326" s="213" t="s">
        <v>139</v>
      </c>
      <c r="E326" s="36"/>
      <c r="F326" s="214" t="s">
        <v>1253</v>
      </c>
      <c r="G326" s="36"/>
      <c r="H326" s="36"/>
      <c r="I326" s="127"/>
      <c r="J326" s="36"/>
      <c r="K326" s="36"/>
      <c r="L326" s="40"/>
      <c r="M326" s="215"/>
      <c r="N326" s="76"/>
      <c r="O326" s="76"/>
      <c r="P326" s="76"/>
      <c r="Q326" s="76"/>
      <c r="R326" s="76"/>
      <c r="S326" s="76"/>
      <c r="T326" s="77"/>
      <c r="AT326" s="14" t="s">
        <v>139</v>
      </c>
      <c r="AU326" s="14" t="s">
        <v>84</v>
      </c>
    </row>
    <row r="327" spans="2:47" s="1" customFormat="1" ht="12">
      <c r="B327" s="35"/>
      <c r="C327" s="36"/>
      <c r="D327" s="213" t="s">
        <v>141</v>
      </c>
      <c r="E327" s="36"/>
      <c r="F327" s="216" t="s">
        <v>1254</v>
      </c>
      <c r="G327" s="36"/>
      <c r="H327" s="36"/>
      <c r="I327" s="127"/>
      <c r="J327" s="36"/>
      <c r="K327" s="36"/>
      <c r="L327" s="40"/>
      <c r="M327" s="215"/>
      <c r="N327" s="76"/>
      <c r="O327" s="76"/>
      <c r="P327" s="76"/>
      <c r="Q327" s="76"/>
      <c r="R327" s="76"/>
      <c r="S327" s="76"/>
      <c r="T327" s="77"/>
      <c r="AT327" s="14" t="s">
        <v>141</v>
      </c>
      <c r="AU327" s="14" t="s">
        <v>84</v>
      </c>
    </row>
    <row r="328" spans="2:65" s="1" customFormat="1" ht="20.4" customHeight="1">
      <c r="B328" s="35"/>
      <c r="C328" s="201" t="s">
        <v>481</v>
      </c>
      <c r="D328" s="201" t="s">
        <v>132</v>
      </c>
      <c r="E328" s="202" t="s">
        <v>1255</v>
      </c>
      <c r="F328" s="203" t="s">
        <v>1256</v>
      </c>
      <c r="G328" s="204" t="s">
        <v>135</v>
      </c>
      <c r="H328" s="205">
        <v>66</v>
      </c>
      <c r="I328" s="206"/>
      <c r="J328" s="207">
        <f>ROUND(I328*H328,2)</f>
        <v>0</v>
      </c>
      <c r="K328" s="203" t="s">
        <v>136</v>
      </c>
      <c r="L328" s="40"/>
      <c r="M328" s="208" t="s">
        <v>19</v>
      </c>
      <c r="N328" s="209" t="s">
        <v>45</v>
      </c>
      <c r="O328" s="76"/>
      <c r="P328" s="210">
        <f>O328*H328</f>
        <v>0</v>
      </c>
      <c r="Q328" s="210">
        <v>0</v>
      </c>
      <c r="R328" s="210">
        <f>Q328*H328</f>
        <v>0</v>
      </c>
      <c r="S328" s="210">
        <v>0</v>
      </c>
      <c r="T328" s="211">
        <f>S328*H328</f>
        <v>0</v>
      </c>
      <c r="AR328" s="14" t="s">
        <v>137</v>
      </c>
      <c r="AT328" s="14" t="s">
        <v>132</v>
      </c>
      <c r="AU328" s="14" t="s">
        <v>84</v>
      </c>
      <c r="AY328" s="14" t="s">
        <v>130</v>
      </c>
      <c r="BE328" s="212">
        <f>IF(N328="základní",J328,0)</f>
        <v>0</v>
      </c>
      <c r="BF328" s="212">
        <f>IF(N328="snížená",J328,0)</f>
        <v>0</v>
      </c>
      <c r="BG328" s="212">
        <f>IF(N328="zákl. přenesená",J328,0)</f>
        <v>0</v>
      </c>
      <c r="BH328" s="212">
        <f>IF(N328="sníž. přenesená",J328,0)</f>
        <v>0</v>
      </c>
      <c r="BI328" s="212">
        <f>IF(N328="nulová",J328,0)</f>
        <v>0</v>
      </c>
      <c r="BJ328" s="14" t="s">
        <v>82</v>
      </c>
      <c r="BK328" s="212">
        <f>ROUND(I328*H328,2)</f>
        <v>0</v>
      </c>
      <c r="BL328" s="14" t="s">
        <v>137</v>
      </c>
      <c r="BM328" s="14" t="s">
        <v>1257</v>
      </c>
    </row>
    <row r="329" spans="2:47" s="1" customFormat="1" ht="12">
      <c r="B329" s="35"/>
      <c r="C329" s="36"/>
      <c r="D329" s="213" t="s">
        <v>139</v>
      </c>
      <c r="E329" s="36"/>
      <c r="F329" s="214" t="s">
        <v>1258</v>
      </c>
      <c r="G329" s="36"/>
      <c r="H329" s="36"/>
      <c r="I329" s="127"/>
      <c r="J329" s="36"/>
      <c r="K329" s="36"/>
      <c r="L329" s="40"/>
      <c r="M329" s="215"/>
      <c r="N329" s="76"/>
      <c r="O329" s="76"/>
      <c r="P329" s="76"/>
      <c r="Q329" s="76"/>
      <c r="R329" s="76"/>
      <c r="S329" s="76"/>
      <c r="T329" s="77"/>
      <c r="AT329" s="14" t="s">
        <v>139</v>
      </c>
      <c r="AU329" s="14" t="s">
        <v>84</v>
      </c>
    </row>
    <row r="330" spans="2:47" s="1" customFormat="1" ht="12">
      <c r="B330" s="35"/>
      <c r="C330" s="36"/>
      <c r="D330" s="213" t="s">
        <v>141</v>
      </c>
      <c r="E330" s="36"/>
      <c r="F330" s="216" t="s">
        <v>1254</v>
      </c>
      <c r="G330" s="36"/>
      <c r="H330" s="36"/>
      <c r="I330" s="127"/>
      <c r="J330" s="36"/>
      <c r="K330" s="36"/>
      <c r="L330" s="40"/>
      <c r="M330" s="215"/>
      <c r="N330" s="76"/>
      <c r="O330" s="76"/>
      <c r="P330" s="76"/>
      <c r="Q330" s="76"/>
      <c r="R330" s="76"/>
      <c r="S330" s="76"/>
      <c r="T330" s="77"/>
      <c r="AT330" s="14" t="s">
        <v>141</v>
      </c>
      <c r="AU330" s="14" t="s">
        <v>84</v>
      </c>
    </row>
    <row r="331" spans="2:51" s="11" customFormat="1" ht="12">
      <c r="B331" s="217"/>
      <c r="C331" s="218"/>
      <c r="D331" s="213" t="s">
        <v>143</v>
      </c>
      <c r="E331" s="219" t="s">
        <v>19</v>
      </c>
      <c r="F331" s="220" t="s">
        <v>1112</v>
      </c>
      <c r="G331" s="218"/>
      <c r="H331" s="221">
        <v>66</v>
      </c>
      <c r="I331" s="222"/>
      <c r="J331" s="218"/>
      <c r="K331" s="218"/>
      <c r="L331" s="223"/>
      <c r="M331" s="224"/>
      <c r="N331" s="225"/>
      <c r="O331" s="225"/>
      <c r="P331" s="225"/>
      <c r="Q331" s="225"/>
      <c r="R331" s="225"/>
      <c r="S331" s="225"/>
      <c r="T331" s="226"/>
      <c r="AT331" s="227" t="s">
        <v>143</v>
      </c>
      <c r="AU331" s="227" t="s">
        <v>84</v>
      </c>
      <c r="AV331" s="11" t="s">
        <v>84</v>
      </c>
      <c r="AW331" s="11" t="s">
        <v>35</v>
      </c>
      <c r="AX331" s="11" t="s">
        <v>82</v>
      </c>
      <c r="AY331" s="227" t="s">
        <v>130</v>
      </c>
    </row>
    <row r="332" spans="2:63" s="10" customFormat="1" ht="22.8" customHeight="1">
      <c r="B332" s="185"/>
      <c r="C332" s="186"/>
      <c r="D332" s="187" t="s">
        <v>73</v>
      </c>
      <c r="E332" s="199" t="s">
        <v>648</v>
      </c>
      <c r="F332" s="199" t="s">
        <v>649</v>
      </c>
      <c r="G332" s="186"/>
      <c r="H332" s="186"/>
      <c r="I332" s="189"/>
      <c r="J332" s="200">
        <f>BK332</f>
        <v>0</v>
      </c>
      <c r="K332" s="186"/>
      <c r="L332" s="191"/>
      <c r="M332" s="192"/>
      <c r="N332" s="193"/>
      <c r="O332" s="193"/>
      <c r="P332" s="194">
        <f>SUM(P333:P356)</f>
        <v>0</v>
      </c>
      <c r="Q332" s="193"/>
      <c r="R332" s="194">
        <f>SUM(R333:R356)</f>
        <v>0</v>
      </c>
      <c r="S332" s="193"/>
      <c r="T332" s="195">
        <f>SUM(T333:T356)</f>
        <v>0</v>
      </c>
      <c r="AR332" s="196" t="s">
        <v>82</v>
      </c>
      <c r="AT332" s="197" t="s">
        <v>73</v>
      </c>
      <c r="AU332" s="197" t="s">
        <v>82</v>
      </c>
      <c r="AY332" s="196" t="s">
        <v>130</v>
      </c>
      <c r="BK332" s="198">
        <f>SUM(BK333:BK356)</f>
        <v>0</v>
      </c>
    </row>
    <row r="333" spans="2:65" s="1" customFormat="1" ht="20.4" customHeight="1">
      <c r="B333" s="35"/>
      <c r="C333" s="201" t="s">
        <v>485</v>
      </c>
      <c r="D333" s="201" t="s">
        <v>132</v>
      </c>
      <c r="E333" s="202" t="s">
        <v>651</v>
      </c>
      <c r="F333" s="203" t="s">
        <v>652</v>
      </c>
      <c r="G333" s="204" t="s">
        <v>308</v>
      </c>
      <c r="H333" s="205">
        <v>352.08</v>
      </c>
      <c r="I333" s="206"/>
      <c r="J333" s="207">
        <f>ROUND(I333*H333,2)</f>
        <v>0</v>
      </c>
      <c r="K333" s="203" t="s">
        <v>136</v>
      </c>
      <c r="L333" s="40"/>
      <c r="M333" s="208" t="s">
        <v>19</v>
      </c>
      <c r="N333" s="209" t="s">
        <v>45</v>
      </c>
      <c r="O333" s="76"/>
      <c r="P333" s="210">
        <f>O333*H333</f>
        <v>0</v>
      </c>
      <c r="Q333" s="210">
        <v>0</v>
      </c>
      <c r="R333" s="210">
        <f>Q333*H333</f>
        <v>0</v>
      </c>
      <c r="S333" s="210">
        <v>0</v>
      </c>
      <c r="T333" s="211">
        <f>S333*H333</f>
        <v>0</v>
      </c>
      <c r="AR333" s="14" t="s">
        <v>137</v>
      </c>
      <c r="AT333" s="14" t="s">
        <v>132</v>
      </c>
      <c r="AU333" s="14" t="s">
        <v>84</v>
      </c>
      <c r="AY333" s="14" t="s">
        <v>130</v>
      </c>
      <c r="BE333" s="212">
        <f>IF(N333="základní",J333,0)</f>
        <v>0</v>
      </c>
      <c r="BF333" s="212">
        <f>IF(N333="snížená",J333,0)</f>
        <v>0</v>
      </c>
      <c r="BG333" s="212">
        <f>IF(N333="zákl. přenesená",J333,0)</f>
        <v>0</v>
      </c>
      <c r="BH333" s="212">
        <f>IF(N333="sníž. přenesená",J333,0)</f>
        <v>0</v>
      </c>
      <c r="BI333" s="212">
        <f>IF(N333="nulová",J333,0)</f>
        <v>0</v>
      </c>
      <c r="BJ333" s="14" t="s">
        <v>82</v>
      </c>
      <c r="BK333" s="212">
        <f>ROUND(I333*H333,2)</f>
        <v>0</v>
      </c>
      <c r="BL333" s="14" t="s">
        <v>137</v>
      </c>
      <c r="BM333" s="14" t="s">
        <v>1259</v>
      </c>
    </row>
    <row r="334" spans="2:47" s="1" customFormat="1" ht="12">
      <c r="B334" s="35"/>
      <c r="C334" s="36"/>
      <c r="D334" s="213" t="s">
        <v>139</v>
      </c>
      <c r="E334" s="36"/>
      <c r="F334" s="214" t="s">
        <v>654</v>
      </c>
      <c r="G334" s="36"/>
      <c r="H334" s="36"/>
      <c r="I334" s="127"/>
      <c r="J334" s="36"/>
      <c r="K334" s="36"/>
      <c r="L334" s="40"/>
      <c r="M334" s="215"/>
      <c r="N334" s="76"/>
      <c r="O334" s="76"/>
      <c r="P334" s="76"/>
      <c r="Q334" s="76"/>
      <c r="R334" s="76"/>
      <c r="S334" s="76"/>
      <c r="T334" s="77"/>
      <c r="AT334" s="14" t="s">
        <v>139</v>
      </c>
      <c r="AU334" s="14" t="s">
        <v>84</v>
      </c>
    </row>
    <row r="335" spans="2:47" s="1" customFormat="1" ht="12">
      <c r="B335" s="35"/>
      <c r="C335" s="36"/>
      <c r="D335" s="213" t="s">
        <v>141</v>
      </c>
      <c r="E335" s="36"/>
      <c r="F335" s="216" t="s">
        <v>655</v>
      </c>
      <c r="G335" s="36"/>
      <c r="H335" s="36"/>
      <c r="I335" s="127"/>
      <c r="J335" s="36"/>
      <c r="K335" s="36"/>
      <c r="L335" s="40"/>
      <c r="M335" s="215"/>
      <c r="N335" s="76"/>
      <c r="O335" s="76"/>
      <c r="P335" s="76"/>
      <c r="Q335" s="76"/>
      <c r="R335" s="76"/>
      <c r="S335" s="76"/>
      <c r="T335" s="77"/>
      <c r="AT335" s="14" t="s">
        <v>141</v>
      </c>
      <c r="AU335" s="14" t="s">
        <v>84</v>
      </c>
    </row>
    <row r="336" spans="2:65" s="1" customFormat="1" ht="20.4" customHeight="1">
      <c r="B336" s="35"/>
      <c r="C336" s="201" t="s">
        <v>491</v>
      </c>
      <c r="D336" s="201" t="s">
        <v>132</v>
      </c>
      <c r="E336" s="202" t="s">
        <v>657</v>
      </c>
      <c r="F336" s="203" t="s">
        <v>658</v>
      </c>
      <c r="G336" s="204" t="s">
        <v>308</v>
      </c>
      <c r="H336" s="205">
        <v>3168.72</v>
      </c>
      <c r="I336" s="206"/>
      <c r="J336" s="207">
        <f>ROUND(I336*H336,2)</f>
        <v>0</v>
      </c>
      <c r="K336" s="203" t="s">
        <v>136</v>
      </c>
      <c r="L336" s="40"/>
      <c r="M336" s="208" t="s">
        <v>19</v>
      </c>
      <c r="N336" s="209" t="s">
        <v>45</v>
      </c>
      <c r="O336" s="76"/>
      <c r="P336" s="210">
        <f>O336*H336</f>
        <v>0</v>
      </c>
      <c r="Q336" s="210">
        <v>0</v>
      </c>
      <c r="R336" s="210">
        <f>Q336*H336</f>
        <v>0</v>
      </c>
      <c r="S336" s="210">
        <v>0</v>
      </c>
      <c r="T336" s="211">
        <f>S336*H336</f>
        <v>0</v>
      </c>
      <c r="AR336" s="14" t="s">
        <v>137</v>
      </c>
      <c r="AT336" s="14" t="s">
        <v>132</v>
      </c>
      <c r="AU336" s="14" t="s">
        <v>84</v>
      </c>
      <c r="AY336" s="14" t="s">
        <v>130</v>
      </c>
      <c r="BE336" s="212">
        <f>IF(N336="základní",J336,0)</f>
        <v>0</v>
      </c>
      <c r="BF336" s="212">
        <f>IF(N336="snížená",J336,0)</f>
        <v>0</v>
      </c>
      <c r="BG336" s="212">
        <f>IF(N336="zákl. přenesená",J336,0)</f>
        <v>0</v>
      </c>
      <c r="BH336" s="212">
        <f>IF(N336="sníž. přenesená",J336,0)</f>
        <v>0</v>
      </c>
      <c r="BI336" s="212">
        <f>IF(N336="nulová",J336,0)</f>
        <v>0</v>
      </c>
      <c r="BJ336" s="14" t="s">
        <v>82</v>
      </c>
      <c r="BK336" s="212">
        <f>ROUND(I336*H336,2)</f>
        <v>0</v>
      </c>
      <c r="BL336" s="14" t="s">
        <v>137</v>
      </c>
      <c r="BM336" s="14" t="s">
        <v>1260</v>
      </c>
    </row>
    <row r="337" spans="2:47" s="1" customFormat="1" ht="12">
      <c r="B337" s="35"/>
      <c r="C337" s="36"/>
      <c r="D337" s="213" t="s">
        <v>139</v>
      </c>
      <c r="E337" s="36"/>
      <c r="F337" s="214" t="s">
        <v>660</v>
      </c>
      <c r="G337" s="36"/>
      <c r="H337" s="36"/>
      <c r="I337" s="127"/>
      <c r="J337" s="36"/>
      <c r="K337" s="36"/>
      <c r="L337" s="40"/>
      <c r="M337" s="215"/>
      <c r="N337" s="76"/>
      <c r="O337" s="76"/>
      <c r="P337" s="76"/>
      <c r="Q337" s="76"/>
      <c r="R337" s="76"/>
      <c r="S337" s="76"/>
      <c r="T337" s="77"/>
      <c r="AT337" s="14" t="s">
        <v>139</v>
      </c>
      <c r="AU337" s="14" t="s">
        <v>84</v>
      </c>
    </row>
    <row r="338" spans="2:47" s="1" customFormat="1" ht="12">
      <c r="B338" s="35"/>
      <c r="C338" s="36"/>
      <c r="D338" s="213" t="s">
        <v>141</v>
      </c>
      <c r="E338" s="36"/>
      <c r="F338" s="216" t="s">
        <v>655</v>
      </c>
      <c r="G338" s="36"/>
      <c r="H338" s="36"/>
      <c r="I338" s="127"/>
      <c r="J338" s="36"/>
      <c r="K338" s="36"/>
      <c r="L338" s="40"/>
      <c r="M338" s="215"/>
      <c r="N338" s="76"/>
      <c r="O338" s="76"/>
      <c r="P338" s="76"/>
      <c r="Q338" s="76"/>
      <c r="R338" s="76"/>
      <c r="S338" s="76"/>
      <c r="T338" s="77"/>
      <c r="AT338" s="14" t="s">
        <v>141</v>
      </c>
      <c r="AU338" s="14" t="s">
        <v>84</v>
      </c>
    </row>
    <row r="339" spans="2:51" s="11" customFormat="1" ht="12">
      <c r="B339" s="217"/>
      <c r="C339" s="218"/>
      <c r="D339" s="213" t="s">
        <v>143</v>
      </c>
      <c r="E339" s="218"/>
      <c r="F339" s="220" t="s">
        <v>1261</v>
      </c>
      <c r="G339" s="218"/>
      <c r="H339" s="221">
        <v>3168.72</v>
      </c>
      <c r="I339" s="222"/>
      <c r="J339" s="218"/>
      <c r="K339" s="218"/>
      <c r="L339" s="223"/>
      <c r="M339" s="224"/>
      <c r="N339" s="225"/>
      <c r="O339" s="225"/>
      <c r="P339" s="225"/>
      <c r="Q339" s="225"/>
      <c r="R339" s="225"/>
      <c r="S339" s="225"/>
      <c r="T339" s="226"/>
      <c r="AT339" s="227" t="s">
        <v>143</v>
      </c>
      <c r="AU339" s="227" t="s">
        <v>84</v>
      </c>
      <c r="AV339" s="11" t="s">
        <v>84</v>
      </c>
      <c r="AW339" s="11" t="s">
        <v>4</v>
      </c>
      <c r="AX339" s="11" t="s">
        <v>82</v>
      </c>
      <c r="AY339" s="227" t="s">
        <v>130</v>
      </c>
    </row>
    <row r="340" spans="2:65" s="1" customFormat="1" ht="20.4" customHeight="1">
      <c r="B340" s="35"/>
      <c r="C340" s="201" t="s">
        <v>495</v>
      </c>
      <c r="D340" s="201" t="s">
        <v>132</v>
      </c>
      <c r="E340" s="202" t="s">
        <v>663</v>
      </c>
      <c r="F340" s="203" t="s">
        <v>664</v>
      </c>
      <c r="G340" s="204" t="s">
        <v>308</v>
      </c>
      <c r="H340" s="205">
        <v>352.08</v>
      </c>
      <c r="I340" s="206"/>
      <c r="J340" s="207">
        <f>ROUND(I340*H340,2)</f>
        <v>0</v>
      </c>
      <c r="K340" s="203" t="s">
        <v>136</v>
      </c>
      <c r="L340" s="40"/>
      <c r="M340" s="208" t="s">
        <v>19</v>
      </c>
      <c r="N340" s="209" t="s">
        <v>45</v>
      </c>
      <c r="O340" s="76"/>
      <c r="P340" s="210">
        <f>O340*H340</f>
        <v>0</v>
      </c>
      <c r="Q340" s="210">
        <v>0</v>
      </c>
      <c r="R340" s="210">
        <f>Q340*H340</f>
        <v>0</v>
      </c>
      <c r="S340" s="210">
        <v>0</v>
      </c>
      <c r="T340" s="211">
        <f>S340*H340</f>
        <v>0</v>
      </c>
      <c r="AR340" s="14" t="s">
        <v>137</v>
      </c>
      <c r="AT340" s="14" t="s">
        <v>132</v>
      </c>
      <c r="AU340" s="14" t="s">
        <v>84</v>
      </c>
      <c r="AY340" s="14" t="s">
        <v>130</v>
      </c>
      <c r="BE340" s="212">
        <f>IF(N340="základní",J340,0)</f>
        <v>0</v>
      </c>
      <c r="BF340" s="212">
        <f>IF(N340="snížená",J340,0)</f>
        <v>0</v>
      </c>
      <c r="BG340" s="212">
        <f>IF(N340="zákl. přenesená",J340,0)</f>
        <v>0</v>
      </c>
      <c r="BH340" s="212">
        <f>IF(N340="sníž. přenesená",J340,0)</f>
        <v>0</v>
      </c>
      <c r="BI340" s="212">
        <f>IF(N340="nulová",J340,0)</f>
        <v>0</v>
      </c>
      <c r="BJ340" s="14" t="s">
        <v>82</v>
      </c>
      <c r="BK340" s="212">
        <f>ROUND(I340*H340,2)</f>
        <v>0</v>
      </c>
      <c r="BL340" s="14" t="s">
        <v>137</v>
      </c>
      <c r="BM340" s="14" t="s">
        <v>1262</v>
      </c>
    </row>
    <row r="341" spans="2:47" s="1" customFormat="1" ht="12">
      <c r="B341" s="35"/>
      <c r="C341" s="36"/>
      <c r="D341" s="213" t="s">
        <v>139</v>
      </c>
      <c r="E341" s="36"/>
      <c r="F341" s="214" t="s">
        <v>666</v>
      </c>
      <c r="G341" s="36"/>
      <c r="H341" s="36"/>
      <c r="I341" s="127"/>
      <c r="J341" s="36"/>
      <c r="K341" s="36"/>
      <c r="L341" s="40"/>
      <c r="M341" s="215"/>
      <c r="N341" s="76"/>
      <c r="O341" s="76"/>
      <c r="P341" s="76"/>
      <c r="Q341" s="76"/>
      <c r="R341" s="76"/>
      <c r="S341" s="76"/>
      <c r="T341" s="77"/>
      <c r="AT341" s="14" t="s">
        <v>139</v>
      </c>
      <c r="AU341" s="14" t="s">
        <v>84</v>
      </c>
    </row>
    <row r="342" spans="2:47" s="1" customFormat="1" ht="12">
      <c r="B342" s="35"/>
      <c r="C342" s="36"/>
      <c r="D342" s="213" t="s">
        <v>141</v>
      </c>
      <c r="E342" s="36"/>
      <c r="F342" s="216" t="s">
        <v>667</v>
      </c>
      <c r="G342" s="36"/>
      <c r="H342" s="36"/>
      <c r="I342" s="127"/>
      <c r="J342" s="36"/>
      <c r="K342" s="36"/>
      <c r="L342" s="40"/>
      <c r="M342" s="215"/>
      <c r="N342" s="76"/>
      <c r="O342" s="76"/>
      <c r="P342" s="76"/>
      <c r="Q342" s="76"/>
      <c r="R342" s="76"/>
      <c r="S342" s="76"/>
      <c r="T342" s="77"/>
      <c r="AT342" s="14" t="s">
        <v>141</v>
      </c>
      <c r="AU342" s="14" t="s">
        <v>84</v>
      </c>
    </row>
    <row r="343" spans="2:65" s="1" customFormat="1" ht="20.4" customHeight="1">
      <c r="B343" s="35"/>
      <c r="C343" s="201" t="s">
        <v>500</v>
      </c>
      <c r="D343" s="201" t="s">
        <v>132</v>
      </c>
      <c r="E343" s="202" t="s">
        <v>669</v>
      </c>
      <c r="F343" s="203" t="s">
        <v>670</v>
      </c>
      <c r="G343" s="204" t="s">
        <v>308</v>
      </c>
      <c r="H343" s="205">
        <v>61.949</v>
      </c>
      <c r="I343" s="206"/>
      <c r="J343" s="207">
        <f>ROUND(I343*H343,2)</f>
        <v>0</v>
      </c>
      <c r="K343" s="203" t="s">
        <v>136</v>
      </c>
      <c r="L343" s="40"/>
      <c r="M343" s="208" t="s">
        <v>19</v>
      </c>
      <c r="N343" s="209" t="s">
        <v>45</v>
      </c>
      <c r="O343" s="76"/>
      <c r="P343" s="210">
        <f>O343*H343</f>
        <v>0</v>
      </c>
      <c r="Q343" s="210">
        <v>0</v>
      </c>
      <c r="R343" s="210">
        <f>Q343*H343</f>
        <v>0</v>
      </c>
      <c r="S343" s="210">
        <v>0</v>
      </c>
      <c r="T343" s="211">
        <f>S343*H343</f>
        <v>0</v>
      </c>
      <c r="AR343" s="14" t="s">
        <v>137</v>
      </c>
      <c r="AT343" s="14" t="s">
        <v>132</v>
      </c>
      <c r="AU343" s="14" t="s">
        <v>84</v>
      </c>
      <c r="AY343" s="14" t="s">
        <v>130</v>
      </c>
      <c r="BE343" s="212">
        <f>IF(N343="základní",J343,0)</f>
        <v>0</v>
      </c>
      <c r="BF343" s="212">
        <f>IF(N343="snížená",J343,0)</f>
        <v>0</v>
      </c>
      <c r="BG343" s="212">
        <f>IF(N343="zákl. přenesená",J343,0)</f>
        <v>0</v>
      </c>
      <c r="BH343" s="212">
        <f>IF(N343="sníž. přenesená",J343,0)</f>
        <v>0</v>
      </c>
      <c r="BI343" s="212">
        <f>IF(N343="nulová",J343,0)</f>
        <v>0</v>
      </c>
      <c r="BJ343" s="14" t="s">
        <v>82</v>
      </c>
      <c r="BK343" s="212">
        <f>ROUND(I343*H343,2)</f>
        <v>0</v>
      </c>
      <c r="BL343" s="14" t="s">
        <v>137</v>
      </c>
      <c r="BM343" s="14" t="s">
        <v>1263</v>
      </c>
    </row>
    <row r="344" spans="2:47" s="1" customFormat="1" ht="12">
      <c r="B344" s="35"/>
      <c r="C344" s="36"/>
      <c r="D344" s="213" t="s">
        <v>139</v>
      </c>
      <c r="E344" s="36"/>
      <c r="F344" s="214" t="s">
        <v>672</v>
      </c>
      <c r="G344" s="36"/>
      <c r="H344" s="36"/>
      <c r="I344" s="127"/>
      <c r="J344" s="36"/>
      <c r="K344" s="36"/>
      <c r="L344" s="40"/>
      <c r="M344" s="215"/>
      <c r="N344" s="76"/>
      <c r="O344" s="76"/>
      <c r="P344" s="76"/>
      <c r="Q344" s="76"/>
      <c r="R344" s="76"/>
      <c r="S344" s="76"/>
      <c r="T344" s="77"/>
      <c r="AT344" s="14" t="s">
        <v>139</v>
      </c>
      <c r="AU344" s="14" t="s">
        <v>84</v>
      </c>
    </row>
    <row r="345" spans="2:47" s="1" customFormat="1" ht="12">
      <c r="B345" s="35"/>
      <c r="C345" s="36"/>
      <c r="D345" s="213" t="s">
        <v>141</v>
      </c>
      <c r="E345" s="36"/>
      <c r="F345" s="216" t="s">
        <v>673</v>
      </c>
      <c r="G345" s="36"/>
      <c r="H345" s="36"/>
      <c r="I345" s="127"/>
      <c r="J345" s="36"/>
      <c r="K345" s="36"/>
      <c r="L345" s="40"/>
      <c r="M345" s="215"/>
      <c r="N345" s="76"/>
      <c r="O345" s="76"/>
      <c r="P345" s="76"/>
      <c r="Q345" s="76"/>
      <c r="R345" s="76"/>
      <c r="S345" s="76"/>
      <c r="T345" s="77"/>
      <c r="AT345" s="14" t="s">
        <v>141</v>
      </c>
      <c r="AU345" s="14" t="s">
        <v>84</v>
      </c>
    </row>
    <row r="346" spans="2:51" s="11" customFormat="1" ht="12">
      <c r="B346" s="217"/>
      <c r="C346" s="218"/>
      <c r="D346" s="213" t="s">
        <v>143</v>
      </c>
      <c r="E346" s="219" t="s">
        <v>19</v>
      </c>
      <c r="F346" s="220" t="s">
        <v>1264</v>
      </c>
      <c r="G346" s="218"/>
      <c r="H346" s="221">
        <v>19.091</v>
      </c>
      <c r="I346" s="222"/>
      <c r="J346" s="218"/>
      <c r="K346" s="218"/>
      <c r="L346" s="223"/>
      <c r="M346" s="224"/>
      <c r="N346" s="225"/>
      <c r="O346" s="225"/>
      <c r="P346" s="225"/>
      <c r="Q346" s="225"/>
      <c r="R346" s="225"/>
      <c r="S346" s="225"/>
      <c r="T346" s="226"/>
      <c r="AT346" s="227" t="s">
        <v>143</v>
      </c>
      <c r="AU346" s="227" t="s">
        <v>84</v>
      </c>
      <c r="AV346" s="11" t="s">
        <v>84</v>
      </c>
      <c r="AW346" s="11" t="s">
        <v>35</v>
      </c>
      <c r="AX346" s="11" t="s">
        <v>74</v>
      </c>
      <c r="AY346" s="227" t="s">
        <v>130</v>
      </c>
    </row>
    <row r="347" spans="2:51" s="11" customFormat="1" ht="12">
      <c r="B347" s="217"/>
      <c r="C347" s="218"/>
      <c r="D347" s="213" t="s">
        <v>143</v>
      </c>
      <c r="E347" s="219" t="s">
        <v>19</v>
      </c>
      <c r="F347" s="220" t="s">
        <v>1265</v>
      </c>
      <c r="G347" s="218"/>
      <c r="H347" s="221">
        <v>42.858</v>
      </c>
      <c r="I347" s="222"/>
      <c r="J347" s="218"/>
      <c r="K347" s="218"/>
      <c r="L347" s="223"/>
      <c r="M347" s="224"/>
      <c r="N347" s="225"/>
      <c r="O347" s="225"/>
      <c r="P347" s="225"/>
      <c r="Q347" s="225"/>
      <c r="R347" s="225"/>
      <c r="S347" s="225"/>
      <c r="T347" s="226"/>
      <c r="AT347" s="227" t="s">
        <v>143</v>
      </c>
      <c r="AU347" s="227" t="s">
        <v>84</v>
      </c>
      <c r="AV347" s="11" t="s">
        <v>84</v>
      </c>
      <c r="AW347" s="11" t="s">
        <v>35</v>
      </c>
      <c r="AX347" s="11" t="s">
        <v>74</v>
      </c>
      <c r="AY347" s="227" t="s">
        <v>130</v>
      </c>
    </row>
    <row r="348" spans="2:65" s="1" customFormat="1" ht="20.4" customHeight="1">
      <c r="B348" s="35"/>
      <c r="C348" s="201" t="s">
        <v>504</v>
      </c>
      <c r="D348" s="201" t="s">
        <v>132</v>
      </c>
      <c r="E348" s="202" t="s">
        <v>677</v>
      </c>
      <c r="F348" s="203" t="s">
        <v>678</v>
      </c>
      <c r="G348" s="204" t="s">
        <v>308</v>
      </c>
      <c r="H348" s="205">
        <v>290.131</v>
      </c>
      <c r="I348" s="206"/>
      <c r="J348" s="207">
        <f>ROUND(I348*H348,2)</f>
        <v>0</v>
      </c>
      <c r="K348" s="203" t="s">
        <v>136</v>
      </c>
      <c r="L348" s="40"/>
      <c r="M348" s="208" t="s">
        <v>19</v>
      </c>
      <c r="N348" s="209" t="s">
        <v>45</v>
      </c>
      <c r="O348" s="76"/>
      <c r="P348" s="210">
        <f>O348*H348</f>
        <v>0</v>
      </c>
      <c r="Q348" s="210">
        <v>0</v>
      </c>
      <c r="R348" s="210">
        <f>Q348*H348</f>
        <v>0</v>
      </c>
      <c r="S348" s="210">
        <v>0</v>
      </c>
      <c r="T348" s="211">
        <f>S348*H348</f>
        <v>0</v>
      </c>
      <c r="AR348" s="14" t="s">
        <v>137</v>
      </c>
      <c r="AT348" s="14" t="s">
        <v>132</v>
      </c>
      <c r="AU348" s="14" t="s">
        <v>84</v>
      </c>
      <c r="AY348" s="14" t="s">
        <v>130</v>
      </c>
      <c r="BE348" s="212">
        <f>IF(N348="základní",J348,0)</f>
        <v>0</v>
      </c>
      <c r="BF348" s="212">
        <f>IF(N348="snížená",J348,0)</f>
        <v>0</v>
      </c>
      <c r="BG348" s="212">
        <f>IF(N348="zákl. přenesená",J348,0)</f>
        <v>0</v>
      </c>
      <c r="BH348" s="212">
        <f>IF(N348="sníž. přenesená",J348,0)</f>
        <v>0</v>
      </c>
      <c r="BI348" s="212">
        <f>IF(N348="nulová",J348,0)</f>
        <v>0</v>
      </c>
      <c r="BJ348" s="14" t="s">
        <v>82</v>
      </c>
      <c r="BK348" s="212">
        <f>ROUND(I348*H348,2)</f>
        <v>0</v>
      </c>
      <c r="BL348" s="14" t="s">
        <v>137</v>
      </c>
      <c r="BM348" s="14" t="s">
        <v>1266</v>
      </c>
    </row>
    <row r="349" spans="2:47" s="1" customFormat="1" ht="12">
      <c r="B349" s="35"/>
      <c r="C349" s="36"/>
      <c r="D349" s="213" t="s">
        <v>139</v>
      </c>
      <c r="E349" s="36"/>
      <c r="F349" s="214" t="s">
        <v>310</v>
      </c>
      <c r="G349" s="36"/>
      <c r="H349" s="36"/>
      <c r="I349" s="127"/>
      <c r="J349" s="36"/>
      <c r="K349" s="36"/>
      <c r="L349" s="40"/>
      <c r="M349" s="215"/>
      <c r="N349" s="76"/>
      <c r="O349" s="76"/>
      <c r="P349" s="76"/>
      <c r="Q349" s="76"/>
      <c r="R349" s="76"/>
      <c r="S349" s="76"/>
      <c r="T349" s="77"/>
      <c r="AT349" s="14" t="s">
        <v>139</v>
      </c>
      <c r="AU349" s="14" t="s">
        <v>84</v>
      </c>
    </row>
    <row r="350" spans="2:47" s="1" customFormat="1" ht="12">
      <c r="B350" s="35"/>
      <c r="C350" s="36"/>
      <c r="D350" s="213" t="s">
        <v>141</v>
      </c>
      <c r="E350" s="36"/>
      <c r="F350" s="216" t="s">
        <v>673</v>
      </c>
      <c r="G350" s="36"/>
      <c r="H350" s="36"/>
      <c r="I350" s="127"/>
      <c r="J350" s="36"/>
      <c r="K350" s="36"/>
      <c r="L350" s="40"/>
      <c r="M350" s="215"/>
      <c r="N350" s="76"/>
      <c r="O350" s="76"/>
      <c r="P350" s="76"/>
      <c r="Q350" s="76"/>
      <c r="R350" s="76"/>
      <c r="S350" s="76"/>
      <c r="T350" s="77"/>
      <c r="AT350" s="14" t="s">
        <v>141</v>
      </c>
      <c r="AU350" s="14" t="s">
        <v>84</v>
      </c>
    </row>
    <row r="351" spans="2:51" s="11" customFormat="1" ht="12">
      <c r="B351" s="217"/>
      <c r="C351" s="218"/>
      <c r="D351" s="213" t="s">
        <v>143</v>
      </c>
      <c r="E351" s="219" t="s">
        <v>19</v>
      </c>
      <c r="F351" s="220" t="s">
        <v>1267</v>
      </c>
      <c r="G351" s="218"/>
      <c r="H351" s="221">
        <v>14.26</v>
      </c>
      <c r="I351" s="222"/>
      <c r="J351" s="218"/>
      <c r="K351" s="218"/>
      <c r="L351" s="223"/>
      <c r="M351" s="224"/>
      <c r="N351" s="225"/>
      <c r="O351" s="225"/>
      <c r="P351" s="225"/>
      <c r="Q351" s="225"/>
      <c r="R351" s="225"/>
      <c r="S351" s="225"/>
      <c r="T351" s="226"/>
      <c r="AT351" s="227" t="s">
        <v>143</v>
      </c>
      <c r="AU351" s="227" t="s">
        <v>84</v>
      </c>
      <c r="AV351" s="11" t="s">
        <v>84</v>
      </c>
      <c r="AW351" s="11" t="s">
        <v>35</v>
      </c>
      <c r="AX351" s="11" t="s">
        <v>74</v>
      </c>
      <c r="AY351" s="227" t="s">
        <v>130</v>
      </c>
    </row>
    <row r="352" spans="2:51" s="11" customFormat="1" ht="12">
      <c r="B352" s="217"/>
      <c r="C352" s="218"/>
      <c r="D352" s="213" t="s">
        <v>143</v>
      </c>
      <c r="E352" s="219" t="s">
        <v>19</v>
      </c>
      <c r="F352" s="220" t="s">
        <v>1268</v>
      </c>
      <c r="G352" s="218"/>
      <c r="H352" s="221">
        <v>38.232</v>
      </c>
      <c r="I352" s="222"/>
      <c r="J352" s="218"/>
      <c r="K352" s="218"/>
      <c r="L352" s="223"/>
      <c r="M352" s="224"/>
      <c r="N352" s="225"/>
      <c r="O352" s="225"/>
      <c r="P352" s="225"/>
      <c r="Q352" s="225"/>
      <c r="R352" s="225"/>
      <c r="S352" s="225"/>
      <c r="T352" s="226"/>
      <c r="AT352" s="227" t="s">
        <v>143</v>
      </c>
      <c r="AU352" s="227" t="s">
        <v>84</v>
      </c>
      <c r="AV352" s="11" t="s">
        <v>84</v>
      </c>
      <c r="AW352" s="11" t="s">
        <v>35</v>
      </c>
      <c r="AX352" s="11" t="s">
        <v>74</v>
      </c>
      <c r="AY352" s="227" t="s">
        <v>130</v>
      </c>
    </row>
    <row r="353" spans="2:51" s="11" customFormat="1" ht="12">
      <c r="B353" s="217"/>
      <c r="C353" s="218"/>
      <c r="D353" s="213" t="s">
        <v>143</v>
      </c>
      <c r="E353" s="219" t="s">
        <v>19</v>
      </c>
      <c r="F353" s="220" t="s">
        <v>1269</v>
      </c>
      <c r="G353" s="218"/>
      <c r="H353" s="221">
        <v>17.16</v>
      </c>
      <c r="I353" s="222"/>
      <c r="J353" s="218"/>
      <c r="K353" s="218"/>
      <c r="L353" s="223"/>
      <c r="M353" s="224"/>
      <c r="N353" s="225"/>
      <c r="O353" s="225"/>
      <c r="P353" s="225"/>
      <c r="Q353" s="225"/>
      <c r="R353" s="225"/>
      <c r="S353" s="225"/>
      <c r="T353" s="226"/>
      <c r="AT353" s="227" t="s">
        <v>143</v>
      </c>
      <c r="AU353" s="227" t="s">
        <v>84</v>
      </c>
      <c r="AV353" s="11" t="s">
        <v>84</v>
      </c>
      <c r="AW353" s="11" t="s">
        <v>35</v>
      </c>
      <c r="AX353" s="11" t="s">
        <v>74</v>
      </c>
      <c r="AY353" s="227" t="s">
        <v>130</v>
      </c>
    </row>
    <row r="354" spans="2:51" s="11" customFormat="1" ht="12">
      <c r="B354" s="217"/>
      <c r="C354" s="218"/>
      <c r="D354" s="213" t="s">
        <v>143</v>
      </c>
      <c r="E354" s="219" t="s">
        <v>19</v>
      </c>
      <c r="F354" s="220" t="s">
        <v>1270</v>
      </c>
      <c r="G354" s="218"/>
      <c r="H354" s="221">
        <v>38.531</v>
      </c>
      <c r="I354" s="222"/>
      <c r="J354" s="218"/>
      <c r="K354" s="218"/>
      <c r="L354" s="223"/>
      <c r="M354" s="224"/>
      <c r="N354" s="225"/>
      <c r="O354" s="225"/>
      <c r="P354" s="225"/>
      <c r="Q354" s="225"/>
      <c r="R354" s="225"/>
      <c r="S354" s="225"/>
      <c r="T354" s="226"/>
      <c r="AT354" s="227" t="s">
        <v>143</v>
      </c>
      <c r="AU354" s="227" t="s">
        <v>84</v>
      </c>
      <c r="AV354" s="11" t="s">
        <v>84</v>
      </c>
      <c r="AW354" s="11" t="s">
        <v>35</v>
      </c>
      <c r="AX354" s="11" t="s">
        <v>74</v>
      </c>
      <c r="AY354" s="227" t="s">
        <v>130</v>
      </c>
    </row>
    <row r="355" spans="2:51" s="11" customFormat="1" ht="12">
      <c r="B355" s="217"/>
      <c r="C355" s="218"/>
      <c r="D355" s="213" t="s">
        <v>143</v>
      </c>
      <c r="E355" s="219" t="s">
        <v>19</v>
      </c>
      <c r="F355" s="220" t="s">
        <v>1271</v>
      </c>
      <c r="G355" s="218"/>
      <c r="H355" s="221">
        <v>70.531</v>
      </c>
      <c r="I355" s="222"/>
      <c r="J355" s="218"/>
      <c r="K355" s="218"/>
      <c r="L355" s="223"/>
      <c r="M355" s="224"/>
      <c r="N355" s="225"/>
      <c r="O355" s="225"/>
      <c r="P355" s="225"/>
      <c r="Q355" s="225"/>
      <c r="R355" s="225"/>
      <c r="S355" s="225"/>
      <c r="T355" s="226"/>
      <c r="AT355" s="227" t="s">
        <v>143</v>
      </c>
      <c r="AU355" s="227" t="s">
        <v>84</v>
      </c>
      <c r="AV355" s="11" t="s">
        <v>84</v>
      </c>
      <c r="AW355" s="11" t="s">
        <v>35</v>
      </c>
      <c r="AX355" s="11" t="s">
        <v>74</v>
      </c>
      <c r="AY355" s="227" t="s">
        <v>130</v>
      </c>
    </row>
    <row r="356" spans="2:51" s="11" customFormat="1" ht="12">
      <c r="B356" s="217"/>
      <c r="C356" s="218"/>
      <c r="D356" s="213" t="s">
        <v>143</v>
      </c>
      <c r="E356" s="219" t="s">
        <v>19</v>
      </c>
      <c r="F356" s="220" t="s">
        <v>1272</v>
      </c>
      <c r="G356" s="218"/>
      <c r="H356" s="221">
        <v>111.417</v>
      </c>
      <c r="I356" s="222"/>
      <c r="J356" s="218"/>
      <c r="K356" s="218"/>
      <c r="L356" s="223"/>
      <c r="M356" s="224"/>
      <c r="N356" s="225"/>
      <c r="O356" s="225"/>
      <c r="P356" s="225"/>
      <c r="Q356" s="225"/>
      <c r="R356" s="225"/>
      <c r="S356" s="225"/>
      <c r="T356" s="226"/>
      <c r="AT356" s="227" t="s">
        <v>143</v>
      </c>
      <c r="AU356" s="227" t="s">
        <v>84</v>
      </c>
      <c r="AV356" s="11" t="s">
        <v>84</v>
      </c>
      <c r="AW356" s="11" t="s">
        <v>35</v>
      </c>
      <c r="AX356" s="11" t="s">
        <v>74</v>
      </c>
      <c r="AY356" s="227" t="s">
        <v>130</v>
      </c>
    </row>
    <row r="357" spans="2:63" s="10" customFormat="1" ht="22.8" customHeight="1">
      <c r="B357" s="185"/>
      <c r="C357" s="186"/>
      <c r="D357" s="187" t="s">
        <v>73</v>
      </c>
      <c r="E357" s="199" t="s">
        <v>683</v>
      </c>
      <c r="F357" s="199" t="s">
        <v>684</v>
      </c>
      <c r="G357" s="186"/>
      <c r="H357" s="186"/>
      <c r="I357" s="189"/>
      <c r="J357" s="200">
        <f>BK357</f>
        <v>0</v>
      </c>
      <c r="K357" s="186"/>
      <c r="L357" s="191"/>
      <c r="M357" s="192"/>
      <c r="N357" s="193"/>
      <c r="O357" s="193"/>
      <c r="P357" s="194">
        <f>SUM(P358:P360)</f>
        <v>0</v>
      </c>
      <c r="Q357" s="193"/>
      <c r="R357" s="194">
        <f>SUM(R358:R360)</f>
        <v>0</v>
      </c>
      <c r="S357" s="193"/>
      <c r="T357" s="195">
        <f>SUM(T358:T360)</f>
        <v>0</v>
      </c>
      <c r="AR357" s="196" t="s">
        <v>82</v>
      </c>
      <c r="AT357" s="197" t="s">
        <v>73</v>
      </c>
      <c r="AU357" s="197" t="s">
        <v>82</v>
      </c>
      <c r="AY357" s="196" t="s">
        <v>130</v>
      </c>
      <c r="BK357" s="198">
        <f>SUM(BK358:BK360)</f>
        <v>0</v>
      </c>
    </row>
    <row r="358" spans="2:65" s="1" customFormat="1" ht="20.4" customHeight="1">
      <c r="B358" s="35"/>
      <c r="C358" s="201" t="s">
        <v>509</v>
      </c>
      <c r="D358" s="201" t="s">
        <v>132</v>
      </c>
      <c r="E358" s="202" t="s">
        <v>686</v>
      </c>
      <c r="F358" s="203" t="s">
        <v>687</v>
      </c>
      <c r="G358" s="204" t="s">
        <v>308</v>
      </c>
      <c r="H358" s="205">
        <v>157.362</v>
      </c>
      <c r="I358" s="206"/>
      <c r="J358" s="207">
        <f>ROUND(I358*H358,2)</f>
        <v>0</v>
      </c>
      <c r="K358" s="203" t="s">
        <v>136</v>
      </c>
      <c r="L358" s="40"/>
      <c r="M358" s="208" t="s">
        <v>19</v>
      </c>
      <c r="N358" s="209" t="s">
        <v>45</v>
      </c>
      <c r="O358" s="76"/>
      <c r="P358" s="210">
        <f>O358*H358</f>
        <v>0</v>
      </c>
      <c r="Q358" s="210">
        <v>0</v>
      </c>
      <c r="R358" s="210">
        <f>Q358*H358</f>
        <v>0</v>
      </c>
      <c r="S358" s="210">
        <v>0</v>
      </c>
      <c r="T358" s="211">
        <f>S358*H358</f>
        <v>0</v>
      </c>
      <c r="AR358" s="14" t="s">
        <v>137</v>
      </c>
      <c r="AT358" s="14" t="s">
        <v>132</v>
      </c>
      <c r="AU358" s="14" t="s">
        <v>84</v>
      </c>
      <c r="AY358" s="14" t="s">
        <v>130</v>
      </c>
      <c r="BE358" s="212">
        <f>IF(N358="základní",J358,0)</f>
        <v>0</v>
      </c>
      <c r="BF358" s="212">
        <f>IF(N358="snížená",J358,0)</f>
        <v>0</v>
      </c>
      <c r="BG358" s="212">
        <f>IF(N358="zákl. přenesená",J358,0)</f>
        <v>0</v>
      </c>
      <c r="BH358" s="212">
        <f>IF(N358="sníž. přenesená",J358,0)</f>
        <v>0</v>
      </c>
      <c r="BI358" s="212">
        <f>IF(N358="nulová",J358,0)</f>
        <v>0</v>
      </c>
      <c r="BJ358" s="14" t="s">
        <v>82</v>
      </c>
      <c r="BK358" s="212">
        <f>ROUND(I358*H358,2)</f>
        <v>0</v>
      </c>
      <c r="BL358" s="14" t="s">
        <v>137</v>
      </c>
      <c r="BM358" s="14" t="s">
        <v>1273</v>
      </c>
    </row>
    <row r="359" spans="2:47" s="1" customFormat="1" ht="12">
      <c r="B359" s="35"/>
      <c r="C359" s="36"/>
      <c r="D359" s="213" t="s">
        <v>139</v>
      </c>
      <c r="E359" s="36"/>
      <c r="F359" s="214" t="s">
        <v>689</v>
      </c>
      <c r="G359" s="36"/>
      <c r="H359" s="36"/>
      <c r="I359" s="127"/>
      <c r="J359" s="36"/>
      <c r="K359" s="36"/>
      <c r="L359" s="40"/>
      <c r="M359" s="215"/>
      <c r="N359" s="76"/>
      <c r="O359" s="76"/>
      <c r="P359" s="76"/>
      <c r="Q359" s="76"/>
      <c r="R359" s="76"/>
      <c r="S359" s="76"/>
      <c r="T359" s="77"/>
      <c r="AT359" s="14" t="s">
        <v>139</v>
      </c>
      <c r="AU359" s="14" t="s">
        <v>84</v>
      </c>
    </row>
    <row r="360" spans="2:47" s="1" customFormat="1" ht="12">
      <c r="B360" s="35"/>
      <c r="C360" s="36"/>
      <c r="D360" s="213" t="s">
        <v>141</v>
      </c>
      <c r="E360" s="36"/>
      <c r="F360" s="216" t="s">
        <v>690</v>
      </c>
      <c r="G360" s="36"/>
      <c r="H360" s="36"/>
      <c r="I360" s="127"/>
      <c r="J360" s="36"/>
      <c r="K360" s="36"/>
      <c r="L360" s="40"/>
      <c r="M360" s="238"/>
      <c r="N360" s="239"/>
      <c r="O360" s="239"/>
      <c r="P360" s="239"/>
      <c r="Q360" s="239"/>
      <c r="R360" s="239"/>
      <c r="S360" s="239"/>
      <c r="T360" s="240"/>
      <c r="AT360" s="14" t="s">
        <v>141</v>
      </c>
      <c r="AU360" s="14" t="s">
        <v>84</v>
      </c>
    </row>
    <row r="361" spans="2:12" s="1" customFormat="1" ht="6.95" customHeight="1">
      <c r="B361" s="54"/>
      <c r="C361" s="55"/>
      <c r="D361" s="55"/>
      <c r="E361" s="55"/>
      <c r="F361" s="55"/>
      <c r="G361" s="55"/>
      <c r="H361" s="55"/>
      <c r="I361" s="151"/>
      <c r="J361" s="55"/>
      <c r="K361" s="55"/>
      <c r="L361" s="40"/>
    </row>
  </sheetData>
  <sheetProtection password="CC35" sheet="1" objects="1" scenarios="1" formatColumns="0" formatRows="0" autoFilter="0"/>
  <autoFilter ref="C87:K360"/>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BM106"/>
  <sheetViews>
    <sheetView showGridLines="0" workbookViewId="0" topLeftCell="A1"/>
  </sheetViews>
  <sheetFormatPr defaultColWidth="9.140625" defaultRowHeight="12"/>
  <cols>
    <col min="1" max="1" width="7.140625" style="0" customWidth="1"/>
    <col min="2" max="2" width="1.421875" style="0" customWidth="1"/>
    <col min="3" max="3" width="3.57421875" style="0" customWidth="1"/>
    <col min="4" max="4" width="3.7109375" style="0" customWidth="1"/>
    <col min="5" max="5" width="14.7109375" style="0" customWidth="1"/>
    <col min="6" max="6" width="86.421875" style="0" customWidth="1"/>
    <col min="7" max="7" width="7.421875" style="0" customWidth="1"/>
    <col min="8" max="8" width="9.57421875" style="0" customWidth="1"/>
    <col min="9" max="9" width="12.140625" style="120" customWidth="1"/>
    <col min="10" max="10" width="20.140625" style="0" customWidth="1"/>
    <col min="11" max="11" width="13.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57421875" style="0" customWidth="1"/>
    <col min="23" max="23" width="14.00390625" style="0" customWidth="1"/>
    <col min="24" max="24" width="10.57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5" customHeight="1">
      <c r="AT2" s="14" t="s">
        <v>99</v>
      </c>
    </row>
    <row r="3" spans="2:46" ht="6.95" customHeight="1">
      <c r="B3" s="121"/>
      <c r="C3" s="122"/>
      <c r="D3" s="122"/>
      <c r="E3" s="122"/>
      <c r="F3" s="122"/>
      <c r="G3" s="122"/>
      <c r="H3" s="122"/>
      <c r="I3" s="123"/>
      <c r="J3" s="122"/>
      <c r="K3" s="122"/>
      <c r="L3" s="17"/>
      <c r="AT3" s="14" t="s">
        <v>84</v>
      </c>
    </row>
    <row r="4" spans="2:46" ht="24.95" customHeight="1">
      <c r="B4" s="17"/>
      <c r="D4" s="124" t="s">
        <v>100</v>
      </c>
      <c r="L4" s="17"/>
      <c r="M4" s="21" t="s">
        <v>10</v>
      </c>
      <c r="AT4" s="14" t="s">
        <v>4</v>
      </c>
    </row>
    <row r="5" spans="2:12" ht="6.95" customHeight="1">
      <c r="B5" s="17"/>
      <c r="L5" s="17"/>
    </row>
    <row r="6" spans="2:12" ht="12" customHeight="1">
      <c r="B6" s="17"/>
      <c r="D6" s="125" t="s">
        <v>16</v>
      </c>
      <c r="L6" s="17"/>
    </row>
    <row r="7" spans="2:12" ht="14.4" customHeight="1">
      <c r="B7" s="17"/>
      <c r="E7" s="126" t="str">
        <f>'Rekapitulace stavby'!K6</f>
        <v>Obnova a dostavba kanalizace Plánice - Klatovská, Kostelní</v>
      </c>
      <c r="F7" s="125"/>
      <c r="G7" s="125"/>
      <c r="H7" s="125"/>
      <c r="L7" s="17"/>
    </row>
    <row r="8" spans="2:12" s="1" customFormat="1" ht="12" customHeight="1">
      <c r="B8" s="40"/>
      <c r="D8" s="125" t="s">
        <v>101</v>
      </c>
      <c r="I8" s="127"/>
      <c r="L8" s="40"/>
    </row>
    <row r="9" spans="2:12" s="1" customFormat="1" ht="36.95" customHeight="1">
      <c r="B9" s="40"/>
      <c r="E9" s="128" t="s">
        <v>1274</v>
      </c>
      <c r="F9" s="1"/>
      <c r="G9" s="1"/>
      <c r="H9" s="1"/>
      <c r="I9" s="127"/>
      <c r="L9" s="40"/>
    </row>
    <row r="10" spans="2:12" s="1" customFormat="1" ht="12">
      <c r="B10" s="40"/>
      <c r="I10" s="127"/>
      <c r="L10" s="40"/>
    </row>
    <row r="11" spans="2:12" s="1" customFormat="1" ht="12" customHeight="1">
      <c r="B11" s="40"/>
      <c r="D11" s="125" t="s">
        <v>18</v>
      </c>
      <c r="F11" s="14" t="s">
        <v>19</v>
      </c>
      <c r="I11" s="129" t="s">
        <v>20</v>
      </c>
      <c r="J11" s="14" t="s">
        <v>19</v>
      </c>
      <c r="L11" s="40"/>
    </row>
    <row r="12" spans="2:12" s="1" customFormat="1" ht="12" customHeight="1">
      <c r="B12" s="40"/>
      <c r="D12" s="125" t="s">
        <v>21</v>
      </c>
      <c r="F12" s="14" t="s">
        <v>22</v>
      </c>
      <c r="I12" s="129" t="s">
        <v>23</v>
      </c>
      <c r="J12" s="130" t="str">
        <f>'Rekapitulace stavby'!AN8</f>
        <v>29. 10. 2018</v>
      </c>
      <c r="L12" s="40"/>
    </row>
    <row r="13" spans="2:12" s="1" customFormat="1" ht="10.8" customHeight="1">
      <c r="B13" s="40"/>
      <c r="I13" s="127"/>
      <c r="L13" s="40"/>
    </row>
    <row r="14" spans="2:12" s="1" customFormat="1" ht="12" customHeight="1">
      <c r="B14" s="40"/>
      <c r="D14" s="125" t="s">
        <v>25</v>
      </c>
      <c r="I14" s="129" t="s">
        <v>26</v>
      </c>
      <c r="J14" s="14" t="s">
        <v>27</v>
      </c>
      <c r="L14" s="40"/>
    </row>
    <row r="15" spans="2:12" s="1" customFormat="1" ht="18" customHeight="1">
      <c r="B15" s="40"/>
      <c r="E15" s="14" t="s">
        <v>28</v>
      </c>
      <c r="I15" s="129" t="s">
        <v>29</v>
      </c>
      <c r="J15" s="14" t="s">
        <v>19</v>
      </c>
      <c r="L15" s="40"/>
    </row>
    <row r="16" spans="2:12" s="1" customFormat="1" ht="6.95" customHeight="1">
      <c r="B16" s="40"/>
      <c r="I16" s="127"/>
      <c r="L16" s="40"/>
    </row>
    <row r="17" spans="2:12" s="1" customFormat="1" ht="12" customHeight="1">
      <c r="B17" s="40"/>
      <c r="D17" s="125" t="s">
        <v>30</v>
      </c>
      <c r="I17" s="129" t="s">
        <v>26</v>
      </c>
      <c r="J17" s="30" t="str">
        <f>'Rekapitulace stavby'!AN13</f>
        <v>Vyplň údaj</v>
      </c>
      <c r="L17" s="40"/>
    </row>
    <row r="18" spans="2:12" s="1" customFormat="1" ht="18" customHeight="1">
      <c r="B18" s="40"/>
      <c r="E18" s="30" t="str">
        <f>'Rekapitulace stavby'!E14</f>
        <v>Vyplň údaj</v>
      </c>
      <c r="F18" s="14"/>
      <c r="G18" s="14"/>
      <c r="H18" s="14"/>
      <c r="I18" s="129" t="s">
        <v>29</v>
      </c>
      <c r="J18" s="30" t="str">
        <f>'Rekapitulace stavby'!AN14</f>
        <v>Vyplň údaj</v>
      </c>
      <c r="L18" s="40"/>
    </row>
    <row r="19" spans="2:12" s="1" customFormat="1" ht="6.95" customHeight="1">
      <c r="B19" s="40"/>
      <c r="I19" s="127"/>
      <c r="L19" s="40"/>
    </row>
    <row r="20" spans="2:12" s="1" customFormat="1" ht="12" customHeight="1">
      <c r="B20" s="40"/>
      <c r="D20" s="125" t="s">
        <v>32</v>
      </c>
      <c r="I20" s="129" t="s">
        <v>26</v>
      </c>
      <c r="J20" s="14" t="s">
        <v>33</v>
      </c>
      <c r="L20" s="40"/>
    </row>
    <row r="21" spans="2:12" s="1" customFormat="1" ht="18" customHeight="1">
      <c r="B21" s="40"/>
      <c r="E21" s="14" t="s">
        <v>34</v>
      </c>
      <c r="I21" s="129" t="s">
        <v>29</v>
      </c>
      <c r="J21" s="14" t="s">
        <v>19</v>
      </c>
      <c r="L21" s="40"/>
    </row>
    <row r="22" spans="2:12" s="1" customFormat="1" ht="6.95" customHeight="1">
      <c r="B22" s="40"/>
      <c r="I22" s="127"/>
      <c r="L22" s="40"/>
    </row>
    <row r="23" spans="2:12" s="1" customFormat="1" ht="12" customHeight="1">
      <c r="B23" s="40"/>
      <c r="D23" s="125" t="s">
        <v>36</v>
      </c>
      <c r="I23" s="129" t="s">
        <v>26</v>
      </c>
      <c r="J23" s="14" t="str">
        <f>IF('Rekapitulace stavby'!AN19="","",'Rekapitulace stavby'!AN19)</f>
        <v/>
      </c>
      <c r="L23" s="40"/>
    </row>
    <row r="24" spans="2:12" s="1" customFormat="1" ht="18" customHeight="1">
      <c r="B24" s="40"/>
      <c r="E24" s="14" t="str">
        <f>IF('Rekapitulace stavby'!E20="","",'Rekapitulace stavby'!E20)</f>
        <v xml:space="preserve"> </v>
      </c>
      <c r="I24" s="129" t="s">
        <v>29</v>
      </c>
      <c r="J24" s="14" t="str">
        <f>IF('Rekapitulace stavby'!AN20="","",'Rekapitulace stavby'!AN20)</f>
        <v/>
      </c>
      <c r="L24" s="40"/>
    </row>
    <row r="25" spans="2:12" s="1" customFormat="1" ht="6.95" customHeight="1">
      <c r="B25" s="40"/>
      <c r="I25" s="127"/>
      <c r="L25" s="40"/>
    </row>
    <row r="26" spans="2:12" s="1" customFormat="1" ht="12" customHeight="1">
      <c r="B26" s="40"/>
      <c r="D26" s="125" t="s">
        <v>38</v>
      </c>
      <c r="I26" s="127"/>
      <c r="L26" s="40"/>
    </row>
    <row r="27" spans="2:12" s="6" customFormat="1" ht="14.4" customHeight="1">
      <c r="B27" s="131"/>
      <c r="E27" s="132" t="s">
        <v>19</v>
      </c>
      <c r="F27" s="132"/>
      <c r="G27" s="132"/>
      <c r="H27" s="132"/>
      <c r="I27" s="133"/>
      <c r="L27" s="131"/>
    </row>
    <row r="28" spans="2:12" s="1" customFormat="1" ht="6.95" customHeight="1">
      <c r="B28" s="40"/>
      <c r="I28" s="127"/>
      <c r="L28" s="40"/>
    </row>
    <row r="29" spans="2:12" s="1" customFormat="1" ht="6.95" customHeight="1">
      <c r="B29" s="40"/>
      <c r="D29" s="68"/>
      <c r="E29" s="68"/>
      <c r="F29" s="68"/>
      <c r="G29" s="68"/>
      <c r="H29" s="68"/>
      <c r="I29" s="134"/>
      <c r="J29" s="68"/>
      <c r="K29" s="68"/>
      <c r="L29" s="40"/>
    </row>
    <row r="30" spans="2:12" s="1" customFormat="1" ht="25.4" customHeight="1">
      <c r="B30" s="40"/>
      <c r="D30" s="135" t="s">
        <v>40</v>
      </c>
      <c r="I30" s="127"/>
      <c r="J30" s="136">
        <f>ROUND(J86,2)</f>
        <v>0</v>
      </c>
      <c r="L30" s="40"/>
    </row>
    <row r="31" spans="2:12" s="1" customFormat="1" ht="6.95" customHeight="1">
      <c r="B31" s="40"/>
      <c r="D31" s="68"/>
      <c r="E31" s="68"/>
      <c r="F31" s="68"/>
      <c r="G31" s="68"/>
      <c r="H31" s="68"/>
      <c r="I31" s="134"/>
      <c r="J31" s="68"/>
      <c r="K31" s="68"/>
      <c r="L31" s="40"/>
    </row>
    <row r="32" spans="2:12" s="1" customFormat="1" ht="14.4" customHeight="1">
      <c r="B32" s="40"/>
      <c r="F32" s="137" t="s">
        <v>42</v>
      </c>
      <c r="I32" s="138" t="s">
        <v>41</v>
      </c>
      <c r="J32" s="137" t="s">
        <v>43</v>
      </c>
      <c r="L32" s="40"/>
    </row>
    <row r="33" spans="2:12" s="1" customFormat="1" ht="14.4" customHeight="1">
      <c r="B33" s="40"/>
      <c r="D33" s="125" t="s">
        <v>44</v>
      </c>
      <c r="E33" s="125" t="s">
        <v>45</v>
      </c>
      <c r="F33" s="139">
        <f>ROUND((SUM(BE86:BE105)),2)</f>
        <v>0</v>
      </c>
      <c r="I33" s="140">
        <v>0.21</v>
      </c>
      <c r="J33" s="139">
        <f>ROUND(((SUM(BE86:BE105))*I33),2)</f>
        <v>0</v>
      </c>
      <c r="L33" s="40"/>
    </row>
    <row r="34" spans="2:12" s="1" customFormat="1" ht="14.4" customHeight="1">
      <c r="B34" s="40"/>
      <c r="E34" s="125" t="s">
        <v>46</v>
      </c>
      <c r="F34" s="139">
        <f>ROUND((SUM(BF86:BF105)),2)</f>
        <v>0</v>
      </c>
      <c r="I34" s="140">
        <v>0.15</v>
      </c>
      <c r="J34" s="139">
        <f>ROUND(((SUM(BF86:BF105))*I34),2)</f>
        <v>0</v>
      </c>
      <c r="L34" s="40"/>
    </row>
    <row r="35" spans="2:12" s="1" customFormat="1" ht="14.4" customHeight="1" hidden="1">
      <c r="B35" s="40"/>
      <c r="E35" s="125" t="s">
        <v>47</v>
      </c>
      <c r="F35" s="139">
        <f>ROUND((SUM(BG86:BG105)),2)</f>
        <v>0</v>
      </c>
      <c r="I35" s="140">
        <v>0.21</v>
      </c>
      <c r="J35" s="139">
        <f>0</f>
        <v>0</v>
      </c>
      <c r="L35" s="40"/>
    </row>
    <row r="36" spans="2:12" s="1" customFormat="1" ht="14.4" customHeight="1" hidden="1">
      <c r="B36" s="40"/>
      <c r="E36" s="125" t="s">
        <v>48</v>
      </c>
      <c r="F36" s="139">
        <f>ROUND((SUM(BH86:BH105)),2)</f>
        <v>0</v>
      </c>
      <c r="I36" s="140">
        <v>0.15</v>
      </c>
      <c r="J36" s="139">
        <f>0</f>
        <v>0</v>
      </c>
      <c r="L36" s="40"/>
    </row>
    <row r="37" spans="2:12" s="1" customFormat="1" ht="14.4" customHeight="1" hidden="1">
      <c r="B37" s="40"/>
      <c r="E37" s="125" t="s">
        <v>49</v>
      </c>
      <c r="F37" s="139">
        <f>ROUND((SUM(BI86:BI105)),2)</f>
        <v>0</v>
      </c>
      <c r="I37" s="140">
        <v>0</v>
      </c>
      <c r="J37" s="139">
        <f>0</f>
        <v>0</v>
      </c>
      <c r="L37" s="40"/>
    </row>
    <row r="38" spans="2:12" s="1" customFormat="1" ht="6.95" customHeight="1">
      <c r="B38" s="40"/>
      <c r="I38" s="127"/>
      <c r="L38" s="40"/>
    </row>
    <row r="39" spans="2:12" s="1" customFormat="1" ht="25.4" customHeight="1">
      <c r="B39" s="40"/>
      <c r="C39" s="141"/>
      <c r="D39" s="142" t="s">
        <v>50</v>
      </c>
      <c r="E39" s="143"/>
      <c r="F39" s="143"/>
      <c r="G39" s="144" t="s">
        <v>51</v>
      </c>
      <c r="H39" s="145" t="s">
        <v>52</v>
      </c>
      <c r="I39" s="146"/>
      <c r="J39" s="147">
        <f>SUM(J30:J37)</f>
        <v>0</v>
      </c>
      <c r="K39" s="148"/>
      <c r="L39" s="40"/>
    </row>
    <row r="40" spans="2:12" s="1" customFormat="1" ht="14.4" customHeight="1">
      <c r="B40" s="149"/>
      <c r="C40" s="150"/>
      <c r="D40" s="150"/>
      <c r="E40" s="150"/>
      <c r="F40" s="150"/>
      <c r="G40" s="150"/>
      <c r="H40" s="150"/>
      <c r="I40" s="151"/>
      <c r="J40" s="150"/>
      <c r="K40" s="150"/>
      <c r="L40" s="40"/>
    </row>
    <row r="44" spans="2:12" s="1" customFormat="1" ht="6.95" customHeight="1">
      <c r="B44" s="152"/>
      <c r="C44" s="153"/>
      <c r="D44" s="153"/>
      <c r="E44" s="153"/>
      <c r="F44" s="153"/>
      <c r="G44" s="153"/>
      <c r="H44" s="153"/>
      <c r="I44" s="154"/>
      <c r="J44" s="153"/>
      <c r="K44" s="153"/>
      <c r="L44" s="40"/>
    </row>
    <row r="45" spans="2:12" s="1" customFormat="1" ht="24.95" customHeight="1">
      <c r="B45" s="35"/>
      <c r="C45" s="20" t="s">
        <v>103</v>
      </c>
      <c r="D45" s="36"/>
      <c r="E45" s="36"/>
      <c r="F45" s="36"/>
      <c r="G45" s="36"/>
      <c r="H45" s="36"/>
      <c r="I45" s="127"/>
      <c r="J45" s="36"/>
      <c r="K45" s="36"/>
      <c r="L45" s="40"/>
    </row>
    <row r="46" spans="2:12" s="1" customFormat="1" ht="6.95" customHeight="1">
      <c r="B46" s="35"/>
      <c r="C46" s="36"/>
      <c r="D46" s="36"/>
      <c r="E46" s="36"/>
      <c r="F46" s="36"/>
      <c r="G46" s="36"/>
      <c r="H46" s="36"/>
      <c r="I46" s="127"/>
      <c r="J46" s="36"/>
      <c r="K46" s="36"/>
      <c r="L46" s="40"/>
    </row>
    <row r="47" spans="2:12" s="1" customFormat="1" ht="12" customHeight="1">
      <c r="B47" s="35"/>
      <c r="C47" s="29" t="s">
        <v>16</v>
      </c>
      <c r="D47" s="36"/>
      <c r="E47" s="36"/>
      <c r="F47" s="36"/>
      <c r="G47" s="36"/>
      <c r="H47" s="36"/>
      <c r="I47" s="127"/>
      <c r="J47" s="36"/>
      <c r="K47" s="36"/>
      <c r="L47" s="40"/>
    </row>
    <row r="48" spans="2:12" s="1" customFormat="1" ht="14.4" customHeight="1">
      <c r="B48" s="35"/>
      <c r="C48" s="36"/>
      <c r="D48" s="36"/>
      <c r="E48" s="155" t="str">
        <f>E7</f>
        <v>Obnova a dostavba kanalizace Plánice - Klatovská, Kostelní</v>
      </c>
      <c r="F48" s="29"/>
      <c r="G48" s="29"/>
      <c r="H48" s="29"/>
      <c r="I48" s="127"/>
      <c r="J48" s="36"/>
      <c r="K48" s="36"/>
      <c r="L48" s="40"/>
    </row>
    <row r="49" spans="2:12" s="1" customFormat="1" ht="12" customHeight="1">
      <c r="B49" s="35"/>
      <c r="C49" s="29" t="s">
        <v>101</v>
      </c>
      <c r="D49" s="36"/>
      <c r="E49" s="36"/>
      <c r="F49" s="36"/>
      <c r="G49" s="36"/>
      <c r="H49" s="36"/>
      <c r="I49" s="127"/>
      <c r="J49" s="36"/>
      <c r="K49" s="36"/>
      <c r="L49" s="40"/>
    </row>
    <row r="50" spans="2:12" s="1" customFormat="1" ht="14.4" customHeight="1">
      <c r="B50" s="35"/>
      <c r="C50" s="36"/>
      <c r="D50" s="36"/>
      <c r="E50" s="61" t="str">
        <f>E9</f>
        <v>VRN - Vedlejší rozpočtové náklady</v>
      </c>
      <c r="F50" s="36"/>
      <c r="G50" s="36"/>
      <c r="H50" s="36"/>
      <c r="I50" s="127"/>
      <c r="J50" s="36"/>
      <c r="K50" s="36"/>
      <c r="L50" s="40"/>
    </row>
    <row r="51" spans="2:12" s="1" customFormat="1" ht="6.95" customHeight="1">
      <c r="B51" s="35"/>
      <c r="C51" s="36"/>
      <c r="D51" s="36"/>
      <c r="E51" s="36"/>
      <c r="F51" s="36"/>
      <c r="G51" s="36"/>
      <c r="H51" s="36"/>
      <c r="I51" s="127"/>
      <c r="J51" s="36"/>
      <c r="K51" s="36"/>
      <c r="L51" s="40"/>
    </row>
    <row r="52" spans="2:12" s="1" customFormat="1" ht="12" customHeight="1">
      <c r="B52" s="35"/>
      <c r="C52" s="29" t="s">
        <v>21</v>
      </c>
      <c r="D52" s="36"/>
      <c r="E52" s="36"/>
      <c r="F52" s="24" t="str">
        <f>F12</f>
        <v>Plánice</v>
      </c>
      <c r="G52" s="36"/>
      <c r="H52" s="36"/>
      <c r="I52" s="129" t="s">
        <v>23</v>
      </c>
      <c r="J52" s="64" t="str">
        <f>IF(J12="","",J12)</f>
        <v>29. 10. 2018</v>
      </c>
      <c r="K52" s="36"/>
      <c r="L52" s="40"/>
    </row>
    <row r="53" spans="2:12" s="1" customFormat="1" ht="6.95" customHeight="1">
      <c r="B53" s="35"/>
      <c r="C53" s="36"/>
      <c r="D53" s="36"/>
      <c r="E53" s="36"/>
      <c r="F53" s="36"/>
      <c r="G53" s="36"/>
      <c r="H53" s="36"/>
      <c r="I53" s="127"/>
      <c r="J53" s="36"/>
      <c r="K53" s="36"/>
      <c r="L53" s="40"/>
    </row>
    <row r="54" spans="2:12" s="1" customFormat="1" ht="22.8" customHeight="1">
      <c r="B54" s="35"/>
      <c r="C54" s="29" t="s">
        <v>25</v>
      </c>
      <c r="D54" s="36"/>
      <c r="E54" s="36"/>
      <c r="F54" s="24" t="str">
        <f>E15</f>
        <v>Město Plánice</v>
      </c>
      <c r="G54" s="36"/>
      <c r="H54" s="36"/>
      <c r="I54" s="129" t="s">
        <v>32</v>
      </c>
      <c r="J54" s="33" t="str">
        <f>E21</f>
        <v>INGVAMA inženýrská a projektová spol. s r.o.</v>
      </c>
      <c r="K54" s="36"/>
      <c r="L54" s="40"/>
    </row>
    <row r="55" spans="2:12" s="1" customFormat="1" ht="12.6" customHeight="1">
      <c r="B55" s="35"/>
      <c r="C55" s="29" t="s">
        <v>30</v>
      </c>
      <c r="D55" s="36"/>
      <c r="E55" s="36"/>
      <c r="F55" s="24" t="str">
        <f>IF(E18="","",E18)</f>
        <v>Vyplň údaj</v>
      </c>
      <c r="G55" s="36"/>
      <c r="H55" s="36"/>
      <c r="I55" s="129" t="s">
        <v>36</v>
      </c>
      <c r="J55" s="33" t="str">
        <f>E24</f>
        <v xml:space="preserve"> </v>
      </c>
      <c r="K55" s="36"/>
      <c r="L55" s="40"/>
    </row>
    <row r="56" spans="2:12" s="1" customFormat="1" ht="10.3" customHeight="1">
      <c r="B56" s="35"/>
      <c r="C56" s="36"/>
      <c r="D56" s="36"/>
      <c r="E56" s="36"/>
      <c r="F56" s="36"/>
      <c r="G56" s="36"/>
      <c r="H56" s="36"/>
      <c r="I56" s="127"/>
      <c r="J56" s="36"/>
      <c r="K56" s="36"/>
      <c r="L56" s="40"/>
    </row>
    <row r="57" spans="2:12" s="1" customFormat="1" ht="29.25" customHeight="1">
      <c r="B57" s="35"/>
      <c r="C57" s="156" t="s">
        <v>104</v>
      </c>
      <c r="D57" s="157"/>
      <c r="E57" s="157"/>
      <c r="F57" s="157"/>
      <c r="G57" s="157"/>
      <c r="H57" s="157"/>
      <c r="I57" s="158"/>
      <c r="J57" s="159" t="s">
        <v>105</v>
      </c>
      <c r="K57" s="157"/>
      <c r="L57" s="40"/>
    </row>
    <row r="58" spans="2:12" s="1" customFormat="1" ht="10.3" customHeight="1">
      <c r="B58" s="35"/>
      <c r="C58" s="36"/>
      <c r="D58" s="36"/>
      <c r="E58" s="36"/>
      <c r="F58" s="36"/>
      <c r="G58" s="36"/>
      <c r="H58" s="36"/>
      <c r="I58" s="127"/>
      <c r="J58" s="36"/>
      <c r="K58" s="36"/>
      <c r="L58" s="40"/>
    </row>
    <row r="59" spans="2:47" s="1" customFormat="1" ht="22.8" customHeight="1">
      <c r="B59" s="35"/>
      <c r="C59" s="160" t="s">
        <v>72</v>
      </c>
      <c r="D59" s="36"/>
      <c r="E59" s="36"/>
      <c r="F59" s="36"/>
      <c r="G59" s="36"/>
      <c r="H59" s="36"/>
      <c r="I59" s="127"/>
      <c r="J59" s="94">
        <f>J86</f>
        <v>0</v>
      </c>
      <c r="K59" s="36"/>
      <c r="L59" s="40"/>
      <c r="AU59" s="14" t="s">
        <v>106</v>
      </c>
    </row>
    <row r="60" spans="2:12" s="7" customFormat="1" ht="24.95" customHeight="1">
      <c r="B60" s="161"/>
      <c r="C60" s="162"/>
      <c r="D60" s="163" t="s">
        <v>107</v>
      </c>
      <c r="E60" s="164"/>
      <c r="F60" s="164"/>
      <c r="G60" s="164"/>
      <c r="H60" s="164"/>
      <c r="I60" s="165"/>
      <c r="J60" s="166">
        <f>J87</f>
        <v>0</v>
      </c>
      <c r="K60" s="162"/>
      <c r="L60" s="167"/>
    </row>
    <row r="61" spans="2:12" s="8" customFormat="1" ht="19.9" customHeight="1">
      <c r="B61" s="168"/>
      <c r="C61" s="169"/>
      <c r="D61" s="170" t="s">
        <v>973</v>
      </c>
      <c r="E61" s="171"/>
      <c r="F61" s="171"/>
      <c r="G61" s="171"/>
      <c r="H61" s="171"/>
      <c r="I61" s="172"/>
      <c r="J61" s="173">
        <f>J88</f>
        <v>0</v>
      </c>
      <c r="K61" s="169"/>
      <c r="L61" s="174"/>
    </row>
    <row r="62" spans="2:12" s="7" customFormat="1" ht="24.95" customHeight="1">
      <c r="B62" s="161"/>
      <c r="C62" s="162"/>
      <c r="D62" s="163" t="s">
        <v>1274</v>
      </c>
      <c r="E62" s="164"/>
      <c r="F62" s="164"/>
      <c r="G62" s="164"/>
      <c r="H62" s="164"/>
      <c r="I62" s="165"/>
      <c r="J62" s="166">
        <f>J89</f>
        <v>0</v>
      </c>
      <c r="K62" s="162"/>
      <c r="L62" s="167"/>
    </row>
    <row r="63" spans="2:12" s="8" customFormat="1" ht="19.9" customHeight="1">
      <c r="B63" s="168"/>
      <c r="C63" s="169"/>
      <c r="D63" s="170" t="s">
        <v>1275</v>
      </c>
      <c r="E63" s="171"/>
      <c r="F63" s="171"/>
      <c r="G63" s="171"/>
      <c r="H63" s="171"/>
      <c r="I63" s="172"/>
      <c r="J63" s="173">
        <f>J90</f>
        <v>0</v>
      </c>
      <c r="K63" s="169"/>
      <c r="L63" s="174"/>
    </row>
    <row r="64" spans="2:12" s="8" customFormat="1" ht="19.9" customHeight="1">
      <c r="B64" s="168"/>
      <c r="C64" s="169"/>
      <c r="D64" s="170" t="s">
        <v>1276</v>
      </c>
      <c r="E64" s="171"/>
      <c r="F64" s="171"/>
      <c r="G64" s="171"/>
      <c r="H64" s="171"/>
      <c r="I64" s="172"/>
      <c r="J64" s="173">
        <f>J97</f>
        <v>0</v>
      </c>
      <c r="K64" s="169"/>
      <c r="L64" s="174"/>
    </row>
    <row r="65" spans="2:12" s="8" customFormat="1" ht="19.9" customHeight="1">
      <c r="B65" s="168"/>
      <c r="C65" s="169"/>
      <c r="D65" s="170" t="s">
        <v>1277</v>
      </c>
      <c r="E65" s="171"/>
      <c r="F65" s="171"/>
      <c r="G65" s="171"/>
      <c r="H65" s="171"/>
      <c r="I65" s="172"/>
      <c r="J65" s="173">
        <f>J100</f>
        <v>0</v>
      </c>
      <c r="K65" s="169"/>
      <c r="L65" s="174"/>
    </row>
    <row r="66" spans="2:12" s="8" customFormat="1" ht="19.9" customHeight="1">
      <c r="B66" s="168"/>
      <c r="C66" s="169"/>
      <c r="D66" s="170" t="s">
        <v>1278</v>
      </c>
      <c r="E66" s="171"/>
      <c r="F66" s="171"/>
      <c r="G66" s="171"/>
      <c r="H66" s="171"/>
      <c r="I66" s="172"/>
      <c r="J66" s="173">
        <f>J103</f>
        <v>0</v>
      </c>
      <c r="K66" s="169"/>
      <c r="L66" s="174"/>
    </row>
    <row r="67" spans="2:12" s="1" customFormat="1" ht="21.8" customHeight="1">
      <c r="B67" s="35"/>
      <c r="C67" s="36"/>
      <c r="D67" s="36"/>
      <c r="E67" s="36"/>
      <c r="F67" s="36"/>
      <c r="G67" s="36"/>
      <c r="H67" s="36"/>
      <c r="I67" s="127"/>
      <c r="J67" s="36"/>
      <c r="K67" s="36"/>
      <c r="L67" s="40"/>
    </row>
    <row r="68" spans="2:12" s="1" customFormat="1" ht="6.95" customHeight="1">
      <c r="B68" s="54"/>
      <c r="C68" s="55"/>
      <c r="D68" s="55"/>
      <c r="E68" s="55"/>
      <c r="F68" s="55"/>
      <c r="G68" s="55"/>
      <c r="H68" s="55"/>
      <c r="I68" s="151"/>
      <c r="J68" s="55"/>
      <c r="K68" s="55"/>
      <c r="L68" s="40"/>
    </row>
    <row r="72" spans="2:12" s="1" customFormat="1" ht="6.95" customHeight="1">
      <c r="B72" s="56"/>
      <c r="C72" s="57"/>
      <c r="D72" s="57"/>
      <c r="E72" s="57"/>
      <c r="F72" s="57"/>
      <c r="G72" s="57"/>
      <c r="H72" s="57"/>
      <c r="I72" s="154"/>
      <c r="J72" s="57"/>
      <c r="K72" s="57"/>
      <c r="L72" s="40"/>
    </row>
    <row r="73" spans="2:12" s="1" customFormat="1" ht="24.95" customHeight="1">
      <c r="B73" s="35"/>
      <c r="C73" s="20" t="s">
        <v>115</v>
      </c>
      <c r="D73" s="36"/>
      <c r="E73" s="36"/>
      <c r="F73" s="36"/>
      <c r="G73" s="36"/>
      <c r="H73" s="36"/>
      <c r="I73" s="127"/>
      <c r="J73" s="36"/>
      <c r="K73" s="36"/>
      <c r="L73" s="40"/>
    </row>
    <row r="74" spans="2:12" s="1" customFormat="1" ht="6.95" customHeight="1">
      <c r="B74" s="35"/>
      <c r="C74" s="36"/>
      <c r="D74" s="36"/>
      <c r="E74" s="36"/>
      <c r="F74" s="36"/>
      <c r="G74" s="36"/>
      <c r="H74" s="36"/>
      <c r="I74" s="127"/>
      <c r="J74" s="36"/>
      <c r="K74" s="36"/>
      <c r="L74" s="40"/>
    </row>
    <row r="75" spans="2:12" s="1" customFormat="1" ht="12" customHeight="1">
      <c r="B75" s="35"/>
      <c r="C75" s="29" t="s">
        <v>16</v>
      </c>
      <c r="D75" s="36"/>
      <c r="E75" s="36"/>
      <c r="F75" s="36"/>
      <c r="G75" s="36"/>
      <c r="H75" s="36"/>
      <c r="I75" s="127"/>
      <c r="J75" s="36"/>
      <c r="K75" s="36"/>
      <c r="L75" s="40"/>
    </row>
    <row r="76" spans="2:12" s="1" customFormat="1" ht="14.4" customHeight="1">
      <c r="B76" s="35"/>
      <c r="C76" s="36"/>
      <c r="D76" s="36"/>
      <c r="E76" s="155" t="str">
        <f>E7</f>
        <v>Obnova a dostavba kanalizace Plánice - Klatovská, Kostelní</v>
      </c>
      <c r="F76" s="29"/>
      <c r="G76" s="29"/>
      <c r="H76" s="29"/>
      <c r="I76" s="127"/>
      <c r="J76" s="36"/>
      <c r="K76" s="36"/>
      <c r="L76" s="40"/>
    </row>
    <row r="77" spans="2:12" s="1" customFormat="1" ht="12" customHeight="1">
      <c r="B77" s="35"/>
      <c r="C77" s="29" t="s">
        <v>101</v>
      </c>
      <c r="D77" s="36"/>
      <c r="E77" s="36"/>
      <c r="F77" s="36"/>
      <c r="G77" s="36"/>
      <c r="H77" s="36"/>
      <c r="I77" s="127"/>
      <c r="J77" s="36"/>
      <c r="K77" s="36"/>
      <c r="L77" s="40"/>
    </row>
    <row r="78" spans="2:12" s="1" customFormat="1" ht="14.4" customHeight="1">
      <c r="B78" s="35"/>
      <c r="C78" s="36"/>
      <c r="D78" s="36"/>
      <c r="E78" s="61" t="str">
        <f>E9</f>
        <v>VRN - Vedlejší rozpočtové náklady</v>
      </c>
      <c r="F78" s="36"/>
      <c r="G78" s="36"/>
      <c r="H78" s="36"/>
      <c r="I78" s="127"/>
      <c r="J78" s="36"/>
      <c r="K78" s="36"/>
      <c r="L78" s="40"/>
    </row>
    <row r="79" spans="2:12" s="1" customFormat="1" ht="6.95" customHeight="1">
      <c r="B79" s="35"/>
      <c r="C79" s="36"/>
      <c r="D79" s="36"/>
      <c r="E79" s="36"/>
      <c r="F79" s="36"/>
      <c r="G79" s="36"/>
      <c r="H79" s="36"/>
      <c r="I79" s="127"/>
      <c r="J79" s="36"/>
      <c r="K79" s="36"/>
      <c r="L79" s="40"/>
    </row>
    <row r="80" spans="2:12" s="1" customFormat="1" ht="12" customHeight="1">
      <c r="B80" s="35"/>
      <c r="C80" s="29" t="s">
        <v>21</v>
      </c>
      <c r="D80" s="36"/>
      <c r="E80" s="36"/>
      <c r="F80" s="24" t="str">
        <f>F12</f>
        <v>Plánice</v>
      </c>
      <c r="G80" s="36"/>
      <c r="H80" s="36"/>
      <c r="I80" s="129" t="s">
        <v>23</v>
      </c>
      <c r="J80" s="64" t="str">
        <f>IF(J12="","",J12)</f>
        <v>29. 10. 2018</v>
      </c>
      <c r="K80" s="36"/>
      <c r="L80" s="40"/>
    </row>
    <row r="81" spans="2:12" s="1" customFormat="1" ht="6.95" customHeight="1">
      <c r="B81" s="35"/>
      <c r="C81" s="36"/>
      <c r="D81" s="36"/>
      <c r="E81" s="36"/>
      <c r="F81" s="36"/>
      <c r="G81" s="36"/>
      <c r="H81" s="36"/>
      <c r="I81" s="127"/>
      <c r="J81" s="36"/>
      <c r="K81" s="36"/>
      <c r="L81" s="40"/>
    </row>
    <row r="82" spans="2:12" s="1" customFormat="1" ht="22.8" customHeight="1">
      <c r="B82" s="35"/>
      <c r="C82" s="29" t="s">
        <v>25</v>
      </c>
      <c r="D82" s="36"/>
      <c r="E82" s="36"/>
      <c r="F82" s="24" t="str">
        <f>E15</f>
        <v>Město Plánice</v>
      </c>
      <c r="G82" s="36"/>
      <c r="H82" s="36"/>
      <c r="I82" s="129" t="s">
        <v>32</v>
      </c>
      <c r="J82" s="33" t="str">
        <f>E21</f>
        <v>INGVAMA inženýrská a projektová spol. s r.o.</v>
      </c>
      <c r="K82" s="36"/>
      <c r="L82" s="40"/>
    </row>
    <row r="83" spans="2:12" s="1" customFormat="1" ht="12.6" customHeight="1">
      <c r="B83" s="35"/>
      <c r="C83" s="29" t="s">
        <v>30</v>
      </c>
      <c r="D83" s="36"/>
      <c r="E83" s="36"/>
      <c r="F83" s="24" t="str">
        <f>IF(E18="","",E18)</f>
        <v>Vyplň údaj</v>
      </c>
      <c r="G83" s="36"/>
      <c r="H83" s="36"/>
      <c r="I83" s="129" t="s">
        <v>36</v>
      </c>
      <c r="J83" s="33" t="str">
        <f>E24</f>
        <v xml:space="preserve"> </v>
      </c>
      <c r="K83" s="36"/>
      <c r="L83" s="40"/>
    </row>
    <row r="84" spans="2:12" s="1" customFormat="1" ht="10.3" customHeight="1">
      <c r="B84" s="35"/>
      <c r="C84" s="36"/>
      <c r="D84" s="36"/>
      <c r="E84" s="36"/>
      <c r="F84" s="36"/>
      <c r="G84" s="36"/>
      <c r="H84" s="36"/>
      <c r="I84" s="127"/>
      <c r="J84" s="36"/>
      <c r="K84" s="36"/>
      <c r="L84" s="40"/>
    </row>
    <row r="85" spans="2:20" s="9" customFormat="1" ht="29.25" customHeight="1">
      <c r="B85" s="175"/>
      <c r="C85" s="176" t="s">
        <v>116</v>
      </c>
      <c r="D85" s="177" t="s">
        <v>59</v>
      </c>
      <c r="E85" s="177" t="s">
        <v>55</v>
      </c>
      <c r="F85" s="177" t="s">
        <v>56</v>
      </c>
      <c r="G85" s="177" t="s">
        <v>117</v>
      </c>
      <c r="H85" s="177" t="s">
        <v>118</v>
      </c>
      <c r="I85" s="178" t="s">
        <v>119</v>
      </c>
      <c r="J85" s="177" t="s">
        <v>105</v>
      </c>
      <c r="K85" s="179" t="s">
        <v>120</v>
      </c>
      <c r="L85" s="180"/>
      <c r="M85" s="84" t="s">
        <v>19</v>
      </c>
      <c r="N85" s="85" t="s">
        <v>44</v>
      </c>
      <c r="O85" s="85" t="s">
        <v>121</v>
      </c>
      <c r="P85" s="85" t="s">
        <v>122</v>
      </c>
      <c r="Q85" s="85" t="s">
        <v>123</v>
      </c>
      <c r="R85" s="85" t="s">
        <v>124</v>
      </c>
      <c r="S85" s="85" t="s">
        <v>125</v>
      </c>
      <c r="T85" s="86" t="s">
        <v>126</v>
      </c>
    </row>
    <row r="86" spans="2:63" s="1" customFormat="1" ht="22.8" customHeight="1">
      <c r="B86" s="35"/>
      <c r="C86" s="91" t="s">
        <v>127</v>
      </c>
      <c r="D86" s="36"/>
      <c r="E86" s="36"/>
      <c r="F86" s="36"/>
      <c r="G86" s="36"/>
      <c r="H86" s="36"/>
      <c r="I86" s="127"/>
      <c r="J86" s="181">
        <f>BK86</f>
        <v>0</v>
      </c>
      <c r="K86" s="36"/>
      <c r="L86" s="40"/>
      <c r="M86" s="87"/>
      <c r="N86" s="88"/>
      <c r="O86" s="88"/>
      <c r="P86" s="182">
        <f>P87+P89</f>
        <v>0</v>
      </c>
      <c r="Q86" s="88"/>
      <c r="R86" s="182">
        <f>R87+R89</f>
        <v>0</v>
      </c>
      <c r="S86" s="88"/>
      <c r="T86" s="183">
        <f>T87+T89</f>
        <v>0</v>
      </c>
      <c r="AT86" s="14" t="s">
        <v>73</v>
      </c>
      <c r="AU86" s="14" t="s">
        <v>106</v>
      </c>
      <c r="BK86" s="184">
        <f>BK87+BK89</f>
        <v>0</v>
      </c>
    </row>
    <row r="87" spans="2:63" s="10" customFormat="1" ht="25.9" customHeight="1">
      <c r="B87" s="185"/>
      <c r="C87" s="186"/>
      <c r="D87" s="187" t="s">
        <v>73</v>
      </c>
      <c r="E87" s="188" t="s">
        <v>128</v>
      </c>
      <c r="F87" s="188" t="s">
        <v>129</v>
      </c>
      <c r="G87" s="186"/>
      <c r="H87" s="186"/>
      <c r="I87" s="189"/>
      <c r="J87" s="190">
        <f>BK87</f>
        <v>0</v>
      </c>
      <c r="K87" s="186"/>
      <c r="L87" s="191"/>
      <c r="M87" s="192"/>
      <c r="N87" s="193"/>
      <c r="O87" s="193"/>
      <c r="P87" s="194">
        <f>P88</f>
        <v>0</v>
      </c>
      <c r="Q87" s="193"/>
      <c r="R87" s="194">
        <f>R88</f>
        <v>0</v>
      </c>
      <c r="S87" s="193"/>
      <c r="T87" s="195">
        <f>T88</f>
        <v>0</v>
      </c>
      <c r="AR87" s="196" t="s">
        <v>82</v>
      </c>
      <c r="AT87" s="197" t="s">
        <v>73</v>
      </c>
      <c r="AU87" s="197" t="s">
        <v>74</v>
      </c>
      <c r="AY87" s="196" t="s">
        <v>130</v>
      </c>
      <c r="BK87" s="198">
        <f>BK88</f>
        <v>0</v>
      </c>
    </row>
    <row r="88" spans="2:63" s="10" customFormat="1" ht="22.8" customHeight="1">
      <c r="B88" s="185"/>
      <c r="C88" s="186"/>
      <c r="D88" s="187" t="s">
        <v>73</v>
      </c>
      <c r="E88" s="199" t="s">
        <v>164</v>
      </c>
      <c r="F88" s="199" t="s">
        <v>1062</v>
      </c>
      <c r="G88" s="186"/>
      <c r="H88" s="186"/>
      <c r="I88" s="189"/>
      <c r="J88" s="200">
        <f>BK88</f>
        <v>0</v>
      </c>
      <c r="K88" s="186"/>
      <c r="L88" s="191"/>
      <c r="M88" s="192"/>
      <c r="N88" s="193"/>
      <c r="O88" s="193"/>
      <c r="P88" s="194">
        <v>0</v>
      </c>
      <c r="Q88" s="193"/>
      <c r="R88" s="194">
        <v>0</v>
      </c>
      <c r="S88" s="193"/>
      <c r="T88" s="195">
        <v>0</v>
      </c>
      <c r="AR88" s="196" t="s">
        <v>82</v>
      </c>
      <c r="AT88" s="197" t="s">
        <v>73</v>
      </c>
      <c r="AU88" s="197" t="s">
        <v>82</v>
      </c>
      <c r="AY88" s="196" t="s">
        <v>130</v>
      </c>
      <c r="BK88" s="198">
        <v>0</v>
      </c>
    </row>
    <row r="89" spans="2:63" s="10" customFormat="1" ht="25.9" customHeight="1">
      <c r="B89" s="185"/>
      <c r="C89" s="186"/>
      <c r="D89" s="187" t="s">
        <v>73</v>
      </c>
      <c r="E89" s="188" t="s">
        <v>97</v>
      </c>
      <c r="F89" s="188" t="s">
        <v>98</v>
      </c>
      <c r="G89" s="186"/>
      <c r="H89" s="186"/>
      <c r="I89" s="189"/>
      <c r="J89" s="190">
        <f>BK89</f>
        <v>0</v>
      </c>
      <c r="K89" s="186"/>
      <c r="L89" s="191"/>
      <c r="M89" s="192"/>
      <c r="N89" s="193"/>
      <c r="O89" s="193"/>
      <c r="P89" s="194">
        <f>P90+P97+P100+P103</f>
        <v>0</v>
      </c>
      <c r="Q89" s="193"/>
      <c r="R89" s="194">
        <f>R90+R97+R100+R103</f>
        <v>0</v>
      </c>
      <c r="S89" s="193"/>
      <c r="T89" s="195">
        <f>T90+T97+T100+T103</f>
        <v>0</v>
      </c>
      <c r="AR89" s="196" t="s">
        <v>159</v>
      </c>
      <c r="AT89" s="197" t="s">
        <v>73</v>
      </c>
      <c r="AU89" s="197" t="s">
        <v>74</v>
      </c>
      <c r="AY89" s="196" t="s">
        <v>130</v>
      </c>
      <c r="BK89" s="198">
        <f>BK90+BK97+BK100+BK103</f>
        <v>0</v>
      </c>
    </row>
    <row r="90" spans="2:63" s="10" customFormat="1" ht="22.8" customHeight="1">
      <c r="B90" s="185"/>
      <c r="C90" s="186"/>
      <c r="D90" s="187" t="s">
        <v>73</v>
      </c>
      <c r="E90" s="199" t="s">
        <v>1279</v>
      </c>
      <c r="F90" s="199" t="s">
        <v>1280</v>
      </c>
      <c r="G90" s="186"/>
      <c r="H90" s="186"/>
      <c r="I90" s="189"/>
      <c r="J90" s="200">
        <f>BK90</f>
        <v>0</v>
      </c>
      <c r="K90" s="186"/>
      <c r="L90" s="191"/>
      <c r="M90" s="192"/>
      <c r="N90" s="193"/>
      <c r="O90" s="193"/>
      <c r="P90" s="194">
        <f>SUM(P91:P96)</f>
        <v>0</v>
      </c>
      <c r="Q90" s="193"/>
      <c r="R90" s="194">
        <f>SUM(R91:R96)</f>
        <v>0</v>
      </c>
      <c r="S90" s="193"/>
      <c r="T90" s="195">
        <f>SUM(T91:T96)</f>
        <v>0</v>
      </c>
      <c r="AR90" s="196" t="s">
        <v>159</v>
      </c>
      <c r="AT90" s="197" t="s">
        <v>73</v>
      </c>
      <c r="AU90" s="197" t="s">
        <v>82</v>
      </c>
      <c r="AY90" s="196" t="s">
        <v>130</v>
      </c>
      <c r="BK90" s="198">
        <f>SUM(BK91:BK96)</f>
        <v>0</v>
      </c>
    </row>
    <row r="91" spans="2:65" s="1" customFormat="1" ht="20.4" customHeight="1">
      <c r="B91" s="35"/>
      <c r="C91" s="201" t="s">
        <v>82</v>
      </c>
      <c r="D91" s="201" t="s">
        <v>132</v>
      </c>
      <c r="E91" s="202" t="s">
        <v>1281</v>
      </c>
      <c r="F91" s="203" t="s">
        <v>1282</v>
      </c>
      <c r="G91" s="204" t="s">
        <v>1283</v>
      </c>
      <c r="H91" s="205">
        <v>1</v>
      </c>
      <c r="I91" s="206"/>
      <c r="J91" s="207">
        <f>ROUND(I91*H91,2)</f>
        <v>0</v>
      </c>
      <c r="K91" s="203" t="s">
        <v>1065</v>
      </c>
      <c r="L91" s="40"/>
      <c r="M91" s="208" t="s">
        <v>19</v>
      </c>
      <c r="N91" s="209" t="s">
        <v>45</v>
      </c>
      <c r="O91" s="76"/>
      <c r="P91" s="210">
        <f>O91*H91</f>
        <v>0</v>
      </c>
      <c r="Q91" s="210">
        <v>0</v>
      </c>
      <c r="R91" s="210">
        <f>Q91*H91</f>
        <v>0</v>
      </c>
      <c r="S91" s="210">
        <v>0</v>
      </c>
      <c r="T91" s="211">
        <f>S91*H91</f>
        <v>0</v>
      </c>
      <c r="AR91" s="14" t="s">
        <v>1284</v>
      </c>
      <c r="AT91" s="14" t="s">
        <v>132</v>
      </c>
      <c r="AU91" s="14" t="s">
        <v>84</v>
      </c>
      <c r="AY91" s="14" t="s">
        <v>130</v>
      </c>
      <c r="BE91" s="212">
        <f>IF(N91="základní",J91,0)</f>
        <v>0</v>
      </c>
      <c r="BF91" s="212">
        <f>IF(N91="snížená",J91,0)</f>
        <v>0</v>
      </c>
      <c r="BG91" s="212">
        <f>IF(N91="zákl. přenesená",J91,0)</f>
        <v>0</v>
      </c>
      <c r="BH91" s="212">
        <f>IF(N91="sníž. přenesená",J91,0)</f>
        <v>0</v>
      </c>
      <c r="BI91" s="212">
        <f>IF(N91="nulová",J91,0)</f>
        <v>0</v>
      </c>
      <c r="BJ91" s="14" t="s">
        <v>82</v>
      </c>
      <c r="BK91" s="212">
        <f>ROUND(I91*H91,2)</f>
        <v>0</v>
      </c>
      <c r="BL91" s="14" t="s">
        <v>1284</v>
      </c>
      <c r="BM91" s="14" t="s">
        <v>1285</v>
      </c>
    </row>
    <row r="92" spans="2:47" s="1" customFormat="1" ht="12">
      <c r="B92" s="35"/>
      <c r="C92" s="36"/>
      <c r="D92" s="213" t="s">
        <v>139</v>
      </c>
      <c r="E92" s="36"/>
      <c r="F92" s="214" t="s">
        <v>1286</v>
      </c>
      <c r="G92" s="36"/>
      <c r="H92" s="36"/>
      <c r="I92" s="127"/>
      <c r="J92" s="36"/>
      <c r="K92" s="36"/>
      <c r="L92" s="40"/>
      <c r="M92" s="215"/>
      <c r="N92" s="76"/>
      <c r="O92" s="76"/>
      <c r="P92" s="76"/>
      <c r="Q92" s="76"/>
      <c r="R92" s="76"/>
      <c r="S92" s="76"/>
      <c r="T92" s="77"/>
      <c r="AT92" s="14" t="s">
        <v>139</v>
      </c>
      <c r="AU92" s="14" t="s">
        <v>84</v>
      </c>
    </row>
    <row r="93" spans="2:65" s="1" customFormat="1" ht="20.4" customHeight="1">
      <c r="B93" s="35"/>
      <c r="C93" s="201" t="s">
        <v>84</v>
      </c>
      <c r="D93" s="201" t="s">
        <v>132</v>
      </c>
      <c r="E93" s="202" t="s">
        <v>1287</v>
      </c>
      <c r="F93" s="203" t="s">
        <v>1288</v>
      </c>
      <c r="G93" s="204" t="s">
        <v>1283</v>
      </c>
      <c r="H93" s="205">
        <v>1</v>
      </c>
      <c r="I93" s="206"/>
      <c r="J93" s="207">
        <f>ROUND(I93*H93,2)</f>
        <v>0</v>
      </c>
      <c r="K93" s="203" t="s">
        <v>1065</v>
      </c>
      <c r="L93" s="40"/>
      <c r="M93" s="208" t="s">
        <v>19</v>
      </c>
      <c r="N93" s="209" t="s">
        <v>45</v>
      </c>
      <c r="O93" s="76"/>
      <c r="P93" s="210">
        <f>O93*H93</f>
        <v>0</v>
      </c>
      <c r="Q93" s="210">
        <v>0</v>
      </c>
      <c r="R93" s="210">
        <f>Q93*H93</f>
        <v>0</v>
      </c>
      <c r="S93" s="210">
        <v>0</v>
      </c>
      <c r="T93" s="211">
        <f>S93*H93</f>
        <v>0</v>
      </c>
      <c r="AR93" s="14" t="s">
        <v>1284</v>
      </c>
      <c r="AT93" s="14" t="s">
        <v>132</v>
      </c>
      <c r="AU93" s="14" t="s">
        <v>84</v>
      </c>
      <c r="AY93" s="14" t="s">
        <v>130</v>
      </c>
      <c r="BE93" s="212">
        <f>IF(N93="základní",J93,0)</f>
        <v>0</v>
      </c>
      <c r="BF93" s="212">
        <f>IF(N93="snížená",J93,0)</f>
        <v>0</v>
      </c>
      <c r="BG93" s="212">
        <f>IF(N93="zákl. přenesená",J93,0)</f>
        <v>0</v>
      </c>
      <c r="BH93" s="212">
        <f>IF(N93="sníž. přenesená",J93,0)</f>
        <v>0</v>
      </c>
      <c r="BI93" s="212">
        <f>IF(N93="nulová",J93,0)</f>
        <v>0</v>
      </c>
      <c r="BJ93" s="14" t="s">
        <v>82</v>
      </c>
      <c r="BK93" s="212">
        <f>ROUND(I93*H93,2)</f>
        <v>0</v>
      </c>
      <c r="BL93" s="14" t="s">
        <v>1284</v>
      </c>
      <c r="BM93" s="14" t="s">
        <v>1289</v>
      </c>
    </row>
    <row r="94" spans="2:47" s="1" customFormat="1" ht="12">
      <c r="B94" s="35"/>
      <c r="C94" s="36"/>
      <c r="D94" s="213" t="s">
        <v>139</v>
      </c>
      <c r="E94" s="36"/>
      <c r="F94" s="214" t="s">
        <v>1290</v>
      </c>
      <c r="G94" s="36"/>
      <c r="H94" s="36"/>
      <c r="I94" s="127"/>
      <c r="J94" s="36"/>
      <c r="K94" s="36"/>
      <c r="L94" s="40"/>
      <c r="M94" s="215"/>
      <c r="N94" s="76"/>
      <c r="O94" s="76"/>
      <c r="P94" s="76"/>
      <c r="Q94" s="76"/>
      <c r="R94" s="76"/>
      <c r="S94" s="76"/>
      <c r="T94" s="77"/>
      <c r="AT94" s="14" t="s">
        <v>139</v>
      </c>
      <c r="AU94" s="14" t="s">
        <v>84</v>
      </c>
    </row>
    <row r="95" spans="2:65" s="1" customFormat="1" ht="20.4" customHeight="1">
      <c r="B95" s="35"/>
      <c r="C95" s="201" t="s">
        <v>150</v>
      </c>
      <c r="D95" s="201" t="s">
        <v>132</v>
      </c>
      <c r="E95" s="202" t="s">
        <v>1291</v>
      </c>
      <c r="F95" s="203" t="s">
        <v>1292</v>
      </c>
      <c r="G95" s="204" t="s">
        <v>1283</v>
      </c>
      <c r="H95" s="205">
        <v>1</v>
      </c>
      <c r="I95" s="206"/>
      <c r="J95" s="207">
        <f>ROUND(I95*H95,2)</f>
        <v>0</v>
      </c>
      <c r="K95" s="203" t="s">
        <v>136</v>
      </c>
      <c r="L95" s="40"/>
      <c r="M95" s="208" t="s">
        <v>19</v>
      </c>
      <c r="N95" s="209" t="s">
        <v>45</v>
      </c>
      <c r="O95" s="76"/>
      <c r="P95" s="210">
        <f>O95*H95</f>
        <v>0</v>
      </c>
      <c r="Q95" s="210">
        <v>0</v>
      </c>
      <c r="R95" s="210">
        <f>Q95*H95</f>
        <v>0</v>
      </c>
      <c r="S95" s="210">
        <v>0</v>
      </c>
      <c r="T95" s="211">
        <f>S95*H95</f>
        <v>0</v>
      </c>
      <c r="AR95" s="14" t="s">
        <v>1284</v>
      </c>
      <c r="AT95" s="14" t="s">
        <v>132</v>
      </c>
      <c r="AU95" s="14" t="s">
        <v>84</v>
      </c>
      <c r="AY95" s="14" t="s">
        <v>130</v>
      </c>
      <c r="BE95" s="212">
        <f>IF(N95="základní",J95,0)</f>
        <v>0</v>
      </c>
      <c r="BF95" s="212">
        <f>IF(N95="snížená",J95,0)</f>
        <v>0</v>
      </c>
      <c r="BG95" s="212">
        <f>IF(N95="zákl. přenesená",J95,0)</f>
        <v>0</v>
      </c>
      <c r="BH95" s="212">
        <f>IF(N95="sníž. přenesená",J95,0)</f>
        <v>0</v>
      </c>
      <c r="BI95" s="212">
        <f>IF(N95="nulová",J95,0)</f>
        <v>0</v>
      </c>
      <c r="BJ95" s="14" t="s">
        <v>82</v>
      </c>
      <c r="BK95" s="212">
        <f>ROUND(I95*H95,2)</f>
        <v>0</v>
      </c>
      <c r="BL95" s="14" t="s">
        <v>1284</v>
      </c>
      <c r="BM95" s="14" t="s">
        <v>1293</v>
      </c>
    </row>
    <row r="96" spans="2:47" s="1" customFormat="1" ht="12">
      <c r="B96" s="35"/>
      <c r="C96" s="36"/>
      <c r="D96" s="213" t="s">
        <v>139</v>
      </c>
      <c r="E96" s="36"/>
      <c r="F96" s="214" t="s">
        <v>1292</v>
      </c>
      <c r="G96" s="36"/>
      <c r="H96" s="36"/>
      <c r="I96" s="127"/>
      <c r="J96" s="36"/>
      <c r="K96" s="36"/>
      <c r="L96" s="40"/>
      <c r="M96" s="215"/>
      <c r="N96" s="76"/>
      <c r="O96" s="76"/>
      <c r="P96" s="76"/>
      <c r="Q96" s="76"/>
      <c r="R96" s="76"/>
      <c r="S96" s="76"/>
      <c r="T96" s="77"/>
      <c r="AT96" s="14" t="s">
        <v>139</v>
      </c>
      <c r="AU96" s="14" t="s">
        <v>84</v>
      </c>
    </row>
    <row r="97" spans="2:63" s="10" customFormat="1" ht="22.8" customHeight="1">
      <c r="B97" s="185"/>
      <c r="C97" s="186"/>
      <c r="D97" s="187" t="s">
        <v>73</v>
      </c>
      <c r="E97" s="199" t="s">
        <v>1294</v>
      </c>
      <c r="F97" s="199" t="s">
        <v>1295</v>
      </c>
      <c r="G97" s="186"/>
      <c r="H97" s="186"/>
      <c r="I97" s="189"/>
      <c r="J97" s="200">
        <f>BK97</f>
        <v>0</v>
      </c>
      <c r="K97" s="186"/>
      <c r="L97" s="191"/>
      <c r="M97" s="192"/>
      <c r="N97" s="193"/>
      <c r="O97" s="193"/>
      <c r="P97" s="194">
        <f>SUM(P98:P99)</f>
        <v>0</v>
      </c>
      <c r="Q97" s="193"/>
      <c r="R97" s="194">
        <f>SUM(R98:R99)</f>
        <v>0</v>
      </c>
      <c r="S97" s="193"/>
      <c r="T97" s="195">
        <f>SUM(T98:T99)</f>
        <v>0</v>
      </c>
      <c r="AR97" s="196" t="s">
        <v>159</v>
      </c>
      <c r="AT97" s="197" t="s">
        <v>73</v>
      </c>
      <c r="AU97" s="197" t="s">
        <v>82</v>
      </c>
      <c r="AY97" s="196" t="s">
        <v>130</v>
      </c>
      <c r="BK97" s="198">
        <f>SUM(BK98:BK99)</f>
        <v>0</v>
      </c>
    </row>
    <row r="98" spans="2:65" s="1" customFormat="1" ht="20.4" customHeight="1">
      <c r="B98" s="35"/>
      <c r="C98" s="201" t="s">
        <v>137</v>
      </c>
      <c r="D98" s="201" t="s">
        <v>132</v>
      </c>
      <c r="E98" s="202" t="s">
        <v>1296</v>
      </c>
      <c r="F98" s="203" t="s">
        <v>1297</v>
      </c>
      <c r="G98" s="204" t="s">
        <v>1283</v>
      </c>
      <c r="H98" s="205">
        <v>1</v>
      </c>
      <c r="I98" s="206"/>
      <c r="J98" s="207">
        <f>ROUND(I98*H98,2)</f>
        <v>0</v>
      </c>
      <c r="K98" s="203" t="s">
        <v>1065</v>
      </c>
      <c r="L98" s="40"/>
      <c r="M98" s="208" t="s">
        <v>19</v>
      </c>
      <c r="N98" s="209" t="s">
        <v>45</v>
      </c>
      <c r="O98" s="76"/>
      <c r="P98" s="210">
        <f>O98*H98</f>
        <v>0</v>
      </c>
      <c r="Q98" s="210">
        <v>0</v>
      </c>
      <c r="R98" s="210">
        <f>Q98*H98</f>
        <v>0</v>
      </c>
      <c r="S98" s="210">
        <v>0</v>
      </c>
      <c r="T98" s="211">
        <f>S98*H98</f>
        <v>0</v>
      </c>
      <c r="AR98" s="14" t="s">
        <v>1284</v>
      </c>
      <c r="AT98" s="14" t="s">
        <v>132</v>
      </c>
      <c r="AU98" s="14" t="s">
        <v>84</v>
      </c>
      <c r="AY98" s="14" t="s">
        <v>130</v>
      </c>
      <c r="BE98" s="212">
        <f>IF(N98="základní",J98,0)</f>
        <v>0</v>
      </c>
      <c r="BF98" s="212">
        <f>IF(N98="snížená",J98,0)</f>
        <v>0</v>
      </c>
      <c r="BG98" s="212">
        <f>IF(N98="zákl. přenesená",J98,0)</f>
        <v>0</v>
      </c>
      <c r="BH98" s="212">
        <f>IF(N98="sníž. přenesená",J98,0)</f>
        <v>0</v>
      </c>
      <c r="BI98" s="212">
        <f>IF(N98="nulová",J98,0)</f>
        <v>0</v>
      </c>
      <c r="BJ98" s="14" t="s">
        <v>82</v>
      </c>
      <c r="BK98" s="212">
        <f>ROUND(I98*H98,2)</f>
        <v>0</v>
      </c>
      <c r="BL98" s="14" t="s">
        <v>1284</v>
      </c>
      <c r="BM98" s="14" t="s">
        <v>1298</v>
      </c>
    </row>
    <row r="99" spans="2:47" s="1" customFormat="1" ht="12">
      <c r="B99" s="35"/>
      <c r="C99" s="36"/>
      <c r="D99" s="213" t="s">
        <v>139</v>
      </c>
      <c r="E99" s="36"/>
      <c r="F99" s="214" t="s">
        <v>1299</v>
      </c>
      <c r="G99" s="36"/>
      <c r="H99" s="36"/>
      <c r="I99" s="127"/>
      <c r="J99" s="36"/>
      <c r="K99" s="36"/>
      <c r="L99" s="40"/>
      <c r="M99" s="215"/>
      <c r="N99" s="76"/>
      <c r="O99" s="76"/>
      <c r="P99" s="76"/>
      <c r="Q99" s="76"/>
      <c r="R99" s="76"/>
      <c r="S99" s="76"/>
      <c r="T99" s="77"/>
      <c r="AT99" s="14" t="s">
        <v>139</v>
      </c>
      <c r="AU99" s="14" t="s">
        <v>84</v>
      </c>
    </row>
    <row r="100" spans="2:63" s="10" customFormat="1" ht="22.8" customHeight="1">
      <c r="B100" s="185"/>
      <c r="C100" s="186"/>
      <c r="D100" s="187" t="s">
        <v>73</v>
      </c>
      <c r="E100" s="199" t="s">
        <v>1300</v>
      </c>
      <c r="F100" s="199" t="s">
        <v>1301</v>
      </c>
      <c r="G100" s="186"/>
      <c r="H100" s="186"/>
      <c r="I100" s="189"/>
      <c r="J100" s="200">
        <f>BK100</f>
        <v>0</v>
      </c>
      <c r="K100" s="186"/>
      <c r="L100" s="191"/>
      <c r="M100" s="192"/>
      <c r="N100" s="193"/>
      <c r="O100" s="193"/>
      <c r="P100" s="194">
        <f>SUM(P101:P102)</f>
        <v>0</v>
      </c>
      <c r="Q100" s="193"/>
      <c r="R100" s="194">
        <f>SUM(R101:R102)</f>
        <v>0</v>
      </c>
      <c r="S100" s="193"/>
      <c r="T100" s="195">
        <f>SUM(T101:T102)</f>
        <v>0</v>
      </c>
      <c r="AR100" s="196" t="s">
        <v>159</v>
      </c>
      <c r="AT100" s="197" t="s">
        <v>73</v>
      </c>
      <c r="AU100" s="197" t="s">
        <v>82</v>
      </c>
      <c r="AY100" s="196" t="s">
        <v>130</v>
      </c>
      <c r="BK100" s="198">
        <f>SUM(BK101:BK102)</f>
        <v>0</v>
      </c>
    </row>
    <row r="101" spans="2:65" s="1" customFormat="1" ht="20.4" customHeight="1">
      <c r="B101" s="35"/>
      <c r="C101" s="201" t="s">
        <v>159</v>
      </c>
      <c r="D101" s="201" t="s">
        <v>132</v>
      </c>
      <c r="E101" s="202" t="s">
        <v>1302</v>
      </c>
      <c r="F101" s="203" t="s">
        <v>1303</v>
      </c>
      <c r="G101" s="204" t="s">
        <v>1283</v>
      </c>
      <c r="H101" s="205">
        <v>1</v>
      </c>
      <c r="I101" s="206"/>
      <c r="J101" s="207">
        <f>ROUND(I101*H101,2)</f>
        <v>0</v>
      </c>
      <c r="K101" s="203" t="s">
        <v>136</v>
      </c>
      <c r="L101" s="40"/>
      <c r="M101" s="208" t="s">
        <v>19</v>
      </c>
      <c r="N101" s="209" t="s">
        <v>45</v>
      </c>
      <c r="O101" s="76"/>
      <c r="P101" s="210">
        <f>O101*H101</f>
        <v>0</v>
      </c>
      <c r="Q101" s="210">
        <v>0</v>
      </c>
      <c r="R101" s="210">
        <f>Q101*H101</f>
        <v>0</v>
      </c>
      <c r="S101" s="210">
        <v>0</v>
      </c>
      <c r="T101" s="211">
        <f>S101*H101</f>
        <v>0</v>
      </c>
      <c r="AR101" s="14" t="s">
        <v>1284</v>
      </c>
      <c r="AT101" s="14" t="s">
        <v>132</v>
      </c>
      <c r="AU101" s="14" t="s">
        <v>84</v>
      </c>
      <c r="AY101" s="14" t="s">
        <v>130</v>
      </c>
      <c r="BE101" s="212">
        <f>IF(N101="základní",J101,0)</f>
        <v>0</v>
      </c>
      <c r="BF101" s="212">
        <f>IF(N101="snížená",J101,0)</f>
        <v>0</v>
      </c>
      <c r="BG101" s="212">
        <f>IF(N101="zákl. přenesená",J101,0)</f>
        <v>0</v>
      </c>
      <c r="BH101" s="212">
        <f>IF(N101="sníž. přenesená",J101,0)</f>
        <v>0</v>
      </c>
      <c r="BI101" s="212">
        <f>IF(N101="nulová",J101,0)</f>
        <v>0</v>
      </c>
      <c r="BJ101" s="14" t="s">
        <v>82</v>
      </c>
      <c r="BK101" s="212">
        <f>ROUND(I101*H101,2)</f>
        <v>0</v>
      </c>
      <c r="BL101" s="14" t="s">
        <v>1284</v>
      </c>
      <c r="BM101" s="14" t="s">
        <v>1304</v>
      </c>
    </row>
    <row r="102" spans="2:47" s="1" customFormat="1" ht="12">
      <c r="B102" s="35"/>
      <c r="C102" s="36"/>
      <c r="D102" s="213" t="s">
        <v>139</v>
      </c>
      <c r="E102" s="36"/>
      <c r="F102" s="214" t="s">
        <v>1305</v>
      </c>
      <c r="G102" s="36"/>
      <c r="H102" s="36"/>
      <c r="I102" s="127"/>
      <c r="J102" s="36"/>
      <c r="K102" s="36"/>
      <c r="L102" s="40"/>
      <c r="M102" s="215"/>
      <c r="N102" s="76"/>
      <c r="O102" s="76"/>
      <c r="P102" s="76"/>
      <c r="Q102" s="76"/>
      <c r="R102" s="76"/>
      <c r="S102" s="76"/>
      <c r="T102" s="77"/>
      <c r="AT102" s="14" t="s">
        <v>139</v>
      </c>
      <c r="AU102" s="14" t="s">
        <v>84</v>
      </c>
    </row>
    <row r="103" spans="2:63" s="10" customFormat="1" ht="22.8" customHeight="1">
      <c r="B103" s="185"/>
      <c r="C103" s="186"/>
      <c r="D103" s="187" t="s">
        <v>73</v>
      </c>
      <c r="E103" s="199" t="s">
        <v>1306</v>
      </c>
      <c r="F103" s="199" t="s">
        <v>1307</v>
      </c>
      <c r="G103" s="186"/>
      <c r="H103" s="186"/>
      <c r="I103" s="189"/>
      <c r="J103" s="200">
        <f>BK103</f>
        <v>0</v>
      </c>
      <c r="K103" s="186"/>
      <c r="L103" s="191"/>
      <c r="M103" s="192"/>
      <c r="N103" s="193"/>
      <c r="O103" s="193"/>
      <c r="P103" s="194">
        <f>SUM(P104:P105)</f>
        <v>0</v>
      </c>
      <c r="Q103" s="193"/>
      <c r="R103" s="194">
        <f>SUM(R104:R105)</f>
        <v>0</v>
      </c>
      <c r="S103" s="193"/>
      <c r="T103" s="195">
        <f>SUM(T104:T105)</f>
        <v>0</v>
      </c>
      <c r="AR103" s="196" t="s">
        <v>159</v>
      </c>
      <c r="AT103" s="197" t="s">
        <v>73</v>
      </c>
      <c r="AU103" s="197" t="s">
        <v>82</v>
      </c>
      <c r="AY103" s="196" t="s">
        <v>130</v>
      </c>
      <c r="BK103" s="198">
        <f>SUM(BK104:BK105)</f>
        <v>0</v>
      </c>
    </row>
    <row r="104" spans="2:65" s="1" customFormat="1" ht="20.4" customHeight="1">
      <c r="B104" s="35"/>
      <c r="C104" s="201" t="s">
        <v>164</v>
      </c>
      <c r="D104" s="201" t="s">
        <v>132</v>
      </c>
      <c r="E104" s="202" t="s">
        <v>1308</v>
      </c>
      <c r="F104" s="203" t="s">
        <v>1309</v>
      </c>
      <c r="G104" s="204" t="s">
        <v>1283</v>
      </c>
      <c r="H104" s="205">
        <v>1</v>
      </c>
      <c r="I104" s="206"/>
      <c r="J104" s="207">
        <f>ROUND(I104*H104,2)</f>
        <v>0</v>
      </c>
      <c r="K104" s="203" t="s">
        <v>1065</v>
      </c>
      <c r="L104" s="40"/>
      <c r="M104" s="208" t="s">
        <v>19</v>
      </c>
      <c r="N104" s="209" t="s">
        <v>45</v>
      </c>
      <c r="O104" s="76"/>
      <c r="P104" s="210">
        <f>O104*H104</f>
        <v>0</v>
      </c>
      <c r="Q104" s="210">
        <v>0</v>
      </c>
      <c r="R104" s="210">
        <f>Q104*H104</f>
        <v>0</v>
      </c>
      <c r="S104" s="210">
        <v>0</v>
      </c>
      <c r="T104" s="211">
        <f>S104*H104</f>
        <v>0</v>
      </c>
      <c r="AR104" s="14" t="s">
        <v>1284</v>
      </c>
      <c r="AT104" s="14" t="s">
        <v>132</v>
      </c>
      <c r="AU104" s="14" t="s">
        <v>84</v>
      </c>
      <c r="AY104" s="14" t="s">
        <v>130</v>
      </c>
      <c r="BE104" s="212">
        <f>IF(N104="základní",J104,0)</f>
        <v>0</v>
      </c>
      <c r="BF104" s="212">
        <f>IF(N104="snížená",J104,0)</f>
        <v>0</v>
      </c>
      <c r="BG104" s="212">
        <f>IF(N104="zákl. přenesená",J104,0)</f>
        <v>0</v>
      </c>
      <c r="BH104" s="212">
        <f>IF(N104="sníž. přenesená",J104,0)</f>
        <v>0</v>
      </c>
      <c r="BI104" s="212">
        <f>IF(N104="nulová",J104,0)</f>
        <v>0</v>
      </c>
      <c r="BJ104" s="14" t="s">
        <v>82</v>
      </c>
      <c r="BK104" s="212">
        <f>ROUND(I104*H104,2)</f>
        <v>0</v>
      </c>
      <c r="BL104" s="14" t="s">
        <v>1284</v>
      </c>
      <c r="BM104" s="14" t="s">
        <v>1310</v>
      </c>
    </row>
    <row r="105" spans="2:47" s="1" customFormat="1" ht="12">
      <c r="B105" s="35"/>
      <c r="C105" s="36"/>
      <c r="D105" s="213" t="s">
        <v>139</v>
      </c>
      <c r="E105" s="36"/>
      <c r="F105" s="214" t="s">
        <v>1311</v>
      </c>
      <c r="G105" s="36"/>
      <c r="H105" s="36"/>
      <c r="I105" s="127"/>
      <c r="J105" s="36"/>
      <c r="K105" s="36"/>
      <c r="L105" s="40"/>
      <c r="M105" s="238"/>
      <c r="N105" s="239"/>
      <c r="O105" s="239"/>
      <c r="P105" s="239"/>
      <c r="Q105" s="239"/>
      <c r="R105" s="239"/>
      <c r="S105" s="239"/>
      <c r="T105" s="240"/>
      <c r="AT105" s="14" t="s">
        <v>139</v>
      </c>
      <c r="AU105" s="14" t="s">
        <v>84</v>
      </c>
    </row>
    <row r="106" spans="2:12" s="1" customFormat="1" ht="6.95" customHeight="1">
      <c r="B106" s="54"/>
      <c r="C106" s="55"/>
      <c r="D106" s="55"/>
      <c r="E106" s="55"/>
      <c r="F106" s="55"/>
      <c r="G106" s="55"/>
      <c r="H106" s="55"/>
      <c r="I106" s="151"/>
      <c r="J106" s="55"/>
      <c r="K106" s="55"/>
      <c r="L106" s="40"/>
    </row>
  </sheetData>
  <sheetProtection password="CC35" sheet="1" objects="1" scenarios="1" formatColumns="0" formatRows="0" autoFilter="0"/>
  <autoFilter ref="C85:K105"/>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K218"/>
  <sheetViews>
    <sheetView showGridLines="0" workbookViewId="0" topLeftCell="A1"/>
  </sheetViews>
  <sheetFormatPr defaultColWidth="9.140625" defaultRowHeight="12"/>
  <cols>
    <col min="1" max="1" width="8.28125" style="241" customWidth="1"/>
    <col min="2" max="2" width="1.7109375" style="241" customWidth="1"/>
    <col min="3" max="4" width="5.00390625" style="241" customWidth="1"/>
    <col min="5" max="5" width="11.7109375" style="241" customWidth="1"/>
    <col min="6" max="6" width="9.140625" style="241" customWidth="1"/>
    <col min="7" max="7" width="5.00390625" style="241" customWidth="1"/>
    <col min="8" max="8" width="77.8515625" style="241" customWidth="1"/>
    <col min="9" max="10" width="20.00390625" style="241" customWidth="1"/>
    <col min="11" max="11" width="1.7109375" style="241" customWidth="1"/>
  </cols>
  <sheetData>
    <row r="1" ht="37.5" customHeight="1"/>
    <row r="2" spans="2:11" ht="7.5" customHeight="1">
      <c r="B2" s="242"/>
      <c r="C2" s="243"/>
      <c r="D2" s="243"/>
      <c r="E2" s="243"/>
      <c r="F2" s="243"/>
      <c r="G2" s="243"/>
      <c r="H2" s="243"/>
      <c r="I2" s="243"/>
      <c r="J2" s="243"/>
      <c r="K2" s="244"/>
    </row>
    <row r="3" spans="2:11" s="12" customFormat="1" ht="45" customHeight="1">
      <c r="B3" s="245"/>
      <c r="C3" s="246" t="s">
        <v>1312</v>
      </c>
      <c r="D3" s="246"/>
      <c r="E3" s="246"/>
      <c r="F3" s="246"/>
      <c r="G3" s="246"/>
      <c r="H3" s="246"/>
      <c r="I3" s="246"/>
      <c r="J3" s="246"/>
      <c r="K3" s="247"/>
    </row>
    <row r="4" spans="2:11" ht="25.5" customHeight="1">
      <c r="B4" s="248"/>
      <c r="C4" s="249" t="s">
        <v>1313</v>
      </c>
      <c r="D4" s="249"/>
      <c r="E4" s="249"/>
      <c r="F4" s="249"/>
      <c r="G4" s="249"/>
      <c r="H4" s="249"/>
      <c r="I4" s="249"/>
      <c r="J4" s="249"/>
      <c r="K4" s="250"/>
    </row>
    <row r="5" spans="2:11" ht="5.25" customHeight="1">
      <c r="B5" s="248"/>
      <c r="C5" s="251"/>
      <c r="D5" s="251"/>
      <c r="E5" s="251"/>
      <c r="F5" s="251"/>
      <c r="G5" s="251"/>
      <c r="H5" s="251"/>
      <c r="I5" s="251"/>
      <c r="J5" s="251"/>
      <c r="K5" s="250"/>
    </row>
    <row r="6" spans="2:11" ht="15" customHeight="1">
      <c r="B6" s="248"/>
      <c r="C6" s="252" t="s">
        <v>1314</v>
      </c>
      <c r="D6" s="252"/>
      <c r="E6" s="252"/>
      <c r="F6" s="252"/>
      <c r="G6" s="252"/>
      <c r="H6" s="252"/>
      <c r="I6" s="252"/>
      <c r="J6" s="252"/>
      <c r="K6" s="250"/>
    </row>
    <row r="7" spans="2:11" ht="15" customHeight="1">
      <c r="B7" s="253"/>
      <c r="C7" s="252" t="s">
        <v>1315</v>
      </c>
      <c r="D7" s="252"/>
      <c r="E7" s="252"/>
      <c r="F7" s="252"/>
      <c r="G7" s="252"/>
      <c r="H7" s="252"/>
      <c r="I7" s="252"/>
      <c r="J7" s="252"/>
      <c r="K7" s="250"/>
    </row>
    <row r="8" spans="2:11" ht="12.75" customHeight="1">
      <c r="B8" s="253"/>
      <c r="C8" s="252"/>
      <c r="D8" s="252"/>
      <c r="E8" s="252"/>
      <c r="F8" s="252"/>
      <c r="G8" s="252"/>
      <c r="H8" s="252"/>
      <c r="I8" s="252"/>
      <c r="J8" s="252"/>
      <c r="K8" s="250"/>
    </row>
    <row r="9" spans="2:11" ht="15" customHeight="1">
      <c r="B9" s="253"/>
      <c r="C9" s="252" t="s">
        <v>1316</v>
      </c>
      <c r="D9" s="252"/>
      <c r="E9" s="252"/>
      <c r="F9" s="252"/>
      <c r="G9" s="252"/>
      <c r="H9" s="252"/>
      <c r="I9" s="252"/>
      <c r="J9" s="252"/>
      <c r="K9" s="250"/>
    </row>
    <row r="10" spans="2:11" ht="15" customHeight="1">
      <c r="B10" s="253"/>
      <c r="C10" s="252"/>
      <c r="D10" s="252" t="s">
        <v>1317</v>
      </c>
      <c r="E10" s="252"/>
      <c r="F10" s="252"/>
      <c r="G10" s="252"/>
      <c r="H10" s="252"/>
      <c r="I10" s="252"/>
      <c r="J10" s="252"/>
      <c r="K10" s="250"/>
    </row>
    <row r="11" spans="2:11" ht="15" customHeight="1">
      <c r="B11" s="253"/>
      <c r="C11" s="254"/>
      <c r="D11" s="252" t="s">
        <v>1318</v>
      </c>
      <c r="E11" s="252"/>
      <c r="F11" s="252"/>
      <c r="G11" s="252"/>
      <c r="H11" s="252"/>
      <c r="I11" s="252"/>
      <c r="J11" s="252"/>
      <c r="K11" s="250"/>
    </row>
    <row r="12" spans="2:11" ht="15" customHeight="1">
      <c r="B12" s="253"/>
      <c r="C12" s="254"/>
      <c r="D12" s="252"/>
      <c r="E12" s="252"/>
      <c r="F12" s="252"/>
      <c r="G12" s="252"/>
      <c r="H12" s="252"/>
      <c r="I12" s="252"/>
      <c r="J12" s="252"/>
      <c r="K12" s="250"/>
    </row>
    <row r="13" spans="2:11" ht="15" customHeight="1">
      <c r="B13" s="253"/>
      <c r="C13" s="254"/>
      <c r="D13" s="255" t="s">
        <v>1319</v>
      </c>
      <c r="E13" s="252"/>
      <c r="F13" s="252"/>
      <c r="G13" s="252"/>
      <c r="H13" s="252"/>
      <c r="I13" s="252"/>
      <c r="J13" s="252"/>
      <c r="K13" s="250"/>
    </row>
    <row r="14" spans="2:11" ht="12.75" customHeight="1">
      <c r="B14" s="253"/>
      <c r="C14" s="254"/>
      <c r="D14" s="254"/>
      <c r="E14" s="254"/>
      <c r="F14" s="254"/>
      <c r="G14" s="254"/>
      <c r="H14" s="254"/>
      <c r="I14" s="254"/>
      <c r="J14" s="254"/>
      <c r="K14" s="250"/>
    </row>
    <row r="15" spans="2:11" ht="15" customHeight="1">
      <c r="B15" s="253"/>
      <c r="C15" s="254"/>
      <c r="D15" s="252" t="s">
        <v>1320</v>
      </c>
      <c r="E15" s="252"/>
      <c r="F15" s="252"/>
      <c r="G15" s="252"/>
      <c r="H15" s="252"/>
      <c r="I15" s="252"/>
      <c r="J15" s="252"/>
      <c r="K15" s="250"/>
    </row>
    <row r="16" spans="2:11" ht="15" customHeight="1">
      <c r="B16" s="253"/>
      <c r="C16" s="254"/>
      <c r="D16" s="252" t="s">
        <v>1321</v>
      </c>
      <c r="E16" s="252"/>
      <c r="F16" s="252"/>
      <c r="G16" s="252"/>
      <c r="H16" s="252"/>
      <c r="I16" s="252"/>
      <c r="J16" s="252"/>
      <c r="K16" s="250"/>
    </row>
    <row r="17" spans="2:11" ht="15" customHeight="1">
      <c r="B17" s="253"/>
      <c r="C17" s="254"/>
      <c r="D17" s="252" t="s">
        <v>1322</v>
      </c>
      <c r="E17" s="252"/>
      <c r="F17" s="252"/>
      <c r="G17" s="252"/>
      <c r="H17" s="252"/>
      <c r="I17" s="252"/>
      <c r="J17" s="252"/>
      <c r="K17" s="250"/>
    </row>
    <row r="18" spans="2:11" ht="15" customHeight="1">
      <c r="B18" s="253"/>
      <c r="C18" s="254"/>
      <c r="D18" s="254"/>
      <c r="E18" s="256" t="s">
        <v>81</v>
      </c>
      <c r="F18" s="252" t="s">
        <v>1323</v>
      </c>
      <c r="G18" s="252"/>
      <c r="H18" s="252"/>
      <c r="I18" s="252"/>
      <c r="J18" s="252"/>
      <c r="K18" s="250"/>
    </row>
    <row r="19" spans="2:11" ht="15" customHeight="1">
      <c r="B19" s="253"/>
      <c r="C19" s="254"/>
      <c r="D19" s="254"/>
      <c r="E19" s="256" t="s">
        <v>1324</v>
      </c>
      <c r="F19" s="252" t="s">
        <v>1325</v>
      </c>
      <c r="G19" s="252"/>
      <c r="H19" s="252"/>
      <c r="I19" s="252"/>
      <c r="J19" s="252"/>
      <c r="K19" s="250"/>
    </row>
    <row r="20" spans="2:11" ht="15" customHeight="1">
      <c r="B20" s="253"/>
      <c r="C20" s="254"/>
      <c r="D20" s="254"/>
      <c r="E20" s="256" t="s">
        <v>1326</v>
      </c>
      <c r="F20" s="252" t="s">
        <v>1327</v>
      </c>
      <c r="G20" s="252"/>
      <c r="H20" s="252"/>
      <c r="I20" s="252"/>
      <c r="J20" s="252"/>
      <c r="K20" s="250"/>
    </row>
    <row r="21" spans="2:11" ht="15" customHeight="1">
      <c r="B21" s="253"/>
      <c r="C21" s="254"/>
      <c r="D21" s="254"/>
      <c r="E21" s="256" t="s">
        <v>1328</v>
      </c>
      <c r="F21" s="252" t="s">
        <v>1329</v>
      </c>
      <c r="G21" s="252"/>
      <c r="H21" s="252"/>
      <c r="I21" s="252"/>
      <c r="J21" s="252"/>
      <c r="K21" s="250"/>
    </row>
    <row r="22" spans="2:11" ht="15" customHeight="1">
      <c r="B22" s="253"/>
      <c r="C22" s="254"/>
      <c r="D22" s="254"/>
      <c r="E22" s="256" t="s">
        <v>1330</v>
      </c>
      <c r="F22" s="252" t="s">
        <v>1331</v>
      </c>
      <c r="G22" s="252"/>
      <c r="H22" s="252"/>
      <c r="I22" s="252"/>
      <c r="J22" s="252"/>
      <c r="K22" s="250"/>
    </row>
    <row r="23" spans="2:11" ht="15" customHeight="1">
      <c r="B23" s="253"/>
      <c r="C23" s="254"/>
      <c r="D23" s="254"/>
      <c r="E23" s="256" t="s">
        <v>1332</v>
      </c>
      <c r="F23" s="252" t="s">
        <v>1333</v>
      </c>
      <c r="G23" s="252"/>
      <c r="H23" s="252"/>
      <c r="I23" s="252"/>
      <c r="J23" s="252"/>
      <c r="K23" s="250"/>
    </row>
    <row r="24" spans="2:11" ht="12.75" customHeight="1">
      <c r="B24" s="253"/>
      <c r="C24" s="254"/>
      <c r="D24" s="254"/>
      <c r="E24" s="254"/>
      <c r="F24" s="254"/>
      <c r="G24" s="254"/>
      <c r="H24" s="254"/>
      <c r="I24" s="254"/>
      <c r="J24" s="254"/>
      <c r="K24" s="250"/>
    </row>
    <row r="25" spans="2:11" ht="15" customHeight="1">
      <c r="B25" s="253"/>
      <c r="C25" s="252" t="s">
        <v>1334</v>
      </c>
      <c r="D25" s="252"/>
      <c r="E25" s="252"/>
      <c r="F25" s="252"/>
      <c r="G25" s="252"/>
      <c r="H25" s="252"/>
      <c r="I25" s="252"/>
      <c r="J25" s="252"/>
      <c r="K25" s="250"/>
    </row>
    <row r="26" spans="2:11" ht="15" customHeight="1">
      <c r="B26" s="253"/>
      <c r="C26" s="252" t="s">
        <v>1335</v>
      </c>
      <c r="D26" s="252"/>
      <c r="E26" s="252"/>
      <c r="F26" s="252"/>
      <c r="G26" s="252"/>
      <c r="H26" s="252"/>
      <c r="I26" s="252"/>
      <c r="J26" s="252"/>
      <c r="K26" s="250"/>
    </row>
    <row r="27" spans="2:11" ht="15" customHeight="1">
      <c r="B27" s="253"/>
      <c r="C27" s="252"/>
      <c r="D27" s="252" t="s">
        <v>1336</v>
      </c>
      <c r="E27" s="252"/>
      <c r="F27" s="252"/>
      <c r="G27" s="252"/>
      <c r="H27" s="252"/>
      <c r="I27" s="252"/>
      <c r="J27" s="252"/>
      <c r="K27" s="250"/>
    </row>
    <row r="28" spans="2:11" ht="15" customHeight="1">
      <c r="B28" s="253"/>
      <c r="C28" s="254"/>
      <c r="D28" s="252" t="s">
        <v>1337</v>
      </c>
      <c r="E28" s="252"/>
      <c r="F28" s="252"/>
      <c r="G28" s="252"/>
      <c r="H28" s="252"/>
      <c r="I28" s="252"/>
      <c r="J28" s="252"/>
      <c r="K28" s="250"/>
    </row>
    <row r="29" spans="2:11" ht="12.75" customHeight="1">
      <c r="B29" s="253"/>
      <c r="C29" s="254"/>
      <c r="D29" s="254"/>
      <c r="E29" s="254"/>
      <c r="F29" s="254"/>
      <c r="G29" s="254"/>
      <c r="H29" s="254"/>
      <c r="I29" s="254"/>
      <c r="J29" s="254"/>
      <c r="K29" s="250"/>
    </row>
    <row r="30" spans="2:11" ht="15" customHeight="1">
      <c r="B30" s="253"/>
      <c r="C30" s="254"/>
      <c r="D30" s="252" t="s">
        <v>1338</v>
      </c>
      <c r="E30" s="252"/>
      <c r="F30" s="252"/>
      <c r="G30" s="252"/>
      <c r="H30" s="252"/>
      <c r="I30" s="252"/>
      <c r="J30" s="252"/>
      <c r="K30" s="250"/>
    </row>
    <row r="31" spans="2:11" ht="15" customHeight="1">
      <c r="B31" s="253"/>
      <c r="C31" s="254"/>
      <c r="D31" s="252" t="s">
        <v>1339</v>
      </c>
      <c r="E31" s="252"/>
      <c r="F31" s="252"/>
      <c r="G31" s="252"/>
      <c r="H31" s="252"/>
      <c r="I31" s="252"/>
      <c r="J31" s="252"/>
      <c r="K31" s="250"/>
    </row>
    <row r="32" spans="2:11" ht="12.75" customHeight="1">
      <c r="B32" s="253"/>
      <c r="C32" s="254"/>
      <c r="D32" s="254"/>
      <c r="E32" s="254"/>
      <c r="F32" s="254"/>
      <c r="G32" s="254"/>
      <c r="H32" s="254"/>
      <c r="I32" s="254"/>
      <c r="J32" s="254"/>
      <c r="K32" s="250"/>
    </row>
    <row r="33" spans="2:11" ht="15" customHeight="1">
      <c r="B33" s="253"/>
      <c r="C33" s="254"/>
      <c r="D33" s="252" t="s">
        <v>1340</v>
      </c>
      <c r="E33" s="252"/>
      <c r="F33" s="252"/>
      <c r="G33" s="252"/>
      <c r="H33" s="252"/>
      <c r="I33" s="252"/>
      <c r="J33" s="252"/>
      <c r="K33" s="250"/>
    </row>
    <row r="34" spans="2:11" ht="15" customHeight="1">
      <c r="B34" s="253"/>
      <c r="C34" s="254"/>
      <c r="D34" s="252" t="s">
        <v>1341</v>
      </c>
      <c r="E34" s="252"/>
      <c r="F34" s="252"/>
      <c r="G34" s="252"/>
      <c r="H34" s="252"/>
      <c r="I34" s="252"/>
      <c r="J34" s="252"/>
      <c r="K34" s="250"/>
    </row>
    <row r="35" spans="2:11" ht="15" customHeight="1">
      <c r="B35" s="253"/>
      <c r="C35" s="254"/>
      <c r="D35" s="252" t="s">
        <v>1342</v>
      </c>
      <c r="E35" s="252"/>
      <c r="F35" s="252"/>
      <c r="G35" s="252"/>
      <c r="H35" s="252"/>
      <c r="I35" s="252"/>
      <c r="J35" s="252"/>
      <c r="K35" s="250"/>
    </row>
    <row r="36" spans="2:11" ht="15" customHeight="1">
      <c r="B36" s="253"/>
      <c r="C36" s="254"/>
      <c r="D36" s="252"/>
      <c r="E36" s="255" t="s">
        <v>116</v>
      </c>
      <c r="F36" s="252"/>
      <c r="G36" s="252" t="s">
        <v>1343</v>
      </c>
      <c r="H36" s="252"/>
      <c r="I36" s="252"/>
      <c r="J36" s="252"/>
      <c r="K36" s="250"/>
    </row>
    <row r="37" spans="2:11" ht="30.75" customHeight="1">
      <c r="B37" s="253"/>
      <c r="C37" s="254"/>
      <c r="D37" s="252"/>
      <c r="E37" s="255" t="s">
        <v>1344</v>
      </c>
      <c r="F37" s="252"/>
      <c r="G37" s="252" t="s">
        <v>1345</v>
      </c>
      <c r="H37" s="252"/>
      <c r="I37" s="252"/>
      <c r="J37" s="252"/>
      <c r="K37" s="250"/>
    </row>
    <row r="38" spans="2:11" ht="15" customHeight="1">
      <c r="B38" s="253"/>
      <c r="C38" s="254"/>
      <c r="D38" s="252"/>
      <c r="E38" s="255" t="s">
        <v>55</v>
      </c>
      <c r="F38" s="252"/>
      <c r="G38" s="252" t="s">
        <v>1346</v>
      </c>
      <c r="H38" s="252"/>
      <c r="I38" s="252"/>
      <c r="J38" s="252"/>
      <c r="K38" s="250"/>
    </row>
    <row r="39" spans="2:11" ht="15" customHeight="1">
      <c r="B39" s="253"/>
      <c r="C39" s="254"/>
      <c r="D39" s="252"/>
      <c r="E39" s="255" t="s">
        <v>56</v>
      </c>
      <c r="F39" s="252"/>
      <c r="G39" s="252" t="s">
        <v>1347</v>
      </c>
      <c r="H39" s="252"/>
      <c r="I39" s="252"/>
      <c r="J39" s="252"/>
      <c r="K39" s="250"/>
    </row>
    <row r="40" spans="2:11" ht="15" customHeight="1">
      <c r="B40" s="253"/>
      <c r="C40" s="254"/>
      <c r="D40" s="252"/>
      <c r="E40" s="255" t="s">
        <v>117</v>
      </c>
      <c r="F40" s="252"/>
      <c r="G40" s="252" t="s">
        <v>1348</v>
      </c>
      <c r="H40" s="252"/>
      <c r="I40" s="252"/>
      <c r="J40" s="252"/>
      <c r="K40" s="250"/>
    </row>
    <row r="41" spans="2:11" ht="15" customHeight="1">
      <c r="B41" s="253"/>
      <c r="C41" s="254"/>
      <c r="D41" s="252"/>
      <c r="E41" s="255" t="s">
        <v>118</v>
      </c>
      <c r="F41" s="252"/>
      <c r="G41" s="252" t="s">
        <v>1349</v>
      </c>
      <c r="H41" s="252"/>
      <c r="I41" s="252"/>
      <c r="J41" s="252"/>
      <c r="K41" s="250"/>
    </row>
    <row r="42" spans="2:11" ht="15" customHeight="1">
      <c r="B42" s="253"/>
      <c r="C42" s="254"/>
      <c r="D42" s="252"/>
      <c r="E42" s="255" t="s">
        <v>1350</v>
      </c>
      <c r="F42" s="252"/>
      <c r="G42" s="252" t="s">
        <v>1351</v>
      </c>
      <c r="H42" s="252"/>
      <c r="I42" s="252"/>
      <c r="J42" s="252"/>
      <c r="K42" s="250"/>
    </row>
    <row r="43" spans="2:11" ht="15" customHeight="1">
      <c r="B43" s="253"/>
      <c r="C43" s="254"/>
      <c r="D43" s="252"/>
      <c r="E43" s="255"/>
      <c r="F43" s="252"/>
      <c r="G43" s="252" t="s">
        <v>1352</v>
      </c>
      <c r="H43" s="252"/>
      <c r="I43" s="252"/>
      <c r="J43" s="252"/>
      <c r="K43" s="250"/>
    </row>
    <row r="44" spans="2:11" ht="15" customHeight="1">
      <c r="B44" s="253"/>
      <c r="C44" s="254"/>
      <c r="D44" s="252"/>
      <c r="E44" s="255" t="s">
        <v>1353</v>
      </c>
      <c r="F44" s="252"/>
      <c r="G44" s="252" t="s">
        <v>1354</v>
      </c>
      <c r="H44" s="252"/>
      <c r="I44" s="252"/>
      <c r="J44" s="252"/>
      <c r="K44" s="250"/>
    </row>
    <row r="45" spans="2:11" ht="15" customHeight="1">
      <c r="B45" s="253"/>
      <c r="C45" s="254"/>
      <c r="D45" s="252"/>
      <c r="E45" s="255" t="s">
        <v>120</v>
      </c>
      <c r="F45" s="252"/>
      <c r="G45" s="252" t="s">
        <v>1355</v>
      </c>
      <c r="H45" s="252"/>
      <c r="I45" s="252"/>
      <c r="J45" s="252"/>
      <c r="K45" s="250"/>
    </row>
    <row r="46" spans="2:11" ht="12.75" customHeight="1">
      <c r="B46" s="253"/>
      <c r="C46" s="254"/>
      <c r="D46" s="252"/>
      <c r="E46" s="252"/>
      <c r="F46" s="252"/>
      <c r="G46" s="252"/>
      <c r="H46" s="252"/>
      <c r="I46" s="252"/>
      <c r="J46" s="252"/>
      <c r="K46" s="250"/>
    </row>
    <row r="47" spans="2:11" ht="15" customHeight="1">
      <c r="B47" s="253"/>
      <c r="C47" s="254"/>
      <c r="D47" s="252" t="s">
        <v>1356</v>
      </c>
      <c r="E47" s="252"/>
      <c r="F47" s="252"/>
      <c r="G47" s="252"/>
      <c r="H47" s="252"/>
      <c r="I47" s="252"/>
      <c r="J47" s="252"/>
      <c r="K47" s="250"/>
    </row>
    <row r="48" spans="2:11" ht="15" customHeight="1">
      <c r="B48" s="253"/>
      <c r="C48" s="254"/>
      <c r="D48" s="254"/>
      <c r="E48" s="252" t="s">
        <v>1357</v>
      </c>
      <c r="F48" s="252"/>
      <c r="G48" s="252"/>
      <c r="H48" s="252"/>
      <c r="I48" s="252"/>
      <c r="J48" s="252"/>
      <c r="K48" s="250"/>
    </row>
    <row r="49" spans="2:11" ht="15" customHeight="1">
      <c r="B49" s="253"/>
      <c r="C49" s="254"/>
      <c r="D49" s="254"/>
      <c r="E49" s="252" t="s">
        <v>1358</v>
      </c>
      <c r="F49" s="252"/>
      <c r="G49" s="252"/>
      <c r="H49" s="252"/>
      <c r="I49" s="252"/>
      <c r="J49" s="252"/>
      <c r="K49" s="250"/>
    </row>
    <row r="50" spans="2:11" ht="15" customHeight="1">
      <c r="B50" s="253"/>
      <c r="C50" s="254"/>
      <c r="D50" s="254"/>
      <c r="E50" s="252" t="s">
        <v>1359</v>
      </c>
      <c r="F50" s="252"/>
      <c r="G50" s="252"/>
      <c r="H50" s="252"/>
      <c r="I50" s="252"/>
      <c r="J50" s="252"/>
      <c r="K50" s="250"/>
    </row>
    <row r="51" spans="2:11" ht="15" customHeight="1">
      <c r="B51" s="253"/>
      <c r="C51" s="254"/>
      <c r="D51" s="252" t="s">
        <v>1360</v>
      </c>
      <c r="E51" s="252"/>
      <c r="F51" s="252"/>
      <c r="G51" s="252"/>
      <c r="H51" s="252"/>
      <c r="I51" s="252"/>
      <c r="J51" s="252"/>
      <c r="K51" s="250"/>
    </row>
    <row r="52" spans="2:11" ht="25.5" customHeight="1">
      <c r="B52" s="248"/>
      <c r="C52" s="249" t="s">
        <v>1361</v>
      </c>
      <c r="D52" s="249"/>
      <c r="E52" s="249"/>
      <c r="F52" s="249"/>
      <c r="G52" s="249"/>
      <c r="H52" s="249"/>
      <c r="I52" s="249"/>
      <c r="J52" s="249"/>
      <c r="K52" s="250"/>
    </row>
    <row r="53" spans="2:11" ht="5.25" customHeight="1">
      <c r="B53" s="248"/>
      <c r="C53" s="251"/>
      <c r="D53" s="251"/>
      <c r="E53" s="251"/>
      <c r="F53" s="251"/>
      <c r="G53" s="251"/>
      <c r="H53" s="251"/>
      <c r="I53" s="251"/>
      <c r="J53" s="251"/>
      <c r="K53" s="250"/>
    </row>
    <row r="54" spans="2:11" ht="15" customHeight="1">
      <c r="B54" s="248"/>
      <c r="C54" s="252" t="s">
        <v>1362</v>
      </c>
      <c r="D54" s="252"/>
      <c r="E54" s="252"/>
      <c r="F54" s="252"/>
      <c r="G54" s="252"/>
      <c r="H54" s="252"/>
      <c r="I54" s="252"/>
      <c r="J54" s="252"/>
      <c r="K54" s="250"/>
    </row>
    <row r="55" spans="2:11" ht="15" customHeight="1">
      <c r="B55" s="248"/>
      <c r="C55" s="252" t="s">
        <v>1363</v>
      </c>
      <c r="D55" s="252"/>
      <c r="E55" s="252"/>
      <c r="F55" s="252"/>
      <c r="G55" s="252"/>
      <c r="H55" s="252"/>
      <c r="I55" s="252"/>
      <c r="J55" s="252"/>
      <c r="K55" s="250"/>
    </row>
    <row r="56" spans="2:11" ht="12.75" customHeight="1">
      <c r="B56" s="248"/>
      <c r="C56" s="252"/>
      <c r="D56" s="252"/>
      <c r="E56" s="252"/>
      <c r="F56" s="252"/>
      <c r="G56" s="252"/>
      <c r="H56" s="252"/>
      <c r="I56" s="252"/>
      <c r="J56" s="252"/>
      <c r="K56" s="250"/>
    </row>
    <row r="57" spans="2:11" ht="15" customHeight="1">
      <c r="B57" s="248"/>
      <c r="C57" s="252" t="s">
        <v>1364</v>
      </c>
      <c r="D57" s="252"/>
      <c r="E57" s="252"/>
      <c r="F57" s="252"/>
      <c r="G57" s="252"/>
      <c r="H57" s="252"/>
      <c r="I57" s="252"/>
      <c r="J57" s="252"/>
      <c r="K57" s="250"/>
    </row>
    <row r="58" spans="2:11" ht="15" customHeight="1">
      <c r="B58" s="248"/>
      <c r="C58" s="254"/>
      <c r="D58" s="252" t="s">
        <v>1365</v>
      </c>
      <c r="E58" s="252"/>
      <c r="F58" s="252"/>
      <c r="G58" s="252"/>
      <c r="H58" s="252"/>
      <c r="I58" s="252"/>
      <c r="J58" s="252"/>
      <c r="K58" s="250"/>
    </row>
    <row r="59" spans="2:11" ht="15" customHeight="1">
      <c r="B59" s="248"/>
      <c r="C59" s="254"/>
      <c r="D59" s="252" t="s">
        <v>1366</v>
      </c>
      <c r="E59" s="252"/>
      <c r="F59" s="252"/>
      <c r="G59" s="252"/>
      <c r="H59" s="252"/>
      <c r="I59" s="252"/>
      <c r="J59" s="252"/>
      <c r="K59" s="250"/>
    </row>
    <row r="60" spans="2:11" ht="15" customHeight="1">
      <c r="B60" s="248"/>
      <c r="C60" s="254"/>
      <c r="D60" s="252" t="s">
        <v>1367</v>
      </c>
      <c r="E60" s="252"/>
      <c r="F60" s="252"/>
      <c r="G60" s="252"/>
      <c r="H60" s="252"/>
      <c r="I60" s="252"/>
      <c r="J60" s="252"/>
      <c r="K60" s="250"/>
    </row>
    <row r="61" spans="2:11" ht="15" customHeight="1">
      <c r="B61" s="248"/>
      <c r="C61" s="254"/>
      <c r="D61" s="252" t="s">
        <v>1368</v>
      </c>
      <c r="E61" s="252"/>
      <c r="F61" s="252"/>
      <c r="G61" s="252"/>
      <c r="H61" s="252"/>
      <c r="I61" s="252"/>
      <c r="J61" s="252"/>
      <c r="K61" s="250"/>
    </row>
    <row r="62" spans="2:11" ht="15" customHeight="1">
      <c r="B62" s="248"/>
      <c r="C62" s="254"/>
      <c r="D62" s="257" t="s">
        <v>1369</v>
      </c>
      <c r="E62" s="257"/>
      <c r="F62" s="257"/>
      <c r="G62" s="257"/>
      <c r="H62" s="257"/>
      <c r="I62" s="257"/>
      <c r="J62" s="257"/>
      <c r="K62" s="250"/>
    </row>
    <row r="63" spans="2:11" ht="15" customHeight="1">
      <c r="B63" s="248"/>
      <c r="C63" s="254"/>
      <c r="D63" s="252" t="s">
        <v>1370</v>
      </c>
      <c r="E63" s="252"/>
      <c r="F63" s="252"/>
      <c r="G63" s="252"/>
      <c r="H63" s="252"/>
      <c r="I63" s="252"/>
      <c r="J63" s="252"/>
      <c r="K63" s="250"/>
    </row>
    <row r="64" spans="2:11" ht="12.75" customHeight="1">
      <c r="B64" s="248"/>
      <c r="C64" s="254"/>
      <c r="D64" s="254"/>
      <c r="E64" s="258"/>
      <c r="F64" s="254"/>
      <c r="G64" s="254"/>
      <c r="H64" s="254"/>
      <c r="I64" s="254"/>
      <c r="J64" s="254"/>
      <c r="K64" s="250"/>
    </row>
    <row r="65" spans="2:11" ht="15" customHeight="1">
      <c r="B65" s="248"/>
      <c r="C65" s="254"/>
      <c r="D65" s="252" t="s">
        <v>1371</v>
      </c>
      <c r="E65" s="252"/>
      <c r="F65" s="252"/>
      <c r="G65" s="252"/>
      <c r="H65" s="252"/>
      <c r="I65" s="252"/>
      <c r="J65" s="252"/>
      <c r="K65" s="250"/>
    </row>
    <row r="66" spans="2:11" ht="15" customHeight="1">
      <c r="B66" s="248"/>
      <c r="C66" s="254"/>
      <c r="D66" s="257" t="s">
        <v>1372</v>
      </c>
      <c r="E66" s="257"/>
      <c r="F66" s="257"/>
      <c r="G66" s="257"/>
      <c r="H66" s="257"/>
      <c r="I66" s="257"/>
      <c r="J66" s="257"/>
      <c r="K66" s="250"/>
    </row>
    <row r="67" spans="2:11" ht="15" customHeight="1">
      <c r="B67" s="248"/>
      <c r="C67" s="254"/>
      <c r="D67" s="252" t="s">
        <v>1373</v>
      </c>
      <c r="E67" s="252"/>
      <c r="F67" s="252"/>
      <c r="G67" s="252"/>
      <c r="H67" s="252"/>
      <c r="I67" s="252"/>
      <c r="J67" s="252"/>
      <c r="K67" s="250"/>
    </row>
    <row r="68" spans="2:11" ht="15" customHeight="1">
      <c r="B68" s="248"/>
      <c r="C68" s="254"/>
      <c r="D68" s="252" t="s">
        <v>1374</v>
      </c>
      <c r="E68" s="252"/>
      <c r="F68" s="252"/>
      <c r="G68" s="252"/>
      <c r="H68" s="252"/>
      <c r="I68" s="252"/>
      <c r="J68" s="252"/>
      <c r="K68" s="250"/>
    </row>
    <row r="69" spans="2:11" ht="15" customHeight="1">
      <c r="B69" s="248"/>
      <c r="C69" s="254"/>
      <c r="D69" s="252" t="s">
        <v>1375</v>
      </c>
      <c r="E69" s="252"/>
      <c r="F69" s="252"/>
      <c r="G69" s="252"/>
      <c r="H69" s="252"/>
      <c r="I69" s="252"/>
      <c r="J69" s="252"/>
      <c r="K69" s="250"/>
    </row>
    <row r="70" spans="2:11" ht="15" customHeight="1">
      <c r="B70" s="248"/>
      <c r="C70" s="254"/>
      <c r="D70" s="252" t="s">
        <v>1376</v>
      </c>
      <c r="E70" s="252"/>
      <c r="F70" s="252"/>
      <c r="G70" s="252"/>
      <c r="H70" s="252"/>
      <c r="I70" s="252"/>
      <c r="J70" s="252"/>
      <c r="K70" s="250"/>
    </row>
    <row r="71" spans="2:11" ht="12.75" customHeight="1">
      <c r="B71" s="259"/>
      <c r="C71" s="260"/>
      <c r="D71" s="260"/>
      <c r="E71" s="260"/>
      <c r="F71" s="260"/>
      <c r="G71" s="260"/>
      <c r="H71" s="260"/>
      <c r="I71" s="260"/>
      <c r="J71" s="260"/>
      <c r="K71" s="261"/>
    </row>
    <row r="72" spans="2:11" ht="18.75" customHeight="1">
      <c r="B72" s="262"/>
      <c r="C72" s="262"/>
      <c r="D72" s="262"/>
      <c r="E72" s="262"/>
      <c r="F72" s="262"/>
      <c r="G72" s="262"/>
      <c r="H72" s="262"/>
      <c r="I72" s="262"/>
      <c r="J72" s="262"/>
      <c r="K72" s="263"/>
    </row>
    <row r="73" spans="2:11" ht="18.75" customHeight="1">
      <c r="B73" s="263"/>
      <c r="C73" s="263"/>
      <c r="D73" s="263"/>
      <c r="E73" s="263"/>
      <c r="F73" s="263"/>
      <c r="G73" s="263"/>
      <c r="H73" s="263"/>
      <c r="I73" s="263"/>
      <c r="J73" s="263"/>
      <c r="K73" s="263"/>
    </row>
    <row r="74" spans="2:11" ht="7.5" customHeight="1">
      <c r="B74" s="264"/>
      <c r="C74" s="265"/>
      <c r="D74" s="265"/>
      <c r="E74" s="265"/>
      <c r="F74" s="265"/>
      <c r="G74" s="265"/>
      <c r="H74" s="265"/>
      <c r="I74" s="265"/>
      <c r="J74" s="265"/>
      <c r="K74" s="266"/>
    </row>
    <row r="75" spans="2:11" ht="45" customHeight="1">
      <c r="B75" s="267"/>
      <c r="C75" s="268" t="s">
        <v>1377</v>
      </c>
      <c r="D75" s="268"/>
      <c r="E75" s="268"/>
      <c r="F75" s="268"/>
      <c r="G75" s="268"/>
      <c r="H75" s="268"/>
      <c r="I75" s="268"/>
      <c r="J75" s="268"/>
      <c r="K75" s="269"/>
    </row>
    <row r="76" spans="2:11" ht="17.25" customHeight="1">
      <c r="B76" s="267"/>
      <c r="C76" s="270" t="s">
        <v>1378</v>
      </c>
      <c r="D76" s="270"/>
      <c r="E76" s="270"/>
      <c r="F76" s="270" t="s">
        <v>1379</v>
      </c>
      <c r="G76" s="271"/>
      <c r="H76" s="270" t="s">
        <v>56</v>
      </c>
      <c r="I76" s="270" t="s">
        <v>59</v>
      </c>
      <c r="J76" s="270" t="s">
        <v>1380</v>
      </c>
      <c r="K76" s="269"/>
    </row>
    <row r="77" spans="2:11" ht="17.25" customHeight="1">
      <c r="B77" s="267"/>
      <c r="C77" s="272" t="s">
        <v>1381</v>
      </c>
      <c r="D77" s="272"/>
      <c r="E77" s="272"/>
      <c r="F77" s="273" t="s">
        <v>1382</v>
      </c>
      <c r="G77" s="274"/>
      <c r="H77" s="272"/>
      <c r="I77" s="272"/>
      <c r="J77" s="272" t="s">
        <v>1383</v>
      </c>
      <c r="K77" s="269"/>
    </row>
    <row r="78" spans="2:11" ht="5.25" customHeight="1">
      <c r="B78" s="267"/>
      <c r="C78" s="275"/>
      <c r="D78" s="275"/>
      <c r="E78" s="275"/>
      <c r="F78" s="275"/>
      <c r="G78" s="276"/>
      <c r="H78" s="275"/>
      <c r="I78" s="275"/>
      <c r="J78" s="275"/>
      <c r="K78" s="269"/>
    </row>
    <row r="79" spans="2:11" ht="15" customHeight="1">
      <c r="B79" s="267"/>
      <c r="C79" s="255" t="s">
        <v>55</v>
      </c>
      <c r="D79" s="275"/>
      <c r="E79" s="275"/>
      <c r="F79" s="277" t="s">
        <v>1384</v>
      </c>
      <c r="G79" s="276"/>
      <c r="H79" s="255" t="s">
        <v>1385</v>
      </c>
      <c r="I79" s="255" t="s">
        <v>1386</v>
      </c>
      <c r="J79" s="255">
        <v>20</v>
      </c>
      <c r="K79" s="269"/>
    </row>
    <row r="80" spans="2:11" ht="15" customHeight="1">
      <c r="B80" s="267"/>
      <c r="C80" s="255" t="s">
        <v>1387</v>
      </c>
      <c r="D80" s="255"/>
      <c r="E80" s="255"/>
      <c r="F80" s="277" t="s">
        <v>1384</v>
      </c>
      <c r="G80" s="276"/>
      <c r="H80" s="255" t="s">
        <v>1388</v>
      </c>
      <c r="I80" s="255" t="s">
        <v>1386</v>
      </c>
      <c r="J80" s="255">
        <v>120</v>
      </c>
      <c r="K80" s="269"/>
    </row>
    <row r="81" spans="2:11" ht="15" customHeight="1">
      <c r="B81" s="278"/>
      <c r="C81" s="255" t="s">
        <v>1389</v>
      </c>
      <c r="D81" s="255"/>
      <c r="E81" s="255"/>
      <c r="F81" s="277" t="s">
        <v>1390</v>
      </c>
      <c r="G81" s="276"/>
      <c r="H81" s="255" t="s">
        <v>1391</v>
      </c>
      <c r="I81" s="255" t="s">
        <v>1386</v>
      </c>
      <c r="J81" s="255">
        <v>50</v>
      </c>
      <c r="K81" s="269"/>
    </row>
    <row r="82" spans="2:11" ht="15" customHeight="1">
      <c r="B82" s="278"/>
      <c r="C82" s="255" t="s">
        <v>1392</v>
      </c>
      <c r="D82" s="255"/>
      <c r="E82" s="255"/>
      <c r="F82" s="277" t="s">
        <v>1384</v>
      </c>
      <c r="G82" s="276"/>
      <c r="H82" s="255" t="s">
        <v>1393</v>
      </c>
      <c r="I82" s="255" t="s">
        <v>1394</v>
      </c>
      <c r="J82" s="255"/>
      <c r="K82" s="269"/>
    </row>
    <row r="83" spans="2:11" ht="15" customHeight="1">
      <c r="B83" s="278"/>
      <c r="C83" s="279" t="s">
        <v>1395</v>
      </c>
      <c r="D83" s="279"/>
      <c r="E83" s="279"/>
      <c r="F83" s="280" t="s">
        <v>1390</v>
      </c>
      <c r="G83" s="279"/>
      <c r="H83" s="279" t="s">
        <v>1396</v>
      </c>
      <c r="I83" s="279" t="s">
        <v>1386</v>
      </c>
      <c r="J83" s="279">
        <v>15</v>
      </c>
      <c r="K83" s="269"/>
    </row>
    <row r="84" spans="2:11" ht="15" customHeight="1">
      <c r="B84" s="278"/>
      <c r="C84" s="279" t="s">
        <v>1397</v>
      </c>
      <c r="D84" s="279"/>
      <c r="E84" s="279"/>
      <c r="F84" s="280" t="s">
        <v>1390</v>
      </c>
      <c r="G84" s="279"/>
      <c r="H84" s="279" t="s">
        <v>1398</v>
      </c>
      <c r="I84" s="279" t="s">
        <v>1386</v>
      </c>
      <c r="J84" s="279">
        <v>15</v>
      </c>
      <c r="K84" s="269"/>
    </row>
    <row r="85" spans="2:11" ht="15" customHeight="1">
      <c r="B85" s="278"/>
      <c r="C85" s="279" t="s">
        <v>1399</v>
      </c>
      <c r="D85" s="279"/>
      <c r="E85" s="279"/>
      <c r="F85" s="280" t="s">
        <v>1390</v>
      </c>
      <c r="G85" s="279"/>
      <c r="H85" s="279" t="s">
        <v>1400</v>
      </c>
      <c r="I85" s="279" t="s">
        <v>1386</v>
      </c>
      <c r="J85" s="279">
        <v>20</v>
      </c>
      <c r="K85" s="269"/>
    </row>
    <row r="86" spans="2:11" ht="15" customHeight="1">
      <c r="B86" s="278"/>
      <c r="C86" s="279" t="s">
        <v>1401</v>
      </c>
      <c r="D86" s="279"/>
      <c r="E86" s="279"/>
      <c r="F86" s="280" t="s">
        <v>1390</v>
      </c>
      <c r="G86" s="279"/>
      <c r="H86" s="279" t="s">
        <v>1402</v>
      </c>
      <c r="I86" s="279" t="s">
        <v>1386</v>
      </c>
      <c r="J86" s="279">
        <v>20</v>
      </c>
      <c r="K86" s="269"/>
    </row>
    <row r="87" spans="2:11" ht="15" customHeight="1">
      <c r="B87" s="278"/>
      <c r="C87" s="255" t="s">
        <v>1403</v>
      </c>
      <c r="D87" s="255"/>
      <c r="E87" s="255"/>
      <c r="F87" s="277" t="s">
        <v>1390</v>
      </c>
      <c r="G87" s="276"/>
      <c r="H87" s="255" t="s">
        <v>1404</v>
      </c>
      <c r="I87" s="255" t="s">
        <v>1386</v>
      </c>
      <c r="J87" s="255">
        <v>50</v>
      </c>
      <c r="K87" s="269"/>
    </row>
    <row r="88" spans="2:11" ht="15" customHeight="1">
      <c r="B88" s="278"/>
      <c r="C88" s="255" t="s">
        <v>1405</v>
      </c>
      <c r="D88" s="255"/>
      <c r="E88" s="255"/>
      <c r="F88" s="277" t="s">
        <v>1390</v>
      </c>
      <c r="G88" s="276"/>
      <c r="H88" s="255" t="s">
        <v>1406</v>
      </c>
      <c r="I88" s="255" t="s">
        <v>1386</v>
      </c>
      <c r="J88" s="255">
        <v>20</v>
      </c>
      <c r="K88" s="269"/>
    </row>
    <row r="89" spans="2:11" ht="15" customHeight="1">
      <c r="B89" s="278"/>
      <c r="C89" s="255" t="s">
        <v>1407</v>
      </c>
      <c r="D89" s="255"/>
      <c r="E89" s="255"/>
      <c r="F89" s="277" t="s">
        <v>1390</v>
      </c>
      <c r="G89" s="276"/>
      <c r="H89" s="255" t="s">
        <v>1408</v>
      </c>
      <c r="I89" s="255" t="s">
        <v>1386</v>
      </c>
      <c r="J89" s="255">
        <v>20</v>
      </c>
      <c r="K89" s="269"/>
    </row>
    <row r="90" spans="2:11" ht="15" customHeight="1">
      <c r="B90" s="278"/>
      <c r="C90" s="255" t="s">
        <v>1409</v>
      </c>
      <c r="D90" s="255"/>
      <c r="E90" s="255"/>
      <c r="F90" s="277" t="s">
        <v>1390</v>
      </c>
      <c r="G90" s="276"/>
      <c r="H90" s="255" t="s">
        <v>1410</v>
      </c>
      <c r="I90" s="255" t="s">
        <v>1386</v>
      </c>
      <c r="J90" s="255">
        <v>50</v>
      </c>
      <c r="K90" s="269"/>
    </row>
    <row r="91" spans="2:11" ht="15" customHeight="1">
      <c r="B91" s="278"/>
      <c r="C91" s="255" t="s">
        <v>1411</v>
      </c>
      <c r="D91" s="255"/>
      <c r="E91" s="255"/>
      <c r="F91" s="277" t="s">
        <v>1390</v>
      </c>
      <c r="G91" s="276"/>
      <c r="H91" s="255" t="s">
        <v>1411</v>
      </c>
      <c r="I91" s="255" t="s">
        <v>1386</v>
      </c>
      <c r="J91" s="255">
        <v>50</v>
      </c>
      <c r="K91" s="269"/>
    </row>
    <row r="92" spans="2:11" ht="15" customHeight="1">
      <c r="B92" s="278"/>
      <c r="C92" s="255" t="s">
        <v>1412</v>
      </c>
      <c r="D92" s="255"/>
      <c r="E92" s="255"/>
      <c r="F92" s="277" t="s">
        <v>1390</v>
      </c>
      <c r="G92" s="276"/>
      <c r="H92" s="255" t="s">
        <v>1413</v>
      </c>
      <c r="I92" s="255" t="s">
        <v>1386</v>
      </c>
      <c r="J92" s="255">
        <v>255</v>
      </c>
      <c r="K92" s="269"/>
    </row>
    <row r="93" spans="2:11" ht="15" customHeight="1">
      <c r="B93" s="278"/>
      <c r="C93" s="255" t="s">
        <v>1414</v>
      </c>
      <c r="D93" s="255"/>
      <c r="E93" s="255"/>
      <c r="F93" s="277" t="s">
        <v>1384</v>
      </c>
      <c r="G93" s="276"/>
      <c r="H93" s="255" t="s">
        <v>1415</v>
      </c>
      <c r="I93" s="255" t="s">
        <v>1416</v>
      </c>
      <c r="J93" s="255"/>
      <c r="K93" s="269"/>
    </row>
    <row r="94" spans="2:11" ht="15" customHeight="1">
      <c r="B94" s="278"/>
      <c r="C94" s="255" t="s">
        <v>1417</v>
      </c>
      <c r="D94" s="255"/>
      <c r="E94" s="255"/>
      <c r="F94" s="277" t="s">
        <v>1384</v>
      </c>
      <c r="G94" s="276"/>
      <c r="H94" s="255" t="s">
        <v>1418</v>
      </c>
      <c r="I94" s="255" t="s">
        <v>1419</v>
      </c>
      <c r="J94" s="255"/>
      <c r="K94" s="269"/>
    </row>
    <row r="95" spans="2:11" ht="15" customHeight="1">
      <c r="B95" s="278"/>
      <c r="C95" s="255" t="s">
        <v>1420</v>
      </c>
      <c r="D95" s="255"/>
      <c r="E95" s="255"/>
      <c r="F95" s="277" t="s">
        <v>1384</v>
      </c>
      <c r="G95" s="276"/>
      <c r="H95" s="255" t="s">
        <v>1420</v>
      </c>
      <c r="I95" s="255" t="s">
        <v>1419</v>
      </c>
      <c r="J95" s="255"/>
      <c r="K95" s="269"/>
    </row>
    <row r="96" spans="2:11" ht="15" customHeight="1">
      <c r="B96" s="278"/>
      <c r="C96" s="255" t="s">
        <v>40</v>
      </c>
      <c r="D96" s="255"/>
      <c r="E96" s="255"/>
      <c r="F96" s="277" t="s">
        <v>1384</v>
      </c>
      <c r="G96" s="276"/>
      <c r="H96" s="255" t="s">
        <v>1421</v>
      </c>
      <c r="I96" s="255" t="s">
        <v>1419</v>
      </c>
      <c r="J96" s="255"/>
      <c r="K96" s="269"/>
    </row>
    <row r="97" spans="2:11" ht="15" customHeight="1">
      <c r="B97" s="278"/>
      <c r="C97" s="255" t="s">
        <v>50</v>
      </c>
      <c r="D97" s="255"/>
      <c r="E97" s="255"/>
      <c r="F97" s="277" t="s">
        <v>1384</v>
      </c>
      <c r="G97" s="276"/>
      <c r="H97" s="255" t="s">
        <v>1422</v>
      </c>
      <c r="I97" s="255" t="s">
        <v>1419</v>
      </c>
      <c r="J97" s="255"/>
      <c r="K97" s="269"/>
    </row>
    <row r="98" spans="2:11" ht="15" customHeight="1">
      <c r="B98" s="281"/>
      <c r="C98" s="282"/>
      <c r="D98" s="282"/>
      <c r="E98" s="282"/>
      <c r="F98" s="282"/>
      <c r="G98" s="282"/>
      <c r="H98" s="282"/>
      <c r="I98" s="282"/>
      <c r="J98" s="282"/>
      <c r="K98" s="283"/>
    </row>
    <row r="99" spans="2:11" ht="18.75" customHeight="1">
      <c r="B99" s="284"/>
      <c r="C99" s="285"/>
      <c r="D99" s="285"/>
      <c r="E99" s="285"/>
      <c r="F99" s="285"/>
      <c r="G99" s="285"/>
      <c r="H99" s="285"/>
      <c r="I99" s="285"/>
      <c r="J99" s="285"/>
      <c r="K99" s="284"/>
    </row>
    <row r="100" spans="2:11" ht="18.75" customHeight="1">
      <c r="B100" s="263"/>
      <c r="C100" s="263"/>
      <c r="D100" s="263"/>
      <c r="E100" s="263"/>
      <c r="F100" s="263"/>
      <c r="G100" s="263"/>
      <c r="H100" s="263"/>
      <c r="I100" s="263"/>
      <c r="J100" s="263"/>
      <c r="K100" s="263"/>
    </row>
    <row r="101" spans="2:11" ht="7.5" customHeight="1">
      <c r="B101" s="264"/>
      <c r="C101" s="265"/>
      <c r="D101" s="265"/>
      <c r="E101" s="265"/>
      <c r="F101" s="265"/>
      <c r="G101" s="265"/>
      <c r="H101" s="265"/>
      <c r="I101" s="265"/>
      <c r="J101" s="265"/>
      <c r="K101" s="266"/>
    </row>
    <row r="102" spans="2:11" ht="45" customHeight="1">
      <c r="B102" s="267"/>
      <c r="C102" s="268" t="s">
        <v>1423</v>
      </c>
      <c r="D102" s="268"/>
      <c r="E102" s="268"/>
      <c r="F102" s="268"/>
      <c r="G102" s="268"/>
      <c r="H102" s="268"/>
      <c r="I102" s="268"/>
      <c r="J102" s="268"/>
      <c r="K102" s="269"/>
    </row>
    <row r="103" spans="2:11" ht="17.25" customHeight="1">
      <c r="B103" s="267"/>
      <c r="C103" s="270" t="s">
        <v>1378</v>
      </c>
      <c r="D103" s="270"/>
      <c r="E103" s="270"/>
      <c r="F103" s="270" t="s">
        <v>1379</v>
      </c>
      <c r="G103" s="271"/>
      <c r="H103" s="270" t="s">
        <v>56</v>
      </c>
      <c r="I103" s="270" t="s">
        <v>59</v>
      </c>
      <c r="J103" s="270" t="s">
        <v>1380</v>
      </c>
      <c r="K103" s="269"/>
    </row>
    <row r="104" spans="2:11" ht="17.25" customHeight="1">
      <c r="B104" s="267"/>
      <c r="C104" s="272" t="s">
        <v>1381</v>
      </c>
      <c r="D104" s="272"/>
      <c r="E104" s="272"/>
      <c r="F104" s="273" t="s">
        <v>1382</v>
      </c>
      <c r="G104" s="274"/>
      <c r="H104" s="272"/>
      <c r="I104" s="272"/>
      <c r="J104" s="272" t="s">
        <v>1383</v>
      </c>
      <c r="K104" s="269"/>
    </row>
    <row r="105" spans="2:11" ht="5.25" customHeight="1">
      <c r="B105" s="267"/>
      <c r="C105" s="270"/>
      <c r="D105" s="270"/>
      <c r="E105" s="270"/>
      <c r="F105" s="270"/>
      <c r="G105" s="286"/>
      <c r="H105" s="270"/>
      <c r="I105" s="270"/>
      <c r="J105" s="270"/>
      <c r="K105" s="269"/>
    </row>
    <row r="106" spans="2:11" ht="15" customHeight="1">
      <c r="B106" s="267"/>
      <c r="C106" s="255" t="s">
        <v>55</v>
      </c>
      <c r="D106" s="275"/>
      <c r="E106" s="275"/>
      <c r="F106" s="277" t="s">
        <v>1384</v>
      </c>
      <c r="G106" s="286"/>
      <c r="H106" s="255" t="s">
        <v>1424</v>
      </c>
      <c r="I106" s="255" t="s">
        <v>1386</v>
      </c>
      <c r="J106" s="255">
        <v>20</v>
      </c>
      <c r="K106" s="269"/>
    </row>
    <row r="107" spans="2:11" ht="15" customHeight="1">
      <c r="B107" s="267"/>
      <c r="C107" s="255" t="s">
        <v>1387</v>
      </c>
      <c r="D107" s="255"/>
      <c r="E107" s="255"/>
      <c r="F107" s="277" t="s">
        <v>1384</v>
      </c>
      <c r="G107" s="255"/>
      <c r="H107" s="255" t="s">
        <v>1424</v>
      </c>
      <c r="I107" s="255" t="s">
        <v>1386</v>
      </c>
      <c r="J107" s="255">
        <v>120</v>
      </c>
      <c r="K107" s="269"/>
    </row>
    <row r="108" spans="2:11" ht="15" customHeight="1">
      <c r="B108" s="278"/>
      <c r="C108" s="255" t="s">
        <v>1389</v>
      </c>
      <c r="D108" s="255"/>
      <c r="E108" s="255"/>
      <c r="F108" s="277" t="s">
        <v>1390</v>
      </c>
      <c r="G108" s="255"/>
      <c r="H108" s="255" t="s">
        <v>1424</v>
      </c>
      <c r="I108" s="255" t="s">
        <v>1386</v>
      </c>
      <c r="J108" s="255">
        <v>50</v>
      </c>
      <c r="K108" s="269"/>
    </row>
    <row r="109" spans="2:11" ht="15" customHeight="1">
      <c r="B109" s="278"/>
      <c r="C109" s="255" t="s">
        <v>1392</v>
      </c>
      <c r="D109" s="255"/>
      <c r="E109" s="255"/>
      <c r="F109" s="277" t="s">
        <v>1384</v>
      </c>
      <c r="G109" s="255"/>
      <c r="H109" s="255" t="s">
        <v>1424</v>
      </c>
      <c r="I109" s="255" t="s">
        <v>1394</v>
      </c>
      <c r="J109" s="255"/>
      <c r="K109" s="269"/>
    </row>
    <row r="110" spans="2:11" ht="15" customHeight="1">
      <c r="B110" s="278"/>
      <c r="C110" s="255" t="s">
        <v>1403</v>
      </c>
      <c r="D110" s="255"/>
      <c r="E110" s="255"/>
      <c r="F110" s="277" t="s">
        <v>1390</v>
      </c>
      <c r="G110" s="255"/>
      <c r="H110" s="255" t="s">
        <v>1424</v>
      </c>
      <c r="I110" s="255" t="s">
        <v>1386</v>
      </c>
      <c r="J110" s="255">
        <v>50</v>
      </c>
      <c r="K110" s="269"/>
    </row>
    <row r="111" spans="2:11" ht="15" customHeight="1">
      <c r="B111" s="278"/>
      <c r="C111" s="255" t="s">
        <v>1411</v>
      </c>
      <c r="D111" s="255"/>
      <c r="E111" s="255"/>
      <c r="F111" s="277" t="s">
        <v>1390</v>
      </c>
      <c r="G111" s="255"/>
      <c r="H111" s="255" t="s">
        <v>1424</v>
      </c>
      <c r="I111" s="255" t="s">
        <v>1386</v>
      </c>
      <c r="J111" s="255">
        <v>50</v>
      </c>
      <c r="K111" s="269"/>
    </row>
    <row r="112" spans="2:11" ht="15" customHeight="1">
      <c r="B112" s="278"/>
      <c r="C112" s="255" t="s">
        <v>1409</v>
      </c>
      <c r="D112" s="255"/>
      <c r="E112" s="255"/>
      <c r="F112" s="277" t="s">
        <v>1390</v>
      </c>
      <c r="G112" s="255"/>
      <c r="H112" s="255" t="s">
        <v>1424</v>
      </c>
      <c r="I112" s="255" t="s">
        <v>1386</v>
      </c>
      <c r="J112" s="255">
        <v>50</v>
      </c>
      <c r="K112" s="269"/>
    </row>
    <row r="113" spans="2:11" ht="15" customHeight="1">
      <c r="B113" s="278"/>
      <c r="C113" s="255" t="s">
        <v>55</v>
      </c>
      <c r="D113" s="255"/>
      <c r="E113" s="255"/>
      <c r="F113" s="277" t="s">
        <v>1384</v>
      </c>
      <c r="G113" s="255"/>
      <c r="H113" s="255" t="s">
        <v>1425</v>
      </c>
      <c r="I113" s="255" t="s">
        <v>1386</v>
      </c>
      <c r="J113" s="255">
        <v>20</v>
      </c>
      <c r="K113" s="269"/>
    </row>
    <row r="114" spans="2:11" ht="15" customHeight="1">
      <c r="B114" s="278"/>
      <c r="C114" s="255" t="s">
        <v>1426</v>
      </c>
      <c r="D114" s="255"/>
      <c r="E114" s="255"/>
      <c r="F114" s="277" t="s">
        <v>1384</v>
      </c>
      <c r="G114" s="255"/>
      <c r="H114" s="255" t="s">
        <v>1427</v>
      </c>
      <c r="I114" s="255" t="s">
        <v>1386</v>
      </c>
      <c r="J114" s="255">
        <v>120</v>
      </c>
      <c r="K114" s="269"/>
    </row>
    <row r="115" spans="2:11" ht="15" customHeight="1">
      <c r="B115" s="278"/>
      <c r="C115" s="255" t="s">
        <v>40</v>
      </c>
      <c r="D115" s="255"/>
      <c r="E115" s="255"/>
      <c r="F115" s="277" t="s">
        <v>1384</v>
      </c>
      <c r="G115" s="255"/>
      <c r="H115" s="255" t="s">
        <v>1428</v>
      </c>
      <c r="I115" s="255" t="s">
        <v>1419</v>
      </c>
      <c r="J115" s="255"/>
      <c r="K115" s="269"/>
    </row>
    <row r="116" spans="2:11" ht="15" customHeight="1">
      <c r="B116" s="278"/>
      <c r="C116" s="255" t="s">
        <v>50</v>
      </c>
      <c r="D116" s="255"/>
      <c r="E116" s="255"/>
      <c r="F116" s="277" t="s">
        <v>1384</v>
      </c>
      <c r="G116" s="255"/>
      <c r="H116" s="255" t="s">
        <v>1429</v>
      </c>
      <c r="I116" s="255" t="s">
        <v>1419</v>
      </c>
      <c r="J116" s="255"/>
      <c r="K116" s="269"/>
    </row>
    <row r="117" spans="2:11" ht="15" customHeight="1">
      <c r="B117" s="278"/>
      <c r="C117" s="255" t="s">
        <v>59</v>
      </c>
      <c r="D117" s="255"/>
      <c r="E117" s="255"/>
      <c r="F117" s="277" t="s">
        <v>1384</v>
      </c>
      <c r="G117" s="255"/>
      <c r="H117" s="255" t="s">
        <v>1430</v>
      </c>
      <c r="I117" s="255" t="s">
        <v>1431</v>
      </c>
      <c r="J117" s="255"/>
      <c r="K117" s="269"/>
    </row>
    <row r="118" spans="2:11" ht="15" customHeight="1">
      <c r="B118" s="281"/>
      <c r="C118" s="287"/>
      <c r="D118" s="287"/>
      <c r="E118" s="287"/>
      <c r="F118" s="287"/>
      <c r="G118" s="287"/>
      <c r="H118" s="287"/>
      <c r="I118" s="287"/>
      <c r="J118" s="287"/>
      <c r="K118" s="283"/>
    </row>
    <row r="119" spans="2:11" ht="18.75" customHeight="1">
      <c r="B119" s="288"/>
      <c r="C119" s="252"/>
      <c r="D119" s="252"/>
      <c r="E119" s="252"/>
      <c r="F119" s="289"/>
      <c r="G119" s="252"/>
      <c r="H119" s="252"/>
      <c r="I119" s="252"/>
      <c r="J119" s="252"/>
      <c r="K119" s="288"/>
    </row>
    <row r="120" spans="2:11" ht="18.75" customHeight="1">
      <c r="B120" s="263"/>
      <c r="C120" s="263"/>
      <c r="D120" s="263"/>
      <c r="E120" s="263"/>
      <c r="F120" s="263"/>
      <c r="G120" s="263"/>
      <c r="H120" s="263"/>
      <c r="I120" s="263"/>
      <c r="J120" s="263"/>
      <c r="K120" s="263"/>
    </row>
    <row r="121" spans="2:11" ht="7.5" customHeight="1">
      <c r="B121" s="290"/>
      <c r="C121" s="291"/>
      <c r="D121" s="291"/>
      <c r="E121" s="291"/>
      <c r="F121" s="291"/>
      <c r="G121" s="291"/>
      <c r="H121" s="291"/>
      <c r="I121" s="291"/>
      <c r="J121" s="291"/>
      <c r="K121" s="292"/>
    </row>
    <row r="122" spans="2:11" ht="45" customHeight="1">
      <c r="B122" s="293"/>
      <c r="C122" s="246" t="s">
        <v>1432</v>
      </c>
      <c r="D122" s="246"/>
      <c r="E122" s="246"/>
      <c r="F122" s="246"/>
      <c r="G122" s="246"/>
      <c r="H122" s="246"/>
      <c r="I122" s="246"/>
      <c r="J122" s="246"/>
      <c r="K122" s="294"/>
    </row>
    <row r="123" spans="2:11" ht="17.25" customHeight="1">
      <c r="B123" s="295"/>
      <c r="C123" s="270" t="s">
        <v>1378</v>
      </c>
      <c r="D123" s="270"/>
      <c r="E123" s="270"/>
      <c r="F123" s="270" t="s">
        <v>1379</v>
      </c>
      <c r="G123" s="271"/>
      <c r="H123" s="270" t="s">
        <v>56</v>
      </c>
      <c r="I123" s="270" t="s">
        <v>59</v>
      </c>
      <c r="J123" s="270" t="s">
        <v>1380</v>
      </c>
      <c r="K123" s="296"/>
    </row>
    <row r="124" spans="2:11" ht="17.25" customHeight="1">
      <c r="B124" s="295"/>
      <c r="C124" s="272" t="s">
        <v>1381</v>
      </c>
      <c r="D124" s="272"/>
      <c r="E124" s="272"/>
      <c r="F124" s="273" t="s">
        <v>1382</v>
      </c>
      <c r="G124" s="274"/>
      <c r="H124" s="272"/>
      <c r="I124" s="272"/>
      <c r="J124" s="272" t="s">
        <v>1383</v>
      </c>
      <c r="K124" s="296"/>
    </row>
    <row r="125" spans="2:11" ht="5.25" customHeight="1">
      <c r="B125" s="297"/>
      <c r="C125" s="275"/>
      <c r="D125" s="275"/>
      <c r="E125" s="275"/>
      <c r="F125" s="275"/>
      <c r="G125" s="255"/>
      <c r="H125" s="275"/>
      <c r="I125" s="275"/>
      <c r="J125" s="275"/>
      <c r="K125" s="298"/>
    </row>
    <row r="126" spans="2:11" ht="15" customHeight="1">
      <c r="B126" s="297"/>
      <c r="C126" s="255" t="s">
        <v>1387</v>
      </c>
      <c r="D126" s="275"/>
      <c r="E126" s="275"/>
      <c r="F126" s="277" t="s">
        <v>1384</v>
      </c>
      <c r="G126" s="255"/>
      <c r="H126" s="255" t="s">
        <v>1424</v>
      </c>
      <c r="I126" s="255" t="s">
        <v>1386</v>
      </c>
      <c r="J126" s="255">
        <v>120</v>
      </c>
      <c r="K126" s="299"/>
    </row>
    <row r="127" spans="2:11" ht="15" customHeight="1">
      <c r="B127" s="297"/>
      <c r="C127" s="255" t="s">
        <v>1433</v>
      </c>
      <c r="D127" s="255"/>
      <c r="E127" s="255"/>
      <c r="F127" s="277" t="s">
        <v>1384</v>
      </c>
      <c r="G127" s="255"/>
      <c r="H127" s="255" t="s">
        <v>1434</v>
      </c>
      <c r="I127" s="255" t="s">
        <v>1386</v>
      </c>
      <c r="J127" s="255" t="s">
        <v>1435</v>
      </c>
      <c r="K127" s="299"/>
    </row>
    <row r="128" spans="2:11" ht="15" customHeight="1">
      <c r="B128" s="297"/>
      <c r="C128" s="255" t="s">
        <v>1332</v>
      </c>
      <c r="D128" s="255"/>
      <c r="E128" s="255"/>
      <c r="F128" s="277" t="s">
        <v>1384</v>
      </c>
      <c r="G128" s="255"/>
      <c r="H128" s="255" t="s">
        <v>1436</v>
      </c>
      <c r="I128" s="255" t="s">
        <v>1386</v>
      </c>
      <c r="J128" s="255" t="s">
        <v>1435</v>
      </c>
      <c r="K128" s="299"/>
    </row>
    <row r="129" spans="2:11" ht="15" customHeight="1">
      <c r="B129" s="297"/>
      <c r="C129" s="255" t="s">
        <v>1395</v>
      </c>
      <c r="D129" s="255"/>
      <c r="E129" s="255"/>
      <c r="F129" s="277" t="s">
        <v>1390</v>
      </c>
      <c r="G129" s="255"/>
      <c r="H129" s="255" t="s">
        <v>1396</v>
      </c>
      <c r="I129" s="255" t="s">
        <v>1386</v>
      </c>
      <c r="J129" s="255">
        <v>15</v>
      </c>
      <c r="K129" s="299"/>
    </row>
    <row r="130" spans="2:11" ht="15" customHeight="1">
      <c r="B130" s="297"/>
      <c r="C130" s="279" t="s">
        <v>1397</v>
      </c>
      <c r="D130" s="279"/>
      <c r="E130" s="279"/>
      <c r="F130" s="280" t="s">
        <v>1390</v>
      </c>
      <c r="G130" s="279"/>
      <c r="H130" s="279" t="s">
        <v>1398</v>
      </c>
      <c r="I130" s="279" t="s">
        <v>1386</v>
      </c>
      <c r="J130" s="279">
        <v>15</v>
      </c>
      <c r="K130" s="299"/>
    </row>
    <row r="131" spans="2:11" ht="15" customHeight="1">
      <c r="B131" s="297"/>
      <c r="C131" s="279" t="s">
        <v>1399</v>
      </c>
      <c r="D131" s="279"/>
      <c r="E131" s="279"/>
      <c r="F131" s="280" t="s">
        <v>1390</v>
      </c>
      <c r="G131" s="279"/>
      <c r="H131" s="279" t="s">
        <v>1400</v>
      </c>
      <c r="I131" s="279" t="s">
        <v>1386</v>
      </c>
      <c r="J131" s="279">
        <v>20</v>
      </c>
      <c r="K131" s="299"/>
    </row>
    <row r="132" spans="2:11" ht="15" customHeight="1">
      <c r="B132" s="297"/>
      <c r="C132" s="279" t="s">
        <v>1401</v>
      </c>
      <c r="D132" s="279"/>
      <c r="E132" s="279"/>
      <c r="F132" s="280" t="s">
        <v>1390</v>
      </c>
      <c r="G132" s="279"/>
      <c r="H132" s="279" t="s">
        <v>1402</v>
      </c>
      <c r="I132" s="279" t="s">
        <v>1386</v>
      </c>
      <c r="J132" s="279">
        <v>20</v>
      </c>
      <c r="K132" s="299"/>
    </row>
    <row r="133" spans="2:11" ht="15" customHeight="1">
      <c r="B133" s="297"/>
      <c r="C133" s="255" t="s">
        <v>1389</v>
      </c>
      <c r="D133" s="255"/>
      <c r="E133" s="255"/>
      <c r="F133" s="277" t="s">
        <v>1390</v>
      </c>
      <c r="G133" s="255"/>
      <c r="H133" s="255" t="s">
        <v>1424</v>
      </c>
      <c r="I133" s="255" t="s">
        <v>1386</v>
      </c>
      <c r="J133" s="255">
        <v>50</v>
      </c>
      <c r="K133" s="299"/>
    </row>
    <row r="134" spans="2:11" ht="15" customHeight="1">
      <c r="B134" s="297"/>
      <c r="C134" s="255" t="s">
        <v>1403</v>
      </c>
      <c r="D134" s="255"/>
      <c r="E134" s="255"/>
      <c r="F134" s="277" t="s">
        <v>1390</v>
      </c>
      <c r="G134" s="255"/>
      <c r="H134" s="255" t="s">
        <v>1424</v>
      </c>
      <c r="I134" s="255" t="s">
        <v>1386</v>
      </c>
      <c r="J134" s="255">
        <v>50</v>
      </c>
      <c r="K134" s="299"/>
    </row>
    <row r="135" spans="2:11" ht="15" customHeight="1">
      <c r="B135" s="297"/>
      <c r="C135" s="255" t="s">
        <v>1409</v>
      </c>
      <c r="D135" s="255"/>
      <c r="E135" s="255"/>
      <c r="F135" s="277" t="s">
        <v>1390</v>
      </c>
      <c r="G135" s="255"/>
      <c r="H135" s="255" t="s">
        <v>1424</v>
      </c>
      <c r="I135" s="255" t="s">
        <v>1386</v>
      </c>
      <c r="J135" s="255">
        <v>50</v>
      </c>
      <c r="K135" s="299"/>
    </row>
    <row r="136" spans="2:11" ht="15" customHeight="1">
      <c r="B136" s="297"/>
      <c r="C136" s="255" t="s">
        <v>1411</v>
      </c>
      <c r="D136" s="255"/>
      <c r="E136" s="255"/>
      <c r="F136" s="277" t="s">
        <v>1390</v>
      </c>
      <c r="G136" s="255"/>
      <c r="H136" s="255" t="s">
        <v>1424</v>
      </c>
      <c r="I136" s="255" t="s">
        <v>1386</v>
      </c>
      <c r="J136" s="255">
        <v>50</v>
      </c>
      <c r="K136" s="299"/>
    </row>
    <row r="137" spans="2:11" ht="15" customHeight="1">
      <c r="B137" s="297"/>
      <c r="C137" s="255" t="s">
        <v>1412</v>
      </c>
      <c r="D137" s="255"/>
      <c r="E137" s="255"/>
      <c r="F137" s="277" t="s">
        <v>1390</v>
      </c>
      <c r="G137" s="255"/>
      <c r="H137" s="255" t="s">
        <v>1437</v>
      </c>
      <c r="I137" s="255" t="s">
        <v>1386</v>
      </c>
      <c r="J137" s="255">
        <v>255</v>
      </c>
      <c r="K137" s="299"/>
    </row>
    <row r="138" spans="2:11" ht="15" customHeight="1">
      <c r="B138" s="297"/>
      <c r="C138" s="255" t="s">
        <v>1414</v>
      </c>
      <c r="D138" s="255"/>
      <c r="E138" s="255"/>
      <c r="F138" s="277" t="s">
        <v>1384</v>
      </c>
      <c r="G138" s="255"/>
      <c r="H138" s="255" t="s">
        <v>1438</v>
      </c>
      <c r="I138" s="255" t="s">
        <v>1416</v>
      </c>
      <c r="J138" s="255"/>
      <c r="K138" s="299"/>
    </row>
    <row r="139" spans="2:11" ht="15" customHeight="1">
      <c r="B139" s="297"/>
      <c r="C139" s="255" t="s">
        <v>1417</v>
      </c>
      <c r="D139" s="255"/>
      <c r="E139" s="255"/>
      <c r="F139" s="277" t="s">
        <v>1384</v>
      </c>
      <c r="G139" s="255"/>
      <c r="H139" s="255" t="s">
        <v>1439</v>
      </c>
      <c r="I139" s="255" t="s">
        <v>1419</v>
      </c>
      <c r="J139" s="255"/>
      <c r="K139" s="299"/>
    </row>
    <row r="140" spans="2:11" ht="15" customHeight="1">
      <c r="B140" s="297"/>
      <c r="C140" s="255" t="s">
        <v>1420</v>
      </c>
      <c r="D140" s="255"/>
      <c r="E140" s="255"/>
      <c r="F140" s="277" t="s">
        <v>1384</v>
      </c>
      <c r="G140" s="255"/>
      <c r="H140" s="255" t="s">
        <v>1420</v>
      </c>
      <c r="I140" s="255" t="s">
        <v>1419</v>
      </c>
      <c r="J140" s="255"/>
      <c r="K140" s="299"/>
    </row>
    <row r="141" spans="2:11" ht="15" customHeight="1">
      <c r="B141" s="297"/>
      <c r="C141" s="255" t="s">
        <v>40</v>
      </c>
      <c r="D141" s="255"/>
      <c r="E141" s="255"/>
      <c r="F141" s="277" t="s">
        <v>1384</v>
      </c>
      <c r="G141" s="255"/>
      <c r="H141" s="255" t="s">
        <v>1440</v>
      </c>
      <c r="I141" s="255" t="s">
        <v>1419</v>
      </c>
      <c r="J141" s="255"/>
      <c r="K141" s="299"/>
    </row>
    <row r="142" spans="2:11" ht="15" customHeight="1">
      <c r="B142" s="297"/>
      <c r="C142" s="255" t="s">
        <v>1441</v>
      </c>
      <c r="D142" s="255"/>
      <c r="E142" s="255"/>
      <c r="F142" s="277" t="s">
        <v>1384</v>
      </c>
      <c r="G142" s="255"/>
      <c r="H142" s="255" t="s">
        <v>1442</v>
      </c>
      <c r="I142" s="255" t="s">
        <v>1419</v>
      </c>
      <c r="J142" s="255"/>
      <c r="K142" s="299"/>
    </row>
    <row r="143" spans="2:11" ht="15" customHeight="1">
      <c r="B143" s="300"/>
      <c r="C143" s="301"/>
      <c r="D143" s="301"/>
      <c r="E143" s="301"/>
      <c r="F143" s="301"/>
      <c r="G143" s="301"/>
      <c r="H143" s="301"/>
      <c r="I143" s="301"/>
      <c r="J143" s="301"/>
      <c r="K143" s="302"/>
    </row>
    <row r="144" spans="2:11" ht="18.75" customHeight="1">
      <c r="B144" s="252"/>
      <c r="C144" s="252"/>
      <c r="D144" s="252"/>
      <c r="E144" s="252"/>
      <c r="F144" s="289"/>
      <c r="G144" s="252"/>
      <c r="H144" s="252"/>
      <c r="I144" s="252"/>
      <c r="J144" s="252"/>
      <c r="K144" s="252"/>
    </row>
    <row r="145" spans="2:11" ht="18.75" customHeight="1">
      <c r="B145" s="263"/>
      <c r="C145" s="263"/>
      <c r="D145" s="263"/>
      <c r="E145" s="263"/>
      <c r="F145" s="263"/>
      <c r="G145" s="263"/>
      <c r="H145" s="263"/>
      <c r="I145" s="263"/>
      <c r="J145" s="263"/>
      <c r="K145" s="263"/>
    </row>
    <row r="146" spans="2:11" ht="7.5" customHeight="1">
      <c r="B146" s="264"/>
      <c r="C146" s="265"/>
      <c r="D146" s="265"/>
      <c r="E146" s="265"/>
      <c r="F146" s="265"/>
      <c r="G146" s="265"/>
      <c r="H146" s="265"/>
      <c r="I146" s="265"/>
      <c r="J146" s="265"/>
      <c r="K146" s="266"/>
    </row>
    <row r="147" spans="2:11" ht="45" customHeight="1">
      <c r="B147" s="267"/>
      <c r="C147" s="268" t="s">
        <v>1443</v>
      </c>
      <c r="D147" s="268"/>
      <c r="E147" s="268"/>
      <c r="F147" s="268"/>
      <c r="G147" s="268"/>
      <c r="H147" s="268"/>
      <c r="I147" s="268"/>
      <c r="J147" s="268"/>
      <c r="K147" s="269"/>
    </row>
    <row r="148" spans="2:11" ht="17.25" customHeight="1">
      <c r="B148" s="267"/>
      <c r="C148" s="270" t="s">
        <v>1378</v>
      </c>
      <c r="D148" s="270"/>
      <c r="E148" s="270"/>
      <c r="F148" s="270" t="s">
        <v>1379</v>
      </c>
      <c r="G148" s="271"/>
      <c r="H148" s="270" t="s">
        <v>56</v>
      </c>
      <c r="I148" s="270" t="s">
        <v>59</v>
      </c>
      <c r="J148" s="270" t="s">
        <v>1380</v>
      </c>
      <c r="K148" s="269"/>
    </row>
    <row r="149" spans="2:11" ht="17.25" customHeight="1">
      <c r="B149" s="267"/>
      <c r="C149" s="272" t="s">
        <v>1381</v>
      </c>
      <c r="D149" s="272"/>
      <c r="E149" s="272"/>
      <c r="F149" s="273" t="s">
        <v>1382</v>
      </c>
      <c r="G149" s="274"/>
      <c r="H149" s="272"/>
      <c r="I149" s="272"/>
      <c r="J149" s="272" t="s">
        <v>1383</v>
      </c>
      <c r="K149" s="269"/>
    </row>
    <row r="150" spans="2:11" ht="5.25" customHeight="1">
      <c r="B150" s="278"/>
      <c r="C150" s="275"/>
      <c r="D150" s="275"/>
      <c r="E150" s="275"/>
      <c r="F150" s="275"/>
      <c r="G150" s="276"/>
      <c r="H150" s="275"/>
      <c r="I150" s="275"/>
      <c r="J150" s="275"/>
      <c r="K150" s="299"/>
    </row>
    <row r="151" spans="2:11" ht="15" customHeight="1">
      <c r="B151" s="278"/>
      <c r="C151" s="303" t="s">
        <v>1387</v>
      </c>
      <c r="D151" s="255"/>
      <c r="E151" s="255"/>
      <c r="F151" s="304" t="s">
        <v>1384</v>
      </c>
      <c r="G151" s="255"/>
      <c r="H151" s="303" t="s">
        <v>1424</v>
      </c>
      <c r="I151" s="303" t="s">
        <v>1386</v>
      </c>
      <c r="J151" s="303">
        <v>120</v>
      </c>
      <c r="K151" s="299"/>
    </row>
    <row r="152" spans="2:11" ht="15" customHeight="1">
      <c r="B152" s="278"/>
      <c r="C152" s="303" t="s">
        <v>1433</v>
      </c>
      <c r="D152" s="255"/>
      <c r="E152" s="255"/>
      <c r="F152" s="304" t="s">
        <v>1384</v>
      </c>
      <c r="G152" s="255"/>
      <c r="H152" s="303" t="s">
        <v>1444</v>
      </c>
      <c r="I152" s="303" t="s">
        <v>1386</v>
      </c>
      <c r="J152" s="303" t="s">
        <v>1435</v>
      </c>
      <c r="K152" s="299"/>
    </row>
    <row r="153" spans="2:11" ht="15" customHeight="1">
      <c r="B153" s="278"/>
      <c r="C153" s="303" t="s">
        <v>1332</v>
      </c>
      <c r="D153" s="255"/>
      <c r="E153" s="255"/>
      <c r="F153" s="304" t="s">
        <v>1384</v>
      </c>
      <c r="G153" s="255"/>
      <c r="H153" s="303" t="s">
        <v>1445</v>
      </c>
      <c r="I153" s="303" t="s">
        <v>1386</v>
      </c>
      <c r="J153" s="303" t="s">
        <v>1435</v>
      </c>
      <c r="K153" s="299"/>
    </row>
    <row r="154" spans="2:11" ht="15" customHeight="1">
      <c r="B154" s="278"/>
      <c r="C154" s="303" t="s">
        <v>1389</v>
      </c>
      <c r="D154" s="255"/>
      <c r="E154" s="255"/>
      <c r="F154" s="304" t="s">
        <v>1390</v>
      </c>
      <c r="G154" s="255"/>
      <c r="H154" s="303" t="s">
        <v>1424</v>
      </c>
      <c r="I154" s="303" t="s">
        <v>1386</v>
      </c>
      <c r="J154" s="303">
        <v>50</v>
      </c>
      <c r="K154" s="299"/>
    </row>
    <row r="155" spans="2:11" ht="15" customHeight="1">
      <c r="B155" s="278"/>
      <c r="C155" s="303" t="s">
        <v>1392</v>
      </c>
      <c r="D155" s="255"/>
      <c r="E155" s="255"/>
      <c r="F155" s="304" t="s">
        <v>1384</v>
      </c>
      <c r="G155" s="255"/>
      <c r="H155" s="303" t="s">
        <v>1424</v>
      </c>
      <c r="I155" s="303" t="s">
        <v>1394</v>
      </c>
      <c r="J155" s="303"/>
      <c r="K155" s="299"/>
    </row>
    <row r="156" spans="2:11" ht="15" customHeight="1">
      <c r="B156" s="278"/>
      <c r="C156" s="303" t="s">
        <v>1403</v>
      </c>
      <c r="D156" s="255"/>
      <c r="E156" s="255"/>
      <c r="F156" s="304" t="s">
        <v>1390</v>
      </c>
      <c r="G156" s="255"/>
      <c r="H156" s="303" t="s">
        <v>1424</v>
      </c>
      <c r="I156" s="303" t="s">
        <v>1386</v>
      </c>
      <c r="J156" s="303">
        <v>50</v>
      </c>
      <c r="K156" s="299"/>
    </row>
    <row r="157" spans="2:11" ht="15" customHeight="1">
      <c r="B157" s="278"/>
      <c r="C157" s="303" t="s">
        <v>1411</v>
      </c>
      <c r="D157" s="255"/>
      <c r="E157" s="255"/>
      <c r="F157" s="304" t="s">
        <v>1390</v>
      </c>
      <c r="G157" s="255"/>
      <c r="H157" s="303" t="s">
        <v>1424</v>
      </c>
      <c r="I157" s="303" t="s">
        <v>1386</v>
      </c>
      <c r="J157" s="303">
        <v>50</v>
      </c>
      <c r="K157" s="299"/>
    </row>
    <row r="158" spans="2:11" ht="15" customHeight="1">
      <c r="B158" s="278"/>
      <c r="C158" s="303" t="s">
        <v>1409</v>
      </c>
      <c r="D158" s="255"/>
      <c r="E158" s="255"/>
      <c r="F158" s="304" t="s">
        <v>1390</v>
      </c>
      <c r="G158" s="255"/>
      <c r="H158" s="303" t="s">
        <v>1424</v>
      </c>
      <c r="I158" s="303" t="s">
        <v>1386</v>
      </c>
      <c r="J158" s="303">
        <v>50</v>
      </c>
      <c r="K158" s="299"/>
    </row>
    <row r="159" spans="2:11" ht="15" customHeight="1">
      <c r="B159" s="278"/>
      <c r="C159" s="303" t="s">
        <v>104</v>
      </c>
      <c r="D159" s="255"/>
      <c r="E159" s="255"/>
      <c r="F159" s="304" t="s">
        <v>1384</v>
      </c>
      <c r="G159" s="255"/>
      <c r="H159" s="303" t="s">
        <v>1446</v>
      </c>
      <c r="I159" s="303" t="s">
        <v>1386</v>
      </c>
      <c r="J159" s="303" t="s">
        <v>1447</v>
      </c>
      <c r="K159" s="299"/>
    </row>
    <row r="160" spans="2:11" ht="15" customHeight="1">
      <c r="B160" s="278"/>
      <c r="C160" s="303" t="s">
        <v>1448</v>
      </c>
      <c r="D160" s="255"/>
      <c r="E160" s="255"/>
      <c r="F160" s="304" t="s">
        <v>1384</v>
      </c>
      <c r="G160" s="255"/>
      <c r="H160" s="303" t="s">
        <v>1449</v>
      </c>
      <c r="I160" s="303" t="s">
        <v>1419</v>
      </c>
      <c r="J160" s="303"/>
      <c r="K160" s="299"/>
    </row>
    <row r="161" spans="2:11" ht="15" customHeight="1">
      <c r="B161" s="305"/>
      <c r="C161" s="287"/>
      <c r="D161" s="287"/>
      <c r="E161" s="287"/>
      <c r="F161" s="287"/>
      <c r="G161" s="287"/>
      <c r="H161" s="287"/>
      <c r="I161" s="287"/>
      <c r="J161" s="287"/>
      <c r="K161" s="306"/>
    </row>
    <row r="162" spans="2:11" ht="18.75" customHeight="1">
      <c r="B162" s="252"/>
      <c r="C162" s="255"/>
      <c r="D162" s="255"/>
      <c r="E162" s="255"/>
      <c r="F162" s="277"/>
      <c r="G162" s="255"/>
      <c r="H162" s="255"/>
      <c r="I162" s="255"/>
      <c r="J162" s="255"/>
      <c r="K162" s="252"/>
    </row>
    <row r="163" spans="2:11" ht="18.75" customHeight="1">
      <c r="B163" s="263"/>
      <c r="C163" s="263"/>
      <c r="D163" s="263"/>
      <c r="E163" s="263"/>
      <c r="F163" s="263"/>
      <c r="G163" s="263"/>
      <c r="H163" s="263"/>
      <c r="I163" s="263"/>
      <c r="J163" s="263"/>
      <c r="K163" s="263"/>
    </row>
    <row r="164" spans="2:11" ht="7.5" customHeight="1">
      <c r="B164" s="242"/>
      <c r="C164" s="243"/>
      <c r="D164" s="243"/>
      <c r="E164" s="243"/>
      <c r="F164" s="243"/>
      <c r="G164" s="243"/>
      <c r="H164" s="243"/>
      <c r="I164" s="243"/>
      <c r="J164" s="243"/>
      <c r="K164" s="244"/>
    </row>
    <row r="165" spans="2:11" ht="45" customHeight="1">
      <c r="B165" s="245"/>
      <c r="C165" s="246" t="s">
        <v>1450</v>
      </c>
      <c r="D165" s="246"/>
      <c r="E165" s="246"/>
      <c r="F165" s="246"/>
      <c r="G165" s="246"/>
      <c r="H165" s="246"/>
      <c r="I165" s="246"/>
      <c r="J165" s="246"/>
      <c r="K165" s="247"/>
    </row>
    <row r="166" spans="2:11" ht="17.25" customHeight="1">
      <c r="B166" s="245"/>
      <c r="C166" s="270" t="s">
        <v>1378</v>
      </c>
      <c r="D166" s="270"/>
      <c r="E166" s="270"/>
      <c r="F166" s="270" t="s">
        <v>1379</v>
      </c>
      <c r="G166" s="307"/>
      <c r="H166" s="308" t="s">
        <v>56</v>
      </c>
      <c r="I166" s="308" t="s">
        <v>59</v>
      </c>
      <c r="J166" s="270" t="s">
        <v>1380</v>
      </c>
      <c r="K166" s="247"/>
    </row>
    <row r="167" spans="2:11" ht="17.25" customHeight="1">
      <c r="B167" s="248"/>
      <c r="C167" s="272" t="s">
        <v>1381</v>
      </c>
      <c r="D167" s="272"/>
      <c r="E167" s="272"/>
      <c r="F167" s="273" t="s">
        <v>1382</v>
      </c>
      <c r="G167" s="309"/>
      <c r="H167" s="310"/>
      <c r="I167" s="310"/>
      <c r="J167" s="272" t="s">
        <v>1383</v>
      </c>
      <c r="K167" s="250"/>
    </row>
    <row r="168" spans="2:11" ht="5.25" customHeight="1">
      <c r="B168" s="278"/>
      <c r="C168" s="275"/>
      <c r="D168" s="275"/>
      <c r="E168" s="275"/>
      <c r="F168" s="275"/>
      <c r="G168" s="276"/>
      <c r="H168" s="275"/>
      <c r="I168" s="275"/>
      <c r="J168" s="275"/>
      <c r="K168" s="299"/>
    </row>
    <row r="169" spans="2:11" ht="15" customHeight="1">
      <c r="B169" s="278"/>
      <c r="C169" s="255" t="s">
        <v>1387</v>
      </c>
      <c r="D169" s="255"/>
      <c r="E169" s="255"/>
      <c r="F169" s="277" t="s">
        <v>1384</v>
      </c>
      <c r="G169" s="255"/>
      <c r="H169" s="255" t="s">
        <v>1424</v>
      </c>
      <c r="I169" s="255" t="s">
        <v>1386</v>
      </c>
      <c r="J169" s="255">
        <v>120</v>
      </c>
      <c r="K169" s="299"/>
    </row>
    <row r="170" spans="2:11" ht="15" customHeight="1">
      <c r="B170" s="278"/>
      <c r="C170" s="255" t="s">
        <v>1433</v>
      </c>
      <c r="D170" s="255"/>
      <c r="E170" s="255"/>
      <c r="F170" s="277" t="s">
        <v>1384</v>
      </c>
      <c r="G170" s="255"/>
      <c r="H170" s="255" t="s">
        <v>1434</v>
      </c>
      <c r="I170" s="255" t="s">
        <v>1386</v>
      </c>
      <c r="J170" s="255" t="s">
        <v>1435</v>
      </c>
      <c r="K170" s="299"/>
    </row>
    <row r="171" spans="2:11" ht="15" customHeight="1">
      <c r="B171" s="278"/>
      <c r="C171" s="255" t="s">
        <v>1332</v>
      </c>
      <c r="D171" s="255"/>
      <c r="E171" s="255"/>
      <c r="F171" s="277" t="s">
        <v>1384</v>
      </c>
      <c r="G171" s="255"/>
      <c r="H171" s="255" t="s">
        <v>1451</v>
      </c>
      <c r="I171" s="255" t="s">
        <v>1386</v>
      </c>
      <c r="J171" s="255" t="s">
        <v>1435</v>
      </c>
      <c r="K171" s="299"/>
    </row>
    <row r="172" spans="2:11" ht="15" customHeight="1">
      <c r="B172" s="278"/>
      <c r="C172" s="255" t="s">
        <v>1389</v>
      </c>
      <c r="D172" s="255"/>
      <c r="E172" s="255"/>
      <c r="F172" s="277" t="s">
        <v>1390</v>
      </c>
      <c r="G172" s="255"/>
      <c r="H172" s="255" t="s">
        <v>1451</v>
      </c>
      <c r="I172" s="255" t="s">
        <v>1386</v>
      </c>
      <c r="J172" s="255">
        <v>50</v>
      </c>
      <c r="K172" s="299"/>
    </row>
    <row r="173" spans="2:11" ht="15" customHeight="1">
      <c r="B173" s="278"/>
      <c r="C173" s="255" t="s">
        <v>1392</v>
      </c>
      <c r="D173" s="255"/>
      <c r="E173" s="255"/>
      <c r="F173" s="277" t="s">
        <v>1384</v>
      </c>
      <c r="G173" s="255"/>
      <c r="H173" s="255" t="s">
        <v>1451</v>
      </c>
      <c r="I173" s="255" t="s">
        <v>1394</v>
      </c>
      <c r="J173" s="255"/>
      <c r="K173" s="299"/>
    </row>
    <row r="174" spans="2:11" ht="15" customHeight="1">
      <c r="B174" s="278"/>
      <c r="C174" s="255" t="s">
        <v>1403</v>
      </c>
      <c r="D174" s="255"/>
      <c r="E174" s="255"/>
      <c r="F174" s="277" t="s">
        <v>1390</v>
      </c>
      <c r="G174" s="255"/>
      <c r="H174" s="255" t="s">
        <v>1451</v>
      </c>
      <c r="I174" s="255" t="s">
        <v>1386</v>
      </c>
      <c r="J174" s="255">
        <v>50</v>
      </c>
      <c r="K174" s="299"/>
    </row>
    <row r="175" spans="2:11" ht="15" customHeight="1">
      <c r="B175" s="278"/>
      <c r="C175" s="255" t="s">
        <v>1411</v>
      </c>
      <c r="D175" s="255"/>
      <c r="E175" s="255"/>
      <c r="F175" s="277" t="s">
        <v>1390</v>
      </c>
      <c r="G175" s="255"/>
      <c r="H175" s="255" t="s">
        <v>1451</v>
      </c>
      <c r="I175" s="255" t="s">
        <v>1386</v>
      </c>
      <c r="J175" s="255">
        <v>50</v>
      </c>
      <c r="K175" s="299"/>
    </row>
    <row r="176" spans="2:11" ht="15" customHeight="1">
      <c r="B176" s="278"/>
      <c r="C176" s="255" t="s">
        <v>1409</v>
      </c>
      <c r="D176" s="255"/>
      <c r="E176" s="255"/>
      <c r="F176" s="277" t="s">
        <v>1390</v>
      </c>
      <c r="G176" s="255"/>
      <c r="H176" s="255" t="s">
        <v>1451</v>
      </c>
      <c r="I176" s="255" t="s">
        <v>1386</v>
      </c>
      <c r="J176" s="255">
        <v>50</v>
      </c>
      <c r="K176" s="299"/>
    </row>
    <row r="177" spans="2:11" ht="15" customHeight="1">
      <c r="B177" s="278"/>
      <c r="C177" s="255" t="s">
        <v>116</v>
      </c>
      <c r="D177" s="255"/>
      <c r="E177" s="255"/>
      <c r="F177" s="277" t="s">
        <v>1384</v>
      </c>
      <c r="G177" s="255"/>
      <c r="H177" s="255" t="s">
        <v>1452</v>
      </c>
      <c r="I177" s="255" t="s">
        <v>1453</v>
      </c>
      <c r="J177" s="255"/>
      <c r="K177" s="299"/>
    </row>
    <row r="178" spans="2:11" ht="15" customHeight="1">
      <c r="B178" s="278"/>
      <c r="C178" s="255" t="s">
        <v>59</v>
      </c>
      <c r="D178" s="255"/>
      <c r="E178" s="255"/>
      <c r="F178" s="277" t="s">
        <v>1384</v>
      </c>
      <c r="G178" s="255"/>
      <c r="H178" s="255" t="s">
        <v>1454</v>
      </c>
      <c r="I178" s="255" t="s">
        <v>1455</v>
      </c>
      <c r="J178" s="255">
        <v>1</v>
      </c>
      <c r="K178" s="299"/>
    </row>
    <row r="179" spans="2:11" ht="15" customHeight="1">
      <c r="B179" s="278"/>
      <c r="C179" s="255" t="s">
        <v>55</v>
      </c>
      <c r="D179" s="255"/>
      <c r="E179" s="255"/>
      <c r="F179" s="277" t="s">
        <v>1384</v>
      </c>
      <c r="G179" s="255"/>
      <c r="H179" s="255" t="s">
        <v>1456</v>
      </c>
      <c r="I179" s="255" t="s">
        <v>1386</v>
      </c>
      <c r="J179" s="255">
        <v>20</v>
      </c>
      <c r="K179" s="299"/>
    </row>
    <row r="180" spans="2:11" ht="15" customHeight="1">
      <c r="B180" s="278"/>
      <c r="C180" s="255" t="s">
        <v>56</v>
      </c>
      <c r="D180" s="255"/>
      <c r="E180" s="255"/>
      <c r="F180" s="277" t="s">
        <v>1384</v>
      </c>
      <c r="G180" s="255"/>
      <c r="H180" s="255" t="s">
        <v>1457</v>
      </c>
      <c r="I180" s="255" t="s">
        <v>1386</v>
      </c>
      <c r="J180" s="255">
        <v>255</v>
      </c>
      <c r="K180" s="299"/>
    </row>
    <row r="181" spans="2:11" ht="15" customHeight="1">
      <c r="B181" s="278"/>
      <c r="C181" s="255" t="s">
        <v>117</v>
      </c>
      <c r="D181" s="255"/>
      <c r="E181" s="255"/>
      <c r="F181" s="277" t="s">
        <v>1384</v>
      </c>
      <c r="G181" s="255"/>
      <c r="H181" s="255" t="s">
        <v>1348</v>
      </c>
      <c r="I181" s="255" t="s">
        <v>1386</v>
      </c>
      <c r="J181" s="255">
        <v>10</v>
      </c>
      <c r="K181" s="299"/>
    </row>
    <row r="182" spans="2:11" ht="15" customHeight="1">
      <c r="B182" s="278"/>
      <c r="C182" s="255" t="s">
        <v>118</v>
      </c>
      <c r="D182" s="255"/>
      <c r="E182" s="255"/>
      <c r="F182" s="277" t="s">
        <v>1384</v>
      </c>
      <c r="G182" s="255"/>
      <c r="H182" s="255" t="s">
        <v>1458</v>
      </c>
      <c r="I182" s="255" t="s">
        <v>1419</v>
      </c>
      <c r="J182" s="255"/>
      <c r="K182" s="299"/>
    </row>
    <row r="183" spans="2:11" ht="15" customHeight="1">
      <c r="B183" s="278"/>
      <c r="C183" s="255" t="s">
        <v>1459</v>
      </c>
      <c r="D183" s="255"/>
      <c r="E183" s="255"/>
      <c r="F183" s="277" t="s">
        <v>1384</v>
      </c>
      <c r="G183" s="255"/>
      <c r="H183" s="255" t="s">
        <v>1460</v>
      </c>
      <c r="I183" s="255" t="s">
        <v>1419</v>
      </c>
      <c r="J183" s="255"/>
      <c r="K183" s="299"/>
    </row>
    <row r="184" spans="2:11" ht="15" customHeight="1">
      <c r="B184" s="278"/>
      <c r="C184" s="255" t="s">
        <v>1448</v>
      </c>
      <c r="D184" s="255"/>
      <c r="E184" s="255"/>
      <c r="F184" s="277" t="s">
        <v>1384</v>
      </c>
      <c r="G184" s="255"/>
      <c r="H184" s="255" t="s">
        <v>1461</v>
      </c>
      <c r="I184" s="255" t="s">
        <v>1419</v>
      </c>
      <c r="J184" s="255"/>
      <c r="K184" s="299"/>
    </row>
    <row r="185" spans="2:11" ht="15" customHeight="1">
      <c r="B185" s="278"/>
      <c r="C185" s="255" t="s">
        <v>120</v>
      </c>
      <c r="D185" s="255"/>
      <c r="E185" s="255"/>
      <c r="F185" s="277" t="s">
        <v>1390</v>
      </c>
      <c r="G185" s="255"/>
      <c r="H185" s="255" t="s">
        <v>1462</v>
      </c>
      <c r="I185" s="255" t="s">
        <v>1386</v>
      </c>
      <c r="J185" s="255">
        <v>50</v>
      </c>
      <c r="K185" s="299"/>
    </row>
    <row r="186" spans="2:11" ht="15" customHeight="1">
      <c r="B186" s="278"/>
      <c r="C186" s="255" t="s">
        <v>1463</v>
      </c>
      <c r="D186" s="255"/>
      <c r="E186" s="255"/>
      <c r="F186" s="277" t="s">
        <v>1390</v>
      </c>
      <c r="G186" s="255"/>
      <c r="H186" s="255" t="s">
        <v>1464</v>
      </c>
      <c r="I186" s="255" t="s">
        <v>1465</v>
      </c>
      <c r="J186" s="255"/>
      <c r="K186" s="299"/>
    </row>
    <row r="187" spans="2:11" ht="15" customHeight="1">
      <c r="B187" s="278"/>
      <c r="C187" s="255" t="s">
        <v>1466</v>
      </c>
      <c r="D187" s="255"/>
      <c r="E187" s="255"/>
      <c r="F187" s="277" t="s">
        <v>1390</v>
      </c>
      <c r="G187" s="255"/>
      <c r="H187" s="255" t="s">
        <v>1467</v>
      </c>
      <c r="I187" s="255" t="s">
        <v>1465</v>
      </c>
      <c r="J187" s="255"/>
      <c r="K187" s="299"/>
    </row>
    <row r="188" spans="2:11" ht="15" customHeight="1">
      <c r="B188" s="278"/>
      <c r="C188" s="255" t="s">
        <v>1468</v>
      </c>
      <c r="D188" s="255"/>
      <c r="E188" s="255"/>
      <c r="F188" s="277" t="s">
        <v>1390</v>
      </c>
      <c r="G188" s="255"/>
      <c r="H188" s="255" t="s">
        <v>1469</v>
      </c>
      <c r="I188" s="255" t="s">
        <v>1465</v>
      </c>
      <c r="J188" s="255"/>
      <c r="K188" s="299"/>
    </row>
    <row r="189" spans="2:11" ht="15" customHeight="1">
      <c r="B189" s="278"/>
      <c r="C189" s="311" t="s">
        <v>1470</v>
      </c>
      <c r="D189" s="255"/>
      <c r="E189" s="255"/>
      <c r="F189" s="277" t="s">
        <v>1390</v>
      </c>
      <c r="G189" s="255"/>
      <c r="H189" s="255" t="s">
        <v>1471</v>
      </c>
      <c r="I189" s="255" t="s">
        <v>1472</v>
      </c>
      <c r="J189" s="312" t="s">
        <v>1473</v>
      </c>
      <c r="K189" s="299"/>
    </row>
    <row r="190" spans="2:11" ht="15" customHeight="1">
      <c r="B190" s="278"/>
      <c r="C190" s="262" t="s">
        <v>44</v>
      </c>
      <c r="D190" s="255"/>
      <c r="E190" s="255"/>
      <c r="F190" s="277" t="s">
        <v>1384</v>
      </c>
      <c r="G190" s="255"/>
      <c r="H190" s="252" t="s">
        <v>1474</v>
      </c>
      <c r="I190" s="255" t="s">
        <v>1475</v>
      </c>
      <c r="J190" s="255"/>
      <c r="K190" s="299"/>
    </row>
    <row r="191" spans="2:11" ht="15" customHeight="1">
      <c r="B191" s="278"/>
      <c r="C191" s="262" t="s">
        <v>1476</v>
      </c>
      <c r="D191" s="255"/>
      <c r="E191" s="255"/>
      <c r="F191" s="277" t="s">
        <v>1384</v>
      </c>
      <c r="G191" s="255"/>
      <c r="H191" s="255" t="s">
        <v>1477</v>
      </c>
      <c r="I191" s="255" t="s">
        <v>1419</v>
      </c>
      <c r="J191" s="255"/>
      <c r="K191" s="299"/>
    </row>
    <row r="192" spans="2:11" ht="15" customHeight="1">
      <c r="B192" s="278"/>
      <c r="C192" s="262" t="s">
        <v>1478</v>
      </c>
      <c r="D192" s="255"/>
      <c r="E192" s="255"/>
      <c r="F192" s="277" t="s">
        <v>1384</v>
      </c>
      <c r="G192" s="255"/>
      <c r="H192" s="255" t="s">
        <v>1479</v>
      </c>
      <c r="I192" s="255" t="s">
        <v>1419</v>
      </c>
      <c r="J192" s="255"/>
      <c r="K192" s="299"/>
    </row>
    <row r="193" spans="2:11" ht="15" customHeight="1">
      <c r="B193" s="278"/>
      <c r="C193" s="262" t="s">
        <v>1480</v>
      </c>
      <c r="D193" s="255"/>
      <c r="E193" s="255"/>
      <c r="F193" s="277" t="s">
        <v>1390</v>
      </c>
      <c r="G193" s="255"/>
      <c r="H193" s="255" t="s">
        <v>1481</v>
      </c>
      <c r="I193" s="255" t="s">
        <v>1419</v>
      </c>
      <c r="J193" s="255"/>
      <c r="K193" s="299"/>
    </row>
    <row r="194" spans="2:11" ht="15" customHeight="1">
      <c r="B194" s="305"/>
      <c r="C194" s="313"/>
      <c r="D194" s="287"/>
      <c r="E194" s="287"/>
      <c r="F194" s="287"/>
      <c r="G194" s="287"/>
      <c r="H194" s="287"/>
      <c r="I194" s="287"/>
      <c r="J194" s="287"/>
      <c r="K194" s="306"/>
    </row>
    <row r="195" spans="2:11" ht="18.75" customHeight="1">
      <c r="B195" s="252"/>
      <c r="C195" s="255"/>
      <c r="D195" s="255"/>
      <c r="E195" s="255"/>
      <c r="F195" s="277"/>
      <c r="G195" s="255"/>
      <c r="H195" s="255"/>
      <c r="I195" s="255"/>
      <c r="J195" s="255"/>
      <c r="K195" s="252"/>
    </row>
    <row r="196" spans="2:11" ht="18.75" customHeight="1">
      <c r="B196" s="252"/>
      <c r="C196" s="255"/>
      <c r="D196" s="255"/>
      <c r="E196" s="255"/>
      <c r="F196" s="277"/>
      <c r="G196" s="255"/>
      <c r="H196" s="255"/>
      <c r="I196" s="255"/>
      <c r="J196" s="255"/>
      <c r="K196" s="252"/>
    </row>
    <row r="197" spans="2:11" ht="18.75" customHeight="1">
      <c r="B197" s="263"/>
      <c r="C197" s="263"/>
      <c r="D197" s="263"/>
      <c r="E197" s="263"/>
      <c r="F197" s="263"/>
      <c r="G197" s="263"/>
      <c r="H197" s="263"/>
      <c r="I197" s="263"/>
      <c r="J197" s="263"/>
      <c r="K197" s="263"/>
    </row>
    <row r="198" spans="2:11" ht="13.5">
      <c r="B198" s="242"/>
      <c r="C198" s="243"/>
      <c r="D198" s="243"/>
      <c r="E198" s="243"/>
      <c r="F198" s="243"/>
      <c r="G198" s="243"/>
      <c r="H198" s="243"/>
      <c r="I198" s="243"/>
      <c r="J198" s="243"/>
      <c r="K198" s="244"/>
    </row>
    <row r="199" spans="2:11" ht="21">
      <c r="B199" s="245"/>
      <c r="C199" s="246" t="s">
        <v>1482</v>
      </c>
      <c r="D199" s="246"/>
      <c r="E199" s="246"/>
      <c r="F199" s="246"/>
      <c r="G199" s="246"/>
      <c r="H199" s="246"/>
      <c r="I199" s="246"/>
      <c r="J199" s="246"/>
      <c r="K199" s="247"/>
    </row>
    <row r="200" spans="2:11" ht="25.5" customHeight="1">
      <c r="B200" s="245"/>
      <c r="C200" s="314" t="s">
        <v>1483</v>
      </c>
      <c r="D200" s="314"/>
      <c r="E200" s="314"/>
      <c r="F200" s="314" t="s">
        <v>1484</v>
      </c>
      <c r="G200" s="315"/>
      <c r="H200" s="314" t="s">
        <v>1485</v>
      </c>
      <c r="I200" s="314"/>
      <c r="J200" s="314"/>
      <c r="K200" s="247"/>
    </row>
    <row r="201" spans="2:11" ht="5.25" customHeight="1">
      <c r="B201" s="278"/>
      <c r="C201" s="275"/>
      <c r="D201" s="275"/>
      <c r="E201" s="275"/>
      <c r="F201" s="275"/>
      <c r="G201" s="255"/>
      <c r="H201" s="275"/>
      <c r="I201" s="275"/>
      <c r="J201" s="275"/>
      <c r="K201" s="299"/>
    </row>
    <row r="202" spans="2:11" ht="15" customHeight="1">
      <c r="B202" s="278"/>
      <c r="C202" s="255" t="s">
        <v>1475</v>
      </c>
      <c r="D202" s="255"/>
      <c r="E202" s="255"/>
      <c r="F202" s="277" t="s">
        <v>45</v>
      </c>
      <c r="G202" s="255"/>
      <c r="H202" s="255" t="s">
        <v>1486</v>
      </c>
      <c r="I202" s="255"/>
      <c r="J202" s="255"/>
      <c r="K202" s="299"/>
    </row>
    <row r="203" spans="2:11" ht="15" customHeight="1">
      <c r="B203" s="278"/>
      <c r="C203" s="284"/>
      <c r="D203" s="255"/>
      <c r="E203" s="255"/>
      <c r="F203" s="277" t="s">
        <v>46</v>
      </c>
      <c r="G203" s="255"/>
      <c r="H203" s="255" t="s">
        <v>1487</v>
      </c>
      <c r="I203" s="255"/>
      <c r="J203" s="255"/>
      <c r="K203" s="299"/>
    </row>
    <row r="204" spans="2:11" ht="15" customHeight="1">
      <c r="B204" s="278"/>
      <c r="C204" s="284"/>
      <c r="D204" s="255"/>
      <c r="E204" s="255"/>
      <c r="F204" s="277" t="s">
        <v>49</v>
      </c>
      <c r="G204" s="255"/>
      <c r="H204" s="255" t="s">
        <v>1488</v>
      </c>
      <c r="I204" s="255"/>
      <c r="J204" s="255"/>
      <c r="K204" s="299"/>
    </row>
    <row r="205" spans="2:11" ht="15" customHeight="1">
      <c r="B205" s="278"/>
      <c r="C205" s="255"/>
      <c r="D205" s="255"/>
      <c r="E205" s="255"/>
      <c r="F205" s="277" t="s">
        <v>47</v>
      </c>
      <c r="G205" s="255"/>
      <c r="H205" s="255" t="s">
        <v>1489</v>
      </c>
      <c r="I205" s="255"/>
      <c r="J205" s="255"/>
      <c r="K205" s="299"/>
    </row>
    <row r="206" spans="2:11" ht="15" customHeight="1">
      <c r="B206" s="278"/>
      <c r="C206" s="255"/>
      <c r="D206" s="255"/>
      <c r="E206" s="255"/>
      <c r="F206" s="277" t="s">
        <v>48</v>
      </c>
      <c r="G206" s="255"/>
      <c r="H206" s="255" t="s">
        <v>1490</v>
      </c>
      <c r="I206" s="255"/>
      <c r="J206" s="255"/>
      <c r="K206" s="299"/>
    </row>
    <row r="207" spans="2:11" ht="15" customHeight="1">
      <c r="B207" s="278"/>
      <c r="C207" s="255"/>
      <c r="D207" s="255"/>
      <c r="E207" s="255"/>
      <c r="F207" s="277"/>
      <c r="G207" s="255"/>
      <c r="H207" s="255"/>
      <c r="I207" s="255"/>
      <c r="J207" s="255"/>
      <c r="K207" s="299"/>
    </row>
    <row r="208" spans="2:11" ht="15" customHeight="1">
      <c r="B208" s="278"/>
      <c r="C208" s="255" t="s">
        <v>1431</v>
      </c>
      <c r="D208" s="255"/>
      <c r="E208" s="255"/>
      <c r="F208" s="277" t="s">
        <v>81</v>
      </c>
      <c r="G208" s="255"/>
      <c r="H208" s="255" t="s">
        <v>1491</v>
      </c>
      <c r="I208" s="255"/>
      <c r="J208" s="255"/>
      <c r="K208" s="299"/>
    </row>
    <row r="209" spans="2:11" ht="15" customHeight="1">
      <c r="B209" s="278"/>
      <c r="C209" s="284"/>
      <c r="D209" s="255"/>
      <c r="E209" s="255"/>
      <c r="F209" s="277" t="s">
        <v>1326</v>
      </c>
      <c r="G209" s="255"/>
      <c r="H209" s="255" t="s">
        <v>1327</v>
      </c>
      <c r="I209" s="255"/>
      <c r="J209" s="255"/>
      <c r="K209" s="299"/>
    </row>
    <row r="210" spans="2:11" ht="15" customHeight="1">
      <c r="B210" s="278"/>
      <c r="C210" s="255"/>
      <c r="D210" s="255"/>
      <c r="E210" s="255"/>
      <c r="F210" s="277" t="s">
        <v>1324</v>
      </c>
      <c r="G210" s="255"/>
      <c r="H210" s="255" t="s">
        <v>1492</v>
      </c>
      <c r="I210" s="255"/>
      <c r="J210" s="255"/>
      <c r="K210" s="299"/>
    </row>
    <row r="211" spans="2:11" ht="15" customHeight="1">
      <c r="B211" s="316"/>
      <c r="C211" s="284"/>
      <c r="D211" s="284"/>
      <c r="E211" s="284"/>
      <c r="F211" s="277" t="s">
        <v>1328</v>
      </c>
      <c r="G211" s="262"/>
      <c r="H211" s="303" t="s">
        <v>1329</v>
      </c>
      <c r="I211" s="303"/>
      <c r="J211" s="303"/>
      <c r="K211" s="317"/>
    </row>
    <row r="212" spans="2:11" ht="15" customHeight="1">
      <c r="B212" s="316"/>
      <c r="C212" s="284"/>
      <c r="D212" s="284"/>
      <c r="E212" s="284"/>
      <c r="F212" s="277" t="s">
        <v>1330</v>
      </c>
      <c r="G212" s="262"/>
      <c r="H212" s="303" t="s">
        <v>1493</v>
      </c>
      <c r="I212" s="303"/>
      <c r="J212" s="303"/>
      <c r="K212" s="317"/>
    </row>
    <row r="213" spans="2:11" ht="15" customHeight="1">
      <c r="B213" s="316"/>
      <c r="C213" s="284"/>
      <c r="D213" s="284"/>
      <c r="E213" s="284"/>
      <c r="F213" s="318"/>
      <c r="G213" s="262"/>
      <c r="H213" s="319"/>
      <c r="I213" s="319"/>
      <c r="J213" s="319"/>
      <c r="K213" s="317"/>
    </row>
    <row r="214" spans="2:11" ht="15" customHeight="1">
      <c r="B214" s="316"/>
      <c r="C214" s="255" t="s">
        <v>1455</v>
      </c>
      <c r="D214" s="284"/>
      <c r="E214" s="284"/>
      <c r="F214" s="277">
        <v>1</v>
      </c>
      <c r="G214" s="262"/>
      <c r="H214" s="303" t="s">
        <v>1494</v>
      </c>
      <c r="I214" s="303"/>
      <c r="J214" s="303"/>
      <c r="K214" s="317"/>
    </row>
    <row r="215" spans="2:11" ht="15" customHeight="1">
      <c r="B215" s="316"/>
      <c r="C215" s="284"/>
      <c r="D215" s="284"/>
      <c r="E215" s="284"/>
      <c r="F215" s="277">
        <v>2</v>
      </c>
      <c r="G215" s="262"/>
      <c r="H215" s="303" t="s">
        <v>1495</v>
      </c>
      <c r="I215" s="303"/>
      <c r="J215" s="303"/>
      <c r="K215" s="317"/>
    </row>
    <row r="216" spans="2:11" ht="15" customHeight="1">
      <c r="B216" s="316"/>
      <c r="C216" s="284"/>
      <c r="D216" s="284"/>
      <c r="E216" s="284"/>
      <c r="F216" s="277">
        <v>3</v>
      </c>
      <c r="G216" s="262"/>
      <c r="H216" s="303" t="s">
        <v>1496</v>
      </c>
      <c r="I216" s="303"/>
      <c r="J216" s="303"/>
      <c r="K216" s="317"/>
    </row>
    <row r="217" spans="2:11" ht="15" customHeight="1">
      <c r="B217" s="316"/>
      <c r="C217" s="284"/>
      <c r="D217" s="284"/>
      <c r="E217" s="284"/>
      <c r="F217" s="277">
        <v>4</v>
      </c>
      <c r="G217" s="262"/>
      <c r="H217" s="303" t="s">
        <v>1497</v>
      </c>
      <c r="I217" s="303"/>
      <c r="J217" s="303"/>
      <c r="K217" s="317"/>
    </row>
    <row r="218" spans="2:11" ht="12.75" customHeight="1">
      <c r="B218" s="320"/>
      <c r="C218" s="321"/>
      <c r="D218" s="321"/>
      <c r="E218" s="321"/>
      <c r="F218" s="321"/>
      <c r="G218" s="321"/>
      <c r="H218" s="321"/>
      <c r="I218" s="321"/>
      <c r="J218" s="321"/>
      <c r="K218" s="322"/>
    </row>
  </sheetData>
  <sheetProtection formatCells="0" formatColumns="0" formatRows="0" insertColumns="0" insertRows="0" insertHyperlinks="0" deleteColumns="0" deleteRows="0" sort="0" autoFilter="0" pivotTables="0"/>
  <mergeCells count="77">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 ref="G42:J42"/>
    <mergeCell ref="G41:J41"/>
    <mergeCell ref="G43:J43"/>
    <mergeCell ref="G44:J44"/>
    <mergeCell ref="G45:J45"/>
    <mergeCell ref="C122:J122"/>
    <mergeCell ref="C102:J102"/>
    <mergeCell ref="C147:J147"/>
    <mergeCell ref="C165:J165"/>
    <mergeCell ref="C25:J25"/>
    <mergeCell ref="F20:J20"/>
    <mergeCell ref="F23:J23"/>
    <mergeCell ref="F21:J21"/>
    <mergeCell ref="F22:J22"/>
    <mergeCell ref="F19:J19"/>
    <mergeCell ref="D27:J27"/>
    <mergeCell ref="D28:J28"/>
    <mergeCell ref="D30:J30"/>
    <mergeCell ref="D31:J31"/>
    <mergeCell ref="C26:J26"/>
    <mergeCell ref="C3:J3"/>
    <mergeCell ref="C9:J9"/>
    <mergeCell ref="D10:J10"/>
    <mergeCell ref="D15:J15"/>
    <mergeCell ref="C4:J4"/>
    <mergeCell ref="C6:J6"/>
    <mergeCell ref="C7:J7"/>
    <mergeCell ref="D11:J11"/>
    <mergeCell ref="D16:J16"/>
    <mergeCell ref="D17:J17"/>
    <mergeCell ref="F18:J18"/>
    <mergeCell ref="D33:J33"/>
    <mergeCell ref="D34:J34"/>
    <mergeCell ref="D35:J35"/>
    <mergeCell ref="G36:J36"/>
    <mergeCell ref="G37:J37"/>
    <mergeCell ref="G38:J38"/>
    <mergeCell ref="G39:J39"/>
    <mergeCell ref="G40:J40"/>
    <mergeCell ref="D47:J47"/>
    <mergeCell ref="E48:J48"/>
    <mergeCell ref="E49:J49"/>
    <mergeCell ref="D51:J51"/>
    <mergeCell ref="E50:J50"/>
    <mergeCell ref="C52:J52"/>
    <mergeCell ref="C54:J54"/>
    <mergeCell ref="C55:J55"/>
    <mergeCell ref="D61:J61"/>
    <mergeCell ref="C57:J57"/>
    <mergeCell ref="D58:J58"/>
    <mergeCell ref="D59:J59"/>
    <mergeCell ref="D60:J60"/>
    <mergeCell ref="D62:J62"/>
    <mergeCell ref="D65:J65"/>
    <mergeCell ref="D66:J66"/>
    <mergeCell ref="D68:J68"/>
    <mergeCell ref="D63:J63"/>
    <mergeCell ref="D67:J67"/>
    <mergeCell ref="D69:J69"/>
    <mergeCell ref="D70:J70"/>
    <mergeCell ref="C75:J75"/>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Vasek-PC\Vasek</dc:creator>
  <cp:keywords/>
  <dc:description/>
  <cp:lastModifiedBy>Vasek-PC\Vasek</cp:lastModifiedBy>
  <dcterms:created xsi:type="dcterms:W3CDTF">2019-02-19T18:44:04Z</dcterms:created>
  <dcterms:modified xsi:type="dcterms:W3CDTF">2019-02-19T18:44:19Z</dcterms:modified>
  <cp:category/>
  <cp:version/>
  <cp:contentType/>
  <cp:contentStatus/>
</cp:coreProperties>
</file>