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01 - 1. ÚSEK" sheetId="3" r:id="rId3"/>
    <sheet name="02 - 2. ÚSEK" sheetId="4" r:id="rId4"/>
    <sheet name="Pokyny pro vyplnění" sheetId="5" r:id="rId5"/>
  </sheets>
  <definedNames>
    <definedName name="_xlnm.Print_Area" localSheetId="0">'Rekapitulace stavby'!$D$4:$AO$33,'Rekapitulace stavby'!$C$39:$AQ$55</definedName>
    <definedName name="_xlnm._FilterDatabase" localSheetId="1" hidden="1">'00 - VEDLEJŠÍ A OSTATNÍ N...'!$C$77:$K$93</definedName>
    <definedName name="_xlnm.Print_Area" localSheetId="1">'00 - VEDLEJŠÍ A OSTATNÍ N...'!$C$4:$J$36,'00 - VEDLEJŠÍ A OSTATNÍ N...'!$C$42:$J$59,'00 - VEDLEJŠÍ A OSTATNÍ N...'!$C$65:$K$93</definedName>
    <definedName name="_xlnm._FilterDatabase" localSheetId="2" hidden="1">'01 - 1. ÚSEK'!$C$82:$K$253</definedName>
    <definedName name="_xlnm.Print_Area" localSheetId="2">'01 - 1. ÚSEK'!$C$4:$J$36,'01 - 1. ÚSEK'!$C$42:$J$64,'01 - 1. ÚSEK'!$C$70:$K$253</definedName>
    <definedName name="_xlnm._FilterDatabase" localSheetId="3" hidden="1">'02 - 2. ÚSEK'!$C$81:$K$212</definedName>
    <definedName name="_xlnm.Print_Area" localSheetId="3">'02 - 2. ÚSEK'!$C$4:$J$36,'02 - 2. ÚSEK'!$C$42:$J$63,'02 - 2. ÚSEK'!$C$69:$K$212</definedName>
    <definedName name="_xlnm.Print_Area" localSheetId="4">'Pokyny pro vyplnění'!$B$2:$K$69,'Pokyny pro vyplnění'!$B$72:$K$116,'Pokyny pro vyplnění'!$B$119:$K$188,'Pokyny pro vyplnění'!$B$196:$K$216</definedName>
    <definedName name="_xlnm.Print_Titles" localSheetId="0">'Rekapitulace stavby'!$49:$49</definedName>
    <definedName name="_xlnm.Print_Titles" localSheetId="1">'00 - VEDLEJŠÍ A OSTATNÍ N...'!$77:$77</definedName>
    <definedName name="_xlnm.Print_Titles" localSheetId="2">'01 - 1. ÚSEK'!$82:$82</definedName>
    <definedName name="_xlnm.Print_Titles" localSheetId="3">'02 - 2. ÚSEK'!$81:$81</definedName>
  </definedNames>
  <calcPr fullCalcOnLoad="1"/>
</workbook>
</file>

<file path=xl/sharedStrings.xml><?xml version="1.0" encoding="utf-8"?>
<sst xmlns="http://schemas.openxmlformats.org/spreadsheetml/2006/main" count="3941" uniqueCount="656">
  <si>
    <t>Export VZ</t>
  </si>
  <si>
    <t>List obsahuje:</t>
  </si>
  <si>
    <t>1) Rekapitulace stavby</t>
  </si>
  <si>
    <t>2) Rekapitulace objektů stavby a soupisů prací</t>
  </si>
  <si>
    <t>3.0</t>
  </si>
  <si>
    <t>ZAMOK</t>
  </si>
  <si>
    <t>False</t>
  </si>
  <si>
    <t>{35ca93d6-67ba-4f90-bd75-9eca85c96e69}</t>
  </si>
  <si>
    <t>0,1</t>
  </si>
  <si>
    <t>21</t>
  </si>
  <si>
    <t>15</t>
  </si>
  <si>
    <t>REKAPITULACE STAVBY</t>
  </si>
  <si>
    <t>v ---  níže se nacházejí doplnkové a pomocné údaje k sestavám  --- v</t>
  </si>
  <si>
    <t>Návod na vyplnění</t>
  </si>
  <si>
    <t>0,01</t>
  </si>
  <si>
    <t>Kód:</t>
  </si>
  <si>
    <t>10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</si>
  <si>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</si>
  <si>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</si>
  <si>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III/201 41 Mladotice - Velká Černá Hať</t>
  </si>
  <si>
    <t>KSO:</t>
  </si>
  <si>
    <t/>
  </si>
  <si>
    <t>CC-CZ:</t>
  </si>
  <si>
    <t>Místo:</t>
  </si>
  <si>
    <t xml:space="preserve"> </t>
  </si>
  <si>
    <t>Datum:</t>
  </si>
  <si>
    <t>21.11.2018</t>
  </si>
  <si>
    <t>Zadavatel:</t>
  </si>
  <si>
    <t>IČ:</t>
  </si>
  <si>
    <t>Správa a údržba silnic Plzeňské kraje</t>
  </si>
  <si>
    <t>DIČ:</t>
  </si>
  <si>
    <t>Uchazeč:</t>
  </si>
  <si>
    <t>Vyplň údaj</t>
  </si>
  <si>
    <t>Projektant:</t>
  </si>
  <si>
    <t>SG Geotechnika a.s.</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</si>
  <si>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</si>
  <si>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</si>
  <si>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</si>
  <si>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</si>
  <si>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</si>
  <si>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</si>
  <si>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</si>
  <si>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</si>
  <si>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</si>
  <si>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</si>
  <si>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</si>
  <si>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</si>
  <si>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</si>
  <si>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</si>
  <si>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</si>
  <si>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</si>
  <si>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</si>
  <si>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</si>
  <si>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</si>
  <si>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</si>
  <si>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</si>
  <si>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</si>
  <si>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</si>
  <si>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</si>
  <si>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</si>
  <si>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</si>
  <si>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</si>
  <si>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</si>
  <si>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</si>
  <si>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</si>
  <si>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</si>
  <si>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</si>
  <si>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</si>
  <si>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</si>
  <si>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</si>
  <si>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</si>
  <si>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</si>
  <si>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</si>
  <si>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</si>
  <si>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</si>
  <si>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</si>
  <si>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</si>
  <si>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</si>
  <si>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</si>
  <si>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STA</t>
  </si>
  <si>
    <t>1</t>
  </si>
  <si>
    <t>{d4c1d645-3c2c-4e7c-a9bd-aff1f86a4234}</t>
  </si>
  <si>
    <t>2</t>
  </si>
  <si>
    <t>01</t>
  </si>
  <si>
    <t>1. ÚSEK</t>
  </si>
  <si>
    <t>{fde89338-1e34-499d-8d4f-e0b2ca3a3597}</t>
  </si>
  <si>
    <t>02</t>
  </si>
  <si>
    <t>2. ÚSEK</t>
  </si>
  <si>
    <t>{fddbf9cc-3ede-4674-9844-1eec0d185bc5}</t>
  </si>
  <si>
    <t>1) Krycí list soupisu</t>
  </si>
  <si>
    <t>2) Rekapitulace</t>
  </si>
  <si>
    <t>3) Soupis prací</t>
  </si>
  <si>
    <t>Zpět na list:</t>
  </si>
  <si>
    <t>Rekapitulace stavby</t>
  </si>
  <si>
    <t>KRYCÍ LIST SOUPISU</t>
  </si>
  <si>
    <t>Objekt:</t>
  </si>
  <si>
    <t>00 - VEDLEJŠÍ A OSTATNÍ NÁKLADY</t>
  </si>
  <si>
    <t>Správa a údržba silnic Plzeňského kraje</t>
  </si>
  <si>
    <t>SG Geotechnika</t>
  </si>
  <si>
    <t>REKAPITULACE ČLENĚNÍ SOUPISU PRACÍ</t>
  </si>
  <si>
    <t>Kód dílu - Popis</t>
  </si>
  <si>
    <t>Cena celkem [CZK]</t>
  </si>
  <si>
    <t>Náklady soupisu celkem</t>
  </si>
  <si>
    <t>-1</t>
  </si>
  <si>
    <t>VN - VEDLEJŠÍ NÁKLADY</t>
  </si>
  <si>
    <t>ON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</si>
  <si>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</si>
  <si>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</si>
  <si>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</si>
  <si>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</si>
  <si>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</si>
  <si>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</si>
  <si>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</si>
  <si>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</si>
  <si>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</si>
  <si>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</si>
  <si>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</si>
  <si>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</si>
  <si>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</si>
  <si>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</si>
  <si>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VN</t>
  </si>
  <si>
    <t>VEDLEJŠÍ NÁKLADY</t>
  </si>
  <si>
    <t>ROZPOCET</t>
  </si>
  <si>
    <t>K</t>
  </si>
  <si>
    <t>030001000</t>
  </si>
  <si>
    <t>Zařízení staveniště</t>
  </si>
  <si>
    <t>Kč</t>
  </si>
  <si>
    <t>CS ÚRS 2017 02</t>
  </si>
  <si>
    <t>1024</t>
  </si>
  <si>
    <t>1966780954</t>
  </si>
  <si>
    <t>P</t>
  </si>
  <si>
    <t>Poznámka k položce:
Do ceny položky zhotovitel zahrne:
- náklady na objekty zařízení staveniště nutné k provozování po celou dobu výstavby;
- náklady na kanalizaci pro zařízení staveniště řešenou svodem do bezodtokové jímky na vyvážení;
- náklady na staveništní rozvody vody s napojením na stávající vodovod, kde veškerá napojení budou mít samostatné měření vodoměrem (pitná voda);
- náklady na přípojku elektrické energie potřebné k provozu staveniště a pro vlastní stavbu se staveništním rozvodem (rozvody), kde na tyto rozvody budou napojeny veškeré mechanizmy, stroje, osvětlení staveniště a objektu zařízení staveniště, včetně potřebného příslušenství (například sklad, dílna).
Objekty zařízení staveniště budou zřízeny a provozovány v souladu s platnými hygienickými, bezpečnostními a protipožárními předpisy, platnými v ČR. Objekty zařízení staveniště budou umístěny tak, aby zabezpečily volný průchod po stávajících komunikacích. Vlastní rozvody budou splňovat příslušné technické normy a nařízení, s důrazem na bezpečnostní a požární předpisy, platné v ČR. U rozvodů el. energie je nutno dbát na správnou pokládku a umístění kabelů, křížení s komunikacemi, napojování jednotlivých zařízení, příslušné ochrany proti klimatickým podmínkám apod.. V příslušných místech stavby bude rozvod zakončen staveništním rozvaděčem. Tyto rozvaděče musí umožnit osazení podružného měření v případě využití těchto rozvodů pro jiného přímého dodavatele stavby. Zařízení staveniště bude řádně ohraničeno neprůhledným oplocením výšky min. 2 m a osvětleno. Staveniště ČOV bude řádně ohraničeno neprůhledným oplocením výšky min. 2 m a osvětleno. Staveniště u liniových SO bude řádně ohraničeno a osvětleno dle příslušných nařízení s důrazem na bezpečnostní a požární předpisy platné v ČR. Venkovní osvětlení a vnitřní osvětlení stavby se provede napojením ze staveništních rozvaděčů halogenovými výbojkami
Zhotovitel po převzetí staveniště předloží dokumentaci instalace, provozování a odstranění staveništních rozvodů ke schválení TDI/správci stavby. 
Veškerá zeleň (stromy, keře, zatravněné plochy) přímo na staveništi a v okolí stavby, která není v kolizi s novou výstavbou, nesmí být narušena a je nutno ji chránit (např. dřevěným bedněním, sejmutím ornice apod.) v souladu s vyhláškou ČSN/DIN18920 Ochrana stromů, porostů a ploch pro vegetaci při stavebních činnostech. 
Při dokončení výstavby musí být staveniště a jeho okolí vráceno do stavu stejného nebo lepšího než byl ten, který existoval při předání staveniště zhotoviteli. 
Položka bude fakturována průběžně na základě dílčích faktur vztahujícím se ke konkrétním dílčím dodávkám zařízení staveniště.</t>
  </si>
  <si>
    <t>034503000</t>
  </si>
  <si>
    <t>Informační tabule</t>
  </si>
  <si>
    <t>kus</t>
  </si>
  <si>
    <t>-1169767145</t>
  </si>
  <si>
    <t>ON</t>
  </si>
  <si>
    <t>OSTATNÍ NÁKLADY</t>
  </si>
  <si>
    <t>3</t>
  </si>
  <si>
    <t>012103000</t>
  </si>
  <si>
    <t>Geodetické práce před výstavbou</t>
  </si>
  <si>
    <t>-351885263</t>
  </si>
  <si>
    <t>Poznámka k položce:
vč. vytýčení stávajících podzemních vedení</t>
  </si>
  <si>
    <t>4</t>
  </si>
  <si>
    <t>012203000</t>
  </si>
  <si>
    <t>Geodetické práce při provádění stavby</t>
  </si>
  <si>
    <t>-8622557</t>
  </si>
  <si>
    <t>5</t>
  </si>
  <si>
    <t>012303000</t>
  </si>
  <si>
    <t>Geodetické práce po výstavbě</t>
  </si>
  <si>
    <t>1604254712</t>
  </si>
  <si>
    <t>Poznámka k položce:
Do ceny položky zhotovitel zahrne:
- náklady na provedení, zpracování a předložení geodetického zaměření skutečného provedení stavby v tištěné formě v požadovaném počtu a v digitální formě na datovém nosiči;
Geodetické zaměření skutečného provedení musí obsahovat následující náležitosti: 
- technická zpráva 
- seznam souřadnic a výšek 
- seznam musí obsahovat číslo bodu, souřadnice X, Y, Z a 
poznámku se slovním popisem zařízení;
- seznam parcel; 
- zákres do snímku KN; 
Položka bude fakturována na základě dílčích faktur vztahujícím se ke konkrétním dílčím dodávkám geometrického zaměření skutečného provedení</t>
  </si>
  <si>
    <t>6</t>
  </si>
  <si>
    <t>013254000</t>
  </si>
  <si>
    <t>Dokumentace skutečného provedení stavby</t>
  </si>
  <si>
    <t>-344873145</t>
  </si>
  <si>
    <t xml:space="preserve">Poznámka k položce:
Do ceny položky  zhotovitel zahrne:
- náklady na zpracování a předložení dokumentace skutečného provedení stavby v požadovaném počtu a v v digitální formě na CD, popř. DVD ve formátech *.dwg a *.dgn, *.pdf a formátech MS Office.
Dokumentace skutečného provedení bude minimálně obsahovat kompletní výkresy skutečného provedení a kompletní seznam použitých materiálů. Dokumentace skutečného provedení bude zahrnovat kromě výše uvedeného 
tyto následující části: 
- projektovou dokumentaci se zakreslením všech změn odsouhlasených TDI / správcem stavby; 
- liniové stavby:
polohové a výškové geodetické zaměření všech sítí, přeložek a přípojek, lomů a armatur před zásypem (na nových i odkrytých stávajících sítích) ve formátu kompatibilním s GIS; 
- budovy a ostatní objekty:
polohové a výškové geodetické zaměření všech charakteristických bodů (rohů budov a nádrží, výšky přepadů a hran, oplocení, atd.) ve formátu kompatibilním s GIS; 
- vytýčení:
jednotná souřadnicová síť JTSK; 
- výškový systém:
Balt po vyrovnání; 
- v případě Iiniových staveb elaborát pro uložení věcných břemen do katastru nemovitostí, v ostatních případech geometrický plán pro rozdělení parcel. 
Dokumentace skutečného provedení bude bude předána zadavateli před vydáním protokolu o převzetí stavebních prací. 
Položka bude fakturována na základě faktury vztahující se ke konkrétní dodávce dokumentace skutečného provedení.
</t>
  </si>
  <si>
    <t>7</t>
  </si>
  <si>
    <t>043002000</t>
  </si>
  <si>
    <t>Zkoušky a ostatní měření</t>
  </si>
  <si>
    <t>1739094733</t>
  </si>
  <si>
    <t xml:space="preserve">Poznámka k položce:
Do ceny položky zhotovitel zahrne:
- náklady na vlastní provedení zkoušek;
- náklady na jejich organizaci;
- náklady na energie, média a materiály nutné pro provedení zkoušek.
Položka zahrnuje práce nutné k odzkoušení skupin strojů a zařízení ve vzájemných vazbách a k prokázání, že příslušná dodávka je schopna zkušebního provozu. 
Dále položka zahrnuje u částí bez předepsaného zkušebního provozu práce nutné k odzkoušení skupin strojů a zařízení ve vzájemných vazbách a k prokázání, že příslušná dodávka je schopna provozu. 
Položka bude fakturována průběžně na základě dílčích faktur vztahujícím se ke konkrétním dílčím komplexním zkouškám skupin strojů a zařízení.
</t>
  </si>
  <si>
    <t>8</t>
  </si>
  <si>
    <t>900901016</t>
  </si>
  <si>
    <t>Dopravně inženýrské opatření vč. projednání</t>
  </si>
  <si>
    <t>1872972973</t>
  </si>
  <si>
    <t>01 - 1. ÚSEK</t>
  </si>
  <si>
    <t>HSV - Práce a dodávky HSV</t>
  </si>
  <si>
    <t xml:space="preserve">    1 - Zemní práce</t>
  </si>
  <si>
    <t xml:space="preserve">    4 - Vodorovné konstrukce</t>
  </si>
  <si>
    <t xml:space="preserve">    5 - Komunikace pozemní</t>
  </si>
  <si>
    <t xml:space="preserve">    9 - Ostatní konstrukce a práce, bourání</t>
  </si>
  <si>
    <t xml:space="preserve">      99 - Přesun hmot</t>
  </si>
  <si>
    <t xml:space="preserve">    997 - Přesun sutě</t>
  </si>
  <si>
    <t>HSV</t>
  </si>
  <si>
    <t>Práce a dodávky HSV</t>
  </si>
  <si>
    <t>Zemní práce</t>
  </si>
  <si>
    <t>113107182</t>
  </si>
  <si>
    <t>Odstranění podkladů nebo krytů s přemístěním hmot na skládku na vzdálenost do 20 m nebo s naložením na dopravní prostředek v ploše jednotlivě přes 50 m2 do 200 m2 živičných, o tl. vrstvy přes 50 do 100 mm</t>
  </si>
  <si>
    <t>m2</t>
  </si>
  <si>
    <t>-609791295</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</si>
  <si>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</si>
  <si>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</si>
  <si>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</si>
  <si>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sanace***</t>
  </si>
  <si>
    <t>1500</t>
  </si>
  <si>
    <t>113107163</t>
  </si>
  <si>
    <t>Odstranění podkladů nebo krytů s přemístěním hmot na skládku na vzdálenost do 20 m nebo s naložením na dopravní prostředek v ploše jednotlivě přes 50 m2 do 200 m2 z kameniva hrubého drceného, o tl. vrstvy přes 200 do 300 mm</t>
  </si>
  <si>
    <t>1914166724</t>
  </si>
  <si>
    <t>122202202</t>
  </si>
  <si>
    <t>Odkopávky a prokopávky nezapažené pro silnice objemu do 1000 m3 v hornině tř. 3</t>
  </si>
  <si>
    <t>m3</t>
  </si>
  <si>
    <t>-1697543430</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</si>
  <si>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</si>
  <si>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1500*0,5</t>
  </si>
  <si>
    <t>132201201</t>
  </si>
  <si>
    <t>Hloubení zapažených i nezapažených rýh šířky přes 600 do 2 000 mm s urovnáním dna do předepsaného profilu a spádu v hornině tř. 3 do 100 m3</t>
  </si>
  <si>
    <t>942036804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</si>
  <si>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</si>
  <si>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ododňovací příkop</t>
  </si>
  <si>
    <t>30*1,25*1</t>
  </si>
  <si>
    <t>162701105</t>
  </si>
  <si>
    <t>Vodorovné přemístění výkopku nebo sypaniny po suchu na obvyklém dopravním prostředku, bez naložení výkopku, avšak se složením bez rozhrnutí z horniny tř. 1 až 4 na vzdálenost přes 9 000 do 10 000 m</t>
  </si>
  <si>
    <t>1263500351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</si>
  <si>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</si>
  <si>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sanace</t>
  </si>
  <si>
    <t>750</t>
  </si>
  <si>
    <t>výkop pro příkop</t>
  </si>
  <si>
    <t>37,5</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</si>
  <si>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</si>
  <si>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</si>
  <si>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1268794415</t>
  </si>
  <si>
    <t>787,5*30</t>
  </si>
  <si>
    <t>171201211</t>
  </si>
  <si>
    <t>Uložení sypaniny poplatek za uložení sypaniny na skládce (skládkovné)</t>
  </si>
  <si>
    <t>t</t>
  </si>
  <si>
    <t>-1415254160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</si>
  <si>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</si>
  <si>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1500*0,5*1,9</t>
  </si>
  <si>
    <t>30*1,25*1*1,9</t>
  </si>
  <si>
    <t>174101101</t>
  </si>
  <si>
    <t>Zásyp sypaninou z jakékoliv horniny s uložením výkopku ve vrstvách se zhutněním jam, šachet, rýh nebo kolem objektů v těchto vykopávkách</t>
  </si>
  <si>
    <t>1689601514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</si>
  <si>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</si>
  <si>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1500*0,6</t>
  </si>
  <si>
    <t>9</t>
  </si>
  <si>
    <t>M</t>
  </si>
  <si>
    <t>583806520</t>
  </si>
  <si>
    <t>kámen lomový neupravený třída I tříděný materiálová skupina I/2</t>
  </si>
  <si>
    <t>979673433</t>
  </si>
  <si>
    <t>900*1,8</t>
  </si>
  <si>
    <t>181102302</t>
  </si>
  <si>
    <t>Úprava pláně v zářezech se zhutněním</t>
  </si>
  <si>
    <t>642976240</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</si>
  <si>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</si>
  <si>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krajnice</t>
  </si>
  <si>
    <t>4810*0,5</t>
  </si>
  <si>
    <t>vjezdy a sjezdy</t>
  </si>
  <si>
    <t>320</t>
  </si>
  <si>
    <t>dlažby</t>
  </si>
  <si>
    <t>7,5</t>
  </si>
  <si>
    <t>11</t>
  </si>
  <si>
    <t>182101101</t>
  </si>
  <si>
    <t>Svahování trvalých svahů do projektovaných profilů s potřebným přemístěním výkopku při svahování v zářezech v hornině tř. 1 až 4</t>
  </si>
  <si>
    <t>-827341692</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</si>
  <si>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</si>
  <si>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30*1,5*2</t>
  </si>
  <si>
    <t>Vodorovné konstrukce</t>
  </si>
  <si>
    <t>12</t>
  </si>
  <si>
    <t>451311511</t>
  </si>
  <si>
    <t>Podklad pro dlažbu z betonu prostého mrazuvzdorného tř. C 25/30 vrstva tl do 100 mm</t>
  </si>
  <si>
    <t>-810898404</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</si>
  <si>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</si>
  <si>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propustek - nový nátok/výtok</t>
  </si>
  <si>
    <t>2,5*3</t>
  </si>
  <si>
    <t>13</t>
  </si>
  <si>
    <t>465513127</t>
  </si>
  <si>
    <t>Dlažba z lomového kamene lomařsky upraveného na cementovou maltu, s vyspárováním cementovou maltou, tl. kamene 200 mm</t>
  </si>
  <si>
    <t>1990922835</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</si>
  <si>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</si>
  <si>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Komunikace pozemní</t>
  </si>
  <si>
    <t>14</t>
  </si>
  <si>
    <t>564861111</t>
  </si>
  <si>
    <t>Podklad ze štěrkodrti ŠD s rozprostřením a zhutněním, po zhutnění tl. 200 mm</t>
  </si>
  <si>
    <t>867867009</t>
  </si>
  <si>
    <t>1500*2</t>
  </si>
  <si>
    <t>565131111</t>
  </si>
  <si>
    <t>Vyrovnání povrchu dosavadních podkladů s rozprostřením hmot a zhutněním obalovaným kamenivem ACP (OK) tl. 50 mm</t>
  </si>
  <si>
    <t>1825822121</t>
  </si>
  <si>
    <t xml:space="preserve">Poznámka k souboru cen:
1. Ceny jsou určeny pro vyrovnání podkladů (včetně výtluků) pod obrusnou vrstvu. Pro volbu ceny je rozhodující průměrná tloušťka podkladu. </t>
  </si>
  <si>
    <t>sanace**</t>
  </si>
  <si>
    <t>4000</t>
  </si>
  <si>
    <t>16</t>
  </si>
  <si>
    <t>573111111</t>
  </si>
  <si>
    <t>Postřik infiltrační PI z asfaltu silničního s posypem kamenivem, v množství 0,60 kg/m2</t>
  </si>
  <si>
    <t>471869846</t>
  </si>
  <si>
    <t>17</t>
  </si>
  <si>
    <t>577165132</t>
  </si>
  <si>
    <t>Asfaltový beton vrstva ložní ACL 16 (ABH) s rozprostřením a zhutněním z modifikovaného asfaltu v pruhu šířky do 3 m, po zhutnění tl. 70 mm</t>
  </si>
  <si>
    <t>-1924916883</t>
  </si>
  <si>
    <t xml:space="preserve">Poznámka k souboru cen:
1. ČSN EN 13108-1 připouští pro ACL 16 pouze tl. 50 až 70 mm. </t>
  </si>
  <si>
    <t>18</t>
  </si>
  <si>
    <t>573231106</t>
  </si>
  <si>
    <t>Postřik spojovací PS bez posypu kamenivem ze silniční emulze, v množství 0,30 kg/m2</t>
  </si>
  <si>
    <t>1032201557</t>
  </si>
  <si>
    <t>19</t>
  </si>
  <si>
    <t>577144131</t>
  </si>
  <si>
    <t>Asfaltový beton vrstva obrusná ACO 11 (ABS) s rozprostřením a se zhutněním z modifikovaného asfaltu v pruhu šířky do 3 m, po zhutnění tl. 50 mm</t>
  </si>
  <si>
    <t>391331590</t>
  </si>
  <si>
    <t xml:space="preserve">Poznámka k souboru cen:
1. ČSN EN 13108-1 připouští pro ACO 11 pouze tl. 35 až 50 mm. </t>
  </si>
  <si>
    <t>20</t>
  </si>
  <si>
    <t>569931132</t>
  </si>
  <si>
    <t>Zpevnění krajnic nebo komunikací pro pěší s rozprostřením a zhutněním, po zhutnění asfaltovým recyklátem tl. 100 mm</t>
  </si>
  <si>
    <t>-231796302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</si>
  <si>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</si>
  <si>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Poznámka k položce:
bude použit materiál vytěžený na stavbě</t>
  </si>
  <si>
    <t>4800*0,5</t>
  </si>
  <si>
    <t>564931412</t>
  </si>
  <si>
    <t>Podklad nebo podsyp z asfaltového recyklátu s rozprostřením a zhutněním, po zhutnění tl. 100 mm</t>
  </si>
  <si>
    <t>-109698580</t>
  </si>
  <si>
    <t>320*2</t>
  </si>
  <si>
    <t>Ostatní konstrukce a práce, bourání</t>
  </si>
  <si>
    <t>22</t>
  </si>
  <si>
    <t>900901010</t>
  </si>
  <si>
    <t xml:space="preserve">Odborná prohlídka stavu povrchu za účelem výběru míst k případným lokálním opravám </t>
  </si>
  <si>
    <t>-1583639961</t>
  </si>
  <si>
    <t>23</t>
  </si>
  <si>
    <t>915211112</t>
  </si>
  <si>
    <t>Vodorovné dopravní značení retroreflexním bílým plastem dělící a vodící čáry souvislé šířky 125 mm</t>
  </si>
  <si>
    <t>m</t>
  </si>
  <si>
    <t>-1995494066</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</si>
  <si>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</si>
  <si>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24</t>
  </si>
  <si>
    <t>919121213</t>
  </si>
  <si>
    <t>Utěsnění dilatačních spár zálivkou za studena v cementobetonovém nebo živičném krytu včetně adhezního nátěru bez těsnicího profilu pod zálivkou, pro komůrky šířky 10 mm, hloubky 25 mm</t>
  </si>
  <si>
    <t>1535103450</t>
  </si>
  <si>
    <t xml:space="preserve">Poznámka k souboru cen:
1. V cenách jsou započteny i náklady na vyčištění spár před těsněním a zalitím a náklady na impregnaci, těsnění a zalití spár včetně dodání hmot. </t>
  </si>
  <si>
    <t>25</t>
  </si>
  <si>
    <t>919442311.0</t>
  </si>
  <si>
    <t>Hospodářský přejezd délky 3 až 4 m ze železobetonových trub DN 300 mm, s čely ze zdiva z lomového kamene na maltu cementovou, s převýšením do 600 mm</t>
  </si>
  <si>
    <t>-516573145</t>
  </si>
  <si>
    <t xml:space="preserve">Poznámka k souboru cen:
1. Ceny jsou určeny pro hospodářský přejezd s čely o tloušťce zdiva do 600 mm. 2. V cenách jsou započteny i náklady na: a) lože ze štěrkopísku tl. 100 mm, b) bednění a odbednění čel z betonu, c) spárování cementovou maltou líce zdiva čel z lomového kamene. 3. V cenách nejsou započteny náklady na: a) zemní práce, které se oceňují cenami části A 01 katalogu 800-1 Zemní práce, b) příp. projektem předepsané obetonování trub, které se oceňuje cenou 919 53-5555 Obetonování trubního propustku, c) podsyp, podklad nebo kryt na přejezdu; tyto práce se oceňují cenami souborů cen stavebních dílů 56, 57, 58 a 59 tohoto katalogu, d) příp. projektem předepsaný obsyp trub, který se oceňuje cenami souborů cen části A 01 katalogu 800-1 Zemní práce. 4. Délka přejezdu se určí jako vzdálenost mezi líci čel v podélné ose trub. 5. Převýšením čela se rozumí svislá vzdálenost dna trouby a horní hrany čela. </t>
  </si>
  <si>
    <t>26</t>
  </si>
  <si>
    <t>919492913.0</t>
  </si>
  <si>
    <t>Hospodářský přejezd délky 3 až 4 m ze železobetonových trub DN300, příplatek k cenám za každý další i započatý 1 m délky přejezdu přes 4 m</t>
  </si>
  <si>
    <t>557906778</t>
  </si>
  <si>
    <t>7+8+9+8+8+8+8+7</t>
  </si>
  <si>
    <t>-8*4</t>
  </si>
  <si>
    <t>27</t>
  </si>
  <si>
    <t>919521015</t>
  </si>
  <si>
    <t>Zřízení propustků a hospodářských přejezdů z trub betonových a železobetonových do DN 600</t>
  </si>
  <si>
    <t>1704798979</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</si>
  <si>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</si>
  <si>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28</t>
  </si>
  <si>
    <t>592224100</t>
  </si>
  <si>
    <t>trouba hrdlová přímá železobetonová s integrovaným těsněním  60 x 250 x 10 cm</t>
  </si>
  <si>
    <t>-386892910</t>
  </si>
  <si>
    <t>29</t>
  </si>
  <si>
    <t>8173642</t>
  </si>
  <si>
    <t>Zhotovení šikmého řezu potrubí</t>
  </si>
  <si>
    <t>2126189336</t>
  </si>
  <si>
    <t>8*2+1</t>
  </si>
  <si>
    <t>30</t>
  </si>
  <si>
    <t>919535556</t>
  </si>
  <si>
    <t>Obetonování trubního propustku betonem prostým se zvýšenými nároky na prostředí tř. C 25/30</t>
  </si>
  <si>
    <t>-1129190411</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</si>
  <si>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</si>
  <si>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hospodářské přejezdy</t>
  </si>
  <si>
    <t>63*0,65*0,65</t>
  </si>
  <si>
    <t>-63*pi*0,22*0,22</t>
  </si>
  <si>
    <t>prodloužení propustku</t>
  </si>
  <si>
    <t>2*1*1</t>
  </si>
  <si>
    <t>-2*pi*0,4*0,4</t>
  </si>
  <si>
    <t>31</t>
  </si>
  <si>
    <t>966008112</t>
  </si>
  <si>
    <t>Bourání trubního propustku s odklizením a uložením vybouraného materiálu na skládku na vzdálenost do 3 m nebo s naložením na dopravní prostředek z trub DN přes 300 do 500 mm</t>
  </si>
  <si>
    <t>2060635771</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</si>
  <si>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</si>
  <si>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32</t>
  </si>
  <si>
    <t>962041211</t>
  </si>
  <si>
    <t>Bourání mostních konstrukcí zdiva a pilířů z prostého betonu</t>
  </si>
  <si>
    <t>-1811093248</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</si>
  <si>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</si>
  <si>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čelo propustku</t>
  </si>
  <si>
    <t>3,2*1,5*0,3</t>
  </si>
  <si>
    <t>33</t>
  </si>
  <si>
    <t>919721291</t>
  </si>
  <si>
    <t>Vyztužení stávajícího asfaltového povrchu geomříží ze skelných vláken</t>
  </si>
  <si>
    <t>1867088162</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</si>
  <si>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</si>
  <si>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sanace*</t>
  </si>
  <si>
    <t>1250</t>
  </si>
  <si>
    <t>34</t>
  </si>
  <si>
    <t>919735112</t>
  </si>
  <si>
    <t>Řezání stávajícího živičného krytu nebo podkladu hloubky přes 50 do 100 mm</t>
  </si>
  <si>
    <t>1952187222</t>
  </si>
  <si>
    <t xml:space="preserve">Poznámka k souboru cen:
1. V cenách jsou započteny i náklady na spotřebu vody. </t>
  </si>
  <si>
    <t>35</t>
  </si>
  <si>
    <t>938902151</t>
  </si>
  <si>
    <t>Čištění příkopů komunikací s odstraněním travnatého porostu nebo nánosu s naložením na dopravní prostředek nebo s přemístěním na hromady na vzdálenost do 20 m strojně příkopovou frézou při šířce dna do 400 mm</t>
  </si>
  <si>
    <t>-751663446</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</si>
  <si>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</si>
  <si>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36</t>
  </si>
  <si>
    <t>938902422</t>
  </si>
  <si>
    <t>Čištění propustků s odstraněním travnatého porostu nebo nánosu, s naložením na dopravní prostředek nebo s přemístěním na hromady na vzdálenost do 20 m strojně tlakovou vodou tloušťky nánosu přes 25 do 50% průměru propustku přes 500 do 1000 mm</t>
  </si>
  <si>
    <t>-1823145794</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</si>
  <si>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</si>
  <si>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37</t>
  </si>
  <si>
    <t>938909311</t>
  </si>
  <si>
    <t>Čištění vozovek metením bláta, prachu nebo hlinitého nánosu s odklizením na hromady na vzdálenost do 20 m nebo naložením na dopravní prostředek strojně povrchu podkladu nebo krytu betonového nebo živičného</t>
  </si>
  <si>
    <t>-1093134592</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</si>
  <si>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</si>
  <si>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99</t>
  </si>
  <si>
    <t>Přesun hmot</t>
  </si>
  <si>
    <t>38</t>
  </si>
  <si>
    <t>998225111</t>
  </si>
  <si>
    <t>Přesun hmot pro pozemní komunikace a letiště s krytem živičným</t>
  </si>
  <si>
    <t>2029477402</t>
  </si>
  <si>
    <t xml:space="preserve">Poznámka k souboru cen:
1. Ceny lze použít i pro plochy letišť s krytem monolitickým betonovým nebo živičným. </t>
  </si>
  <si>
    <t>997</t>
  </si>
  <si>
    <t>Přesun sutě</t>
  </si>
  <si>
    <t>39</t>
  </si>
  <si>
    <t>997221551</t>
  </si>
  <si>
    <t>Vodorovná doprava suti bez naložení, ale se složením a s hrubým urovnáním ze sypkých materiálů, na vzdálenost do 1 km</t>
  </si>
  <si>
    <t>1593984986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</si>
  <si>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</si>
  <si>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t>
  </si>
  <si>
    <t>660</t>
  </si>
  <si>
    <t>příkopy</t>
  </si>
  <si>
    <t>610,6</t>
  </si>
  <si>
    <t>čištění vozovek</t>
  </si>
  <si>
    <t>258,8</t>
  </si>
  <si>
    <t>čištění propustek</t>
  </si>
  <si>
    <t>2,32</t>
  </si>
  <si>
    <t>40</t>
  </si>
  <si>
    <t>997221559</t>
  </si>
  <si>
    <t>Vodorovná doprava suti bez naložení, ale se složením a s hrubým urovnáním Příplatek k ceně za každý další i započatý 1 km přes 1 km</t>
  </si>
  <si>
    <t>2009820021</t>
  </si>
  <si>
    <t>1531,72*39</t>
  </si>
  <si>
    <t>41</t>
  </si>
  <si>
    <t>997221571</t>
  </si>
  <si>
    <t>Vodorovná doprava vybouraných hmot bez naložení, ale se složením a s hrubým urovnáním na vzdálenost do 1 km</t>
  </si>
  <si>
    <t>-1799652606</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</si>
  <si>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</si>
  <si>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živice</t>
  </si>
  <si>
    <t>330</t>
  </si>
  <si>
    <t>propustek</t>
  </si>
  <si>
    <t>0,49+3,17</t>
  </si>
  <si>
    <t>42</t>
  </si>
  <si>
    <t>997221579</t>
  </si>
  <si>
    <t>Vodorovná doprava vybouraných hmot bez naložení, ale se složením a s hrubým urovnáním na vzdálenost Příplatek k ceně za každý další i započatý 1 km přes 1 km</t>
  </si>
  <si>
    <t>513630002</t>
  </si>
  <si>
    <t>333,66*39</t>
  </si>
  <si>
    <t>43</t>
  </si>
  <si>
    <t>997221815</t>
  </si>
  <si>
    <t>Poplatek za uložení stavebního odpadu na skládce (skládkovné) betonového</t>
  </si>
  <si>
    <t>1460328929</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</si>
  <si>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</si>
  <si>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44</t>
  </si>
  <si>
    <t>997221845</t>
  </si>
  <si>
    <t>Poplatek za uložení stavebního odpadu na skládce (skládkovné) asfaltového bez obsahu dehtu</t>
  </si>
  <si>
    <t>-1734097747</t>
  </si>
  <si>
    <t>odstranění živice</t>
  </si>
  <si>
    <t>45</t>
  </si>
  <si>
    <t>997221855</t>
  </si>
  <si>
    <t>Poplatek za uložení stavebního odpadu na skládce (skládkovné) z kameniva</t>
  </si>
  <si>
    <t>1688065823</t>
  </si>
  <si>
    <t>02 - 2. ÚSEK</t>
  </si>
  <si>
    <t>1100</t>
  </si>
  <si>
    <t>1100*0,5</t>
  </si>
  <si>
    <t>550</t>
  </si>
  <si>
    <t>2027157852</t>
  </si>
  <si>
    <t>550*30</t>
  </si>
  <si>
    <t>1100*0,5*1,9</t>
  </si>
  <si>
    <t>1100*0,6</t>
  </si>
  <si>
    <t>660*1,8</t>
  </si>
  <si>
    <t>3850*0,5</t>
  </si>
  <si>
    <t>210</t>
  </si>
  <si>
    <t>1100*2</t>
  </si>
  <si>
    <t>3500</t>
  </si>
  <si>
    <t>210*2</t>
  </si>
  <si>
    <t>7+7</t>
  </si>
  <si>
    <t>-2*4</t>
  </si>
  <si>
    <t xml:space="preserve">Zhotovení šikmého řezu potrubí </t>
  </si>
  <si>
    <t>14*0,65*0,65</t>
  </si>
  <si>
    <t>-14*pi*0,22*0,22</t>
  </si>
  <si>
    <t>484</t>
  </si>
  <si>
    <t>550,4</t>
  </si>
  <si>
    <t>223</t>
  </si>
  <si>
    <t>5,16</t>
  </si>
  <si>
    <t>1262,56*39</t>
  </si>
  <si>
    <t>242</t>
  </si>
  <si>
    <t>242*39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</si>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</sst>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10"/>
      <color rgb="FF003366"/>
      <name val="Trebuchet MS"/>
      <family val="2"/>
    </font>
    <font>
      <sz val="8"/>
      <color rgb="FF800080"/>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5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9"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9" fillId="0" borderId="0" xfId="0" applyFont="1" applyAlignment="1">
      <alignment horizontal="left" vertical="center"/>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0"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8"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8"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18"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protection locked="0"/>
    </xf>
    <xf numFmtId="4" fontId="6" fillId="0" borderId="0" xfId="0" applyNumberFormat="1" applyFont="1" applyAlignment="1" applyProtection="1">
      <alignment/>
      <protection/>
    </xf>
    <xf numFmtId="0" fontId="7" fillId="0" borderId="4" xfId="0" applyFont="1" applyBorder="1" applyAlignment="1">
      <alignment/>
    </xf>
    <xf numFmtId="0" fontId="7" fillId="0" borderId="17"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8"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4"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top" wrapText="1"/>
      <protection/>
    </xf>
    <xf numFmtId="0" fontId="0" fillId="0" borderId="17" xfId="0" applyFont="1" applyBorder="1" applyAlignment="1" applyProtection="1">
      <alignment vertical="center"/>
      <protection/>
    </xf>
    <xf numFmtId="0" fontId="35" fillId="0" borderId="0" xfId="0" applyFont="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4"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 customHeight="1">
      <c r="B5" s="26"/>
      <c r="C5" s="27"/>
      <c r="D5" s="32" t="s">
        <v>15</v>
      </c>
      <c r="E5" s="27"/>
      <c r="F5" s="27"/>
      <c r="G5" s="27"/>
      <c r="H5" s="27"/>
      <c r="I5" s="27"/>
      <c r="J5" s="27"/>
      <c r="K5" s="33" t="s">
        <v>16</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17</v>
      </c>
      <c r="BS5" s="22" t="s">
        <v>8</v>
      </c>
    </row>
    <row r="6" spans="2:71" ht="36.95" customHeight="1">
      <c r="B6" s="26"/>
      <c r="C6" s="27"/>
      <c r="D6" s="35" t="s">
        <v>18</v>
      </c>
      <c r="E6" s="27"/>
      <c r="F6" s="27"/>
      <c r="G6" s="27"/>
      <c r="H6" s="27"/>
      <c r="I6" s="27"/>
      <c r="J6" s="27"/>
      <c r="K6" s="36" t="s">
        <v>19</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8</v>
      </c>
    </row>
    <row r="7" spans="2:71" ht="14.4" customHeight="1">
      <c r="B7" s="26"/>
      <c r="C7" s="27"/>
      <c r="D7" s="38"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22</v>
      </c>
      <c r="AL7" s="27"/>
      <c r="AM7" s="27"/>
      <c r="AN7" s="33" t="s">
        <v>21</v>
      </c>
      <c r="AO7" s="27"/>
      <c r="AP7" s="27"/>
      <c r="AQ7" s="29"/>
      <c r="BE7" s="37"/>
      <c r="BS7" s="22" t="s">
        <v>8</v>
      </c>
    </row>
    <row r="8" spans="2:71" ht="14.4" customHeight="1">
      <c r="B8" s="26"/>
      <c r="C8" s="27"/>
      <c r="D8" s="38"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25</v>
      </c>
      <c r="AL8" s="27"/>
      <c r="AM8" s="27"/>
      <c r="AN8" s="39" t="s">
        <v>26</v>
      </c>
      <c r="AO8" s="27"/>
      <c r="AP8" s="27"/>
      <c r="AQ8" s="29"/>
      <c r="BE8" s="37"/>
      <c r="BS8" s="22" t="s">
        <v>8</v>
      </c>
    </row>
    <row r="9" spans="2:71"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8</v>
      </c>
    </row>
    <row r="10" spans="2:71" ht="14.4" customHeight="1">
      <c r="B10" s="26"/>
      <c r="C10" s="27"/>
      <c r="D10" s="38"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28</v>
      </c>
      <c r="AL10" s="27"/>
      <c r="AM10" s="27"/>
      <c r="AN10" s="33" t="s">
        <v>21</v>
      </c>
      <c r="AO10" s="27"/>
      <c r="AP10" s="27"/>
      <c r="AQ10" s="29"/>
      <c r="BE10" s="37"/>
      <c r="BS10" s="22" t="s">
        <v>8</v>
      </c>
    </row>
    <row r="11" spans="2:71" ht="18.45"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30</v>
      </c>
      <c r="AL11" s="27"/>
      <c r="AM11" s="27"/>
      <c r="AN11" s="33" t="s">
        <v>21</v>
      </c>
      <c r="AO11" s="27"/>
      <c r="AP11" s="27"/>
      <c r="AQ11" s="29"/>
      <c r="BE11" s="37"/>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8</v>
      </c>
    </row>
    <row r="13" spans="2:71" ht="14.4" customHeight="1">
      <c r="B13" s="26"/>
      <c r="C13" s="27"/>
      <c r="D13" s="38"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28</v>
      </c>
      <c r="AL13" s="27"/>
      <c r="AM13" s="27"/>
      <c r="AN13" s="40" t="s">
        <v>32</v>
      </c>
      <c r="AO13" s="27"/>
      <c r="AP13" s="27"/>
      <c r="AQ13" s="29"/>
      <c r="BE13" s="37"/>
      <c r="BS13" s="22" t="s">
        <v>8</v>
      </c>
    </row>
    <row r="14" spans="2:71" ht="13.5">
      <c r="B14" s="26"/>
      <c r="C14" s="27"/>
      <c r="D14" s="27"/>
      <c r="E14" s="40" t="s">
        <v>32</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30</v>
      </c>
      <c r="AL14" s="27"/>
      <c r="AM14" s="27"/>
      <c r="AN14" s="40" t="s">
        <v>32</v>
      </c>
      <c r="AO14" s="27"/>
      <c r="AP14" s="27"/>
      <c r="AQ14" s="29"/>
      <c r="BE14" s="37"/>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spans="2:71" ht="14.4" customHeight="1">
      <c r="B16" s="26"/>
      <c r="C16" s="27"/>
      <c r="D16" s="38"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28</v>
      </c>
      <c r="AL16" s="27"/>
      <c r="AM16" s="27"/>
      <c r="AN16" s="33" t="s">
        <v>21</v>
      </c>
      <c r="AO16" s="27"/>
      <c r="AP16" s="27"/>
      <c r="AQ16" s="29"/>
      <c r="BE16" s="37"/>
      <c r="BS16" s="22" t="s">
        <v>6</v>
      </c>
    </row>
    <row r="17" spans="2:71" ht="18.45" customHeight="1">
      <c r="B17" s="26"/>
      <c r="C17" s="27"/>
      <c r="D17" s="27"/>
      <c r="E17" s="33" t="s">
        <v>34</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30</v>
      </c>
      <c r="AL17" s="27"/>
      <c r="AM17" s="27"/>
      <c r="AN17" s="33" t="s">
        <v>21</v>
      </c>
      <c r="AO17" s="27"/>
      <c r="AP17" s="27"/>
      <c r="AQ17" s="29"/>
      <c r="BE17" s="37"/>
      <c r="BS17" s="22" t="s">
        <v>35</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spans="2:71" ht="14.4" customHeight="1">
      <c r="B19" s="26"/>
      <c r="C19" s="27"/>
      <c r="D19" s="38" t="s">
        <v>36</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14</v>
      </c>
    </row>
    <row r="20" spans="2:71" ht="57" customHeight="1">
      <c r="B20" s="26"/>
      <c r="C20" s="27"/>
      <c r="D20" s="27"/>
      <c r="E20" s="42" t="s">
        <v>37</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spans="2:57" ht="6.95"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pans="2:57" s="1" customFormat="1" ht="25.9" customHeight="1">
      <c r="B23" s="44"/>
      <c r="C23" s="45"/>
      <c r="D23" s="46" t="s">
        <v>38</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ROUND(AG51,1)</f>
        <v>0</v>
      </c>
      <c r="AL23" s="47"/>
      <c r="AM23" s="47"/>
      <c r="AN23" s="47"/>
      <c r="AO23" s="47"/>
      <c r="AP23" s="45"/>
      <c r="AQ23" s="49"/>
      <c r="BE23" s="37"/>
    </row>
    <row r="24" spans="2:57" s="1" customFormat="1" ht="6.95"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pans="2:57" s="1" customFormat="1" ht="13.5">
      <c r="B25" s="44"/>
      <c r="C25" s="45"/>
      <c r="D25" s="45"/>
      <c r="E25" s="45"/>
      <c r="F25" s="45"/>
      <c r="G25" s="45"/>
      <c r="H25" s="45"/>
      <c r="I25" s="45"/>
      <c r="J25" s="45"/>
      <c r="K25" s="45"/>
      <c r="L25" s="50" t="s">
        <v>39</v>
      </c>
      <c r="M25" s="50"/>
      <c r="N25" s="50"/>
      <c r="O25" s="50"/>
      <c r="P25" s="45"/>
      <c r="Q25" s="45"/>
      <c r="R25" s="45"/>
      <c r="S25" s="45"/>
      <c r="T25" s="45"/>
      <c r="U25" s="45"/>
      <c r="V25" s="45"/>
      <c r="W25" s="50" t="s">
        <v>40</v>
      </c>
      <c r="X25" s="50"/>
      <c r="Y25" s="50"/>
      <c r="Z25" s="50"/>
      <c r="AA25" s="50"/>
      <c r="AB25" s="50"/>
      <c r="AC25" s="50"/>
      <c r="AD25" s="50"/>
      <c r="AE25" s="50"/>
      <c r="AF25" s="45"/>
      <c r="AG25" s="45"/>
      <c r="AH25" s="45"/>
      <c r="AI25" s="45"/>
      <c r="AJ25" s="45"/>
      <c r="AK25" s="50" t="s">
        <v>41</v>
      </c>
      <c r="AL25" s="50"/>
      <c r="AM25" s="50"/>
      <c r="AN25" s="50"/>
      <c r="AO25" s="50"/>
      <c r="AP25" s="45"/>
      <c r="AQ25" s="49"/>
      <c r="BE25" s="37"/>
    </row>
    <row r="26" spans="2:57" s="2" customFormat="1" ht="14.4" customHeight="1">
      <c r="B26" s="51"/>
      <c r="C26" s="52"/>
      <c r="D26" s="53" t="s">
        <v>42</v>
      </c>
      <c r="E26" s="52"/>
      <c r="F26" s="53" t="s">
        <v>43</v>
      </c>
      <c r="G26" s="52"/>
      <c r="H26" s="52"/>
      <c r="I26" s="52"/>
      <c r="J26" s="52"/>
      <c r="K26" s="52"/>
      <c r="L26" s="54">
        <v>0.21</v>
      </c>
      <c r="M26" s="52"/>
      <c r="N26" s="52"/>
      <c r="O26" s="52"/>
      <c r="P26" s="52"/>
      <c r="Q26" s="52"/>
      <c r="R26" s="52"/>
      <c r="S26" s="52"/>
      <c r="T26" s="52"/>
      <c r="U26" s="52"/>
      <c r="V26" s="52"/>
      <c r="W26" s="55">
        <f>ROUND(AZ51,1)</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pans="2:57" s="2" customFormat="1" ht="14.4" customHeight="1">
      <c r="B27" s="51"/>
      <c r="C27" s="52"/>
      <c r="D27" s="52"/>
      <c r="E27" s="52"/>
      <c r="F27" s="53" t="s">
        <v>44</v>
      </c>
      <c r="G27" s="52"/>
      <c r="H27" s="52"/>
      <c r="I27" s="52"/>
      <c r="J27" s="52"/>
      <c r="K27" s="52"/>
      <c r="L27" s="54">
        <v>0.15</v>
      </c>
      <c r="M27" s="52"/>
      <c r="N27" s="52"/>
      <c r="O27" s="52"/>
      <c r="P27" s="52"/>
      <c r="Q27" s="52"/>
      <c r="R27" s="52"/>
      <c r="S27" s="52"/>
      <c r="T27" s="52"/>
      <c r="U27" s="52"/>
      <c r="V27" s="52"/>
      <c r="W27" s="55">
        <f>ROUND(BA51,1)</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spans="2:57" s="2" customFormat="1" ht="14.4" customHeight="1" hidden="1">
      <c r="B28" s="51"/>
      <c r="C28" s="52"/>
      <c r="D28" s="52"/>
      <c r="E28" s="52"/>
      <c r="F28" s="53" t="s">
        <v>45</v>
      </c>
      <c r="G28" s="52"/>
      <c r="H28" s="52"/>
      <c r="I28" s="52"/>
      <c r="J28" s="52"/>
      <c r="K28" s="52"/>
      <c r="L28" s="54">
        <v>0.21</v>
      </c>
      <c r="M28" s="52"/>
      <c r="N28" s="52"/>
      <c r="O28" s="52"/>
      <c r="P28" s="52"/>
      <c r="Q28" s="52"/>
      <c r="R28" s="52"/>
      <c r="S28" s="52"/>
      <c r="T28" s="52"/>
      <c r="U28" s="52"/>
      <c r="V28" s="52"/>
      <c r="W28" s="55">
        <f>ROUND(BB51,1)</f>
        <v>0</v>
      </c>
      <c r="X28" s="52"/>
      <c r="Y28" s="52"/>
      <c r="Z28" s="52"/>
      <c r="AA28" s="52"/>
      <c r="AB28" s="52"/>
      <c r="AC28" s="52"/>
      <c r="AD28" s="52"/>
      <c r="AE28" s="52"/>
      <c r="AF28" s="52"/>
      <c r="AG28" s="52"/>
      <c r="AH28" s="52"/>
      <c r="AI28" s="52"/>
      <c r="AJ28" s="52"/>
      <c r="AK28" s="55">
        <v>0</v>
      </c>
      <c r="AL28" s="52"/>
      <c r="AM28" s="52"/>
      <c r="AN28" s="52"/>
      <c r="AO28" s="52"/>
      <c r="AP28" s="52"/>
      <c r="AQ28" s="56"/>
      <c r="BE28" s="37"/>
    </row>
    <row r="29" spans="2:57" s="2" customFormat="1" ht="14.4" customHeight="1" hidden="1">
      <c r="B29" s="51"/>
      <c r="C29" s="52"/>
      <c r="D29" s="52"/>
      <c r="E29" s="52"/>
      <c r="F29" s="53" t="s">
        <v>46</v>
      </c>
      <c r="G29" s="52"/>
      <c r="H29" s="52"/>
      <c r="I29" s="52"/>
      <c r="J29" s="52"/>
      <c r="K29" s="52"/>
      <c r="L29" s="54">
        <v>0.15</v>
      </c>
      <c r="M29" s="52"/>
      <c r="N29" s="52"/>
      <c r="O29" s="52"/>
      <c r="P29" s="52"/>
      <c r="Q29" s="52"/>
      <c r="R29" s="52"/>
      <c r="S29" s="52"/>
      <c r="T29" s="52"/>
      <c r="U29" s="52"/>
      <c r="V29" s="52"/>
      <c r="W29" s="55">
        <f>ROUND(BC51,1)</f>
        <v>0</v>
      </c>
      <c r="X29" s="52"/>
      <c r="Y29" s="52"/>
      <c r="Z29" s="52"/>
      <c r="AA29" s="52"/>
      <c r="AB29" s="52"/>
      <c r="AC29" s="52"/>
      <c r="AD29" s="52"/>
      <c r="AE29" s="52"/>
      <c r="AF29" s="52"/>
      <c r="AG29" s="52"/>
      <c r="AH29" s="52"/>
      <c r="AI29" s="52"/>
      <c r="AJ29" s="52"/>
      <c r="AK29" s="55">
        <v>0</v>
      </c>
      <c r="AL29" s="52"/>
      <c r="AM29" s="52"/>
      <c r="AN29" s="52"/>
      <c r="AO29" s="52"/>
      <c r="AP29" s="52"/>
      <c r="AQ29" s="56"/>
      <c r="BE29" s="37"/>
    </row>
    <row r="30" spans="2:57" s="2" customFormat="1" ht="14.4" customHeight="1" hidden="1">
      <c r="B30" s="51"/>
      <c r="C30" s="52"/>
      <c r="D30" s="52"/>
      <c r="E30" s="52"/>
      <c r="F30" s="53" t="s">
        <v>47</v>
      </c>
      <c r="G30" s="52"/>
      <c r="H30" s="52"/>
      <c r="I30" s="52"/>
      <c r="J30" s="52"/>
      <c r="K30" s="52"/>
      <c r="L30" s="54">
        <v>0</v>
      </c>
      <c r="M30" s="52"/>
      <c r="N30" s="52"/>
      <c r="O30" s="52"/>
      <c r="P30" s="52"/>
      <c r="Q30" s="52"/>
      <c r="R30" s="52"/>
      <c r="S30" s="52"/>
      <c r="T30" s="52"/>
      <c r="U30" s="52"/>
      <c r="V30" s="52"/>
      <c r="W30" s="55">
        <f>ROUND(BD51,1)</f>
        <v>0</v>
      </c>
      <c r="X30" s="52"/>
      <c r="Y30" s="52"/>
      <c r="Z30" s="52"/>
      <c r="AA30" s="52"/>
      <c r="AB30" s="52"/>
      <c r="AC30" s="52"/>
      <c r="AD30" s="52"/>
      <c r="AE30" s="52"/>
      <c r="AF30" s="52"/>
      <c r="AG30" s="52"/>
      <c r="AH30" s="52"/>
      <c r="AI30" s="52"/>
      <c r="AJ30" s="52"/>
      <c r="AK30" s="55">
        <v>0</v>
      </c>
      <c r="AL30" s="52"/>
      <c r="AM30" s="52"/>
      <c r="AN30" s="52"/>
      <c r="AO30" s="52"/>
      <c r="AP30" s="52"/>
      <c r="AQ30" s="56"/>
      <c r="BE30" s="37"/>
    </row>
    <row r="31" spans="2:57" s="1" customFormat="1" ht="6.95"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pans="2:57" s="1" customFormat="1" ht="25.9" customHeight="1">
      <c r="B32" s="44"/>
      <c r="C32" s="57"/>
      <c r="D32" s="58" t="s">
        <v>48</v>
      </c>
      <c r="E32" s="59"/>
      <c r="F32" s="59"/>
      <c r="G32" s="59"/>
      <c r="H32" s="59"/>
      <c r="I32" s="59"/>
      <c r="J32" s="59"/>
      <c r="K32" s="59"/>
      <c r="L32" s="59"/>
      <c r="M32" s="59"/>
      <c r="N32" s="59"/>
      <c r="O32" s="59"/>
      <c r="P32" s="59"/>
      <c r="Q32" s="59"/>
      <c r="R32" s="59"/>
      <c r="S32" s="59"/>
      <c r="T32" s="60" t="s">
        <v>49</v>
      </c>
      <c r="U32" s="59"/>
      <c r="V32" s="59"/>
      <c r="W32" s="59"/>
      <c r="X32" s="61" t="s">
        <v>50</v>
      </c>
      <c r="Y32" s="59"/>
      <c r="Z32" s="59"/>
      <c r="AA32" s="59"/>
      <c r="AB32" s="59"/>
      <c r="AC32" s="59"/>
      <c r="AD32" s="59"/>
      <c r="AE32" s="59"/>
      <c r="AF32" s="59"/>
      <c r="AG32" s="59"/>
      <c r="AH32" s="59"/>
      <c r="AI32" s="59"/>
      <c r="AJ32" s="59"/>
      <c r="AK32" s="62">
        <f>SUM(AK23:AK30)</f>
        <v>0</v>
      </c>
      <c r="AL32" s="59"/>
      <c r="AM32" s="59"/>
      <c r="AN32" s="59"/>
      <c r="AO32" s="63"/>
      <c r="AP32" s="57"/>
      <c r="AQ32" s="64"/>
      <c r="BE32" s="37"/>
    </row>
    <row r="33" spans="2:43" s="1" customFormat="1" ht="6.9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pans="2:43" s="1" customFormat="1" ht="6.95"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pans="2:44" s="1" customFormat="1" ht="6.95"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pans="2:44" s="1" customFormat="1" ht="36.95" customHeight="1">
      <c r="B39" s="44"/>
      <c r="C39" s="71" t="s">
        <v>51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pans="2:44" s="1" customFormat="1" ht="6.95"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pans="2:44" s="3" customFormat="1" ht="14.4" customHeight="1">
      <c r="B41" s="73"/>
      <c r="C41" s="74" t="s">
        <v>15</v>
      </c>
      <c r="D41" s="75"/>
      <c r="E41" s="75"/>
      <c r="F41" s="75"/>
      <c r="G41" s="75"/>
      <c r="H41" s="75"/>
      <c r="I41" s="75"/>
      <c r="J41" s="75"/>
      <c r="K41" s="75"/>
      <c r="L41" s="75" t="str">
        <f>K5</f>
        <v>10</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pans="2:44" s="4" customFormat="1" ht="36.95" customHeight="1">
      <c r="B42" s="77"/>
      <c r="C42" s="78" t="s">
        <v>18</v>
      </c>
      <c r="D42" s="79"/>
      <c r="E42" s="79"/>
      <c r="F42" s="79"/>
      <c r="G42" s="79"/>
      <c r="H42" s="79"/>
      <c r="I42" s="79"/>
      <c r="J42" s="79"/>
      <c r="K42" s="79"/>
      <c r="L42" s="80" t="str">
        <f>K6</f>
        <v>III/201 41 Mladotice - Velká Černá Hať</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pans="2:44" s="1" customFormat="1" ht="6.95"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pans="2:44" s="1" customFormat="1" ht="13.5">
      <c r="B44" s="44"/>
      <c r="C44" s="74" t="s">
        <v>23</v>
      </c>
      <c r="D44" s="72"/>
      <c r="E44" s="72"/>
      <c r="F44" s="72"/>
      <c r="G44" s="72"/>
      <c r="H44" s="72"/>
      <c r="I44" s="72"/>
      <c r="J44" s="72"/>
      <c r="K44" s="72"/>
      <c r="L44" s="82" t="str">
        <f>IF(K8="","",K8)</f>
        <v xml:space="preserve"> </v>
      </c>
      <c r="M44" s="72"/>
      <c r="N44" s="72"/>
      <c r="O44" s="72"/>
      <c r="P44" s="72"/>
      <c r="Q44" s="72"/>
      <c r="R44" s="72"/>
      <c r="S44" s="72"/>
      <c r="T44" s="72"/>
      <c r="U44" s="72"/>
      <c r="V44" s="72"/>
      <c r="W44" s="72"/>
      <c r="X44" s="72"/>
      <c r="Y44" s="72"/>
      <c r="Z44" s="72"/>
      <c r="AA44" s="72"/>
      <c r="AB44" s="72"/>
      <c r="AC44" s="72"/>
      <c r="AD44" s="72"/>
      <c r="AE44" s="72"/>
      <c r="AF44" s="72"/>
      <c r="AG44" s="72"/>
      <c r="AH44" s="72"/>
      <c r="AI44" s="74" t="s">
        <v>25</v>
      </c>
      <c r="AJ44" s="72"/>
      <c r="AK44" s="72"/>
      <c r="AL44" s="72"/>
      <c r="AM44" s="83" t="str">
        <f>IF(AN8="","",AN8)</f>
        <v>21.11.2018</v>
      </c>
      <c r="AN44" s="83"/>
      <c r="AO44" s="72"/>
      <c r="AP44" s="72"/>
      <c r="AQ44" s="72"/>
      <c r="AR44" s="70"/>
    </row>
    <row r="45" spans="2:44" s="1" customFormat="1" ht="6.95"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pans="2:56" s="1" customFormat="1" ht="13.5">
      <c r="B46" s="44"/>
      <c r="C46" s="74" t="s">
        <v>27</v>
      </c>
      <c r="D46" s="72"/>
      <c r="E46" s="72"/>
      <c r="F46" s="72"/>
      <c r="G46" s="72"/>
      <c r="H46" s="72"/>
      <c r="I46" s="72"/>
      <c r="J46" s="72"/>
      <c r="K46" s="72"/>
      <c r="L46" s="75" t="str">
        <f>IF(E11="","",E11)</f>
        <v>Správa a údržba silnic Plzeňské kraje</v>
      </c>
      <c r="M46" s="72"/>
      <c r="N46" s="72"/>
      <c r="O46" s="72"/>
      <c r="P46" s="72"/>
      <c r="Q46" s="72"/>
      <c r="R46" s="72"/>
      <c r="S46" s="72"/>
      <c r="T46" s="72"/>
      <c r="U46" s="72"/>
      <c r="V46" s="72"/>
      <c r="W46" s="72"/>
      <c r="X46" s="72"/>
      <c r="Y46" s="72"/>
      <c r="Z46" s="72"/>
      <c r="AA46" s="72"/>
      <c r="AB46" s="72"/>
      <c r="AC46" s="72"/>
      <c r="AD46" s="72"/>
      <c r="AE46" s="72"/>
      <c r="AF46" s="72"/>
      <c r="AG46" s="72"/>
      <c r="AH46" s="72"/>
      <c r="AI46" s="74" t="s">
        <v>33</v>
      </c>
      <c r="AJ46" s="72"/>
      <c r="AK46" s="72"/>
      <c r="AL46" s="72"/>
      <c r="AM46" s="75" t="str">
        <f>IF(E17="","",E17)</f>
        <v>SG Geotechnika a.s.</v>
      </c>
      <c r="AN46" s="75"/>
      <c r="AO46" s="75"/>
      <c r="AP46" s="75"/>
      <c r="AQ46" s="72"/>
      <c r="AR46" s="70"/>
      <c r="AS46" s="84" t="s">
        <v>52</v>
      </c>
      <c r="AT46" s="85"/>
      <c r="AU46" s="86"/>
      <c r="AV46" s="86"/>
      <c r="AW46" s="86"/>
      <c r="AX46" s="86"/>
      <c r="AY46" s="86"/>
      <c r="AZ46" s="86"/>
      <c r="BA46" s="86"/>
      <c r="BB46" s="86"/>
      <c r="BC46" s="86"/>
      <c r="BD46" s="87"/>
    </row>
    <row r="47" spans="2:56" s="1" customFormat="1" ht="13.5">
      <c r="B47" s="44"/>
      <c r="C47" s="74" t="s">
        <v>31</v>
      </c>
      <c r="D47" s="72"/>
      <c r="E47" s="72"/>
      <c r="F47" s="72"/>
      <c r="G47" s="72"/>
      <c r="H47" s="72"/>
      <c r="I47" s="72"/>
      <c r="J47" s="72"/>
      <c r="K47" s="72"/>
      <c r="L47" s="75" t="str">
        <f>IF(E14="Vyplň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pans="2:56"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pans="2:56" s="1" customFormat="1" ht="29.25" customHeight="1">
      <c r="B49" s="44"/>
      <c r="C49" s="94" t="s">
        <v>53</v>
      </c>
      <c r="D49" s="95"/>
      <c r="E49" s="95"/>
      <c r="F49" s="95"/>
      <c r="G49" s="95"/>
      <c r="H49" s="96"/>
      <c r="I49" s="97" t="s">
        <v>54</v>
      </c>
      <c r="J49" s="95"/>
      <c r="K49" s="95"/>
      <c r="L49" s="95"/>
      <c r="M49" s="95"/>
      <c r="N49" s="95"/>
      <c r="O49" s="95"/>
      <c r="P49" s="95"/>
      <c r="Q49" s="95"/>
      <c r="R49" s="95"/>
      <c r="S49" s="95"/>
      <c r="T49" s="95"/>
      <c r="U49" s="95"/>
      <c r="V49" s="95"/>
      <c r="W49" s="95"/>
      <c r="X49" s="95"/>
      <c r="Y49" s="95"/>
      <c r="Z49" s="95"/>
      <c r="AA49" s="95"/>
      <c r="AB49" s="95"/>
      <c r="AC49" s="95"/>
      <c r="AD49" s="95"/>
      <c r="AE49" s="95"/>
      <c r="AF49" s="95"/>
      <c r="AG49" s="98" t="s">
        <v>55</v>
      </c>
      <c r="AH49" s="95"/>
      <c r="AI49" s="95"/>
      <c r="AJ49" s="95"/>
      <c r="AK49" s="95"/>
      <c r="AL49" s="95"/>
      <c r="AM49" s="95"/>
      <c r="AN49" s="97" t="s">
        <v>56</v>
      </c>
      <c r="AO49" s="95"/>
      <c r="AP49" s="95"/>
      <c r="AQ49" s="99" t="s">
        <v>57</v>
      </c>
      <c r="AR49" s="70"/>
      <c r="AS49" s="100" t="s">
        <v>58</v>
      </c>
      <c r="AT49" s="101" t="s">
        <v>59</v>
      </c>
      <c r="AU49" s="101" t="s">
        <v>60</v>
      </c>
      <c r="AV49" s="101" t="s">
        <v>61</v>
      </c>
      <c r="AW49" s="101" t="s">
        <v>62</v>
      </c>
      <c r="AX49" s="101" t="s">
        <v>63</v>
      </c>
      <c r="AY49" s="101" t="s">
        <v>64</v>
      </c>
      <c r="AZ49" s="101" t="s">
        <v>65</v>
      </c>
      <c r="BA49" s="101" t="s">
        <v>66</v>
      </c>
      <c r="BB49" s="101" t="s">
        <v>67</v>
      </c>
      <c r="BC49" s="101" t="s">
        <v>68</v>
      </c>
      <c r="BD49" s="102" t="s">
        <v>69</v>
      </c>
    </row>
    <row r="50" spans="2:56"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pans="2:90" s="4" customFormat="1" ht="32.4" customHeight="1">
      <c r="B51" s="77"/>
      <c r="C51" s="106" t="s">
        <v>70</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ROUND(SUM(AG52:AG54),1)</f>
        <v>0</v>
      </c>
      <c r="AH51" s="108"/>
      <c r="AI51" s="108"/>
      <c r="AJ51" s="108"/>
      <c r="AK51" s="108"/>
      <c r="AL51" s="108"/>
      <c r="AM51" s="108"/>
      <c r="AN51" s="109">
        <f>SUM(AG51,AT51)</f>
        <v>0</v>
      </c>
      <c r="AO51" s="109"/>
      <c r="AP51" s="109"/>
      <c r="AQ51" s="110" t="s">
        <v>21</v>
      </c>
      <c r="AR51" s="81"/>
      <c r="AS51" s="111">
        <f>ROUND(SUM(AS52:AS54),1)</f>
        <v>0</v>
      </c>
      <c r="AT51" s="112">
        <f>ROUND(SUM(AV51:AW51),2)</f>
        <v>0</v>
      </c>
      <c r="AU51" s="113">
        <f>ROUND(SUM(AU52:AU54),5)</f>
        <v>0</v>
      </c>
      <c r="AV51" s="112">
        <f>ROUND(AZ51*L26,2)</f>
        <v>0</v>
      </c>
      <c r="AW51" s="112">
        <f>ROUND(BA51*L27,2)</f>
        <v>0</v>
      </c>
      <c r="AX51" s="112">
        <f>ROUND(BB51*L26,2)</f>
        <v>0</v>
      </c>
      <c r="AY51" s="112">
        <f>ROUND(BC51*L27,2)</f>
        <v>0</v>
      </c>
      <c r="AZ51" s="112">
        <f>ROUND(SUM(AZ52:AZ54),1)</f>
        <v>0</v>
      </c>
      <c r="BA51" s="112">
        <f>ROUND(SUM(BA52:BA54),1)</f>
        <v>0</v>
      </c>
      <c r="BB51" s="112">
        <f>ROUND(SUM(BB52:BB54),1)</f>
        <v>0</v>
      </c>
      <c r="BC51" s="112">
        <f>ROUND(SUM(BC52:BC54),1)</f>
        <v>0</v>
      </c>
      <c r="BD51" s="114">
        <f>ROUND(SUM(BD52:BD54),1)</f>
        <v>0</v>
      </c>
      <c r="BS51" s="115" t="s">
        <v>71</v>
      </c>
      <c r="BT51" s="115" t="s">
        <v>72</v>
      </c>
      <c r="BU51" s="116" t="s">
        <v>73</v>
      </c>
      <c r="BV51" s="115" t="s">
        <v>74</v>
      </c>
      <c r="BW51" s="115" t="s">
        <v>7</v>
      </c>
      <c r="BX51" s="115" t="s">
        <v>75</v>
      </c>
      <c r="CL51" s="115" t="s">
        <v>21</v>
      </c>
    </row>
    <row r="52" spans="1:91" s="5" customFormat="1" ht="16.5" customHeight="1">
      <c r="A52" s="117" t="s">
        <v>76</v>
      </c>
      <c r="B52" s="118"/>
      <c r="C52" s="119"/>
      <c r="D52" s="120" t="s">
        <v>77</v>
      </c>
      <c r="E52" s="120"/>
      <c r="F52" s="120"/>
      <c r="G52" s="120"/>
      <c r="H52" s="120"/>
      <c r="I52" s="121"/>
      <c r="J52" s="120" t="s">
        <v>78</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'00 - VEDLEJŠÍ A OSTATNÍ N...'!J27</f>
        <v>0</v>
      </c>
      <c r="AH52" s="121"/>
      <c r="AI52" s="121"/>
      <c r="AJ52" s="121"/>
      <c r="AK52" s="121"/>
      <c r="AL52" s="121"/>
      <c r="AM52" s="121"/>
      <c r="AN52" s="122">
        <f>SUM(AG52,AT52)</f>
        <v>0</v>
      </c>
      <c r="AO52" s="121"/>
      <c r="AP52" s="121"/>
      <c r="AQ52" s="123" t="s">
        <v>79</v>
      </c>
      <c r="AR52" s="124"/>
      <c r="AS52" s="125">
        <v>0</v>
      </c>
      <c r="AT52" s="126">
        <f>ROUND(SUM(AV52:AW52),2)</f>
        <v>0</v>
      </c>
      <c r="AU52" s="127">
        <f>'00 - VEDLEJŠÍ A OSTATNÍ N...'!P78</f>
        <v>0</v>
      </c>
      <c r="AV52" s="126">
        <f>'00 - VEDLEJŠÍ A OSTATNÍ N...'!J30</f>
        <v>0</v>
      </c>
      <c r="AW52" s="126">
        <f>'00 - VEDLEJŠÍ A OSTATNÍ N...'!J31</f>
        <v>0</v>
      </c>
      <c r="AX52" s="126">
        <f>'00 - VEDLEJŠÍ A OSTATNÍ N...'!J32</f>
        <v>0</v>
      </c>
      <c r="AY52" s="126">
        <f>'00 - VEDLEJŠÍ A OSTATNÍ N...'!J33</f>
        <v>0</v>
      </c>
      <c r="AZ52" s="126">
        <f>'00 - VEDLEJŠÍ A OSTATNÍ N...'!F30</f>
        <v>0</v>
      </c>
      <c r="BA52" s="126">
        <f>'00 - VEDLEJŠÍ A OSTATNÍ N...'!F31</f>
        <v>0</v>
      </c>
      <c r="BB52" s="126">
        <f>'00 - VEDLEJŠÍ A OSTATNÍ N...'!F32</f>
        <v>0</v>
      </c>
      <c r="BC52" s="126">
        <f>'00 - VEDLEJŠÍ A OSTATNÍ N...'!F33</f>
        <v>0</v>
      </c>
      <c r="BD52" s="128">
        <f>'00 - VEDLEJŠÍ A OSTATNÍ N...'!F34</f>
        <v>0</v>
      </c>
      <c r="BT52" s="129" t="s">
        <v>80</v>
      </c>
      <c r="BV52" s="129" t="s">
        <v>74</v>
      </c>
      <c r="BW52" s="129" t="s">
        <v>81</v>
      </c>
      <c r="BX52" s="129" t="s">
        <v>7</v>
      </c>
      <c r="CL52" s="129" t="s">
        <v>21</v>
      </c>
      <c r="CM52" s="129" t="s">
        <v>82</v>
      </c>
    </row>
    <row r="53" spans="1:91" s="5" customFormat="1" ht="16.5" customHeight="1">
      <c r="A53" s="117" t="s">
        <v>76</v>
      </c>
      <c r="B53" s="118"/>
      <c r="C53" s="119"/>
      <c r="D53" s="120" t="s">
        <v>83</v>
      </c>
      <c r="E53" s="120"/>
      <c r="F53" s="120"/>
      <c r="G53" s="120"/>
      <c r="H53" s="120"/>
      <c r="I53" s="121"/>
      <c r="J53" s="120" t="s">
        <v>84</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2">
        <f>'01 - 1. ÚSEK'!J27</f>
        <v>0</v>
      </c>
      <c r="AH53" s="121"/>
      <c r="AI53" s="121"/>
      <c r="AJ53" s="121"/>
      <c r="AK53" s="121"/>
      <c r="AL53" s="121"/>
      <c r="AM53" s="121"/>
      <c r="AN53" s="122">
        <f>SUM(AG53,AT53)</f>
        <v>0</v>
      </c>
      <c r="AO53" s="121"/>
      <c r="AP53" s="121"/>
      <c r="AQ53" s="123" t="s">
        <v>79</v>
      </c>
      <c r="AR53" s="124"/>
      <c r="AS53" s="125">
        <v>0</v>
      </c>
      <c r="AT53" s="126">
        <f>ROUND(SUM(AV53:AW53),2)</f>
        <v>0</v>
      </c>
      <c r="AU53" s="127">
        <f>'01 - 1. ÚSEK'!P83</f>
        <v>0</v>
      </c>
      <c r="AV53" s="126">
        <f>'01 - 1. ÚSEK'!J30</f>
        <v>0</v>
      </c>
      <c r="AW53" s="126">
        <f>'01 - 1. ÚSEK'!J31</f>
        <v>0</v>
      </c>
      <c r="AX53" s="126">
        <f>'01 - 1. ÚSEK'!J32</f>
        <v>0</v>
      </c>
      <c r="AY53" s="126">
        <f>'01 - 1. ÚSEK'!J33</f>
        <v>0</v>
      </c>
      <c r="AZ53" s="126">
        <f>'01 - 1. ÚSEK'!F30</f>
        <v>0</v>
      </c>
      <c r="BA53" s="126">
        <f>'01 - 1. ÚSEK'!F31</f>
        <v>0</v>
      </c>
      <c r="BB53" s="126">
        <f>'01 - 1. ÚSEK'!F32</f>
        <v>0</v>
      </c>
      <c r="BC53" s="126">
        <f>'01 - 1. ÚSEK'!F33</f>
        <v>0</v>
      </c>
      <c r="BD53" s="128">
        <f>'01 - 1. ÚSEK'!F34</f>
        <v>0</v>
      </c>
      <c r="BT53" s="129" t="s">
        <v>80</v>
      </c>
      <c r="BV53" s="129" t="s">
        <v>74</v>
      </c>
      <c r="BW53" s="129" t="s">
        <v>85</v>
      </c>
      <c r="BX53" s="129" t="s">
        <v>7</v>
      </c>
      <c r="CL53" s="129" t="s">
        <v>21</v>
      </c>
      <c r="CM53" s="129" t="s">
        <v>82</v>
      </c>
    </row>
    <row r="54" spans="1:91" s="5" customFormat="1" ht="16.5" customHeight="1">
      <c r="A54" s="117" t="s">
        <v>76</v>
      </c>
      <c r="B54" s="118"/>
      <c r="C54" s="119"/>
      <c r="D54" s="120" t="s">
        <v>86</v>
      </c>
      <c r="E54" s="120"/>
      <c r="F54" s="120"/>
      <c r="G54" s="120"/>
      <c r="H54" s="120"/>
      <c r="I54" s="121"/>
      <c r="J54" s="120" t="s">
        <v>87</v>
      </c>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2">
        <f>'02 - 2. ÚSEK'!J27</f>
        <v>0</v>
      </c>
      <c r="AH54" s="121"/>
      <c r="AI54" s="121"/>
      <c r="AJ54" s="121"/>
      <c r="AK54" s="121"/>
      <c r="AL54" s="121"/>
      <c r="AM54" s="121"/>
      <c r="AN54" s="122">
        <f>SUM(AG54,AT54)</f>
        <v>0</v>
      </c>
      <c r="AO54" s="121"/>
      <c r="AP54" s="121"/>
      <c r="AQ54" s="123" t="s">
        <v>79</v>
      </c>
      <c r="AR54" s="124"/>
      <c r="AS54" s="130">
        <v>0</v>
      </c>
      <c r="AT54" s="131">
        <f>ROUND(SUM(AV54:AW54),2)</f>
        <v>0</v>
      </c>
      <c r="AU54" s="132">
        <f>'02 - 2. ÚSEK'!P82</f>
        <v>0</v>
      </c>
      <c r="AV54" s="131">
        <f>'02 - 2. ÚSEK'!J30</f>
        <v>0</v>
      </c>
      <c r="AW54" s="131">
        <f>'02 - 2. ÚSEK'!J31</f>
        <v>0</v>
      </c>
      <c r="AX54" s="131">
        <f>'02 - 2. ÚSEK'!J32</f>
        <v>0</v>
      </c>
      <c r="AY54" s="131">
        <f>'02 - 2. ÚSEK'!J33</f>
        <v>0</v>
      </c>
      <c r="AZ54" s="131">
        <f>'02 - 2. ÚSEK'!F30</f>
        <v>0</v>
      </c>
      <c r="BA54" s="131">
        <f>'02 - 2. ÚSEK'!F31</f>
        <v>0</v>
      </c>
      <c r="BB54" s="131">
        <f>'02 - 2. ÚSEK'!F32</f>
        <v>0</v>
      </c>
      <c r="BC54" s="131">
        <f>'02 - 2. ÚSEK'!F33</f>
        <v>0</v>
      </c>
      <c r="BD54" s="133">
        <f>'02 - 2. ÚSEK'!F34</f>
        <v>0</v>
      </c>
      <c r="BT54" s="129" t="s">
        <v>80</v>
      </c>
      <c r="BV54" s="129" t="s">
        <v>74</v>
      </c>
      <c r="BW54" s="129" t="s">
        <v>88</v>
      </c>
      <c r="BX54" s="129" t="s">
        <v>7</v>
      </c>
      <c r="CL54" s="129" t="s">
        <v>21</v>
      </c>
      <c r="CM54" s="129" t="s">
        <v>82</v>
      </c>
    </row>
    <row r="55" spans="2:44" s="1" customFormat="1" ht="30" customHeight="1">
      <c r="B55" s="44"/>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0"/>
    </row>
    <row r="56" spans="2:44" s="1" customFormat="1" ht="6.95" customHeight="1">
      <c r="B56" s="65"/>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70"/>
    </row>
  </sheetData>
  <sheetProtection password="CC35" sheet="1" objects="1" scenarios="1" formatColumns="0" formatRows="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G51:AM51"/>
    <mergeCell ref="AN51:AP51"/>
    <mergeCell ref="AR2:BE2"/>
  </mergeCells>
  <hyperlinks>
    <hyperlink ref="K1:S1" location="C2" display="1) Rekapitulace stavby"/>
    <hyperlink ref="W1:AI1" location="C51" display="2) Rekapitulace objektů stavby a soupisů prací"/>
    <hyperlink ref="A52" location="'00 - VEDLEJŠÍ A OSTATNÍ N...'!C2" display="/"/>
    <hyperlink ref="A53" location="'01 - 1. ÚSEK'!C2" display="/"/>
    <hyperlink ref="A54" location="'02 - 2. ÚSEK'!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89</v>
      </c>
      <c r="G1" s="137" t="s">
        <v>90</v>
      </c>
      <c r="H1" s="137"/>
      <c r="I1" s="138"/>
      <c r="J1" s="137" t="s">
        <v>91</v>
      </c>
      <c r="K1" s="136" t="s">
        <v>92</v>
      </c>
      <c r="L1" s="137" t="s">
        <v>93</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81</v>
      </c>
    </row>
    <row r="3" spans="2:46" ht="6.95" customHeight="1">
      <c r="B3" s="23"/>
      <c r="C3" s="24"/>
      <c r="D3" s="24"/>
      <c r="E3" s="24"/>
      <c r="F3" s="24"/>
      <c r="G3" s="24"/>
      <c r="H3" s="24"/>
      <c r="I3" s="139"/>
      <c r="J3" s="24"/>
      <c r="K3" s="25"/>
      <c r="AT3" s="22" t="s">
        <v>82</v>
      </c>
    </row>
    <row r="4" spans="2:46" ht="36.95" customHeight="1">
      <c r="B4" s="26"/>
      <c r="C4" s="27"/>
      <c r="D4" s="28" t="s">
        <v>94</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III/201 41 Mladotice - Velká Černá Hať</v>
      </c>
      <c r="F7" s="38"/>
      <c r="G7" s="38"/>
      <c r="H7" s="38"/>
      <c r="I7" s="140"/>
      <c r="J7" s="27"/>
      <c r="K7" s="29"/>
    </row>
    <row r="8" spans="2:11" s="1" customFormat="1" ht="13.5">
      <c r="B8" s="44"/>
      <c r="C8" s="45"/>
      <c r="D8" s="38" t="s">
        <v>95</v>
      </c>
      <c r="E8" s="45"/>
      <c r="F8" s="45"/>
      <c r="G8" s="45"/>
      <c r="H8" s="45"/>
      <c r="I8" s="142"/>
      <c r="J8" s="45"/>
      <c r="K8" s="49"/>
    </row>
    <row r="9" spans="2:11" s="1" customFormat="1" ht="36.95" customHeight="1">
      <c r="B9" s="44"/>
      <c r="C9" s="45"/>
      <c r="D9" s="45"/>
      <c r="E9" s="143" t="s">
        <v>96</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21</v>
      </c>
      <c r="G11" s="45"/>
      <c r="H11" s="45"/>
      <c r="I11" s="144" t="s">
        <v>22</v>
      </c>
      <c r="J11" s="33" t="s">
        <v>21</v>
      </c>
      <c r="K11" s="49"/>
    </row>
    <row r="12" spans="2:11" s="1" customFormat="1" ht="14.4" customHeight="1">
      <c r="B12" s="44"/>
      <c r="C12" s="45"/>
      <c r="D12" s="38" t="s">
        <v>23</v>
      </c>
      <c r="E12" s="45"/>
      <c r="F12" s="33" t="s">
        <v>24</v>
      </c>
      <c r="G12" s="45"/>
      <c r="H12" s="45"/>
      <c r="I12" s="144" t="s">
        <v>25</v>
      </c>
      <c r="J12" s="145" t="str">
        <f>'Rekapitulace stavby'!AN8</f>
        <v>21.11.2018</v>
      </c>
      <c r="K12" s="49"/>
    </row>
    <row r="13" spans="2:11" s="1" customFormat="1" ht="10.8" customHeight="1">
      <c r="B13" s="44"/>
      <c r="C13" s="45"/>
      <c r="D13" s="45"/>
      <c r="E13" s="45"/>
      <c r="F13" s="45"/>
      <c r="G13" s="45"/>
      <c r="H13" s="45"/>
      <c r="I13" s="142"/>
      <c r="J13" s="45"/>
      <c r="K13" s="49"/>
    </row>
    <row r="14" spans="2:11" s="1" customFormat="1" ht="14.4" customHeight="1">
      <c r="B14" s="44"/>
      <c r="C14" s="45"/>
      <c r="D14" s="38" t="s">
        <v>27</v>
      </c>
      <c r="E14" s="45"/>
      <c r="F14" s="45"/>
      <c r="G14" s="45"/>
      <c r="H14" s="45"/>
      <c r="I14" s="144" t="s">
        <v>28</v>
      </c>
      <c r="J14" s="33" t="s">
        <v>21</v>
      </c>
      <c r="K14" s="49"/>
    </row>
    <row r="15" spans="2:11" s="1" customFormat="1" ht="18" customHeight="1">
      <c r="B15" s="44"/>
      <c r="C15" s="45"/>
      <c r="D15" s="45"/>
      <c r="E15" s="33" t="s">
        <v>97</v>
      </c>
      <c r="F15" s="45"/>
      <c r="G15" s="45"/>
      <c r="H15" s="45"/>
      <c r="I15" s="144" t="s">
        <v>30</v>
      </c>
      <c r="J15" s="33" t="s">
        <v>21</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31</v>
      </c>
      <c r="E17" s="45"/>
      <c r="F17" s="45"/>
      <c r="G17" s="45"/>
      <c r="H17" s="45"/>
      <c r="I17" s="144"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33</v>
      </c>
      <c r="E20" s="45"/>
      <c r="F20" s="45"/>
      <c r="G20" s="45"/>
      <c r="H20" s="45"/>
      <c r="I20" s="144" t="s">
        <v>28</v>
      </c>
      <c r="J20" s="33" t="s">
        <v>21</v>
      </c>
      <c r="K20" s="49"/>
    </row>
    <row r="21" spans="2:11" s="1" customFormat="1" ht="18" customHeight="1">
      <c r="B21" s="44"/>
      <c r="C21" s="45"/>
      <c r="D21" s="45"/>
      <c r="E21" s="33" t="s">
        <v>98</v>
      </c>
      <c r="F21" s="45"/>
      <c r="G21" s="45"/>
      <c r="H21" s="45"/>
      <c r="I21" s="144" t="s">
        <v>30</v>
      </c>
      <c r="J21" s="33" t="s">
        <v>21</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36</v>
      </c>
      <c r="E23" s="45"/>
      <c r="F23" s="45"/>
      <c r="G23" s="45"/>
      <c r="H23" s="45"/>
      <c r="I23" s="142"/>
      <c r="J23" s="45"/>
      <c r="K23" s="49"/>
    </row>
    <row r="24" spans="2:11" s="6" customFormat="1" ht="16.5" customHeight="1">
      <c r="B24" s="146"/>
      <c r="C24" s="147"/>
      <c r="D24" s="147"/>
      <c r="E24" s="42" t="s">
        <v>21</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38</v>
      </c>
      <c r="E27" s="45"/>
      <c r="F27" s="45"/>
      <c r="G27" s="45"/>
      <c r="H27" s="45"/>
      <c r="I27" s="142"/>
      <c r="J27" s="153">
        <f>ROUND(J78,1)</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40</v>
      </c>
      <c r="G29" s="45"/>
      <c r="H29" s="45"/>
      <c r="I29" s="154" t="s">
        <v>39</v>
      </c>
      <c r="J29" s="50" t="s">
        <v>41</v>
      </c>
      <c r="K29" s="49"/>
    </row>
    <row r="30" spans="2:11" s="1" customFormat="1" ht="14.4" customHeight="1">
      <c r="B30" s="44"/>
      <c r="C30" s="45"/>
      <c r="D30" s="53" t="s">
        <v>42</v>
      </c>
      <c r="E30" s="53" t="s">
        <v>43</v>
      </c>
      <c r="F30" s="155">
        <f>ROUND(SUM(BE78:BE93),1)</f>
        <v>0</v>
      </c>
      <c r="G30" s="45"/>
      <c r="H30" s="45"/>
      <c r="I30" s="156">
        <v>0.21</v>
      </c>
      <c r="J30" s="155">
        <f>ROUND(ROUND((SUM(BE78:BE93)),1)*I30,2)</f>
        <v>0</v>
      </c>
      <c r="K30" s="49"/>
    </row>
    <row r="31" spans="2:11" s="1" customFormat="1" ht="14.4" customHeight="1">
      <c r="B31" s="44"/>
      <c r="C31" s="45"/>
      <c r="D31" s="45"/>
      <c r="E31" s="53" t="s">
        <v>44</v>
      </c>
      <c r="F31" s="155">
        <f>ROUND(SUM(BF78:BF93),1)</f>
        <v>0</v>
      </c>
      <c r="G31" s="45"/>
      <c r="H31" s="45"/>
      <c r="I31" s="156">
        <v>0.15</v>
      </c>
      <c r="J31" s="155">
        <f>ROUND(ROUND((SUM(BF78:BF93)),1)*I31,2)</f>
        <v>0</v>
      </c>
      <c r="K31" s="49"/>
    </row>
    <row r="32" spans="2:11" s="1" customFormat="1" ht="14.4" customHeight="1" hidden="1">
      <c r="B32" s="44"/>
      <c r="C32" s="45"/>
      <c r="D32" s="45"/>
      <c r="E32" s="53" t="s">
        <v>45</v>
      </c>
      <c r="F32" s="155">
        <f>ROUND(SUM(BG78:BG93),1)</f>
        <v>0</v>
      </c>
      <c r="G32" s="45"/>
      <c r="H32" s="45"/>
      <c r="I32" s="156">
        <v>0.21</v>
      </c>
      <c r="J32" s="155">
        <v>0</v>
      </c>
      <c r="K32" s="49"/>
    </row>
    <row r="33" spans="2:11" s="1" customFormat="1" ht="14.4" customHeight="1" hidden="1">
      <c r="B33" s="44"/>
      <c r="C33" s="45"/>
      <c r="D33" s="45"/>
      <c r="E33" s="53" t="s">
        <v>46</v>
      </c>
      <c r="F33" s="155">
        <f>ROUND(SUM(BH78:BH93),1)</f>
        <v>0</v>
      </c>
      <c r="G33" s="45"/>
      <c r="H33" s="45"/>
      <c r="I33" s="156">
        <v>0.15</v>
      </c>
      <c r="J33" s="155">
        <v>0</v>
      </c>
      <c r="K33" s="49"/>
    </row>
    <row r="34" spans="2:11" s="1" customFormat="1" ht="14.4" customHeight="1" hidden="1">
      <c r="B34" s="44"/>
      <c r="C34" s="45"/>
      <c r="D34" s="45"/>
      <c r="E34" s="53" t="s">
        <v>47</v>
      </c>
      <c r="F34" s="155">
        <f>ROUND(SUM(BI78:BI93),1)</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48</v>
      </c>
      <c r="E36" s="96"/>
      <c r="F36" s="96"/>
      <c r="G36" s="159" t="s">
        <v>49</v>
      </c>
      <c r="H36" s="160" t="s">
        <v>50</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99</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III/201 41 Mladotice - Velká Černá Hať</v>
      </c>
      <c r="F45" s="38"/>
      <c r="G45" s="38"/>
      <c r="H45" s="38"/>
      <c r="I45" s="142"/>
      <c r="J45" s="45"/>
      <c r="K45" s="49"/>
    </row>
    <row r="46" spans="2:11" s="1" customFormat="1" ht="14.4" customHeight="1">
      <c r="B46" s="44"/>
      <c r="C46" s="38" t="s">
        <v>95</v>
      </c>
      <c r="D46" s="45"/>
      <c r="E46" s="45"/>
      <c r="F46" s="45"/>
      <c r="G46" s="45"/>
      <c r="H46" s="45"/>
      <c r="I46" s="142"/>
      <c r="J46" s="45"/>
      <c r="K46" s="49"/>
    </row>
    <row r="47" spans="2:11" s="1" customFormat="1" ht="17.25" customHeight="1">
      <c r="B47" s="44"/>
      <c r="C47" s="45"/>
      <c r="D47" s="45"/>
      <c r="E47" s="143" t="str">
        <f>E9</f>
        <v>00 - VEDLEJŠÍ A OSTATNÍ NÁKLADY</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23</v>
      </c>
      <c r="D49" s="45"/>
      <c r="E49" s="45"/>
      <c r="F49" s="33" t="str">
        <f>F12</f>
        <v xml:space="preserve"> </v>
      </c>
      <c r="G49" s="45"/>
      <c r="H49" s="45"/>
      <c r="I49" s="144" t="s">
        <v>25</v>
      </c>
      <c r="J49" s="145" t="str">
        <f>IF(J12="","",J12)</f>
        <v>21.11.2018</v>
      </c>
      <c r="K49" s="49"/>
    </row>
    <row r="50" spans="2:11" s="1" customFormat="1" ht="6.95" customHeight="1">
      <c r="B50" s="44"/>
      <c r="C50" s="45"/>
      <c r="D50" s="45"/>
      <c r="E50" s="45"/>
      <c r="F50" s="45"/>
      <c r="G50" s="45"/>
      <c r="H50" s="45"/>
      <c r="I50" s="142"/>
      <c r="J50" s="45"/>
      <c r="K50" s="49"/>
    </row>
    <row r="51" spans="2:11" s="1" customFormat="1" ht="13.5">
      <c r="B51" s="44"/>
      <c r="C51" s="38" t="s">
        <v>27</v>
      </c>
      <c r="D51" s="45"/>
      <c r="E51" s="45"/>
      <c r="F51" s="33" t="str">
        <f>E15</f>
        <v>Správa a údržba silnic Plzeňského kraje</v>
      </c>
      <c r="G51" s="45"/>
      <c r="H51" s="45"/>
      <c r="I51" s="144" t="s">
        <v>33</v>
      </c>
      <c r="J51" s="42" t="str">
        <f>E21</f>
        <v>SG Geotechnika</v>
      </c>
      <c r="K51" s="49"/>
    </row>
    <row r="52" spans="2:11" s="1" customFormat="1" ht="14.4" customHeight="1">
      <c r="B52" s="44"/>
      <c r="C52" s="38" t="s">
        <v>31</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100</v>
      </c>
      <c r="D54" s="157"/>
      <c r="E54" s="157"/>
      <c r="F54" s="157"/>
      <c r="G54" s="157"/>
      <c r="H54" s="157"/>
      <c r="I54" s="171"/>
      <c r="J54" s="172" t="s">
        <v>101</v>
      </c>
      <c r="K54" s="173"/>
    </row>
    <row r="55" spans="2:11" s="1" customFormat="1" ht="10.3" customHeight="1">
      <c r="B55" s="44"/>
      <c r="C55" s="45"/>
      <c r="D55" s="45"/>
      <c r="E55" s="45"/>
      <c r="F55" s="45"/>
      <c r="G55" s="45"/>
      <c r="H55" s="45"/>
      <c r="I55" s="142"/>
      <c r="J55" s="45"/>
      <c r="K55" s="49"/>
    </row>
    <row r="56" spans="2:47" s="1" customFormat="1" ht="29.25" customHeight="1">
      <c r="B56" s="44"/>
      <c r="C56" s="174" t="s">
        <v>102</v>
      </c>
      <c r="D56" s="45"/>
      <c r="E56" s="45"/>
      <c r="F56" s="45"/>
      <c r="G56" s="45"/>
      <c r="H56" s="45"/>
      <c r="I56" s="142"/>
      <c r="J56" s="153">
        <f>J78</f>
        <v>0</v>
      </c>
      <c r="K56" s="49"/>
      <c r="AU56" s="22" t="s">
        <v>103</v>
      </c>
    </row>
    <row r="57" spans="2:11" s="7" customFormat="1" ht="24.95" customHeight="1">
      <c r="B57" s="175"/>
      <c r="C57" s="176"/>
      <c r="D57" s="177" t="s">
        <v>104</v>
      </c>
      <c r="E57" s="178"/>
      <c r="F57" s="178"/>
      <c r="G57" s="178"/>
      <c r="H57" s="178"/>
      <c r="I57" s="179"/>
      <c r="J57" s="180">
        <f>J79</f>
        <v>0</v>
      </c>
      <c r="K57" s="181"/>
    </row>
    <row r="58" spans="2:11" s="7" customFormat="1" ht="24.95" customHeight="1">
      <c r="B58" s="175"/>
      <c r="C58" s="176"/>
      <c r="D58" s="177" t="s">
        <v>105</v>
      </c>
      <c r="E58" s="178"/>
      <c r="F58" s="178"/>
      <c r="G58" s="178"/>
      <c r="H58" s="178"/>
      <c r="I58" s="179"/>
      <c r="J58" s="180">
        <f>J83</f>
        <v>0</v>
      </c>
      <c r="K58" s="181"/>
    </row>
    <row r="59" spans="2:11" s="1" customFormat="1" ht="21.8" customHeight="1">
      <c r="B59" s="44"/>
      <c r="C59" s="45"/>
      <c r="D59" s="45"/>
      <c r="E59" s="45"/>
      <c r="F59" s="45"/>
      <c r="G59" s="45"/>
      <c r="H59" s="45"/>
      <c r="I59" s="142"/>
      <c r="J59" s="45"/>
      <c r="K59" s="49"/>
    </row>
    <row r="60" spans="2:11" s="1" customFormat="1" ht="6.95" customHeight="1">
      <c r="B60" s="65"/>
      <c r="C60" s="66"/>
      <c r="D60" s="66"/>
      <c r="E60" s="66"/>
      <c r="F60" s="66"/>
      <c r="G60" s="66"/>
      <c r="H60" s="66"/>
      <c r="I60" s="164"/>
      <c r="J60" s="66"/>
      <c r="K60" s="67"/>
    </row>
    <row r="64" spans="2:12" s="1" customFormat="1" ht="6.95" customHeight="1">
      <c r="B64" s="68"/>
      <c r="C64" s="69"/>
      <c r="D64" s="69"/>
      <c r="E64" s="69"/>
      <c r="F64" s="69"/>
      <c r="G64" s="69"/>
      <c r="H64" s="69"/>
      <c r="I64" s="167"/>
      <c r="J64" s="69"/>
      <c r="K64" s="69"/>
      <c r="L64" s="70"/>
    </row>
    <row r="65" spans="2:12" s="1" customFormat="1" ht="36.95" customHeight="1">
      <c r="B65" s="44"/>
      <c r="C65" s="71" t="s">
        <v>106</v>
      </c>
      <c r="D65" s="72"/>
      <c r="E65" s="72"/>
      <c r="F65" s="72"/>
      <c r="G65" s="72"/>
      <c r="H65" s="72"/>
      <c r="I65" s="182"/>
      <c r="J65" s="72"/>
      <c r="K65" s="72"/>
      <c r="L65" s="70"/>
    </row>
    <row r="66" spans="2:12" s="1" customFormat="1" ht="6.95" customHeight="1">
      <c r="B66" s="44"/>
      <c r="C66" s="72"/>
      <c r="D66" s="72"/>
      <c r="E66" s="72"/>
      <c r="F66" s="72"/>
      <c r="G66" s="72"/>
      <c r="H66" s="72"/>
      <c r="I66" s="182"/>
      <c r="J66" s="72"/>
      <c r="K66" s="72"/>
      <c r="L66" s="70"/>
    </row>
    <row r="67" spans="2:12" s="1" customFormat="1" ht="14.4" customHeight="1">
      <c r="B67" s="44"/>
      <c r="C67" s="74" t="s">
        <v>18</v>
      </c>
      <c r="D67" s="72"/>
      <c r="E67" s="72"/>
      <c r="F67" s="72"/>
      <c r="G67" s="72"/>
      <c r="H67" s="72"/>
      <c r="I67" s="182"/>
      <c r="J67" s="72"/>
      <c r="K67" s="72"/>
      <c r="L67" s="70"/>
    </row>
    <row r="68" spans="2:12" s="1" customFormat="1" ht="16.5" customHeight="1">
      <c r="B68" s="44"/>
      <c r="C68" s="72"/>
      <c r="D68" s="72"/>
      <c r="E68" s="183" t="str">
        <f>E7</f>
        <v>III/201 41 Mladotice - Velká Černá Hať</v>
      </c>
      <c r="F68" s="74"/>
      <c r="G68" s="74"/>
      <c r="H68" s="74"/>
      <c r="I68" s="182"/>
      <c r="J68" s="72"/>
      <c r="K68" s="72"/>
      <c r="L68" s="70"/>
    </row>
    <row r="69" spans="2:12" s="1" customFormat="1" ht="14.4" customHeight="1">
      <c r="B69" s="44"/>
      <c r="C69" s="74" t="s">
        <v>95</v>
      </c>
      <c r="D69" s="72"/>
      <c r="E69" s="72"/>
      <c r="F69" s="72"/>
      <c r="G69" s="72"/>
      <c r="H69" s="72"/>
      <c r="I69" s="182"/>
      <c r="J69" s="72"/>
      <c r="K69" s="72"/>
      <c r="L69" s="70"/>
    </row>
    <row r="70" spans="2:12" s="1" customFormat="1" ht="17.25" customHeight="1">
      <c r="B70" s="44"/>
      <c r="C70" s="72"/>
      <c r="D70" s="72"/>
      <c r="E70" s="80" t="str">
        <f>E9</f>
        <v>00 - VEDLEJŠÍ A OSTATNÍ NÁKLADY</v>
      </c>
      <c r="F70" s="72"/>
      <c r="G70" s="72"/>
      <c r="H70" s="72"/>
      <c r="I70" s="182"/>
      <c r="J70" s="72"/>
      <c r="K70" s="72"/>
      <c r="L70" s="70"/>
    </row>
    <row r="71" spans="2:12" s="1" customFormat="1" ht="6.95" customHeight="1">
      <c r="B71" s="44"/>
      <c r="C71" s="72"/>
      <c r="D71" s="72"/>
      <c r="E71" s="72"/>
      <c r="F71" s="72"/>
      <c r="G71" s="72"/>
      <c r="H71" s="72"/>
      <c r="I71" s="182"/>
      <c r="J71" s="72"/>
      <c r="K71" s="72"/>
      <c r="L71" s="70"/>
    </row>
    <row r="72" spans="2:12" s="1" customFormat="1" ht="18" customHeight="1">
      <c r="B72" s="44"/>
      <c r="C72" s="74" t="s">
        <v>23</v>
      </c>
      <c r="D72" s="72"/>
      <c r="E72" s="72"/>
      <c r="F72" s="184" t="str">
        <f>F12</f>
        <v xml:space="preserve"> </v>
      </c>
      <c r="G72" s="72"/>
      <c r="H72" s="72"/>
      <c r="I72" s="185" t="s">
        <v>25</v>
      </c>
      <c r="J72" s="83" t="str">
        <f>IF(J12="","",J12)</f>
        <v>21.11.2018</v>
      </c>
      <c r="K72" s="72"/>
      <c r="L72" s="70"/>
    </row>
    <row r="73" spans="2:12" s="1" customFormat="1" ht="6.95" customHeight="1">
      <c r="B73" s="44"/>
      <c r="C73" s="72"/>
      <c r="D73" s="72"/>
      <c r="E73" s="72"/>
      <c r="F73" s="72"/>
      <c r="G73" s="72"/>
      <c r="H73" s="72"/>
      <c r="I73" s="182"/>
      <c r="J73" s="72"/>
      <c r="K73" s="72"/>
      <c r="L73" s="70"/>
    </row>
    <row r="74" spans="2:12" s="1" customFormat="1" ht="13.5">
      <c r="B74" s="44"/>
      <c r="C74" s="74" t="s">
        <v>27</v>
      </c>
      <c r="D74" s="72"/>
      <c r="E74" s="72"/>
      <c r="F74" s="184" t="str">
        <f>E15</f>
        <v>Správa a údržba silnic Plzeňského kraje</v>
      </c>
      <c r="G74" s="72"/>
      <c r="H74" s="72"/>
      <c r="I74" s="185" t="s">
        <v>33</v>
      </c>
      <c r="J74" s="184" t="str">
        <f>E21</f>
        <v>SG Geotechnika</v>
      </c>
      <c r="K74" s="72"/>
      <c r="L74" s="70"/>
    </row>
    <row r="75" spans="2:12" s="1" customFormat="1" ht="14.4" customHeight="1">
      <c r="B75" s="44"/>
      <c r="C75" s="74" t="s">
        <v>31</v>
      </c>
      <c r="D75" s="72"/>
      <c r="E75" s="72"/>
      <c r="F75" s="184" t="str">
        <f>IF(E18="","",E18)</f>
        <v/>
      </c>
      <c r="G75" s="72"/>
      <c r="H75" s="72"/>
      <c r="I75" s="182"/>
      <c r="J75" s="72"/>
      <c r="K75" s="72"/>
      <c r="L75" s="70"/>
    </row>
    <row r="76" spans="2:12" s="1" customFormat="1" ht="10.3" customHeight="1">
      <c r="B76" s="44"/>
      <c r="C76" s="72"/>
      <c r="D76" s="72"/>
      <c r="E76" s="72"/>
      <c r="F76" s="72"/>
      <c r="G76" s="72"/>
      <c r="H76" s="72"/>
      <c r="I76" s="182"/>
      <c r="J76" s="72"/>
      <c r="K76" s="72"/>
      <c r="L76" s="70"/>
    </row>
    <row r="77" spans="2:20" s="8" customFormat="1" ht="29.25" customHeight="1">
      <c r="B77" s="186"/>
      <c r="C77" s="187" t="s">
        <v>107</v>
      </c>
      <c r="D77" s="188" t="s">
        <v>57</v>
      </c>
      <c r="E77" s="188" t="s">
        <v>53</v>
      </c>
      <c r="F77" s="188" t="s">
        <v>108</v>
      </c>
      <c r="G77" s="188" t="s">
        <v>109</v>
      </c>
      <c r="H77" s="188" t="s">
        <v>110</v>
      </c>
      <c r="I77" s="189" t="s">
        <v>111</v>
      </c>
      <c r="J77" s="188" t="s">
        <v>101</v>
      </c>
      <c r="K77" s="190" t="s">
        <v>112</v>
      </c>
      <c r="L77" s="191"/>
      <c r="M77" s="100" t="s">
        <v>113</v>
      </c>
      <c r="N77" s="101" t="s">
        <v>42</v>
      </c>
      <c r="O77" s="101" t="s">
        <v>114</v>
      </c>
      <c r="P77" s="101" t="s">
        <v>115</v>
      </c>
      <c r="Q77" s="101" t="s">
        <v>116</v>
      </c>
      <c r="R77" s="101" t="s">
        <v>117</v>
      </c>
      <c r="S77" s="101" t="s">
        <v>118</v>
      </c>
      <c r="T77" s="102" t="s">
        <v>119</v>
      </c>
    </row>
    <row r="78" spans="2:63" s="1" customFormat="1" ht="29.25" customHeight="1">
      <c r="B78" s="44"/>
      <c r="C78" s="106" t="s">
        <v>102</v>
      </c>
      <c r="D78" s="72"/>
      <c r="E78" s="72"/>
      <c r="F78" s="72"/>
      <c r="G78" s="72"/>
      <c r="H78" s="72"/>
      <c r="I78" s="182"/>
      <c r="J78" s="192">
        <f>BK78</f>
        <v>0</v>
      </c>
      <c r="K78" s="72"/>
      <c r="L78" s="70"/>
      <c r="M78" s="103"/>
      <c r="N78" s="104"/>
      <c r="O78" s="104"/>
      <c r="P78" s="193">
        <f>P79+P83</f>
        <v>0</v>
      </c>
      <c r="Q78" s="104"/>
      <c r="R78" s="193">
        <f>R79+R83</f>
        <v>0</v>
      </c>
      <c r="S78" s="104"/>
      <c r="T78" s="194">
        <f>T79+T83</f>
        <v>0</v>
      </c>
      <c r="AT78" s="22" t="s">
        <v>71</v>
      </c>
      <c r="AU78" s="22" t="s">
        <v>103</v>
      </c>
      <c r="BK78" s="195">
        <f>BK79+BK83</f>
        <v>0</v>
      </c>
    </row>
    <row r="79" spans="2:63" s="9" customFormat="1" ht="37.4" customHeight="1">
      <c r="B79" s="196"/>
      <c r="C79" s="197"/>
      <c r="D79" s="198" t="s">
        <v>71</v>
      </c>
      <c r="E79" s="199" t="s">
        <v>120</v>
      </c>
      <c r="F79" s="199" t="s">
        <v>121</v>
      </c>
      <c r="G79" s="197"/>
      <c r="H79" s="197"/>
      <c r="I79" s="200"/>
      <c r="J79" s="201">
        <f>BK79</f>
        <v>0</v>
      </c>
      <c r="K79" s="197"/>
      <c r="L79" s="202"/>
      <c r="M79" s="203"/>
      <c r="N79" s="204"/>
      <c r="O79" s="204"/>
      <c r="P79" s="205">
        <f>SUM(P80:P82)</f>
        <v>0</v>
      </c>
      <c r="Q79" s="204"/>
      <c r="R79" s="205">
        <f>SUM(R80:R82)</f>
        <v>0</v>
      </c>
      <c r="S79" s="204"/>
      <c r="T79" s="206">
        <f>SUM(T80:T82)</f>
        <v>0</v>
      </c>
      <c r="AR79" s="207" t="s">
        <v>80</v>
      </c>
      <c r="AT79" s="208" t="s">
        <v>71</v>
      </c>
      <c r="AU79" s="208" t="s">
        <v>72</v>
      </c>
      <c r="AY79" s="207" t="s">
        <v>122</v>
      </c>
      <c r="BK79" s="209">
        <f>SUM(BK80:BK82)</f>
        <v>0</v>
      </c>
    </row>
    <row r="80" spans="2:65" s="1" customFormat="1" ht="16.5" customHeight="1">
      <c r="B80" s="44"/>
      <c r="C80" s="210" t="s">
        <v>80</v>
      </c>
      <c r="D80" s="210" t="s">
        <v>123</v>
      </c>
      <c r="E80" s="211" t="s">
        <v>124</v>
      </c>
      <c r="F80" s="212" t="s">
        <v>125</v>
      </c>
      <c r="G80" s="213" t="s">
        <v>126</v>
      </c>
      <c r="H80" s="214">
        <v>1</v>
      </c>
      <c r="I80" s="215"/>
      <c r="J80" s="214">
        <f>ROUND(I80*H80,1)</f>
        <v>0</v>
      </c>
      <c r="K80" s="212" t="s">
        <v>127</v>
      </c>
      <c r="L80" s="70"/>
      <c r="M80" s="216" t="s">
        <v>21</v>
      </c>
      <c r="N80" s="217" t="s">
        <v>43</v>
      </c>
      <c r="O80" s="45"/>
      <c r="P80" s="218">
        <f>O80*H80</f>
        <v>0</v>
      </c>
      <c r="Q80" s="218">
        <v>0</v>
      </c>
      <c r="R80" s="218">
        <f>Q80*H80</f>
        <v>0</v>
      </c>
      <c r="S80" s="218">
        <v>0</v>
      </c>
      <c r="T80" s="219">
        <f>S80*H80</f>
        <v>0</v>
      </c>
      <c r="AR80" s="22" t="s">
        <v>128</v>
      </c>
      <c r="AT80" s="22" t="s">
        <v>123</v>
      </c>
      <c r="AU80" s="22" t="s">
        <v>80</v>
      </c>
      <c r="AY80" s="22" t="s">
        <v>122</v>
      </c>
      <c r="BE80" s="220">
        <f>IF(N80="základní",J80,0)</f>
        <v>0</v>
      </c>
      <c r="BF80" s="220">
        <f>IF(N80="snížená",J80,0)</f>
        <v>0</v>
      </c>
      <c r="BG80" s="220">
        <f>IF(N80="zákl. přenesená",J80,0)</f>
        <v>0</v>
      </c>
      <c r="BH80" s="220">
        <f>IF(N80="sníž. přenesená",J80,0)</f>
        <v>0</v>
      </c>
      <c r="BI80" s="220">
        <f>IF(N80="nulová",J80,0)</f>
        <v>0</v>
      </c>
      <c r="BJ80" s="22" t="s">
        <v>80</v>
      </c>
      <c r="BK80" s="220">
        <f>ROUND(I80*H80,1)</f>
        <v>0</v>
      </c>
      <c r="BL80" s="22" t="s">
        <v>128</v>
      </c>
      <c r="BM80" s="22" t="s">
        <v>129</v>
      </c>
    </row>
    <row r="81" spans="2:47" s="1" customFormat="1" ht="13.5">
      <c r="B81" s="44"/>
      <c r="C81" s="72"/>
      <c r="D81" s="221" t="s">
        <v>130</v>
      </c>
      <c r="E81" s="72"/>
      <c r="F81" s="222" t="s">
        <v>131</v>
      </c>
      <c r="G81" s="72"/>
      <c r="H81" s="72"/>
      <c r="I81" s="182"/>
      <c r="J81" s="72"/>
      <c r="K81" s="72"/>
      <c r="L81" s="70"/>
      <c r="M81" s="223"/>
      <c r="N81" s="45"/>
      <c r="O81" s="45"/>
      <c r="P81" s="45"/>
      <c r="Q81" s="45"/>
      <c r="R81" s="45"/>
      <c r="S81" s="45"/>
      <c r="T81" s="93"/>
      <c r="AT81" s="22" t="s">
        <v>130</v>
      </c>
      <c r="AU81" s="22" t="s">
        <v>80</v>
      </c>
    </row>
    <row r="82" spans="2:65" s="1" customFormat="1" ht="16.5" customHeight="1">
      <c r="B82" s="44"/>
      <c r="C82" s="210" t="s">
        <v>82</v>
      </c>
      <c r="D82" s="210" t="s">
        <v>123</v>
      </c>
      <c r="E82" s="211" t="s">
        <v>132</v>
      </c>
      <c r="F82" s="212" t="s">
        <v>133</v>
      </c>
      <c r="G82" s="213" t="s">
        <v>134</v>
      </c>
      <c r="H82" s="214">
        <v>2</v>
      </c>
      <c r="I82" s="215"/>
      <c r="J82" s="214">
        <f>ROUND(I82*H82,1)</f>
        <v>0</v>
      </c>
      <c r="K82" s="212" t="s">
        <v>127</v>
      </c>
      <c r="L82" s="70"/>
      <c r="M82" s="216" t="s">
        <v>21</v>
      </c>
      <c r="N82" s="217" t="s">
        <v>43</v>
      </c>
      <c r="O82" s="45"/>
      <c r="P82" s="218">
        <f>O82*H82</f>
        <v>0</v>
      </c>
      <c r="Q82" s="218">
        <v>0</v>
      </c>
      <c r="R82" s="218">
        <f>Q82*H82</f>
        <v>0</v>
      </c>
      <c r="S82" s="218">
        <v>0</v>
      </c>
      <c r="T82" s="219">
        <f>S82*H82</f>
        <v>0</v>
      </c>
      <c r="AR82" s="22" t="s">
        <v>128</v>
      </c>
      <c r="AT82" s="22" t="s">
        <v>123</v>
      </c>
      <c r="AU82" s="22" t="s">
        <v>80</v>
      </c>
      <c r="AY82" s="22" t="s">
        <v>122</v>
      </c>
      <c r="BE82" s="220">
        <f>IF(N82="základní",J82,0)</f>
        <v>0</v>
      </c>
      <c r="BF82" s="220">
        <f>IF(N82="snížená",J82,0)</f>
        <v>0</v>
      </c>
      <c r="BG82" s="220">
        <f>IF(N82="zákl. přenesená",J82,0)</f>
        <v>0</v>
      </c>
      <c r="BH82" s="220">
        <f>IF(N82="sníž. přenesená",J82,0)</f>
        <v>0</v>
      </c>
      <c r="BI82" s="220">
        <f>IF(N82="nulová",J82,0)</f>
        <v>0</v>
      </c>
      <c r="BJ82" s="22" t="s">
        <v>80</v>
      </c>
      <c r="BK82" s="220">
        <f>ROUND(I82*H82,1)</f>
        <v>0</v>
      </c>
      <c r="BL82" s="22" t="s">
        <v>128</v>
      </c>
      <c r="BM82" s="22" t="s">
        <v>135</v>
      </c>
    </row>
    <row r="83" spans="2:63" s="9" customFormat="1" ht="37.4" customHeight="1">
      <c r="B83" s="196"/>
      <c r="C83" s="197"/>
      <c r="D83" s="198" t="s">
        <v>71</v>
      </c>
      <c r="E83" s="199" t="s">
        <v>136</v>
      </c>
      <c r="F83" s="199" t="s">
        <v>137</v>
      </c>
      <c r="G83" s="197"/>
      <c r="H83" s="197"/>
      <c r="I83" s="200"/>
      <c r="J83" s="201">
        <f>BK83</f>
        <v>0</v>
      </c>
      <c r="K83" s="197"/>
      <c r="L83" s="202"/>
      <c r="M83" s="203"/>
      <c r="N83" s="204"/>
      <c r="O83" s="204"/>
      <c r="P83" s="205">
        <f>SUM(P84:P93)</f>
        <v>0</v>
      </c>
      <c r="Q83" s="204"/>
      <c r="R83" s="205">
        <f>SUM(R84:R93)</f>
        <v>0</v>
      </c>
      <c r="S83" s="204"/>
      <c r="T83" s="206">
        <f>SUM(T84:T93)</f>
        <v>0</v>
      </c>
      <c r="AR83" s="207" t="s">
        <v>80</v>
      </c>
      <c r="AT83" s="208" t="s">
        <v>71</v>
      </c>
      <c r="AU83" s="208" t="s">
        <v>72</v>
      </c>
      <c r="AY83" s="207" t="s">
        <v>122</v>
      </c>
      <c r="BK83" s="209">
        <f>SUM(BK84:BK93)</f>
        <v>0</v>
      </c>
    </row>
    <row r="84" spans="2:65" s="1" customFormat="1" ht="16.5" customHeight="1">
      <c r="B84" s="44"/>
      <c r="C84" s="210" t="s">
        <v>138</v>
      </c>
      <c r="D84" s="210" t="s">
        <v>123</v>
      </c>
      <c r="E84" s="211" t="s">
        <v>139</v>
      </c>
      <c r="F84" s="212" t="s">
        <v>140</v>
      </c>
      <c r="G84" s="213" t="s">
        <v>126</v>
      </c>
      <c r="H84" s="214">
        <v>1</v>
      </c>
      <c r="I84" s="215"/>
      <c r="J84" s="214">
        <f>ROUND(I84*H84,1)</f>
        <v>0</v>
      </c>
      <c r="K84" s="212" t="s">
        <v>127</v>
      </c>
      <c r="L84" s="70"/>
      <c r="M84" s="216" t="s">
        <v>21</v>
      </c>
      <c r="N84" s="217" t="s">
        <v>43</v>
      </c>
      <c r="O84" s="45"/>
      <c r="P84" s="218">
        <f>O84*H84</f>
        <v>0</v>
      </c>
      <c r="Q84" s="218">
        <v>0</v>
      </c>
      <c r="R84" s="218">
        <f>Q84*H84</f>
        <v>0</v>
      </c>
      <c r="S84" s="218">
        <v>0</v>
      </c>
      <c r="T84" s="219">
        <f>S84*H84</f>
        <v>0</v>
      </c>
      <c r="AR84" s="22" t="s">
        <v>128</v>
      </c>
      <c r="AT84" s="22" t="s">
        <v>123</v>
      </c>
      <c r="AU84" s="22" t="s">
        <v>80</v>
      </c>
      <c r="AY84" s="22" t="s">
        <v>122</v>
      </c>
      <c r="BE84" s="220">
        <f>IF(N84="základní",J84,0)</f>
        <v>0</v>
      </c>
      <c r="BF84" s="220">
        <f>IF(N84="snížená",J84,0)</f>
        <v>0</v>
      </c>
      <c r="BG84" s="220">
        <f>IF(N84="zákl. přenesená",J84,0)</f>
        <v>0</v>
      </c>
      <c r="BH84" s="220">
        <f>IF(N84="sníž. přenesená",J84,0)</f>
        <v>0</v>
      </c>
      <c r="BI84" s="220">
        <f>IF(N84="nulová",J84,0)</f>
        <v>0</v>
      </c>
      <c r="BJ84" s="22" t="s">
        <v>80</v>
      </c>
      <c r="BK84" s="220">
        <f>ROUND(I84*H84,1)</f>
        <v>0</v>
      </c>
      <c r="BL84" s="22" t="s">
        <v>128</v>
      </c>
      <c r="BM84" s="22" t="s">
        <v>141</v>
      </c>
    </row>
    <row r="85" spans="2:47" s="1" customFormat="1" ht="13.5">
      <c r="B85" s="44"/>
      <c r="C85" s="72"/>
      <c r="D85" s="221" t="s">
        <v>130</v>
      </c>
      <c r="E85" s="72"/>
      <c r="F85" s="224" t="s">
        <v>142</v>
      </c>
      <c r="G85" s="72"/>
      <c r="H85" s="72"/>
      <c r="I85" s="182"/>
      <c r="J85" s="72"/>
      <c r="K85" s="72"/>
      <c r="L85" s="70"/>
      <c r="M85" s="223"/>
      <c r="N85" s="45"/>
      <c r="O85" s="45"/>
      <c r="P85" s="45"/>
      <c r="Q85" s="45"/>
      <c r="R85" s="45"/>
      <c r="S85" s="45"/>
      <c r="T85" s="93"/>
      <c r="AT85" s="22" t="s">
        <v>130</v>
      </c>
      <c r="AU85" s="22" t="s">
        <v>80</v>
      </c>
    </row>
    <row r="86" spans="2:65" s="1" customFormat="1" ht="16.5" customHeight="1">
      <c r="B86" s="44"/>
      <c r="C86" s="210" t="s">
        <v>143</v>
      </c>
      <c r="D86" s="210" t="s">
        <v>123</v>
      </c>
      <c r="E86" s="211" t="s">
        <v>144</v>
      </c>
      <c r="F86" s="212" t="s">
        <v>145</v>
      </c>
      <c r="G86" s="213" t="s">
        <v>126</v>
      </c>
      <c r="H86" s="214">
        <v>1</v>
      </c>
      <c r="I86" s="215"/>
      <c r="J86" s="214">
        <f>ROUND(I86*H86,1)</f>
        <v>0</v>
      </c>
      <c r="K86" s="212" t="s">
        <v>127</v>
      </c>
      <c r="L86" s="70"/>
      <c r="M86" s="216" t="s">
        <v>21</v>
      </c>
      <c r="N86" s="217" t="s">
        <v>43</v>
      </c>
      <c r="O86" s="45"/>
      <c r="P86" s="218">
        <f>O86*H86</f>
        <v>0</v>
      </c>
      <c r="Q86" s="218">
        <v>0</v>
      </c>
      <c r="R86" s="218">
        <f>Q86*H86</f>
        <v>0</v>
      </c>
      <c r="S86" s="218">
        <v>0</v>
      </c>
      <c r="T86" s="219">
        <f>S86*H86</f>
        <v>0</v>
      </c>
      <c r="AR86" s="22" t="s">
        <v>128</v>
      </c>
      <c r="AT86" s="22" t="s">
        <v>123</v>
      </c>
      <c r="AU86" s="22" t="s">
        <v>80</v>
      </c>
      <c r="AY86" s="22" t="s">
        <v>122</v>
      </c>
      <c r="BE86" s="220">
        <f>IF(N86="základní",J86,0)</f>
        <v>0</v>
      </c>
      <c r="BF86" s="220">
        <f>IF(N86="snížená",J86,0)</f>
        <v>0</v>
      </c>
      <c r="BG86" s="220">
        <f>IF(N86="zákl. přenesená",J86,0)</f>
        <v>0</v>
      </c>
      <c r="BH86" s="220">
        <f>IF(N86="sníž. přenesená",J86,0)</f>
        <v>0</v>
      </c>
      <c r="BI86" s="220">
        <f>IF(N86="nulová",J86,0)</f>
        <v>0</v>
      </c>
      <c r="BJ86" s="22" t="s">
        <v>80</v>
      </c>
      <c r="BK86" s="220">
        <f>ROUND(I86*H86,1)</f>
        <v>0</v>
      </c>
      <c r="BL86" s="22" t="s">
        <v>128</v>
      </c>
      <c r="BM86" s="22" t="s">
        <v>146</v>
      </c>
    </row>
    <row r="87" spans="2:65" s="1" customFormat="1" ht="16.5" customHeight="1">
      <c r="B87" s="44"/>
      <c r="C87" s="210" t="s">
        <v>147</v>
      </c>
      <c r="D87" s="210" t="s">
        <v>123</v>
      </c>
      <c r="E87" s="211" t="s">
        <v>148</v>
      </c>
      <c r="F87" s="212" t="s">
        <v>149</v>
      </c>
      <c r="G87" s="213" t="s">
        <v>126</v>
      </c>
      <c r="H87" s="214">
        <v>1</v>
      </c>
      <c r="I87" s="215"/>
      <c r="J87" s="214">
        <f>ROUND(I87*H87,1)</f>
        <v>0</v>
      </c>
      <c r="K87" s="212" t="s">
        <v>127</v>
      </c>
      <c r="L87" s="70"/>
      <c r="M87" s="216" t="s">
        <v>21</v>
      </c>
      <c r="N87" s="217" t="s">
        <v>43</v>
      </c>
      <c r="O87" s="45"/>
      <c r="P87" s="218">
        <f>O87*H87</f>
        <v>0</v>
      </c>
      <c r="Q87" s="218">
        <v>0</v>
      </c>
      <c r="R87" s="218">
        <f>Q87*H87</f>
        <v>0</v>
      </c>
      <c r="S87" s="218">
        <v>0</v>
      </c>
      <c r="T87" s="219">
        <f>S87*H87</f>
        <v>0</v>
      </c>
      <c r="AR87" s="22" t="s">
        <v>128</v>
      </c>
      <c r="AT87" s="22" t="s">
        <v>123</v>
      </c>
      <c r="AU87" s="22" t="s">
        <v>80</v>
      </c>
      <c r="AY87" s="22" t="s">
        <v>122</v>
      </c>
      <c r="BE87" s="220">
        <f>IF(N87="základní",J87,0)</f>
        <v>0</v>
      </c>
      <c r="BF87" s="220">
        <f>IF(N87="snížená",J87,0)</f>
        <v>0</v>
      </c>
      <c r="BG87" s="220">
        <f>IF(N87="zákl. přenesená",J87,0)</f>
        <v>0</v>
      </c>
      <c r="BH87" s="220">
        <f>IF(N87="sníž. přenesená",J87,0)</f>
        <v>0</v>
      </c>
      <c r="BI87" s="220">
        <f>IF(N87="nulová",J87,0)</f>
        <v>0</v>
      </c>
      <c r="BJ87" s="22" t="s">
        <v>80</v>
      </c>
      <c r="BK87" s="220">
        <f>ROUND(I87*H87,1)</f>
        <v>0</v>
      </c>
      <c r="BL87" s="22" t="s">
        <v>128</v>
      </c>
      <c r="BM87" s="22" t="s">
        <v>150</v>
      </c>
    </row>
    <row r="88" spans="2:47" s="1" customFormat="1" ht="13.5">
      <c r="B88" s="44"/>
      <c r="C88" s="72"/>
      <c r="D88" s="221" t="s">
        <v>130</v>
      </c>
      <c r="E88" s="72"/>
      <c r="F88" s="224" t="s">
        <v>151</v>
      </c>
      <c r="G88" s="72"/>
      <c r="H88" s="72"/>
      <c r="I88" s="182"/>
      <c r="J88" s="72"/>
      <c r="K88" s="72"/>
      <c r="L88" s="70"/>
      <c r="M88" s="223"/>
      <c r="N88" s="45"/>
      <c r="O88" s="45"/>
      <c r="P88" s="45"/>
      <c r="Q88" s="45"/>
      <c r="R88" s="45"/>
      <c r="S88" s="45"/>
      <c r="T88" s="93"/>
      <c r="AT88" s="22" t="s">
        <v>130</v>
      </c>
      <c r="AU88" s="22" t="s">
        <v>80</v>
      </c>
    </row>
    <row r="89" spans="2:65" s="1" customFormat="1" ht="16.5" customHeight="1">
      <c r="B89" s="44"/>
      <c r="C89" s="210" t="s">
        <v>152</v>
      </c>
      <c r="D89" s="210" t="s">
        <v>123</v>
      </c>
      <c r="E89" s="211" t="s">
        <v>153</v>
      </c>
      <c r="F89" s="212" t="s">
        <v>154</v>
      </c>
      <c r="G89" s="213" t="s">
        <v>126</v>
      </c>
      <c r="H89" s="214">
        <v>1</v>
      </c>
      <c r="I89" s="215"/>
      <c r="J89" s="214">
        <f>ROUND(I89*H89,1)</f>
        <v>0</v>
      </c>
      <c r="K89" s="212" t="s">
        <v>127</v>
      </c>
      <c r="L89" s="70"/>
      <c r="M89" s="216" t="s">
        <v>21</v>
      </c>
      <c r="N89" s="217" t="s">
        <v>43</v>
      </c>
      <c r="O89" s="45"/>
      <c r="P89" s="218">
        <f>O89*H89</f>
        <v>0</v>
      </c>
      <c r="Q89" s="218">
        <v>0</v>
      </c>
      <c r="R89" s="218">
        <f>Q89*H89</f>
        <v>0</v>
      </c>
      <c r="S89" s="218">
        <v>0</v>
      </c>
      <c r="T89" s="219">
        <f>S89*H89</f>
        <v>0</v>
      </c>
      <c r="AR89" s="22" t="s">
        <v>128</v>
      </c>
      <c r="AT89" s="22" t="s">
        <v>123</v>
      </c>
      <c r="AU89" s="22" t="s">
        <v>80</v>
      </c>
      <c r="AY89" s="22" t="s">
        <v>122</v>
      </c>
      <c r="BE89" s="220">
        <f>IF(N89="základní",J89,0)</f>
        <v>0</v>
      </c>
      <c r="BF89" s="220">
        <f>IF(N89="snížená",J89,0)</f>
        <v>0</v>
      </c>
      <c r="BG89" s="220">
        <f>IF(N89="zákl. přenesená",J89,0)</f>
        <v>0</v>
      </c>
      <c r="BH89" s="220">
        <f>IF(N89="sníž. přenesená",J89,0)</f>
        <v>0</v>
      </c>
      <c r="BI89" s="220">
        <f>IF(N89="nulová",J89,0)</f>
        <v>0</v>
      </c>
      <c r="BJ89" s="22" t="s">
        <v>80</v>
      </c>
      <c r="BK89" s="220">
        <f>ROUND(I89*H89,1)</f>
        <v>0</v>
      </c>
      <c r="BL89" s="22" t="s">
        <v>128</v>
      </c>
      <c r="BM89" s="22" t="s">
        <v>155</v>
      </c>
    </row>
    <row r="90" spans="2:47" s="1" customFormat="1" ht="13.5">
      <c r="B90" s="44"/>
      <c r="C90" s="72"/>
      <c r="D90" s="221" t="s">
        <v>130</v>
      </c>
      <c r="E90" s="72"/>
      <c r="F90" s="222" t="s">
        <v>156</v>
      </c>
      <c r="G90" s="72"/>
      <c r="H90" s="72"/>
      <c r="I90" s="182"/>
      <c r="J90" s="72"/>
      <c r="K90" s="72"/>
      <c r="L90" s="70"/>
      <c r="M90" s="223"/>
      <c r="N90" s="45"/>
      <c r="O90" s="45"/>
      <c r="P90" s="45"/>
      <c r="Q90" s="45"/>
      <c r="R90" s="45"/>
      <c r="S90" s="45"/>
      <c r="T90" s="93"/>
      <c r="AT90" s="22" t="s">
        <v>130</v>
      </c>
      <c r="AU90" s="22" t="s">
        <v>80</v>
      </c>
    </row>
    <row r="91" spans="2:65" s="1" customFormat="1" ht="16.5" customHeight="1">
      <c r="B91" s="44"/>
      <c r="C91" s="210" t="s">
        <v>157</v>
      </c>
      <c r="D91" s="210" t="s">
        <v>123</v>
      </c>
      <c r="E91" s="211" t="s">
        <v>158</v>
      </c>
      <c r="F91" s="212" t="s">
        <v>159</v>
      </c>
      <c r="G91" s="213" t="s">
        <v>126</v>
      </c>
      <c r="H91" s="214">
        <v>1</v>
      </c>
      <c r="I91" s="215"/>
      <c r="J91" s="214">
        <f>ROUND(I91*H91,1)</f>
        <v>0</v>
      </c>
      <c r="K91" s="212" t="s">
        <v>127</v>
      </c>
      <c r="L91" s="70"/>
      <c r="M91" s="216" t="s">
        <v>21</v>
      </c>
      <c r="N91" s="217" t="s">
        <v>43</v>
      </c>
      <c r="O91" s="45"/>
      <c r="P91" s="218">
        <f>O91*H91</f>
        <v>0</v>
      </c>
      <c r="Q91" s="218">
        <v>0</v>
      </c>
      <c r="R91" s="218">
        <f>Q91*H91</f>
        <v>0</v>
      </c>
      <c r="S91" s="218">
        <v>0</v>
      </c>
      <c r="T91" s="219">
        <f>S91*H91</f>
        <v>0</v>
      </c>
      <c r="AR91" s="22" t="s">
        <v>128</v>
      </c>
      <c r="AT91" s="22" t="s">
        <v>123</v>
      </c>
      <c r="AU91" s="22" t="s">
        <v>80</v>
      </c>
      <c r="AY91" s="22" t="s">
        <v>122</v>
      </c>
      <c r="BE91" s="220">
        <f>IF(N91="základní",J91,0)</f>
        <v>0</v>
      </c>
      <c r="BF91" s="220">
        <f>IF(N91="snížená",J91,0)</f>
        <v>0</v>
      </c>
      <c r="BG91" s="220">
        <f>IF(N91="zákl. přenesená",J91,0)</f>
        <v>0</v>
      </c>
      <c r="BH91" s="220">
        <f>IF(N91="sníž. přenesená",J91,0)</f>
        <v>0</v>
      </c>
      <c r="BI91" s="220">
        <f>IF(N91="nulová",J91,0)</f>
        <v>0</v>
      </c>
      <c r="BJ91" s="22" t="s">
        <v>80</v>
      </c>
      <c r="BK91" s="220">
        <f>ROUND(I91*H91,1)</f>
        <v>0</v>
      </c>
      <c r="BL91" s="22" t="s">
        <v>128</v>
      </c>
      <c r="BM91" s="22" t="s">
        <v>160</v>
      </c>
    </row>
    <row r="92" spans="2:47" s="1" customFormat="1" ht="13.5">
      <c r="B92" s="44"/>
      <c r="C92" s="72"/>
      <c r="D92" s="221" t="s">
        <v>130</v>
      </c>
      <c r="E92" s="72"/>
      <c r="F92" s="224" t="s">
        <v>161</v>
      </c>
      <c r="G92" s="72"/>
      <c r="H92" s="72"/>
      <c r="I92" s="182"/>
      <c r="J92" s="72"/>
      <c r="K92" s="72"/>
      <c r="L92" s="70"/>
      <c r="M92" s="223"/>
      <c r="N92" s="45"/>
      <c r="O92" s="45"/>
      <c r="P92" s="45"/>
      <c r="Q92" s="45"/>
      <c r="R92" s="45"/>
      <c r="S92" s="45"/>
      <c r="T92" s="93"/>
      <c r="AT92" s="22" t="s">
        <v>130</v>
      </c>
      <c r="AU92" s="22" t="s">
        <v>80</v>
      </c>
    </row>
    <row r="93" spans="2:65" s="1" customFormat="1" ht="16.5" customHeight="1">
      <c r="B93" s="44"/>
      <c r="C93" s="210" t="s">
        <v>162</v>
      </c>
      <c r="D93" s="210" t="s">
        <v>123</v>
      </c>
      <c r="E93" s="211" t="s">
        <v>163</v>
      </c>
      <c r="F93" s="212" t="s">
        <v>164</v>
      </c>
      <c r="G93" s="213" t="s">
        <v>126</v>
      </c>
      <c r="H93" s="214">
        <v>1</v>
      </c>
      <c r="I93" s="215"/>
      <c r="J93" s="214">
        <f>ROUND(I93*H93,1)</f>
        <v>0</v>
      </c>
      <c r="K93" s="212" t="s">
        <v>21</v>
      </c>
      <c r="L93" s="70"/>
      <c r="M93" s="216" t="s">
        <v>21</v>
      </c>
      <c r="N93" s="225" t="s">
        <v>43</v>
      </c>
      <c r="O93" s="226"/>
      <c r="P93" s="227">
        <f>O93*H93</f>
        <v>0</v>
      </c>
      <c r="Q93" s="227">
        <v>0</v>
      </c>
      <c r="R93" s="227">
        <f>Q93*H93</f>
        <v>0</v>
      </c>
      <c r="S93" s="227">
        <v>0</v>
      </c>
      <c r="T93" s="228">
        <f>S93*H93</f>
        <v>0</v>
      </c>
      <c r="AR93" s="22" t="s">
        <v>128</v>
      </c>
      <c r="AT93" s="22" t="s">
        <v>123</v>
      </c>
      <c r="AU93" s="22" t="s">
        <v>80</v>
      </c>
      <c r="AY93" s="22" t="s">
        <v>122</v>
      </c>
      <c r="BE93" s="220">
        <f>IF(N93="základní",J93,0)</f>
        <v>0</v>
      </c>
      <c r="BF93" s="220">
        <f>IF(N93="snížená",J93,0)</f>
        <v>0</v>
      </c>
      <c r="BG93" s="220">
        <f>IF(N93="zákl. přenesená",J93,0)</f>
        <v>0</v>
      </c>
      <c r="BH93" s="220">
        <f>IF(N93="sníž. přenesená",J93,0)</f>
        <v>0</v>
      </c>
      <c r="BI93" s="220">
        <f>IF(N93="nulová",J93,0)</f>
        <v>0</v>
      </c>
      <c r="BJ93" s="22" t="s">
        <v>80</v>
      </c>
      <c r="BK93" s="220">
        <f>ROUND(I93*H93,1)</f>
        <v>0</v>
      </c>
      <c r="BL93" s="22" t="s">
        <v>128</v>
      </c>
      <c r="BM93" s="22" t="s">
        <v>165</v>
      </c>
    </row>
    <row r="94" spans="2:12" s="1" customFormat="1" ht="6.95" customHeight="1">
      <c r="B94" s="65"/>
      <c r="C94" s="66"/>
      <c r="D94" s="66"/>
      <c r="E94" s="66"/>
      <c r="F94" s="66"/>
      <c r="G94" s="66"/>
      <c r="H94" s="66"/>
      <c r="I94" s="164"/>
      <c r="J94" s="66"/>
      <c r="K94" s="66"/>
      <c r="L94" s="70"/>
    </row>
  </sheetData>
  <sheetProtection password="CC35" sheet="1" objects="1" scenarios="1" formatColumns="0" formatRows="0" autoFilter="0"/>
  <autoFilter ref="C77:K93"/>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5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89</v>
      </c>
      <c r="G1" s="137" t="s">
        <v>90</v>
      </c>
      <c r="H1" s="137"/>
      <c r="I1" s="138"/>
      <c r="J1" s="137" t="s">
        <v>91</v>
      </c>
      <c r="K1" s="136" t="s">
        <v>92</v>
      </c>
      <c r="L1" s="137" t="s">
        <v>93</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85</v>
      </c>
    </row>
    <row r="3" spans="2:46" ht="6.95" customHeight="1">
      <c r="B3" s="23"/>
      <c r="C3" s="24"/>
      <c r="D3" s="24"/>
      <c r="E3" s="24"/>
      <c r="F3" s="24"/>
      <c r="G3" s="24"/>
      <c r="H3" s="24"/>
      <c r="I3" s="139"/>
      <c r="J3" s="24"/>
      <c r="K3" s="25"/>
      <c r="AT3" s="22" t="s">
        <v>82</v>
      </c>
    </row>
    <row r="4" spans="2:46" ht="36.95" customHeight="1">
      <c r="B4" s="26"/>
      <c r="C4" s="27"/>
      <c r="D4" s="28" t="s">
        <v>94</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III/201 41 Mladotice - Velká Černá Hať</v>
      </c>
      <c r="F7" s="38"/>
      <c r="G7" s="38"/>
      <c r="H7" s="38"/>
      <c r="I7" s="140"/>
      <c r="J7" s="27"/>
      <c r="K7" s="29"/>
    </row>
    <row r="8" spans="2:11" s="1" customFormat="1" ht="13.5">
      <c r="B8" s="44"/>
      <c r="C8" s="45"/>
      <c r="D8" s="38" t="s">
        <v>95</v>
      </c>
      <c r="E8" s="45"/>
      <c r="F8" s="45"/>
      <c r="G8" s="45"/>
      <c r="H8" s="45"/>
      <c r="I8" s="142"/>
      <c r="J8" s="45"/>
      <c r="K8" s="49"/>
    </row>
    <row r="9" spans="2:11" s="1" customFormat="1" ht="36.95" customHeight="1">
      <c r="B9" s="44"/>
      <c r="C9" s="45"/>
      <c r="D9" s="45"/>
      <c r="E9" s="143" t="s">
        <v>166</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21</v>
      </c>
      <c r="G11" s="45"/>
      <c r="H11" s="45"/>
      <c r="I11" s="144" t="s">
        <v>22</v>
      </c>
      <c r="J11" s="33" t="s">
        <v>21</v>
      </c>
      <c r="K11" s="49"/>
    </row>
    <row r="12" spans="2:11" s="1" customFormat="1" ht="14.4" customHeight="1">
      <c r="B12" s="44"/>
      <c r="C12" s="45"/>
      <c r="D12" s="38" t="s">
        <v>23</v>
      </c>
      <c r="E12" s="45"/>
      <c r="F12" s="33" t="s">
        <v>24</v>
      </c>
      <c r="G12" s="45"/>
      <c r="H12" s="45"/>
      <c r="I12" s="144" t="s">
        <v>25</v>
      </c>
      <c r="J12" s="145" t="str">
        <f>'Rekapitulace stavby'!AN8</f>
        <v>21.11.2018</v>
      </c>
      <c r="K12" s="49"/>
    </row>
    <row r="13" spans="2:11" s="1" customFormat="1" ht="10.8" customHeight="1">
      <c r="B13" s="44"/>
      <c r="C13" s="45"/>
      <c r="D13" s="45"/>
      <c r="E13" s="45"/>
      <c r="F13" s="45"/>
      <c r="G13" s="45"/>
      <c r="H13" s="45"/>
      <c r="I13" s="142"/>
      <c r="J13" s="45"/>
      <c r="K13" s="49"/>
    </row>
    <row r="14" spans="2:11" s="1" customFormat="1" ht="14.4" customHeight="1">
      <c r="B14" s="44"/>
      <c r="C14" s="45"/>
      <c r="D14" s="38" t="s">
        <v>27</v>
      </c>
      <c r="E14" s="45"/>
      <c r="F14" s="45"/>
      <c r="G14" s="45"/>
      <c r="H14" s="45"/>
      <c r="I14" s="144" t="s">
        <v>28</v>
      </c>
      <c r="J14" s="33" t="str">
        <f>IF('Rekapitulace stavby'!AN10="","",'Rekapitulace stavby'!AN10)</f>
        <v/>
      </c>
      <c r="K14" s="49"/>
    </row>
    <row r="15" spans="2:11" s="1" customFormat="1" ht="18" customHeight="1">
      <c r="B15" s="44"/>
      <c r="C15" s="45"/>
      <c r="D15" s="45"/>
      <c r="E15" s="33" t="str">
        <f>IF('Rekapitulace stavby'!E11="","",'Rekapitulace stavby'!E11)</f>
        <v>Správa a údržba silnic Plzeňské kraje</v>
      </c>
      <c r="F15" s="45"/>
      <c r="G15" s="45"/>
      <c r="H15" s="45"/>
      <c r="I15" s="144" t="s">
        <v>30</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31</v>
      </c>
      <c r="E17" s="45"/>
      <c r="F17" s="45"/>
      <c r="G17" s="45"/>
      <c r="H17" s="45"/>
      <c r="I17" s="144"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33</v>
      </c>
      <c r="E20" s="45"/>
      <c r="F20" s="45"/>
      <c r="G20" s="45"/>
      <c r="H20" s="45"/>
      <c r="I20" s="144" t="s">
        <v>28</v>
      </c>
      <c r="J20" s="33" t="str">
        <f>IF('Rekapitulace stavby'!AN16="","",'Rekapitulace stavby'!AN16)</f>
        <v/>
      </c>
      <c r="K20" s="49"/>
    </row>
    <row r="21" spans="2:11" s="1" customFormat="1" ht="18" customHeight="1">
      <c r="B21" s="44"/>
      <c r="C21" s="45"/>
      <c r="D21" s="45"/>
      <c r="E21" s="33" t="str">
        <f>IF('Rekapitulace stavby'!E17="","",'Rekapitulace stavby'!E17)</f>
        <v>SG Geotechnika a.s.</v>
      </c>
      <c r="F21" s="45"/>
      <c r="G21" s="45"/>
      <c r="H21" s="45"/>
      <c r="I21" s="144" t="s">
        <v>30</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36</v>
      </c>
      <c r="E23" s="45"/>
      <c r="F23" s="45"/>
      <c r="G23" s="45"/>
      <c r="H23" s="45"/>
      <c r="I23" s="142"/>
      <c r="J23" s="45"/>
      <c r="K23" s="49"/>
    </row>
    <row r="24" spans="2:11" s="6" customFormat="1" ht="16.5" customHeight="1">
      <c r="B24" s="146"/>
      <c r="C24" s="147"/>
      <c r="D24" s="147"/>
      <c r="E24" s="42" t="s">
        <v>21</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38</v>
      </c>
      <c r="E27" s="45"/>
      <c r="F27" s="45"/>
      <c r="G27" s="45"/>
      <c r="H27" s="45"/>
      <c r="I27" s="142"/>
      <c r="J27" s="153">
        <f>ROUND(J83,1)</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40</v>
      </c>
      <c r="G29" s="45"/>
      <c r="H29" s="45"/>
      <c r="I29" s="154" t="s">
        <v>39</v>
      </c>
      <c r="J29" s="50" t="s">
        <v>41</v>
      </c>
      <c r="K29" s="49"/>
    </row>
    <row r="30" spans="2:11" s="1" customFormat="1" ht="14.4" customHeight="1">
      <c r="B30" s="44"/>
      <c r="C30" s="45"/>
      <c r="D30" s="53" t="s">
        <v>42</v>
      </c>
      <c r="E30" s="53" t="s">
        <v>43</v>
      </c>
      <c r="F30" s="155">
        <f>ROUND(SUM(BE83:BE253),1)</f>
        <v>0</v>
      </c>
      <c r="G30" s="45"/>
      <c r="H30" s="45"/>
      <c r="I30" s="156">
        <v>0.21</v>
      </c>
      <c r="J30" s="155">
        <f>ROUND(ROUND((SUM(BE83:BE253)),1)*I30,2)</f>
        <v>0</v>
      </c>
      <c r="K30" s="49"/>
    </row>
    <row r="31" spans="2:11" s="1" customFormat="1" ht="14.4" customHeight="1">
      <c r="B31" s="44"/>
      <c r="C31" s="45"/>
      <c r="D31" s="45"/>
      <c r="E31" s="53" t="s">
        <v>44</v>
      </c>
      <c r="F31" s="155">
        <f>ROUND(SUM(BF83:BF253),1)</f>
        <v>0</v>
      </c>
      <c r="G31" s="45"/>
      <c r="H31" s="45"/>
      <c r="I31" s="156">
        <v>0.15</v>
      </c>
      <c r="J31" s="155">
        <f>ROUND(ROUND((SUM(BF83:BF253)),1)*I31,2)</f>
        <v>0</v>
      </c>
      <c r="K31" s="49"/>
    </row>
    <row r="32" spans="2:11" s="1" customFormat="1" ht="14.4" customHeight="1" hidden="1">
      <c r="B32" s="44"/>
      <c r="C32" s="45"/>
      <c r="D32" s="45"/>
      <c r="E32" s="53" t="s">
        <v>45</v>
      </c>
      <c r="F32" s="155">
        <f>ROUND(SUM(BG83:BG253),1)</f>
        <v>0</v>
      </c>
      <c r="G32" s="45"/>
      <c r="H32" s="45"/>
      <c r="I32" s="156">
        <v>0.21</v>
      </c>
      <c r="J32" s="155">
        <v>0</v>
      </c>
      <c r="K32" s="49"/>
    </row>
    <row r="33" spans="2:11" s="1" customFormat="1" ht="14.4" customHeight="1" hidden="1">
      <c r="B33" s="44"/>
      <c r="C33" s="45"/>
      <c r="D33" s="45"/>
      <c r="E33" s="53" t="s">
        <v>46</v>
      </c>
      <c r="F33" s="155">
        <f>ROUND(SUM(BH83:BH253),1)</f>
        <v>0</v>
      </c>
      <c r="G33" s="45"/>
      <c r="H33" s="45"/>
      <c r="I33" s="156">
        <v>0.15</v>
      </c>
      <c r="J33" s="155">
        <v>0</v>
      </c>
      <c r="K33" s="49"/>
    </row>
    <row r="34" spans="2:11" s="1" customFormat="1" ht="14.4" customHeight="1" hidden="1">
      <c r="B34" s="44"/>
      <c r="C34" s="45"/>
      <c r="D34" s="45"/>
      <c r="E34" s="53" t="s">
        <v>47</v>
      </c>
      <c r="F34" s="155">
        <f>ROUND(SUM(BI83:BI253),1)</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48</v>
      </c>
      <c r="E36" s="96"/>
      <c r="F36" s="96"/>
      <c r="G36" s="159" t="s">
        <v>49</v>
      </c>
      <c r="H36" s="160" t="s">
        <v>50</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99</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III/201 41 Mladotice - Velká Černá Hať</v>
      </c>
      <c r="F45" s="38"/>
      <c r="G45" s="38"/>
      <c r="H45" s="38"/>
      <c r="I45" s="142"/>
      <c r="J45" s="45"/>
      <c r="K45" s="49"/>
    </row>
    <row r="46" spans="2:11" s="1" customFormat="1" ht="14.4" customHeight="1">
      <c r="B46" s="44"/>
      <c r="C46" s="38" t="s">
        <v>95</v>
      </c>
      <c r="D46" s="45"/>
      <c r="E46" s="45"/>
      <c r="F46" s="45"/>
      <c r="G46" s="45"/>
      <c r="H46" s="45"/>
      <c r="I46" s="142"/>
      <c r="J46" s="45"/>
      <c r="K46" s="49"/>
    </row>
    <row r="47" spans="2:11" s="1" customFormat="1" ht="17.25" customHeight="1">
      <c r="B47" s="44"/>
      <c r="C47" s="45"/>
      <c r="D47" s="45"/>
      <c r="E47" s="143" t="str">
        <f>E9</f>
        <v>01 - 1. ÚSEK</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23</v>
      </c>
      <c r="D49" s="45"/>
      <c r="E49" s="45"/>
      <c r="F49" s="33" t="str">
        <f>F12</f>
        <v xml:space="preserve"> </v>
      </c>
      <c r="G49" s="45"/>
      <c r="H49" s="45"/>
      <c r="I49" s="144" t="s">
        <v>25</v>
      </c>
      <c r="J49" s="145" t="str">
        <f>IF(J12="","",J12)</f>
        <v>21.11.2018</v>
      </c>
      <c r="K49" s="49"/>
    </row>
    <row r="50" spans="2:11" s="1" customFormat="1" ht="6.95" customHeight="1">
      <c r="B50" s="44"/>
      <c r="C50" s="45"/>
      <c r="D50" s="45"/>
      <c r="E50" s="45"/>
      <c r="F50" s="45"/>
      <c r="G50" s="45"/>
      <c r="H50" s="45"/>
      <c r="I50" s="142"/>
      <c r="J50" s="45"/>
      <c r="K50" s="49"/>
    </row>
    <row r="51" spans="2:11" s="1" customFormat="1" ht="13.5">
      <c r="B51" s="44"/>
      <c r="C51" s="38" t="s">
        <v>27</v>
      </c>
      <c r="D51" s="45"/>
      <c r="E51" s="45"/>
      <c r="F51" s="33" t="str">
        <f>E15</f>
        <v>Správa a údržba silnic Plzeňské kraje</v>
      </c>
      <c r="G51" s="45"/>
      <c r="H51" s="45"/>
      <c r="I51" s="144" t="s">
        <v>33</v>
      </c>
      <c r="J51" s="42" t="str">
        <f>E21</f>
        <v>SG Geotechnika a.s.</v>
      </c>
      <c r="K51" s="49"/>
    </row>
    <row r="52" spans="2:11" s="1" customFormat="1" ht="14.4" customHeight="1">
      <c r="B52" s="44"/>
      <c r="C52" s="38" t="s">
        <v>31</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100</v>
      </c>
      <c r="D54" s="157"/>
      <c r="E54" s="157"/>
      <c r="F54" s="157"/>
      <c r="G54" s="157"/>
      <c r="H54" s="157"/>
      <c r="I54" s="171"/>
      <c r="J54" s="172" t="s">
        <v>101</v>
      </c>
      <c r="K54" s="173"/>
    </row>
    <row r="55" spans="2:11" s="1" customFormat="1" ht="10.3" customHeight="1">
      <c r="B55" s="44"/>
      <c r="C55" s="45"/>
      <c r="D55" s="45"/>
      <c r="E55" s="45"/>
      <c r="F55" s="45"/>
      <c r="G55" s="45"/>
      <c r="H55" s="45"/>
      <c r="I55" s="142"/>
      <c r="J55" s="45"/>
      <c r="K55" s="49"/>
    </row>
    <row r="56" spans="2:47" s="1" customFormat="1" ht="29.25" customHeight="1">
      <c r="B56" s="44"/>
      <c r="C56" s="174" t="s">
        <v>102</v>
      </c>
      <c r="D56" s="45"/>
      <c r="E56" s="45"/>
      <c r="F56" s="45"/>
      <c r="G56" s="45"/>
      <c r="H56" s="45"/>
      <c r="I56" s="142"/>
      <c r="J56" s="153">
        <f>J83</f>
        <v>0</v>
      </c>
      <c r="K56" s="49"/>
      <c r="AU56" s="22" t="s">
        <v>103</v>
      </c>
    </row>
    <row r="57" spans="2:11" s="7" customFormat="1" ht="24.95" customHeight="1">
      <c r="B57" s="175"/>
      <c r="C57" s="176"/>
      <c r="D57" s="177" t="s">
        <v>167</v>
      </c>
      <c r="E57" s="178"/>
      <c r="F57" s="178"/>
      <c r="G57" s="178"/>
      <c r="H57" s="178"/>
      <c r="I57" s="179"/>
      <c r="J57" s="180">
        <f>J84</f>
        <v>0</v>
      </c>
      <c r="K57" s="181"/>
    </row>
    <row r="58" spans="2:11" s="10" customFormat="1" ht="19.9" customHeight="1">
      <c r="B58" s="229"/>
      <c r="C58" s="230"/>
      <c r="D58" s="231" t="s">
        <v>168</v>
      </c>
      <c r="E58" s="232"/>
      <c r="F58" s="232"/>
      <c r="G58" s="232"/>
      <c r="H58" s="232"/>
      <c r="I58" s="233"/>
      <c r="J58" s="234">
        <f>J85</f>
        <v>0</v>
      </c>
      <c r="K58" s="235"/>
    </row>
    <row r="59" spans="2:11" s="10" customFormat="1" ht="19.9" customHeight="1">
      <c r="B59" s="229"/>
      <c r="C59" s="230"/>
      <c r="D59" s="231" t="s">
        <v>169</v>
      </c>
      <c r="E59" s="232"/>
      <c r="F59" s="232"/>
      <c r="G59" s="232"/>
      <c r="H59" s="232"/>
      <c r="I59" s="233"/>
      <c r="J59" s="234">
        <f>J137</f>
        <v>0</v>
      </c>
      <c r="K59" s="235"/>
    </row>
    <row r="60" spans="2:11" s="10" customFormat="1" ht="19.9" customHeight="1">
      <c r="B60" s="229"/>
      <c r="C60" s="230"/>
      <c r="D60" s="231" t="s">
        <v>170</v>
      </c>
      <c r="E60" s="232"/>
      <c r="F60" s="232"/>
      <c r="G60" s="232"/>
      <c r="H60" s="232"/>
      <c r="I60" s="233"/>
      <c r="J60" s="234">
        <f>J144</f>
        <v>0</v>
      </c>
      <c r="K60" s="235"/>
    </row>
    <row r="61" spans="2:11" s="10" customFormat="1" ht="19.9" customHeight="1">
      <c r="B61" s="229"/>
      <c r="C61" s="230"/>
      <c r="D61" s="231" t="s">
        <v>171</v>
      </c>
      <c r="E61" s="232"/>
      <c r="F61" s="232"/>
      <c r="G61" s="232"/>
      <c r="H61" s="232"/>
      <c r="I61" s="233"/>
      <c r="J61" s="234">
        <f>J167</f>
        <v>0</v>
      </c>
      <c r="K61" s="235"/>
    </row>
    <row r="62" spans="2:11" s="10" customFormat="1" ht="14.85" customHeight="1">
      <c r="B62" s="229"/>
      <c r="C62" s="230"/>
      <c r="D62" s="231" t="s">
        <v>172</v>
      </c>
      <c r="E62" s="232"/>
      <c r="F62" s="232"/>
      <c r="G62" s="232"/>
      <c r="H62" s="232"/>
      <c r="I62" s="233"/>
      <c r="J62" s="234">
        <f>J210</f>
        <v>0</v>
      </c>
      <c r="K62" s="235"/>
    </row>
    <row r="63" spans="2:11" s="10" customFormat="1" ht="19.9" customHeight="1">
      <c r="B63" s="229"/>
      <c r="C63" s="230"/>
      <c r="D63" s="231" t="s">
        <v>173</v>
      </c>
      <c r="E63" s="232"/>
      <c r="F63" s="232"/>
      <c r="G63" s="232"/>
      <c r="H63" s="232"/>
      <c r="I63" s="233"/>
      <c r="J63" s="234">
        <f>J213</f>
        <v>0</v>
      </c>
      <c r="K63" s="235"/>
    </row>
    <row r="64" spans="2:11" s="1" customFormat="1" ht="21.8" customHeight="1">
      <c r="B64" s="44"/>
      <c r="C64" s="45"/>
      <c r="D64" s="45"/>
      <c r="E64" s="45"/>
      <c r="F64" s="45"/>
      <c r="G64" s="45"/>
      <c r="H64" s="45"/>
      <c r="I64" s="142"/>
      <c r="J64" s="45"/>
      <c r="K64" s="49"/>
    </row>
    <row r="65" spans="2:11" s="1" customFormat="1" ht="6.95" customHeight="1">
      <c r="B65" s="65"/>
      <c r="C65" s="66"/>
      <c r="D65" s="66"/>
      <c r="E65" s="66"/>
      <c r="F65" s="66"/>
      <c r="G65" s="66"/>
      <c r="H65" s="66"/>
      <c r="I65" s="164"/>
      <c r="J65" s="66"/>
      <c r="K65" s="67"/>
    </row>
    <row r="69" spans="2:12" s="1" customFormat="1" ht="6.95" customHeight="1">
      <c r="B69" s="68"/>
      <c r="C69" s="69"/>
      <c r="D69" s="69"/>
      <c r="E69" s="69"/>
      <c r="F69" s="69"/>
      <c r="G69" s="69"/>
      <c r="H69" s="69"/>
      <c r="I69" s="167"/>
      <c r="J69" s="69"/>
      <c r="K69" s="69"/>
      <c r="L69" s="70"/>
    </row>
    <row r="70" spans="2:12" s="1" customFormat="1" ht="36.95" customHeight="1">
      <c r="B70" s="44"/>
      <c r="C70" s="71" t="s">
        <v>106</v>
      </c>
      <c r="D70" s="72"/>
      <c r="E70" s="72"/>
      <c r="F70" s="72"/>
      <c r="G70" s="72"/>
      <c r="H70" s="72"/>
      <c r="I70" s="182"/>
      <c r="J70" s="72"/>
      <c r="K70" s="72"/>
      <c r="L70" s="70"/>
    </row>
    <row r="71" spans="2:12" s="1" customFormat="1" ht="6.95" customHeight="1">
      <c r="B71" s="44"/>
      <c r="C71" s="72"/>
      <c r="D71" s="72"/>
      <c r="E71" s="72"/>
      <c r="F71" s="72"/>
      <c r="G71" s="72"/>
      <c r="H71" s="72"/>
      <c r="I71" s="182"/>
      <c r="J71" s="72"/>
      <c r="K71" s="72"/>
      <c r="L71" s="70"/>
    </row>
    <row r="72" spans="2:12" s="1" customFormat="1" ht="14.4" customHeight="1">
      <c r="B72" s="44"/>
      <c r="C72" s="74" t="s">
        <v>18</v>
      </c>
      <c r="D72" s="72"/>
      <c r="E72" s="72"/>
      <c r="F72" s="72"/>
      <c r="G72" s="72"/>
      <c r="H72" s="72"/>
      <c r="I72" s="182"/>
      <c r="J72" s="72"/>
      <c r="K72" s="72"/>
      <c r="L72" s="70"/>
    </row>
    <row r="73" spans="2:12" s="1" customFormat="1" ht="16.5" customHeight="1">
      <c r="B73" s="44"/>
      <c r="C73" s="72"/>
      <c r="D73" s="72"/>
      <c r="E73" s="183" t="str">
        <f>E7</f>
        <v>III/201 41 Mladotice - Velká Černá Hať</v>
      </c>
      <c r="F73" s="74"/>
      <c r="G73" s="74"/>
      <c r="H73" s="74"/>
      <c r="I73" s="182"/>
      <c r="J73" s="72"/>
      <c r="K73" s="72"/>
      <c r="L73" s="70"/>
    </row>
    <row r="74" spans="2:12" s="1" customFormat="1" ht="14.4" customHeight="1">
      <c r="B74" s="44"/>
      <c r="C74" s="74" t="s">
        <v>95</v>
      </c>
      <c r="D74" s="72"/>
      <c r="E74" s="72"/>
      <c r="F74" s="72"/>
      <c r="G74" s="72"/>
      <c r="H74" s="72"/>
      <c r="I74" s="182"/>
      <c r="J74" s="72"/>
      <c r="K74" s="72"/>
      <c r="L74" s="70"/>
    </row>
    <row r="75" spans="2:12" s="1" customFormat="1" ht="17.25" customHeight="1">
      <c r="B75" s="44"/>
      <c r="C75" s="72"/>
      <c r="D75" s="72"/>
      <c r="E75" s="80" t="str">
        <f>E9</f>
        <v>01 - 1. ÚSEK</v>
      </c>
      <c r="F75" s="72"/>
      <c r="G75" s="72"/>
      <c r="H75" s="72"/>
      <c r="I75" s="182"/>
      <c r="J75" s="72"/>
      <c r="K75" s="72"/>
      <c r="L75" s="70"/>
    </row>
    <row r="76" spans="2:12" s="1" customFormat="1" ht="6.95" customHeight="1">
      <c r="B76" s="44"/>
      <c r="C76" s="72"/>
      <c r="D76" s="72"/>
      <c r="E76" s="72"/>
      <c r="F76" s="72"/>
      <c r="G76" s="72"/>
      <c r="H76" s="72"/>
      <c r="I76" s="182"/>
      <c r="J76" s="72"/>
      <c r="K76" s="72"/>
      <c r="L76" s="70"/>
    </row>
    <row r="77" spans="2:12" s="1" customFormat="1" ht="18" customHeight="1">
      <c r="B77" s="44"/>
      <c r="C77" s="74" t="s">
        <v>23</v>
      </c>
      <c r="D77" s="72"/>
      <c r="E77" s="72"/>
      <c r="F77" s="184" t="str">
        <f>F12</f>
        <v xml:space="preserve"> </v>
      </c>
      <c r="G77" s="72"/>
      <c r="H77" s="72"/>
      <c r="I77" s="185" t="s">
        <v>25</v>
      </c>
      <c r="J77" s="83" t="str">
        <f>IF(J12="","",J12)</f>
        <v>21.11.2018</v>
      </c>
      <c r="K77" s="72"/>
      <c r="L77" s="70"/>
    </row>
    <row r="78" spans="2:12" s="1" customFormat="1" ht="6.95" customHeight="1">
      <c r="B78" s="44"/>
      <c r="C78" s="72"/>
      <c r="D78" s="72"/>
      <c r="E78" s="72"/>
      <c r="F78" s="72"/>
      <c r="G78" s="72"/>
      <c r="H78" s="72"/>
      <c r="I78" s="182"/>
      <c r="J78" s="72"/>
      <c r="K78" s="72"/>
      <c r="L78" s="70"/>
    </row>
    <row r="79" spans="2:12" s="1" customFormat="1" ht="13.5">
      <c r="B79" s="44"/>
      <c r="C79" s="74" t="s">
        <v>27</v>
      </c>
      <c r="D79" s="72"/>
      <c r="E79" s="72"/>
      <c r="F79" s="184" t="str">
        <f>E15</f>
        <v>Správa a údržba silnic Plzeňské kraje</v>
      </c>
      <c r="G79" s="72"/>
      <c r="H79" s="72"/>
      <c r="I79" s="185" t="s">
        <v>33</v>
      </c>
      <c r="J79" s="184" t="str">
        <f>E21</f>
        <v>SG Geotechnika a.s.</v>
      </c>
      <c r="K79" s="72"/>
      <c r="L79" s="70"/>
    </row>
    <row r="80" spans="2:12" s="1" customFormat="1" ht="14.4" customHeight="1">
      <c r="B80" s="44"/>
      <c r="C80" s="74" t="s">
        <v>31</v>
      </c>
      <c r="D80" s="72"/>
      <c r="E80" s="72"/>
      <c r="F80" s="184" t="str">
        <f>IF(E18="","",E18)</f>
        <v/>
      </c>
      <c r="G80" s="72"/>
      <c r="H80" s="72"/>
      <c r="I80" s="182"/>
      <c r="J80" s="72"/>
      <c r="K80" s="72"/>
      <c r="L80" s="70"/>
    </row>
    <row r="81" spans="2:12" s="1" customFormat="1" ht="10.3" customHeight="1">
      <c r="B81" s="44"/>
      <c r="C81" s="72"/>
      <c r="D81" s="72"/>
      <c r="E81" s="72"/>
      <c r="F81" s="72"/>
      <c r="G81" s="72"/>
      <c r="H81" s="72"/>
      <c r="I81" s="182"/>
      <c r="J81" s="72"/>
      <c r="K81" s="72"/>
      <c r="L81" s="70"/>
    </row>
    <row r="82" spans="2:20" s="8" customFormat="1" ht="29.25" customHeight="1">
      <c r="B82" s="186"/>
      <c r="C82" s="187" t="s">
        <v>107</v>
      </c>
      <c r="D82" s="188" t="s">
        <v>57</v>
      </c>
      <c r="E82" s="188" t="s">
        <v>53</v>
      </c>
      <c r="F82" s="188" t="s">
        <v>108</v>
      </c>
      <c r="G82" s="188" t="s">
        <v>109</v>
      </c>
      <c r="H82" s="188" t="s">
        <v>110</v>
      </c>
      <c r="I82" s="189" t="s">
        <v>111</v>
      </c>
      <c r="J82" s="188" t="s">
        <v>101</v>
      </c>
      <c r="K82" s="190" t="s">
        <v>112</v>
      </c>
      <c r="L82" s="191"/>
      <c r="M82" s="100" t="s">
        <v>113</v>
      </c>
      <c r="N82" s="101" t="s">
        <v>42</v>
      </c>
      <c r="O82" s="101" t="s">
        <v>114</v>
      </c>
      <c r="P82" s="101" t="s">
        <v>115</v>
      </c>
      <c r="Q82" s="101" t="s">
        <v>116</v>
      </c>
      <c r="R82" s="101" t="s">
        <v>117</v>
      </c>
      <c r="S82" s="101" t="s">
        <v>118</v>
      </c>
      <c r="T82" s="102" t="s">
        <v>119</v>
      </c>
    </row>
    <row r="83" spans="2:63" s="1" customFormat="1" ht="29.25" customHeight="1">
      <c r="B83" s="44"/>
      <c r="C83" s="106" t="s">
        <v>102</v>
      </c>
      <c r="D83" s="72"/>
      <c r="E83" s="72"/>
      <c r="F83" s="72"/>
      <c r="G83" s="72"/>
      <c r="H83" s="72"/>
      <c r="I83" s="182"/>
      <c r="J83" s="192">
        <f>BK83</f>
        <v>0</v>
      </c>
      <c r="K83" s="72"/>
      <c r="L83" s="70"/>
      <c r="M83" s="103"/>
      <c r="N83" s="104"/>
      <c r="O83" s="104"/>
      <c r="P83" s="193">
        <f>P84</f>
        <v>0</v>
      </c>
      <c r="Q83" s="104"/>
      <c r="R83" s="193">
        <f>R84</f>
        <v>3020.3674250999998</v>
      </c>
      <c r="S83" s="104"/>
      <c r="T83" s="194">
        <f>T84</f>
        <v>1865.3799999999999</v>
      </c>
      <c r="AT83" s="22" t="s">
        <v>71</v>
      </c>
      <c r="AU83" s="22" t="s">
        <v>103</v>
      </c>
      <c r="BK83" s="195">
        <f>BK84</f>
        <v>0</v>
      </c>
    </row>
    <row r="84" spans="2:63" s="9" customFormat="1" ht="37.4" customHeight="1">
      <c r="B84" s="196"/>
      <c r="C84" s="197"/>
      <c r="D84" s="198" t="s">
        <v>71</v>
      </c>
      <c r="E84" s="199" t="s">
        <v>174</v>
      </c>
      <c r="F84" s="199" t="s">
        <v>175</v>
      </c>
      <c r="G84" s="197"/>
      <c r="H84" s="197"/>
      <c r="I84" s="200"/>
      <c r="J84" s="201">
        <f>BK84</f>
        <v>0</v>
      </c>
      <c r="K84" s="197"/>
      <c r="L84" s="202"/>
      <c r="M84" s="203"/>
      <c r="N84" s="204"/>
      <c r="O84" s="204"/>
      <c r="P84" s="205">
        <f>P85+P137+P144+P167+P213</f>
        <v>0</v>
      </c>
      <c r="Q84" s="204"/>
      <c r="R84" s="205">
        <f>R85+R137+R144+R167+R213</f>
        <v>3020.3674250999998</v>
      </c>
      <c r="S84" s="204"/>
      <c r="T84" s="206">
        <f>T85+T137+T144+T167+T213</f>
        <v>1865.3799999999999</v>
      </c>
      <c r="AR84" s="207" t="s">
        <v>80</v>
      </c>
      <c r="AT84" s="208" t="s">
        <v>71</v>
      </c>
      <c r="AU84" s="208" t="s">
        <v>72</v>
      </c>
      <c r="AY84" s="207" t="s">
        <v>122</v>
      </c>
      <c r="BK84" s="209">
        <f>BK85+BK137+BK144+BK167+BK213</f>
        <v>0</v>
      </c>
    </row>
    <row r="85" spans="2:63" s="9" customFormat="1" ht="19.9" customHeight="1">
      <c r="B85" s="196"/>
      <c r="C85" s="197"/>
      <c r="D85" s="198" t="s">
        <v>71</v>
      </c>
      <c r="E85" s="236" t="s">
        <v>80</v>
      </c>
      <c r="F85" s="236" t="s">
        <v>176</v>
      </c>
      <c r="G85" s="197"/>
      <c r="H85" s="197"/>
      <c r="I85" s="200"/>
      <c r="J85" s="237">
        <f>BK85</f>
        <v>0</v>
      </c>
      <c r="K85" s="197"/>
      <c r="L85" s="202"/>
      <c r="M85" s="203"/>
      <c r="N85" s="204"/>
      <c r="O85" s="204"/>
      <c r="P85" s="205">
        <f>SUM(P86:P136)</f>
        <v>0</v>
      </c>
      <c r="Q85" s="204"/>
      <c r="R85" s="205">
        <f>SUM(R86:R136)</f>
        <v>1620</v>
      </c>
      <c r="S85" s="204"/>
      <c r="T85" s="206">
        <f>SUM(T86:T136)</f>
        <v>990</v>
      </c>
      <c r="AR85" s="207" t="s">
        <v>80</v>
      </c>
      <c r="AT85" s="208" t="s">
        <v>71</v>
      </c>
      <c r="AU85" s="208" t="s">
        <v>80</v>
      </c>
      <c r="AY85" s="207" t="s">
        <v>122</v>
      </c>
      <c r="BK85" s="209">
        <f>SUM(BK86:BK136)</f>
        <v>0</v>
      </c>
    </row>
    <row r="86" spans="2:65" s="1" customFormat="1" ht="51" customHeight="1">
      <c r="B86" s="44"/>
      <c r="C86" s="210" t="s">
        <v>80</v>
      </c>
      <c r="D86" s="210" t="s">
        <v>123</v>
      </c>
      <c r="E86" s="211" t="s">
        <v>177</v>
      </c>
      <c r="F86" s="212" t="s">
        <v>178</v>
      </c>
      <c r="G86" s="213" t="s">
        <v>179</v>
      </c>
      <c r="H86" s="214">
        <v>1500</v>
      </c>
      <c r="I86" s="215"/>
      <c r="J86" s="214">
        <f>ROUND(I86*H86,1)</f>
        <v>0</v>
      </c>
      <c r="K86" s="212" t="s">
        <v>127</v>
      </c>
      <c r="L86" s="70"/>
      <c r="M86" s="216" t="s">
        <v>21</v>
      </c>
      <c r="N86" s="217" t="s">
        <v>43</v>
      </c>
      <c r="O86" s="45"/>
      <c r="P86" s="218">
        <f>O86*H86</f>
        <v>0</v>
      </c>
      <c r="Q86" s="218">
        <v>0</v>
      </c>
      <c r="R86" s="218">
        <f>Q86*H86</f>
        <v>0</v>
      </c>
      <c r="S86" s="218">
        <v>0.22</v>
      </c>
      <c r="T86" s="219">
        <f>S86*H86</f>
        <v>330</v>
      </c>
      <c r="AR86" s="22" t="s">
        <v>143</v>
      </c>
      <c r="AT86" s="22" t="s">
        <v>123</v>
      </c>
      <c r="AU86" s="22" t="s">
        <v>82</v>
      </c>
      <c r="AY86" s="22" t="s">
        <v>122</v>
      </c>
      <c r="BE86" s="220">
        <f>IF(N86="základní",J86,0)</f>
        <v>0</v>
      </c>
      <c r="BF86" s="220">
        <f>IF(N86="snížená",J86,0)</f>
        <v>0</v>
      </c>
      <c r="BG86" s="220">
        <f>IF(N86="zákl. přenesená",J86,0)</f>
        <v>0</v>
      </c>
      <c r="BH86" s="220">
        <f>IF(N86="sníž. přenesená",J86,0)</f>
        <v>0</v>
      </c>
      <c r="BI86" s="220">
        <f>IF(N86="nulová",J86,0)</f>
        <v>0</v>
      </c>
      <c r="BJ86" s="22" t="s">
        <v>80</v>
      </c>
      <c r="BK86" s="220">
        <f>ROUND(I86*H86,1)</f>
        <v>0</v>
      </c>
      <c r="BL86" s="22" t="s">
        <v>143</v>
      </c>
      <c r="BM86" s="22" t="s">
        <v>180</v>
      </c>
    </row>
    <row r="87" spans="2:47" s="1" customFormat="1" ht="13.5">
      <c r="B87" s="44"/>
      <c r="C87" s="72"/>
      <c r="D87" s="221" t="s">
        <v>181</v>
      </c>
      <c r="E87" s="72"/>
      <c r="F87" s="224" t="s">
        <v>182</v>
      </c>
      <c r="G87" s="72"/>
      <c r="H87" s="72"/>
      <c r="I87" s="182"/>
      <c r="J87" s="72"/>
      <c r="K87" s="72"/>
      <c r="L87" s="70"/>
      <c r="M87" s="223"/>
      <c r="N87" s="45"/>
      <c r="O87" s="45"/>
      <c r="P87" s="45"/>
      <c r="Q87" s="45"/>
      <c r="R87" s="45"/>
      <c r="S87" s="45"/>
      <c r="T87" s="93"/>
      <c r="AT87" s="22" t="s">
        <v>181</v>
      </c>
      <c r="AU87" s="22" t="s">
        <v>82</v>
      </c>
    </row>
    <row r="88" spans="2:51" s="11" customFormat="1" ht="13.5">
      <c r="B88" s="238"/>
      <c r="C88" s="239"/>
      <c r="D88" s="221" t="s">
        <v>183</v>
      </c>
      <c r="E88" s="240" t="s">
        <v>21</v>
      </c>
      <c r="F88" s="241" t="s">
        <v>184</v>
      </c>
      <c r="G88" s="239"/>
      <c r="H88" s="240" t="s">
        <v>21</v>
      </c>
      <c r="I88" s="242"/>
      <c r="J88" s="239"/>
      <c r="K88" s="239"/>
      <c r="L88" s="243"/>
      <c r="M88" s="244"/>
      <c r="N88" s="245"/>
      <c r="O88" s="245"/>
      <c r="P88" s="245"/>
      <c r="Q88" s="245"/>
      <c r="R88" s="245"/>
      <c r="S88" s="245"/>
      <c r="T88" s="246"/>
      <c r="AT88" s="247" t="s">
        <v>183</v>
      </c>
      <c r="AU88" s="247" t="s">
        <v>82</v>
      </c>
      <c r="AV88" s="11" t="s">
        <v>80</v>
      </c>
      <c r="AW88" s="11" t="s">
        <v>35</v>
      </c>
      <c r="AX88" s="11" t="s">
        <v>72</v>
      </c>
      <c r="AY88" s="247" t="s">
        <v>122</v>
      </c>
    </row>
    <row r="89" spans="2:51" s="12" customFormat="1" ht="13.5">
      <c r="B89" s="248"/>
      <c r="C89" s="249"/>
      <c r="D89" s="221" t="s">
        <v>183</v>
      </c>
      <c r="E89" s="250" t="s">
        <v>21</v>
      </c>
      <c r="F89" s="251" t="s">
        <v>185</v>
      </c>
      <c r="G89" s="249"/>
      <c r="H89" s="252">
        <v>1500</v>
      </c>
      <c r="I89" s="253"/>
      <c r="J89" s="249"/>
      <c r="K89" s="249"/>
      <c r="L89" s="254"/>
      <c r="M89" s="255"/>
      <c r="N89" s="256"/>
      <c r="O89" s="256"/>
      <c r="P89" s="256"/>
      <c r="Q89" s="256"/>
      <c r="R89" s="256"/>
      <c r="S89" s="256"/>
      <c r="T89" s="257"/>
      <c r="AT89" s="258" t="s">
        <v>183</v>
      </c>
      <c r="AU89" s="258" t="s">
        <v>82</v>
      </c>
      <c r="AV89" s="12" t="s">
        <v>82</v>
      </c>
      <c r="AW89" s="12" t="s">
        <v>35</v>
      </c>
      <c r="AX89" s="12" t="s">
        <v>72</v>
      </c>
      <c r="AY89" s="258" t="s">
        <v>122</v>
      </c>
    </row>
    <row r="90" spans="2:65" s="1" customFormat="1" ht="51" customHeight="1">
      <c r="B90" s="44"/>
      <c r="C90" s="210" t="s">
        <v>82</v>
      </c>
      <c r="D90" s="210" t="s">
        <v>123</v>
      </c>
      <c r="E90" s="211" t="s">
        <v>186</v>
      </c>
      <c r="F90" s="212" t="s">
        <v>187</v>
      </c>
      <c r="G90" s="213" t="s">
        <v>179</v>
      </c>
      <c r="H90" s="214">
        <v>1500</v>
      </c>
      <c r="I90" s="215"/>
      <c r="J90" s="214">
        <f>ROUND(I90*H90,1)</f>
        <v>0</v>
      </c>
      <c r="K90" s="212" t="s">
        <v>127</v>
      </c>
      <c r="L90" s="70"/>
      <c r="M90" s="216" t="s">
        <v>21</v>
      </c>
      <c r="N90" s="217" t="s">
        <v>43</v>
      </c>
      <c r="O90" s="45"/>
      <c r="P90" s="218">
        <f>O90*H90</f>
        <v>0</v>
      </c>
      <c r="Q90" s="218">
        <v>0</v>
      </c>
      <c r="R90" s="218">
        <f>Q90*H90</f>
        <v>0</v>
      </c>
      <c r="S90" s="218">
        <v>0.44</v>
      </c>
      <c r="T90" s="219">
        <f>S90*H90</f>
        <v>660</v>
      </c>
      <c r="AR90" s="22" t="s">
        <v>143</v>
      </c>
      <c r="AT90" s="22" t="s">
        <v>123</v>
      </c>
      <c r="AU90" s="22" t="s">
        <v>82</v>
      </c>
      <c r="AY90" s="22" t="s">
        <v>122</v>
      </c>
      <c r="BE90" s="220">
        <f>IF(N90="základní",J90,0)</f>
        <v>0</v>
      </c>
      <c r="BF90" s="220">
        <f>IF(N90="snížená",J90,0)</f>
        <v>0</v>
      </c>
      <c r="BG90" s="220">
        <f>IF(N90="zákl. přenesená",J90,0)</f>
        <v>0</v>
      </c>
      <c r="BH90" s="220">
        <f>IF(N90="sníž. přenesená",J90,0)</f>
        <v>0</v>
      </c>
      <c r="BI90" s="220">
        <f>IF(N90="nulová",J90,0)</f>
        <v>0</v>
      </c>
      <c r="BJ90" s="22" t="s">
        <v>80</v>
      </c>
      <c r="BK90" s="220">
        <f>ROUND(I90*H90,1)</f>
        <v>0</v>
      </c>
      <c r="BL90" s="22" t="s">
        <v>143</v>
      </c>
      <c r="BM90" s="22" t="s">
        <v>188</v>
      </c>
    </row>
    <row r="91" spans="2:47" s="1" customFormat="1" ht="13.5">
      <c r="B91" s="44"/>
      <c r="C91" s="72"/>
      <c r="D91" s="221" t="s">
        <v>181</v>
      </c>
      <c r="E91" s="72"/>
      <c r="F91" s="224" t="s">
        <v>182</v>
      </c>
      <c r="G91" s="72"/>
      <c r="H91" s="72"/>
      <c r="I91" s="182"/>
      <c r="J91" s="72"/>
      <c r="K91" s="72"/>
      <c r="L91" s="70"/>
      <c r="M91" s="223"/>
      <c r="N91" s="45"/>
      <c r="O91" s="45"/>
      <c r="P91" s="45"/>
      <c r="Q91" s="45"/>
      <c r="R91" s="45"/>
      <c r="S91" s="45"/>
      <c r="T91" s="93"/>
      <c r="AT91" s="22" t="s">
        <v>181</v>
      </c>
      <c r="AU91" s="22" t="s">
        <v>82</v>
      </c>
    </row>
    <row r="92" spans="2:51" s="11" customFormat="1" ht="13.5">
      <c r="B92" s="238"/>
      <c r="C92" s="239"/>
      <c r="D92" s="221" t="s">
        <v>183</v>
      </c>
      <c r="E92" s="240" t="s">
        <v>21</v>
      </c>
      <c r="F92" s="241" t="s">
        <v>184</v>
      </c>
      <c r="G92" s="239"/>
      <c r="H92" s="240" t="s">
        <v>21</v>
      </c>
      <c r="I92" s="242"/>
      <c r="J92" s="239"/>
      <c r="K92" s="239"/>
      <c r="L92" s="243"/>
      <c r="M92" s="244"/>
      <c r="N92" s="245"/>
      <c r="O92" s="245"/>
      <c r="P92" s="245"/>
      <c r="Q92" s="245"/>
      <c r="R92" s="245"/>
      <c r="S92" s="245"/>
      <c r="T92" s="246"/>
      <c r="AT92" s="247" t="s">
        <v>183</v>
      </c>
      <c r="AU92" s="247" t="s">
        <v>82</v>
      </c>
      <c r="AV92" s="11" t="s">
        <v>80</v>
      </c>
      <c r="AW92" s="11" t="s">
        <v>35</v>
      </c>
      <c r="AX92" s="11" t="s">
        <v>72</v>
      </c>
      <c r="AY92" s="247" t="s">
        <v>122</v>
      </c>
    </row>
    <row r="93" spans="2:51" s="12" customFormat="1" ht="13.5">
      <c r="B93" s="248"/>
      <c r="C93" s="249"/>
      <c r="D93" s="221" t="s">
        <v>183</v>
      </c>
      <c r="E93" s="250" t="s">
        <v>21</v>
      </c>
      <c r="F93" s="251" t="s">
        <v>185</v>
      </c>
      <c r="G93" s="249"/>
      <c r="H93" s="252">
        <v>1500</v>
      </c>
      <c r="I93" s="253"/>
      <c r="J93" s="249"/>
      <c r="K93" s="249"/>
      <c r="L93" s="254"/>
      <c r="M93" s="255"/>
      <c r="N93" s="256"/>
      <c r="O93" s="256"/>
      <c r="P93" s="256"/>
      <c r="Q93" s="256"/>
      <c r="R93" s="256"/>
      <c r="S93" s="256"/>
      <c r="T93" s="257"/>
      <c r="AT93" s="258" t="s">
        <v>183</v>
      </c>
      <c r="AU93" s="258" t="s">
        <v>82</v>
      </c>
      <c r="AV93" s="12" t="s">
        <v>82</v>
      </c>
      <c r="AW93" s="12" t="s">
        <v>35</v>
      </c>
      <c r="AX93" s="12" t="s">
        <v>72</v>
      </c>
      <c r="AY93" s="258" t="s">
        <v>122</v>
      </c>
    </row>
    <row r="94" spans="2:65" s="1" customFormat="1" ht="25.5" customHeight="1">
      <c r="B94" s="44"/>
      <c r="C94" s="210" t="s">
        <v>138</v>
      </c>
      <c r="D94" s="210" t="s">
        <v>123</v>
      </c>
      <c r="E94" s="211" t="s">
        <v>189</v>
      </c>
      <c r="F94" s="212" t="s">
        <v>190</v>
      </c>
      <c r="G94" s="213" t="s">
        <v>191</v>
      </c>
      <c r="H94" s="214">
        <v>750</v>
      </c>
      <c r="I94" s="215"/>
      <c r="J94" s="214">
        <f>ROUND(I94*H94,1)</f>
        <v>0</v>
      </c>
      <c r="K94" s="212" t="s">
        <v>127</v>
      </c>
      <c r="L94" s="70"/>
      <c r="M94" s="216" t="s">
        <v>21</v>
      </c>
      <c r="N94" s="217" t="s">
        <v>43</v>
      </c>
      <c r="O94" s="45"/>
      <c r="P94" s="218">
        <f>O94*H94</f>
        <v>0</v>
      </c>
      <c r="Q94" s="218">
        <v>0</v>
      </c>
      <c r="R94" s="218">
        <f>Q94*H94</f>
        <v>0</v>
      </c>
      <c r="S94" s="218">
        <v>0</v>
      </c>
      <c r="T94" s="219">
        <f>S94*H94</f>
        <v>0</v>
      </c>
      <c r="AR94" s="22" t="s">
        <v>143</v>
      </c>
      <c r="AT94" s="22" t="s">
        <v>123</v>
      </c>
      <c r="AU94" s="22" t="s">
        <v>82</v>
      </c>
      <c r="AY94" s="22" t="s">
        <v>122</v>
      </c>
      <c r="BE94" s="220">
        <f>IF(N94="základní",J94,0)</f>
        <v>0</v>
      </c>
      <c r="BF94" s="220">
        <f>IF(N94="snížená",J94,0)</f>
        <v>0</v>
      </c>
      <c r="BG94" s="220">
        <f>IF(N94="zákl. přenesená",J94,0)</f>
        <v>0</v>
      </c>
      <c r="BH94" s="220">
        <f>IF(N94="sníž. přenesená",J94,0)</f>
        <v>0</v>
      </c>
      <c r="BI94" s="220">
        <f>IF(N94="nulová",J94,0)</f>
        <v>0</v>
      </c>
      <c r="BJ94" s="22" t="s">
        <v>80</v>
      </c>
      <c r="BK94" s="220">
        <f>ROUND(I94*H94,1)</f>
        <v>0</v>
      </c>
      <c r="BL94" s="22" t="s">
        <v>143</v>
      </c>
      <c r="BM94" s="22" t="s">
        <v>192</v>
      </c>
    </row>
    <row r="95" spans="2:47" s="1" customFormat="1" ht="13.5">
      <c r="B95" s="44"/>
      <c r="C95" s="72"/>
      <c r="D95" s="221" t="s">
        <v>181</v>
      </c>
      <c r="E95" s="72"/>
      <c r="F95" s="224" t="s">
        <v>193</v>
      </c>
      <c r="G95" s="72"/>
      <c r="H95" s="72"/>
      <c r="I95" s="182"/>
      <c r="J95" s="72"/>
      <c r="K95" s="72"/>
      <c r="L95" s="70"/>
      <c r="M95" s="223"/>
      <c r="N95" s="45"/>
      <c r="O95" s="45"/>
      <c r="P95" s="45"/>
      <c r="Q95" s="45"/>
      <c r="R95" s="45"/>
      <c r="S95" s="45"/>
      <c r="T95" s="93"/>
      <c r="AT95" s="22" t="s">
        <v>181</v>
      </c>
      <c r="AU95" s="22" t="s">
        <v>82</v>
      </c>
    </row>
    <row r="96" spans="2:51" s="11" customFormat="1" ht="13.5">
      <c r="B96" s="238"/>
      <c r="C96" s="239"/>
      <c r="D96" s="221" t="s">
        <v>183</v>
      </c>
      <c r="E96" s="240" t="s">
        <v>21</v>
      </c>
      <c r="F96" s="241" t="s">
        <v>184</v>
      </c>
      <c r="G96" s="239"/>
      <c r="H96" s="240" t="s">
        <v>21</v>
      </c>
      <c r="I96" s="242"/>
      <c r="J96" s="239"/>
      <c r="K96" s="239"/>
      <c r="L96" s="243"/>
      <c r="M96" s="244"/>
      <c r="N96" s="245"/>
      <c r="O96" s="245"/>
      <c r="P96" s="245"/>
      <c r="Q96" s="245"/>
      <c r="R96" s="245"/>
      <c r="S96" s="245"/>
      <c r="T96" s="246"/>
      <c r="AT96" s="247" t="s">
        <v>183</v>
      </c>
      <c r="AU96" s="247" t="s">
        <v>82</v>
      </c>
      <c r="AV96" s="11" t="s">
        <v>80</v>
      </c>
      <c r="AW96" s="11" t="s">
        <v>35</v>
      </c>
      <c r="AX96" s="11" t="s">
        <v>72</v>
      </c>
      <c r="AY96" s="247" t="s">
        <v>122</v>
      </c>
    </row>
    <row r="97" spans="2:51" s="12" customFormat="1" ht="13.5">
      <c r="B97" s="248"/>
      <c r="C97" s="249"/>
      <c r="D97" s="221" t="s">
        <v>183</v>
      </c>
      <c r="E97" s="250" t="s">
        <v>21</v>
      </c>
      <c r="F97" s="251" t="s">
        <v>194</v>
      </c>
      <c r="G97" s="249"/>
      <c r="H97" s="252">
        <v>750</v>
      </c>
      <c r="I97" s="253"/>
      <c r="J97" s="249"/>
      <c r="K97" s="249"/>
      <c r="L97" s="254"/>
      <c r="M97" s="255"/>
      <c r="N97" s="256"/>
      <c r="O97" s="256"/>
      <c r="P97" s="256"/>
      <c r="Q97" s="256"/>
      <c r="R97" s="256"/>
      <c r="S97" s="256"/>
      <c r="T97" s="257"/>
      <c r="AT97" s="258" t="s">
        <v>183</v>
      </c>
      <c r="AU97" s="258" t="s">
        <v>82</v>
      </c>
      <c r="AV97" s="12" t="s">
        <v>82</v>
      </c>
      <c r="AW97" s="12" t="s">
        <v>35</v>
      </c>
      <c r="AX97" s="12" t="s">
        <v>72</v>
      </c>
      <c r="AY97" s="258" t="s">
        <v>122</v>
      </c>
    </row>
    <row r="98" spans="2:65" s="1" customFormat="1" ht="25.5" customHeight="1">
      <c r="B98" s="44"/>
      <c r="C98" s="210" t="s">
        <v>143</v>
      </c>
      <c r="D98" s="210" t="s">
        <v>123</v>
      </c>
      <c r="E98" s="211" t="s">
        <v>195</v>
      </c>
      <c r="F98" s="212" t="s">
        <v>196</v>
      </c>
      <c r="G98" s="213" t="s">
        <v>191</v>
      </c>
      <c r="H98" s="214">
        <v>37.5</v>
      </c>
      <c r="I98" s="215"/>
      <c r="J98" s="214">
        <f>ROUND(I98*H98,1)</f>
        <v>0</v>
      </c>
      <c r="K98" s="212" t="s">
        <v>127</v>
      </c>
      <c r="L98" s="70"/>
      <c r="M98" s="216" t="s">
        <v>21</v>
      </c>
      <c r="N98" s="217" t="s">
        <v>43</v>
      </c>
      <c r="O98" s="45"/>
      <c r="P98" s="218">
        <f>O98*H98</f>
        <v>0</v>
      </c>
      <c r="Q98" s="218">
        <v>0</v>
      </c>
      <c r="R98" s="218">
        <f>Q98*H98</f>
        <v>0</v>
      </c>
      <c r="S98" s="218">
        <v>0</v>
      </c>
      <c r="T98" s="219">
        <f>S98*H98</f>
        <v>0</v>
      </c>
      <c r="AR98" s="22" t="s">
        <v>143</v>
      </c>
      <c r="AT98" s="22" t="s">
        <v>123</v>
      </c>
      <c r="AU98" s="22" t="s">
        <v>82</v>
      </c>
      <c r="AY98" s="22" t="s">
        <v>122</v>
      </c>
      <c r="BE98" s="220">
        <f>IF(N98="základní",J98,0)</f>
        <v>0</v>
      </c>
      <c r="BF98" s="220">
        <f>IF(N98="snížená",J98,0)</f>
        <v>0</v>
      </c>
      <c r="BG98" s="220">
        <f>IF(N98="zákl. přenesená",J98,0)</f>
        <v>0</v>
      </c>
      <c r="BH98" s="220">
        <f>IF(N98="sníž. přenesená",J98,0)</f>
        <v>0</v>
      </c>
      <c r="BI98" s="220">
        <f>IF(N98="nulová",J98,0)</f>
        <v>0</v>
      </c>
      <c r="BJ98" s="22" t="s">
        <v>80</v>
      </c>
      <c r="BK98" s="220">
        <f>ROUND(I98*H98,1)</f>
        <v>0</v>
      </c>
      <c r="BL98" s="22" t="s">
        <v>143</v>
      </c>
      <c r="BM98" s="22" t="s">
        <v>197</v>
      </c>
    </row>
    <row r="99" spans="2:47" s="1" customFormat="1" ht="13.5">
      <c r="B99" s="44"/>
      <c r="C99" s="72"/>
      <c r="D99" s="221" t="s">
        <v>181</v>
      </c>
      <c r="E99" s="72"/>
      <c r="F99" s="224" t="s">
        <v>198</v>
      </c>
      <c r="G99" s="72"/>
      <c r="H99" s="72"/>
      <c r="I99" s="182"/>
      <c r="J99" s="72"/>
      <c r="K99" s="72"/>
      <c r="L99" s="70"/>
      <c r="M99" s="223"/>
      <c r="N99" s="45"/>
      <c r="O99" s="45"/>
      <c r="P99" s="45"/>
      <c r="Q99" s="45"/>
      <c r="R99" s="45"/>
      <c r="S99" s="45"/>
      <c r="T99" s="93"/>
      <c r="AT99" s="22" t="s">
        <v>181</v>
      </c>
      <c r="AU99" s="22" t="s">
        <v>82</v>
      </c>
    </row>
    <row r="100" spans="2:51" s="11" customFormat="1" ht="13.5">
      <c r="B100" s="238"/>
      <c r="C100" s="239"/>
      <c r="D100" s="221" t="s">
        <v>183</v>
      </c>
      <c r="E100" s="240" t="s">
        <v>21</v>
      </c>
      <c r="F100" s="241" t="s">
        <v>199</v>
      </c>
      <c r="G100" s="239"/>
      <c r="H100" s="240" t="s">
        <v>21</v>
      </c>
      <c r="I100" s="242"/>
      <c r="J100" s="239"/>
      <c r="K100" s="239"/>
      <c r="L100" s="243"/>
      <c r="M100" s="244"/>
      <c r="N100" s="245"/>
      <c r="O100" s="245"/>
      <c r="P100" s="245"/>
      <c r="Q100" s="245"/>
      <c r="R100" s="245"/>
      <c r="S100" s="245"/>
      <c r="T100" s="246"/>
      <c r="AT100" s="247" t="s">
        <v>183</v>
      </c>
      <c r="AU100" s="247" t="s">
        <v>82</v>
      </c>
      <c r="AV100" s="11" t="s">
        <v>80</v>
      </c>
      <c r="AW100" s="11" t="s">
        <v>35</v>
      </c>
      <c r="AX100" s="11" t="s">
        <v>72</v>
      </c>
      <c r="AY100" s="247" t="s">
        <v>122</v>
      </c>
    </row>
    <row r="101" spans="2:51" s="12" customFormat="1" ht="13.5">
      <c r="B101" s="248"/>
      <c r="C101" s="249"/>
      <c r="D101" s="221" t="s">
        <v>183</v>
      </c>
      <c r="E101" s="250" t="s">
        <v>21</v>
      </c>
      <c r="F101" s="251" t="s">
        <v>200</v>
      </c>
      <c r="G101" s="249"/>
      <c r="H101" s="252">
        <v>37.5</v>
      </c>
      <c r="I101" s="253"/>
      <c r="J101" s="249"/>
      <c r="K101" s="249"/>
      <c r="L101" s="254"/>
      <c r="M101" s="255"/>
      <c r="N101" s="256"/>
      <c r="O101" s="256"/>
      <c r="P101" s="256"/>
      <c r="Q101" s="256"/>
      <c r="R101" s="256"/>
      <c r="S101" s="256"/>
      <c r="T101" s="257"/>
      <c r="AT101" s="258" t="s">
        <v>183</v>
      </c>
      <c r="AU101" s="258" t="s">
        <v>82</v>
      </c>
      <c r="AV101" s="12" t="s">
        <v>82</v>
      </c>
      <c r="AW101" s="12" t="s">
        <v>35</v>
      </c>
      <c r="AX101" s="12" t="s">
        <v>72</v>
      </c>
      <c r="AY101" s="258" t="s">
        <v>122</v>
      </c>
    </row>
    <row r="102" spans="2:65" s="1" customFormat="1" ht="38.25" customHeight="1">
      <c r="B102" s="44"/>
      <c r="C102" s="210" t="s">
        <v>147</v>
      </c>
      <c r="D102" s="210" t="s">
        <v>123</v>
      </c>
      <c r="E102" s="211" t="s">
        <v>201</v>
      </c>
      <c r="F102" s="212" t="s">
        <v>202</v>
      </c>
      <c r="G102" s="213" t="s">
        <v>191</v>
      </c>
      <c r="H102" s="214">
        <v>787.5</v>
      </c>
      <c r="I102" s="215"/>
      <c r="J102" s="214">
        <f>ROUND(I102*H102,1)</f>
        <v>0</v>
      </c>
      <c r="K102" s="212" t="s">
        <v>127</v>
      </c>
      <c r="L102" s="70"/>
      <c r="M102" s="216" t="s">
        <v>21</v>
      </c>
      <c r="N102" s="217" t="s">
        <v>43</v>
      </c>
      <c r="O102" s="45"/>
      <c r="P102" s="218">
        <f>O102*H102</f>
        <v>0</v>
      </c>
      <c r="Q102" s="218">
        <v>0</v>
      </c>
      <c r="R102" s="218">
        <f>Q102*H102</f>
        <v>0</v>
      </c>
      <c r="S102" s="218">
        <v>0</v>
      </c>
      <c r="T102" s="219">
        <f>S102*H102</f>
        <v>0</v>
      </c>
      <c r="AR102" s="22" t="s">
        <v>143</v>
      </c>
      <c r="AT102" s="22" t="s">
        <v>123</v>
      </c>
      <c r="AU102" s="22" t="s">
        <v>82</v>
      </c>
      <c r="AY102" s="22" t="s">
        <v>122</v>
      </c>
      <c r="BE102" s="220">
        <f>IF(N102="základní",J102,0)</f>
        <v>0</v>
      </c>
      <c r="BF102" s="220">
        <f>IF(N102="snížená",J102,0)</f>
        <v>0</v>
      </c>
      <c r="BG102" s="220">
        <f>IF(N102="zákl. přenesená",J102,0)</f>
        <v>0</v>
      </c>
      <c r="BH102" s="220">
        <f>IF(N102="sníž. přenesená",J102,0)</f>
        <v>0</v>
      </c>
      <c r="BI102" s="220">
        <f>IF(N102="nulová",J102,0)</f>
        <v>0</v>
      </c>
      <c r="BJ102" s="22" t="s">
        <v>80</v>
      </c>
      <c r="BK102" s="220">
        <f>ROUND(I102*H102,1)</f>
        <v>0</v>
      </c>
      <c r="BL102" s="22" t="s">
        <v>143</v>
      </c>
      <c r="BM102" s="22" t="s">
        <v>203</v>
      </c>
    </row>
    <row r="103" spans="2:47" s="1" customFormat="1" ht="13.5">
      <c r="B103" s="44"/>
      <c r="C103" s="72"/>
      <c r="D103" s="221" t="s">
        <v>181</v>
      </c>
      <c r="E103" s="72"/>
      <c r="F103" s="224" t="s">
        <v>204</v>
      </c>
      <c r="G103" s="72"/>
      <c r="H103" s="72"/>
      <c r="I103" s="182"/>
      <c r="J103" s="72"/>
      <c r="K103" s="72"/>
      <c r="L103" s="70"/>
      <c r="M103" s="223"/>
      <c r="N103" s="45"/>
      <c r="O103" s="45"/>
      <c r="P103" s="45"/>
      <c r="Q103" s="45"/>
      <c r="R103" s="45"/>
      <c r="S103" s="45"/>
      <c r="T103" s="93"/>
      <c r="AT103" s="22" t="s">
        <v>181</v>
      </c>
      <c r="AU103" s="22" t="s">
        <v>82</v>
      </c>
    </row>
    <row r="104" spans="2:51" s="11" customFormat="1" ht="13.5">
      <c r="B104" s="238"/>
      <c r="C104" s="239"/>
      <c r="D104" s="221" t="s">
        <v>183</v>
      </c>
      <c r="E104" s="240" t="s">
        <v>21</v>
      </c>
      <c r="F104" s="241" t="s">
        <v>205</v>
      </c>
      <c r="G104" s="239"/>
      <c r="H104" s="240" t="s">
        <v>21</v>
      </c>
      <c r="I104" s="242"/>
      <c r="J104" s="239"/>
      <c r="K104" s="239"/>
      <c r="L104" s="243"/>
      <c r="M104" s="244"/>
      <c r="N104" s="245"/>
      <c r="O104" s="245"/>
      <c r="P104" s="245"/>
      <c r="Q104" s="245"/>
      <c r="R104" s="245"/>
      <c r="S104" s="245"/>
      <c r="T104" s="246"/>
      <c r="AT104" s="247" t="s">
        <v>183</v>
      </c>
      <c r="AU104" s="247" t="s">
        <v>82</v>
      </c>
      <c r="AV104" s="11" t="s">
        <v>80</v>
      </c>
      <c r="AW104" s="11" t="s">
        <v>35</v>
      </c>
      <c r="AX104" s="11" t="s">
        <v>72</v>
      </c>
      <c r="AY104" s="247" t="s">
        <v>122</v>
      </c>
    </row>
    <row r="105" spans="2:51" s="12" customFormat="1" ht="13.5">
      <c r="B105" s="248"/>
      <c r="C105" s="249"/>
      <c r="D105" s="221" t="s">
        <v>183</v>
      </c>
      <c r="E105" s="250" t="s">
        <v>21</v>
      </c>
      <c r="F105" s="251" t="s">
        <v>206</v>
      </c>
      <c r="G105" s="249"/>
      <c r="H105" s="252">
        <v>750</v>
      </c>
      <c r="I105" s="253"/>
      <c r="J105" s="249"/>
      <c r="K105" s="249"/>
      <c r="L105" s="254"/>
      <c r="M105" s="255"/>
      <c r="N105" s="256"/>
      <c r="O105" s="256"/>
      <c r="P105" s="256"/>
      <c r="Q105" s="256"/>
      <c r="R105" s="256"/>
      <c r="S105" s="256"/>
      <c r="T105" s="257"/>
      <c r="AT105" s="258" t="s">
        <v>183</v>
      </c>
      <c r="AU105" s="258" t="s">
        <v>82</v>
      </c>
      <c r="AV105" s="12" t="s">
        <v>82</v>
      </c>
      <c r="AW105" s="12" t="s">
        <v>35</v>
      </c>
      <c r="AX105" s="12" t="s">
        <v>72</v>
      </c>
      <c r="AY105" s="258" t="s">
        <v>122</v>
      </c>
    </row>
    <row r="106" spans="2:51" s="11" customFormat="1" ht="13.5">
      <c r="B106" s="238"/>
      <c r="C106" s="239"/>
      <c r="D106" s="221" t="s">
        <v>183</v>
      </c>
      <c r="E106" s="240" t="s">
        <v>21</v>
      </c>
      <c r="F106" s="241" t="s">
        <v>207</v>
      </c>
      <c r="G106" s="239"/>
      <c r="H106" s="240" t="s">
        <v>21</v>
      </c>
      <c r="I106" s="242"/>
      <c r="J106" s="239"/>
      <c r="K106" s="239"/>
      <c r="L106" s="243"/>
      <c r="M106" s="244"/>
      <c r="N106" s="245"/>
      <c r="O106" s="245"/>
      <c r="P106" s="245"/>
      <c r="Q106" s="245"/>
      <c r="R106" s="245"/>
      <c r="S106" s="245"/>
      <c r="T106" s="246"/>
      <c r="AT106" s="247" t="s">
        <v>183</v>
      </c>
      <c r="AU106" s="247" t="s">
        <v>82</v>
      </c>
      <c r="AV106" s="11" t="s">
        <v>80</v>
      </c>
      <c r="AW106" s="11" t="s">
        <v>35</v>
      </c>
      <c r="AX106" s="11" t="s">
        <v>72</v>
      </c>
      <c r="AY106" s="247" t="s">
        <v>122</v>
      </c>
    </row>
    <row r="107" spans="2:51" s="12" customFormat="1" ht="13.5">
      <c r="B107" s="248"/>
      <c r="C107" s="249"/>
      <c r="D107" s="221" t="s">
        <v>183</v>
      </c>
      <c r="E107" s="250" t="s">
        <v>21</v>
      </c>
      <c r="F107" s="251" t="s">
        <v>208</v>
      </c>
      <c r="G107" s="249"/>
      <c r="H107" s="252">
        <v>37.5</v>
      </c>
      <c r="I107" s="253"/>
      <c r="J107" s="249"/>
      <c r="K107" s="249"/>
      <c r="L107" s="254"/>
      <c r="M107" s="255"/>
      <c r="N107" s="256"/>
      <c r="O107" s="256"/>
      <c r="P107" s="256"/>
      <c r="Q107" s="256"/>
      <c r="R107" s="256"/>
      <c r="S107" s="256"/>
      <c r="T107" s="257"/>
      <c r="AT107" s="258" t="s">
        <v>183</v>
      </c>
      <c r="AU107" s="258" t="s">
        <v>82</v>
      </c>
      <c r="AV107" s="12" t="s">
        <v>82</v>
      </c>
      <c r="AW107" s="12" t="s">
        <v>35</v>
      </c>
      <c r="AX107" s="12" t="s">
        <v>72</v>
      </c>
      <c r="AY107" s="258" t="s">
        <v>122</v>
      </c>
    </row>
    <row r="108" spans="2:65" s="1" customFormat="1" ht="51" customHeight="1">
      <c r="B108" s="44"/>
      <c r="C108" s="210" t="s">
        <v>152</v>
      </c>
      <c r="D108" s="210" t="s">
        <v>123</v>
      </c>
      <c r="E108" s="211" t="s">
        <v>209</v>
      </c>
      <c r="F108" s="212" t="s">
        <v>210</v>
      </c>
      <c r="G108" s="213" t="s">
        <v>191</v>
      </c>
      <c r="H108" s="214">
        <v>23625</v>
      </c>
      <c r="I108" s="215"/>
      <c r="J108" s="214">
        <f>ROUND(I108*H108,1)</f>
        <v>0</v>
      </c>
      <c r="K108" s="212" t="s">
        <v>127</v>
      </c>
      <c r="L108" s="70"/>
      <c r="M108" s="216" t="s">
        <v>21</v>
      </c>
      <c r="N108" s="217" t="s">
        <v>43</v>
      </c>
      <c r="O108" s="45"/>
      <c r="P108" s="218">
        <f>O108*H108</f>
        <v>0</v>
      </c>
      <c r="Q108" s="218">
        <v>0</v>
      </c>
      <c r="R108" s="218">
        <f>Q108*H108</f>
        <v>0</v>
      </c>
      <c r="S108" s="218">
        <v>0</v>
      </c>
      <c r="T108" s="219">
        <f>S108*H108</f>
        <v>0</v>
      </c>
      <c r="AR108" s="22" t="s">
        <v>143</v>
      </c>
      <c r="AT108" s="22" t="s">
        <v>123</v>
      </c>
      <c r="AU108" s="22" t="s">
        <v>82</v>
      </c>
      <c r="AY108" s="22" t="s">
        <v>122</v>
      </c>
      <c r="BE108" s="220">
        <f>IF(N108="základní",J108,0)</f>
        <v>0</v>
      </c>
      <c r="BF108" s="220">
        <f>IF(N108="snížená",J108,0)</f>
        <v>0</v>
      </c>
      <c r="BG108" s="220">
        <f>IF(N108="zákl. přenesená",J108,0)</f>
        <v>0</v>
      </c>
      <c r="BH108" s="220">
        <f>IF(N108="sníž. přenesená",J108,0)</f>
        <v>0</v>
      </c>
      <c r="BI108" s="220">
        <f>IF(N108="nulová",J108,0)</f>
        <v>0</v>
      </c>
      <c r="BJ108" s="22" t="s">
        <v>80</v>
      </c>
      <c r="BK108" s="220">
        <f>ROUND(I108*H108,1)</f>
        <v>0</v>
      </c>
      <c r="BL108" s="22" t="s">
        <v>143</v>
      </c>
      <c r="BM108" s="22" t="s">
        <v>211</v>
      </c>
    </row>
    <row r="109" spans="2:47" s="1" customFormat="1" ht="13.5">
      <c r="B109" s="44"/>
      <c r="C109" s="72"/>
      <c r="D109" s="221" t="s">
        <v>181</v>
      </c>
      <c r="E109" s="72"/>
      <c r="F109" s="224" t="s">
        <v>204</v>
      </c>
      <c r="G109" s="72"/>
      <c r="H109" s="72"/>
      <c r="I109" s="182"/>
      <c r="J109" s="72"/>
      <c r="K109" s="72"/>
      <c r="L109" s="70"/>
      <c r="M109" s="223"/>
      <c r="N109" s="45"/>
      <c r="O109" s="45"/>
      <c r="P109" s="45"/>
      <c r="Q109" s="45"/>
      <c r="R109" s="45"/>
      <c r="S109" s="45"/>
      <c r="T109" s="93"/>
      <c r="AT109" s="22" t="s">
        <v>181</v>
      </c>
      <c r="AU109" s="22" t="s">
        <v>82</v>
      </c>
    </row>
    <row r="110" spans="2:51" s="12" customFormat="1" ht="13.5">
      <c r="B110" s="248"/>
      <c r="C110" s="249"/>
      <c r="D110" s="221" t="s">
        <v>183</v>
      </c>
      <c r="E110" s="250" t="s">
        <v>21</v>
      </c>
      <c r="F110" s="251" t="s">
        <v>212</v>
      </c>
      <c r="G110" s="249"/>
      <c r="H110" s="252">
        <v>23625</v>
      </c>
      <c r="I110" s="253"/>
      <c r="J110" s="249"/>
      <c r="K110" s="249"/>
      <c r="L110" s="254"/>
      <c r="M110" s="255"/>
      <c r="N110" s="256"/>
      <c r="O110" s="256"/>
      <c r="P110" s="256"/>
      <c r="Q110" s="256"/>
      <c r="R110" s="256"/>
      <c r="S110" s="256"/>
      <c r="T110" s="257"/>
      <c r="AT110" s="258" t="s">
        <v>183</v>
      </c>
      <c r="AU110" s="258" t="s">
        <v>82</v>
      </c>
      <c r="AV110" s="12" t="s">
        <v>82</v>
      </c>
      <c r="AW110" s="12" t="s">
        <v>35</v>
      </c>
      <c r="AX110" s="12" t="s">
        <v>72</v>
      </c>
      <c r="AY110" s="258" t="s">
        <v>122</v>
      </c>
    </row>
    <row r="111" spans="2:65" s="1" customFormat="1" ht="16.5" customHeight="1">
      <c r="B111" s="44"/>
      <c r="C111" s="210" t="s">
        <v>157</v>
      </c>
      <c r="D111" s="210" t="s">
        <v>123</v>
      </c>
      <c r="E111" s="211" t="s">
        <v>213</v>
      </c>
      <c r="F111" s="212" t="s">
        <v>214</v>
      </c>
      <c r="G111" s="213" t="s">
        <v>215</v>
      </c>
      <c r="H111" s="214">
        <v>1496.25</v>
      </c>
      <c r="I111" s="215"/>
      <c r="J111" s="214">
        <f>ROUND(I111*H111,1)</f>
        <v>0</v>
      </c>
      <c r="K111" s="212" t="s">
        <v>127</v>
      </c>
      <c r="L111" s="70"/>
      <c r="M111" s="216" t="s">
        <v>21</v>
      </c>
      <c r="N111" s="217" t="s">
        <v>43</v>
      </c>
      <c r="O111" s="45"/>
      <c r="P111" s="218">
        <f>O111*H111</f>
        <v>0</v>
      </c>
      <c r="Q111" s="218">
        <v>0</v>
      </c>
      <c r="R111" s="218">
        <f>Q111*H111</f>
        <v>0</v>
      </c>
      <c r="S111" s="218">
        <v>0</v>
      </c>
      <c r="T111" s="219">
        <f>S111*H111</f>
        <v>0</v>
      </c>
      <c r="AR111" s="22" t="s">
        <v>143</v>
      </c>
      <c r="AT111" s="22" t="s">
        <v>123</v>
      </c>
      <c r="AU111" s="22" t="s">
        <v>82</v>
      </c>
      <c r="AY111" s="22" t="s">
        <v>122</v>
      </c>
      <c r="BE111" s="220">
        <f>IF(N111="základní",J111,0)</f>
        <v>0</v>
      </c>
      <c r="BF111" s="220">
        <f>IF(N111="snížená",J111,0)</f>
        <v>0</v>
      </c>
      <c r="BG111" s="220">
        <f>IF(N111="zákl. přenesená",J111,0)</f>
        <v>0</v>
      </c>
      <c r="BH111" s="220">
        <f>IF(N111="sníž. přenesená",J111,0)</f>
        <v>0</v>
      </c>
      <c r="BI111" s="220">
        <f>IF(N111="nulová",J111,0)</f>
        <v>0</v>
      </c>
      <c r="BJ111" s="22" t="s">
        <v>80</v>
      </c>
      <c r="BK111" s="220">
        <f>ROUND(I111*H111,1)</f>
        <v>0</v>
      </c>
      <c r="BL111" s="22" t="s">
        <v>143</v>
      </c>
      <c r="BM111" s="22" t="s">
        <v>216</v>
      </c>
    </row>
    <row r="112" spans="2:47" s="1" customFormat="1" ht="13.5">
      <c r="B112" s="44"/>
      <c r="C112" s="72"/>
      <c r="D112" s="221" t="s">
        <v>181</v>
      </c>
      <c r="E112" s="72"/>
      <c r="F112" s="224" t="s">
        <v>217</v>
      </c>
      <c r="G112" s="72"/>
      <c r="H112" s="72"/>
      <c r="I112" s="182"/>
      <c r="J112" s="72"/>
      <c r="K112" s="72"/>
      <c r="L112" s="70"/>
      <c r="M112" s="223"/>
      <c r="N112" s="45"/>
      <c r="O112" s="45"/>
      <c r="P112" s="45"/>
      <c r="Q112" s="45"/>
      <c r="R112" s="45"/>
      <c r="S112" s="45"/>
      <c r="T112" s="93"/>
      <c r="AT112" s="22" t="s">
        <v>181</v>
      </c>
      <c r="AU112" s="22" t="s">
        <v>82</v>
      </c>
    </row>
    <row r="113" spans="2:51" s="11" customFormat="1" ht="13.5">
      <c r="B113" s="238"/>
      <c r="C113" s="239"/>
      <c r="D113" s="221" t="s">
        <v>183</v>
      </c>
      <c r="E113" s="240" t="s">
        <v>21</v>
      </c>
      <c r="F113" s="241" t="s">
        <v>184</v>
      </c>
      <c r="G113" s="239"/>
      <c r="H113" s="240" t="s">
        <v>21</v>
      </c>
      <c r="I113" s="242"/>
      <c r="J113" s="239"/>
      <c r="K113" s="239"/>
      <c r="L113" s="243"/>
      <c r="M113" s="244"/>
      <c r="N113" s="245"/>
      <c r="O113" s="245"/>
      <c r="P113" s="245"/>
      <c r="Q113" s="245"/>
      <c r="R113" s="245"/>
      <c r="S113" s="245"/>
      <c r="T113" s="246"/>
      <c r="AT113" s="247" t="s">
        <v>183</v>
      </c>
      <c r="AU113" s="247" t="s">
        <v>82</v>
      </c>
      <c r="AV113" s="11" t="s">
        <v>80</v>
      </c>
      <c r="AW113" s="11" t="s">
        <v>35</v>
      </c>
      <c r="AX113" s="11" t="s">
        <v>72</v>
      </c>
      <c r="AY113" s="247" t="s">
        <v>122</v>
      </c>
    </row>
    <row r="114" spans="2:51" s="12" customFormat="1" ht="13.5">
      <c r="B114" s="248"/>
      <c r="C114" s="249"/>
      <c r="D114" s="221" t="s">
        <v>183</v>
      </c>
      <c r="E114" s="250" t="s">
        <v>21</v>
      </c>
      <c r="F114" s="251" t="s">
        <v>218</v>
      </c>
      <c r="G114" s="249"/>
      <c r="H114" s="252">
        <v>1425</v>
      </c>
      <c r="I114" s="253"/>
      <c r="J114" s="249"/>
      <c r="K114" s="249"/>
      <c r="L114" s="254"/>
      <c r="M114" s="255"/>
      <c r="N114" s="256"/>
      <c r="O114" s="256"/>
      <c r="P114" s="256"/>
      <c r="Q114" s="256"/>
      <c r="R114" s="256"/>
      <c r="S114" s="256"/>
      <c r="T114" s="257"/>
      <c r="AT114" s="258" t="s">
        <v>183</v>
      </c>
      <c r="AU114" s="258" t="s">
        <v>82</v>
      </c>
      <c r="AV114" s="12" t="s">
        <v>82</v>
      </c>
      <c r="AW114" s="12" t="s">
        <v>35</v>
      </c>
      <c r="AX114" s="12" t="s">
        <v>72</v>
      </c>
      <c r="AY114" s="258" t="s">
        <v>122</v>
      </c>
    </row>
    <row r="115" spans="2:51" s="11" customFormat="1" ht="13.5">
      <c r="B115" s="238"/>
      <c r="C115" s="239"/>
      <c r="D115" s="221" t="s">
        <v>183</v>
      </c>
      <c r="E115" s="240" t="s">
        <v>21</v>
      </c>
      <c r="F115" s="241" t="s">
        <v>199</v>
      </c>
      <c r="G115" s="239"/>
      <c r="H115" s="240" t="s">
        <v>21</v>
      </c>
      <c r="I115" s="242"/>
      <c r="J115" s="239"/>
      <c r="K115" s="239"/>
      <c r="L115" s="243"/>
      <c r="M115" s="244"/>
      <c r="N115" s="245"/>
      <c r="O115" s="245"/>
      <c r="P115" s="245"/>
      <c r="Q115" s="245"/>
      <c r="R115" s="245"/>
      <c r="S115" s="245"/>
      <c r="T115" s="246"/>
      <c r="AT115" s="247" t="s">
        <v>183</v>
      </c>
      <c r="AU115" s="247" t="s">
        <v>82</v>
      </c>
      <c r="AV115" s="11" t="s">
        <v>80</v>
      </c>
      <c r="AW115" s="11" t="s">
        <v>35</v>
      </c>
      <c r="AX115" s="11" t="s">
        <v>72</v>
      </c>
      <c r="AY115" s="247" t="s">
        <v>122</v>
      </c>
    </row>
    <row r="116" spans="2:51" s="12" customFormat="1" ht="13.5">
      <c r="B116" s="248"/>
      <c r="C116" s="249"/>
      <c r="D116" s="221" t="s">
        <v>183</v>
      </c>
      <c r="E116" s="250" t="s">
        <v>21</v>
      </c>
      <c r="F116" s="251" t="s">
        <v>219</v>
      </c>
      <c r="G116" s="249"/>
      <c r="H116" s="252">
        <v>71.25</v>
      </c>
      <c r="I116" s="253"/>
      <c r="J116" s="249"/>
      <c r="K116" s="249"/>
      <c r="L116" s="254"/>
      <c r="M116" s="255"/>
      <c r="N116" s="256"/>
      <c r="O116" s="256"/>
      <c r="P116" s="256"/>
      <c r="Q116" s="256"/>
      <c r="R116" s="256"/>
      <c r="S116" s="256"/>
      <c r="T116" s="257"/>
      <c r="AT116" s="258" t="s">
        <v>183</v>
      </c>
      <c r="AU116" s="258" t="s">
        <v>82</v>
      </c>
      <c r="AV116" s="12" t="s">
        <v>82</v>
      </c>
      <c r="AW116" s="12" t="s">
        <v>35</v>
      </c>
      <c r="AX116" s="12" t="s">
        <v>72</v>
      </c>
      <c r="AY116" s="258" t="s">
        <v>122</v>
      </c>
    </row>
    <row r="117" spans="2:65" s="1" customFormat="1" ht="25.5" customHeight="1">
      <c r="B117" s="44"/>
      <c r="C117" s="210" t="s">
        <v>162</v>
      </c>
      <c r="D117" s="210" t="s">
        <v>123</v>
      </c>
      <c r="E117" s="211" t="s">
        <v>220</v>
      </c>
      <c r="F117" s="212" t="s">
        <v>221</v>
      </c>
      <c r="G117" s="213" t="s">
        <v>191</v>
      </c>
      <c r="H117" s="214">
        <v>900</v>
      </c>
      <c r="I117" s="215"/>
      <c r="J117" s="214">
        <f>ROUND(I117*H117,1)</f>
        <v>0</v>
      </c>
      <c r="K117" s="212" t="s">
        <v>127</v>
      </c>
      <c r="L117" s="70"/>
      <c r="M117" s="216" t="s">
        <v>21</v>
      </c>
      <c r="N117" s="217" t="s">
        <v>43</v>
      </c>
      <c r="O117" s="45"/>
      <c r="P117" s="218">
        <f>O117*H117</f>
        <v>0</v>
      </c>
      <c r="Q117" s="218">
        <v>0</v>
      </c>
      <c r="R117" s="218">
        <f>Q117*H117</f>
        <v>0</v>
      </c>
      <c r="S117" s="218">
        <v>0</v>
      </c>
      <c r="T117" s="219">
        <f>S117*H117</f>
        <v>0</v>
      </c>
      <c r="AR117" s="22" t="s">
        <v>143</v>
      </c>
      <c r="AT117" s="22" t="s">
        <v>123</v>
      </c>
      <c r="AU117" s="22" t="s">
        <v>82</v>
      </c>
      <c r="AY117" s="22" t="s">
        <v>122</v>
      </c>
      <c r="BE117" s="220">
        <f>IF(N117="základní",J117,0)</f>
        <v>0</v>
      </c>
      <c r="BF117" s="220">
        <f>IF(N117="snížená",J117,0)</f>
        <v>0</v>
      </c>
      <c r="BG117" s="220">
        <f>IF(N117="zákl. přenesená",J117,0)</f>
        <v>0</v>
      </c>
      <c r="BH117" s="220">
        <f>IF(N117="sníž. přenesená",J117,0)</f>
        <v>0</v>
      </c>
      <c r="BI117" s="220">
        <f>IF(N117="nulová",J117,0)</f>
        <v>0</v>
      </c>
      <c r="BJ117" s="22" t="s">
        <v>80</v>
      </c>
      <c r="BK117" s="220">
        <f>ROUND(I117*H117,1)</f>
        <v>0</v>
      </c>
      <c r="BL117" s="22" t="s">
        <v>143</v>
      </c>
      <c r="BM117" s="22" t="s">
        <v>222</v>
      </c>
    </row>
    <row r="118" spans="2:47" s="1" customFormat="1" ht="13.5">
      <c r="B118" s="44"/>
      <c r="C118" s="72"/>
      <c r="D118" s="221" t="s">
        <v>181</v>
      </c>
      <c r="E118" s="72"/>
      <c r="F118" s="224" t="s">
        <v>223</v>
      </c>
      <c r="G118" s="72"/>
      <c r="H118" s="72"/>
      <c r="I118" s="182"/>
      <c r="J118" s="72"/>
      <c r="K118" s="72"/>
      <c r="L118" s="70"/>
      <c r="M118" s="223"/>
      <c r="N118" s="45"/>
      <c r="O118" s="45"/>
      <c r="P118" s="45"/>
      <c r="Q118" s="45"/>
      <c r="R118" s="45"/>
      <c r="S118" s="45"/>
      <c r="T118" s="93"/>
      <c r="AT118" s="22" t="s">
        <v>181</v>
      </c>
      <c r="AU118" s="22" t="s">
        <v>82</v>
      </c>
    </row>
    <row r="119" spans="2:51" s="11" customFormat="1" ht="13.5">
      <c r="B119" s="238"/>
      <c r="C119" s="239"/>
      <c r="D119" s="221" t="s">
        <v>183</v>
      </c>
      <c r="E119" s="240" t="s">
        <v>21</v>
      </c>
      <c r="F119" s="241" t="s">
        <v>184</v>
      </c>
      <c r="G119" s="239"/>
      <c r="H119" s="240" t="s">
        <v>21</v>
      </c>
      <c r="I119" s="242"/>
      <c r="J119" s="239"/>
      <c r="K119" s="239"/>
      <c r="L119" s="243"/>
      <c r="M119" s="244"/>
      <c r="N119" s="245"/>
      <c r="O119" s="245"/>
      <c r="P119" s="245"/>
      <c r="Q119" s="245"/>
      <c r="R119" s="245"/>
      <c r="S119" s="245"/>
      <c r="T119" s="246"/>
      <c r="AT119" s="247" t="s">
        <v>183</v>
      </c>
      <c r="AU119" s="247" t="s">
        <v>82</v>
      </c>
      <c r="AV119" s="11" t="s">
        <v>80</v>
      </c>
      <c r="AW119" s="11" t="s">
        <v>35</v>
      </c>
      <c r="AX119" s="11" t="s">
        <v>72</v>
      </c>
      <c r="AY119" s="247" t="s">
        <v>122</v>
      </c>
    </row>
    <row r="120" spans="2:51" s="12" customFormat="1" ht="13.5">
      <c r="B120" s="248"/>
      <c r="C120" s="249"/>
      <c r="D120" s="221" t="s">
        <v>183</v>
      </c>
      <c r="E120" s="250" t="s">
        <v>21</v>
      </c>
      <c r="F120" s="251" t="s">
        <v>224</v>
      </c>
      <c r="G120" s="249"/>
      <c r="H120" s="252">
        <v>900</v>
      </c>
      <c r="I120" s="253"/>
      <c r="J120" s="249"/>
      <c r="K120" s="249"/>
      <c r="L120" s="254"/>
      <c r="M120" s="255"/>
      <c r="N120" s="256"/>
      <c r="O120" s="256"/>
      <c r="P120" s="256"/>
      <c r="Q120" s="256"/>
      <c r="R120" s="256"/>
      <c r="S120" s="256"/>
      <c r="T120" s="257"/>
      <c r="AT120" s="258" t="s">
        <v>183</v>
      </c>
      <c r="AU120" s="258" t="s">
        <v>82</v>
      </c>
      <c r="AV120" s="12" t="s">
        <v>82</v>
      </c>
      <c r="AW120" s="12" t="s">
        <v>35</v>
      </c>
      <c r="AX120" s="12" t="s">
        <v>72</v>
      </c>
      <c r="AY120" s="258" t="s">
        <v>122</v>
      </c>
    </row>
    <row r="121" spans="2:65" s="1" customFormat="1" ht="16.5" customHeight="1">
      <c r="B121" s="44"/>
      <c r="C121" s="259" t="s">
        <v>225</v>
      </c>
      <c r="D121" s="259" t="s">
        <v>226</v>
      </c>
      <c r="E121" s="260" t="s">
        <v>227</v>
      </c>
      <c r="F121" s="261" t="s">
        <v>228</v>
      </c>
      <c r="G121" s="262" t="s">
        <v>215</v>
      </c>
      <c r="H121" s="263">
        <v>1620</v>
      </c>
      <c r="I121" s="264"/>
      <c r="J121" s="263">
        <f>ROUND(I121*H121,1)</f>
        <v>0</v>
      </c>
      <c r="K121" s="261" t="s">
        <v>127</v>
      </c>
      <c r="L121" s="265"/>
      <c r="M121" s="266" t="s">
        <v>21</v>
      </c>
      <c r="N121" s="267" t="s">
        <v>43</v>
      </c>
      <c r="O121" s="45"/>
      <c r="P121" s="218">
        <f>O121*H121</f>
        <v>0</v>
      </c>
      <c r="Q121" s="218">
        <v>1</v>
      </c>
      <c r="R121" s="218">
        <f>Q121*H121</f>
        <v>1620</v>
      </c>
      <c r="S121" s="218">
        <v>0</v>
      </c>
      <c r="T121" s="219">
        <f>S121*H121</f>
        <v>0</v>
      </c>
      <c r="AR121" s="22" t="s">
        <v>162</v>
      </c>
      <c r="AT121" s="22" t="s">
        <v>226</v>
      </c>
      <c r="AU121" s="22" t="s">
        <v>82</v>
      </c>
      <c r="AY121" s="22" t="s">
        <v>122</v>
      </c>
      <c r="BE121" s="220">
        <f>IF(N121="základní",J121,0)</f>
        <v>0</v>
      </c>
      <c r="BF121" s="220">
        <f>IF(N121="snížená",J121,0)</f>
        <v>0</v>
      </c>
      <c r="BG121" s="220">
        <f>IF(N121="zákl. přenesená",J121,0)</f>
        <v>0</v>
      </c>
      <c r="BH121" s="220">
        <f>IF(N121="sníž. přenesená",J121,0)</f>
        <v>0</v>
      </c>
      <c r="BI121" s="220">
        <f>IF(N121="nulová",J121,0)</f>
        <v>0</v>
      </c>
      <c r="BJ121" s="22" t="s">
        <v>80</v>
      </c>
      <c r="BK121" s="220">
        <f>ROUND(I121*H121,1)</f>
        <v>0</v>
      </c>
      <c r="BL121" s="22" t="s">
        <v>143</v>
      </c>
      <c r="BM121" s="22" t="s">
        <v>229</v>
      </c>
    </row>
    <row r="122" spans="2:51" s="12" customFormat="1" ht="13.5">
      <c r="B122" s="248"/>
      <c r="C122" s="249"/>
      <c r="D122" s="221" t="s">
        <v>183</v>
      </c>
      <c r="E122" s="250" t="s">
        <v>21</v>
      </c>
      <c r="F122" s="251" t="s">
        <v>230</v>
      </c>
      <c r="G122" s="249"/>
      <c r="H122" s="252">
        <v>1620</v>
      </c>
      <c r="I122" s="253"/>
      <c r="J122" s="249"/>
      <c r="K122" s="249"/>
      <c r="L122" s="254"/>
      <c r="M122" s="255"/>
      <c r="N122" s="256"/>
      <c r="O122" s="256"/>
      <c r="P122" s="256"/>
      <c r="Q122" s="256"/>
      <c r="R122" s="256"/>
      <c r="S122" s="256"/>
      <c r="T122" s="257"/>
      <c r="AT122" s="258" t="s">
        <v>183</v>
      </c>
      <c r="AU122" s="258" t="s">
        <v>82</v>
      </c>
      <c r="AV122" s="12" t="s">
        <v>82</v>
      </c>
      <c r="AW122" s="12" t="s">
        <v>35</v>
      </c>
      <c r="AX122" s="12" t="s">
        <v>72</v>
      </c>
      <c r="AY122" s="258" t="s">
        <v>122</v>
      </c>
    </row>
    <row r="123" spans="2:65" s="1" customFormat="1" ht="16.5" customHeight="1">
      <c r="B123" s="44"/>
      <c r="C123" s="210" t="s">
        <v>16</v>
      </c>
      <c r="D123" s="210" t="s">
        <v>123</v>
      </c>
      <c r="E123" s="211" t="s">
        <v>231</v>
      </c>
      <c r="F123" s="212" t="s">
        <v>232</v>
      </c>
      <c r="G123" s="213" t="s">
        <v>179</v>
      </c>
      <c r="H123" s="214">
        <v>4232.5</v>
      </c>
      <c r="I123" s="215"/>
      <c r="J123" s="214">
        <f>ROUND(I123*H123,1)</f>
        <v>0</v>
      </c>
      <c r="K123" s="212" t="s">
        <v>127</v>
      </c>
      <c r="L123" s="70"/>
      <c r="M123" s="216" t="s">
        <v>21</v>
      </c>
      <c r="N123" s="217" t="s">
        <v>43</v>
      </c>
      <c r="O123" s="45"/>
      <c r="P123" s="218">
        <f>O123*H123</f>
        <v>0</v>
      </c>
      <c r="Q123" s="218">
        <v>0</v>
      </c>
      <c r="R123" s="218">
        <f>Q123*H123</f>
        <v>0</v>
      </c>
      <c r="S123" s="218">
        <v>0</v>
      </c>
      <c r="T123" s="219">
        <f>S123*H123</f>
        <v>0</v>
      </c>
      <c r="AR123" s="22" t="s">
        <v>143</v>
      </c>
      <c r="AT123" s="22" t="s">
        <v>123</v>
      </c>
      <c r="AU123" s="22" t="s">
        <v>82</v>
      </c>
      <c r="AY123" s="22" t="s">
        <v>122</v>
      </c>
      <c r="BE123" s="220">
        <f>IF(N123="základní",J123,0)</f>
        <v>0</v>
      </c>
      <c r="BF123" s="220">
        <f>IF(N123="snížená",J123,0)</f>
        <v>0</v>
      </c>
      <c r="BG123" s="220">
        <f>IF(N123="zákl. přenesená",J123,0)</f>
        <v>0</v>
      </c>
      <c r="BH123" s="220">
        <f>IF(N123="sníž. přenesená",J123,0)</f>
        <v>0</v>
      </c>
      <c r="BI123" s="220">
        <f>IF(N123="nulová",J123,0)</f>
        <v>0</v>
      </c>
      <c r="BJ123" s="22" t="s">
        <v>80</v>
      </c>
      <c r="BK123" s="220">
        <f>ROUND(I123*H123,1)</f>
        <v>0</v>
      </c>
      <c r="BL123" s="22" t="s">
        <v>143</v>
      </c>
      <c r="BM123" s="22" t="s">
        <v>233</v>
      </c>
    </row>
    <row r="124" spans="2:47" s="1" customFormat="1" ht="13.5">
      <c r="B124" s="44"/>
      <c r="C124" s="72"/>
      <c r="D124" s="221" t="s">
        <v>181</v>
      </c>
      <c r="E124" s="72"/>
      <c r="F124" s="224" t="s">
        <v>234</v>
      </c>
      <c r="G124" s="72"/>
      <c r="H124" s="72"/>
      <c r="I124" s="182"/>
      <c r="J124" s="72"/>
      <c r="K124" s="72"/>
      <c r="L124" s="70"/>
      <c r="M124" s="223"/>
      <c r="N124" s="45"/>
      <c r="O124" s="45"/>
      <c r="P124" s="45"/>
      <c r="Q124" s="45"/>
      <c r="R124" s="45"/>
      <c r="S124" s="45"/>
      <c r="T124" s="93"/>
      <c r="AT124" s="22" t="s">
        <v>181</v>
      </c>
      <c r="AU124" s="22" t="s">
        <v>82</v>
      </c>
    </row>
    <row r="125" spans="2:51" s="11" customFormat="1" ht="13.5">
      <c r="B125" s="238"/>
      <c r="C125" s="239"/>
      <c r="D125" s="221" t="s">
        <v>183</v>
      </c>
      <c r="E125" s="240" t="s">
        <v>21</v>
      </c>
      <c r="F125" s="241" t="s">
        <v>184</v>
      </c>
      <c r="G125" s="239"/>
      <c r="H125" s="240" t="s">
        <v>21</v>
      </c>
      <c r="I125" s="242"/>
      <c r="J125" s="239"/>
      <c r="K125" s="239"/>
      <c r="L125" s="243"/>
      <c r="M125" s="244"/>
      <c r="N125" s="245"/>
      <c r="O125" s="245"/>
      <c r="P125" s="245"/>
      <c r="Q125" s="245"/>
      <c r="R125" s="245"/>
      <c r="S125" s="245"/>
      <c r="T125" s="246"/>
      <c r="AT125" s="247" t="s">
        <v>183</v>
      </c>
      <c r="AU125" s="247" t="s">
        <v>82</v>
      </c>
      <c r="AV125" s="11" t="s">
        <v>80</v>
      </c>
      <c r="AW125" s="11" t="s">
        <v>35</v>
      </c>
      <c r="AX125" s="11" t="s">
        <v>72</v>
      </c>
      <c r="AY125" s="247" t="s">
        <v>122</v>
      </c>
    </row>
    <row r="126" spans="2:51" s="12" customFormat="1" ht="13.5">
      <c r="B126" s="248"/>
      <c r="C126" s="249"/>
      <c r="D126" s="221" t="s">
        <v>183</v>
      </c>
      <c r="E126" s="250" t="s">
        <v>21</v>
      </c>
      <c r="F126" s="251" t="s">
        <v>185</v>
      </c>
      <c r="G126" s="249"/>
      <c r="H126" s="252">
        <v>1500</v>
      </c>
      <c r="I126" s="253"/>
      <c r="J126" s="249"/>
      <c r="K126" s="249"/>
      <c r="L126" s="254"/>
      <c r="M126" s="255"/>
      <c r="N126" s="256"/>
      <c r="O126" s="256"/>
      <c r="P126" s="256"/>
      <c r="Q126" s="256"/>
      <c r="R126" s="256"/>
      <c r="S126" s="256"/>
      <c r="T126" s="257"/>
      <c r="AT126" s="258" t="s">
        <v>183</v>
      </c>
      <c r="AU126" s="258" t="s">
        <v>82</v>
      </c>
      <c r="AV126" s="12" t="s">
        <v>82</v>
      </c>
      <c r="AW126" s="12" t="s">
        <v>35</v>
      </c>
      <c r="AX126" s="12" t="s">
        <v>72</v>
      </c>
      <c r="AY126" s="258" t="s">
        <v>122</v>
      </c>
    </row>
    <row r="127" spans="2:51" s="11" customFormat="1" ht="13.5">
      <c r="B127" s="238"/>
      <c r="C127" s="239"/>
      <c r="D127" s="221" t="s">
        <v>183</v>
      </c>
      <c r="E127" s="240" t="s">
        <v>21</v>
      </c>
      <c r="F127" s="241" t="s">
        <v>235</v>
      </c>
      <c r="G127" s="239"/>
      <c r="H127" s="240" t="s">
        <v>21</v>
      </c>
      <c r="I127" s="242"/>
      <c r="J127" s="239"/>
      <c r="K127" s="239"/>
      <c r="L127" s="243"/>
      <c r="M127" s="244"/>
      <c r="N127" s="245"/>
      <c r="O127" s="245"/>
      <c r="P127" s="245"/>
      <c r="Q127" s="245"/>
      <c r="R127" s="245"/>
      <c r="S127" s="245"/>
      <c r="T127" s="246"/>
      <c r="AT127" s="247" t="s">
        <v>183</v>
      </c>
      <c r="AU127" s="247" t="s">
        <v>82</v>
      </c>
      <c r="AV127" s="11" t="s">
        <v>80</v>
      </c>
      <c r="AW127" s="11" t="s">
        <v>35</v>
      </c>
      <c r="AX127" s="11" t="s">
        <v>72</v>
      </c>
      <c r="AY127" s="247" t="s">
        <v>122</v>
      </c>
    </row>
    <row r="128" spans="2:51" s="12" customFormat="1" ht="13.5">
      <c r="B128" s="248"/>
      <c r="C128" s="249"/>
      <c r="D128" s="221" t="s">
        <v>183</v>
      </c>
      <c r="E128" s="250" t="s">
        <v>21</v>
      </c>
      <c r="F128" s="251" t="s">
        <v>236</v>
      </c>
      <c r="G128" s="249"/>
      <c r="H128" s="252">
        <v>2405</v>
      </c>
      <c r="I128" s="253"/>
      <c r="J128" s="249"/>
      <c r="K128" s="249"/>
      <c r="L128" s="254"/>
      <c r="M128" s="255"/>
      <c r="N128" s="256"/>
      <c r="O128" s="256"/>
      <c r="P128" s="256"/>
      <c r="Q128" s="256"/>
      <c r="R128" s="256"/>
      <c r="S128" s="256"/>
      <c r="T128" s="257"/>
      <c r="AT128" s="258" t="s">
        <v>183</v>
      </c>
      <c r="AU128" s="258" t="s">
        <v>82</v>
      </c>
      <c r="AV128" s="12" t="s">
        <v>82</v>
      </c>
      <c r="AW128" s="12" t="s">
        <v>35</v>
      </c>
      <c r="AX128" s="12" t="s">
        <v>72</v>
      </c>
      <c r="AY128" s="258" t="s">
        <v>122</v>
      </c>
    </row>
    <row r="129" spans="2:51" s="11" customFormat="1" ht="13.5">
      <c r="B129" s="238"/>
      <c r="C129" s="239"/>
      <c r="D129" s="221" t="s">
        <v>183</v>
      </c>
      <c r="E129" s="240" t="s">
        <v>21</v>
      </c>
      <c r="F129" s="241" t="s">
        <v>237</v>
      </c>
      <c r="G129" s="239"/>
      <c r="H129" s="240" t="s">
        <v>21</v>
      </c>
      <c r="I129" s="242"/>
      <c r="J129" s="239"/>
      <c r="K129" s="239"/>
      <c r="L129" s="243"/>
      <c r="M129" s="244"/>
      <c r="N129" s="245"/>
      <c r="O129" s="245"/>
      <c r="P129" s="245"/>
      <c r="Q129" s="245"/>
      <c r="R129" s="245"/>
      <c r="S129" s="245"/>
      <c r="T129" s="246"/>
      <c r="AT129" s="247" t="s">
        <v>183</v>
      </c>
      <c r="AU129" s="247" t="s">
        <v>82</v>
      </c>
      <c r="AV129" s="11" t="s">
        <v>80</v>
      </c>
      <c r="AW129" s="11" t="s">
        <v>35</v>
      </c>
      <c r="AX129" s="11" t="s">
        <v>72</v>
      </c>
      <c r="AY129" s="247" t="s">
        <v>122</v>
      </c>
    </row>
    <row r="130" spans="2:51" s="12" customFormat="1" ht="13.5">
      <c r="B130" s="248"/>
      <c r="C130" s="249"/>
      <c r="D130" s="221" t="s">
        <v>183</v>
      </c>
      <c r="E130" s="250" t="s">
        <v>21</v>
      </c>
      <c r="F130" s="251" t="s">
        <v>238</v>
      </c>
      <c r="G130" s="249"/>
      <c r="H130" s="252">
        <v>320</v>
      </c>
      <c r="I130" s="253"/>
      <c r="J130" s="249"/>
      <c r="K130" s="249"/>
      <c r="L130" s="254"/>
      <c r="M130" s="255"/>
      <c r="N130" s="256"/>
      <c r="O130" s="256"/>
      <c r="P130" s="256"/>
      <c r="Q130" s="256"/>
      <c r="R130" s="256"/>
      <c r="S130" s="256"/>
      <c r="T130" s="257"/>
      <c r="AT130" s="258" t="s">
        <v>183</v>
      </c>
      <c r="AU130" s="258" t="s">
        <v>82</v>
      </c>
      <c r="AV130" s="12" t="s">
        <v>82</v>
      </c>
      <c r="AW130" s="12" t="s">
        <v>35</v>
      </c>
      <c r="AX130" s="12" t="s">
        <v>72</v>
      </c>
      <c r="AY130" s="258" t="s">
        <v>122</v>
      </c>
    </row>
    <row r="131" spans="2:51" s="11" customFormat="1" ht="13.5">
      <c r="B131" s="238"/>
      <c r="C131" s="239"/>
      <c r="D131" s="221" t="s">
        <v>183</v>
      </c>
      <c r="E131" s="240" t="s">
        <v>21</v>
      </c>
      <c r="F131" s="241" t="s">
        <v>239</v>
      </c>
      <c r="G131" s="239"/>
      <c r="H131" s="240" t="s">
        <v>21</v>
      </c>
      <c r="I131" s="242"/>
      <c r="J131" s="239"/>
      <c r="K131" s="239"/>
      <c r="L131" s="243"/>
      <c r="M131" s="244"/>
      <c r="N131" s="245"/>
      <c r="O131" s="245"/>
      <c r="P131" s="245"/>
      <c r="Q131" s="245"/>
      <c r="R131" s="245"/>
      <c r="S131" s="245"/>
      <c r="T131" s="246"/>
      <c r="AT131" s="247" t="s">
        <v>183</v>
      </c>
      <c r="AU131" s="247" t="s">
        <v>82</v>
      </c>
      <c r="AV131" s="11" t="s">
        <v>80</v>
      </c>
      <c r="AW131" s="11" t="s">
        <v>35</v>
      </c>
      <c r="AX131" s="11" t="s">
        <v>72</v>
      </c>
      <c r="AY131" s="247" t="s">
        <v>122</v>
      </c>
    </row>
    <row r="132" spans="2:51" s="12" customFormat="1" ht="13.5">
      <c r="B132" s="248"/>
      <c r="C132" s="249"/>
      <c r="D132" s="221" t="s">
        <v>183</v>
      </c>
      <c r="E132" s="250" t="s">
        <v>21</v>
      </c>
      <c r="F132" s="251" t="s">
        <v>240</v>
      </c>
      <c r="G132" s="249"/>
      <c r="H132" s="252">
        <v>7.5</v>
      </c>
      <c r="I132" s="253"/>
      <c r="J132" s="249"/>
      <c r="K132" s="249"/>
      <c r="L132" s="254"/>
      <c r="M132" s="255"/>
      <c r="N132" s="256"/>
      <c r="O132" s="256"/>
      <c r="P132" s="256"/>
      <c r="Q132" s="256"/>
      <c r="R132" s="256"/>
      <c r="S132" s="256"/>
      <c r="T132" s="257"/>
      <c r="AT132" s="258" t="s">
        <v>183</v>
      </c>
      <c r="AU132" s="258" t="s">
        <v>82</v>
      </c>
      <c r="AV132" s="12" t="s">
        <v>82</v>
      </c>
      <c r="AW132" s="12" t="s">
        <v>35</v>
      </c>
      <c r="AX132" s="12" t="s">
        <v>72</v>
      </c>
      <c r="AY132" s="258" t="s">
        <v>122</v>
      </c>
    </row>
    <row r="133" spans="2:65" s="1" customFormat="1" ht="25.5" customHeight="1">
      <c r="B133" s="44"/>
      <c r="C133" s="210" t="s">
        <v>241</v>
      </c>
      <c r="D133" s="210" t="s">
        <v>123</v>
      </c>
      <c r="E133" s="211" t="s">
        <v>242</v>
      </c>
      <c r="F133" s="212" t="s">
        <v>243</v>
      </c>
      <c r="G133" s="213" t="s">
        <v>179</v>
      </c>
      <c r="H133" s="214">
        <v>90</v>
      </c>
      <c r="I133" s="215"/>
      <c r="J133" s="214">
        <f>ROUND(I133*H133,1)</f>
        <v>0</v>
      </c>
      <c r="K133" s="212" t="s">
        <v>127</v>
      </c>
      <c r="L133" s="70"/>
      <c r="M133" s="216" t="s">
        <v>21</v>
      </c>
      <c r="N133" s="217" t="s">
        <v>43</v>
      </c>
      <c r="O133" s="45"/>
      <c r="P133" s="218">
        <f>O133*H133</f>
        <v>0</v>
      </c>
      <c r="Q133" s="218">
        <v>0</v>
      </c>
      <c r="R133" s="218">
        <f>Q133*H133</f>
        <v>0</v>
      </c>
      <c r="S133" s="218">
        <v>0</v>
      </c>
      <c r="T133" s="219">
        <f>S133*H133</f>
        <v>0</v>
      </c>
      <c r="AR133" s="22" t="s">
        <v>143</v>
      </c>
      <c r="AT133" s="22" t="s">
        <v>123</v>
      </c>
      <c r="AU133" s="22" t="s">
        <v>82</v>
      </c>
      <c r="AY133" s="22" t="s">
        <v>122</v>
      </c>
      <c r="BE133" s="220">
        <f>IF(N133="základní",J133,0)</f>
        <v>0</v>
      </c>
      <c r="BF133" s="220">
        <f>IF(N133="snížená",J133,0)</f>
        <v>0</v>
      </c>
      <c r="BG133" s="220">
        <f>IF(N133="zákl. přenesená",J133,0)</f>
        <v>0</v>
      </c>
      <c r="BH133" s="220">
        <f>IF(N133="sníž. přenesená",J133,0)</f>
        <v>0</v>
      </c>
      <c r="BI133" s="220">
        <f>IF(N133="nulová",J133,0)</f>
        <v>0</v>
      </c>
      <c r="BJ133" s="22" t="s">
        <v>80</v>
      </c>
      <c r="BK133" s="220">
        <f>ROUND(I133*H133,1)</f>
        <v>0</v>
      </c>
      <c r="BL133" s="22" t="s">
        <v>143</v>
      </c>
      <c r="BM133" s="22" t="s">
        <v>244</v>
      </c>
    </row>
    <row r="134" spans="2:47" s="1" customFormat="1" ht="13.5">
      <c r="B134" s="44"/>
      <c r="C134" s="72"/>
      <c r="D134" s="221" t="s">
        <v>181</v>
      </c>
      <c r="E134" s="72"/>
      <c r="F134" s="224" t="s">
        <v>245</v>
      </c>
      <c r="G134" s="72"/>
      <c r="H134" s="72"/>
      <c r="I134" s="182"/>
      <c r="J134" s="72"/>
      <c r="K134" s="72"/>
      <c r="L134" s="70"/>
      <c r="M134" s="223"/>
      <c r="N134" s="45"/>
      <c r="O134" s="45"/>
      <c r="P134" s="45"/>
      <c r="Q134" s="45"/>
      <c r="R134" s="45"/>
      <c r="S134" s="45"/>
      <c r="T134" s="93"/>
      <c r="AT134" s="22" t="s">
        <v>181</v>
      </c>
      <c r="AU134" s="22" t="s">
        <v>82</v>
      </c>
    </row>
    <row r="135" spans="2:51" s="11" customFormat="1" ht="13.5">
      <c r="B135" s="238"/>
      <c r="C135" s="239"/>
      <c r="D135" s="221" t="s">
        <v>183</v>
      </c>
      <c r="E135" s="240" t="s">
        <v>21</v>
      </c>
      <c r="F135" s="241" t="s">
        <v>199</v>
      </c>
      <c r="G135" s="239"/>
      <c r="H135" s="240" t="s">
        <v>21</v>
      </c>
      <c r="I135" s="242"/>
      <c r="J135" s="239"/>
      <c r="K135" s="239"/>
      <c r="L135" s="243"/>
      <c r="M135" s="244"/>
      <c r="N135" s="245"/>
      <c r="O135" s="245"/>
      <c r="P135" s="245"/>
      <c r="Q135" s="245"/>
      <c r="R135" s="245"/>
      <c r="S135" s="245"/>
      <c r="T135" s="246"/>
      <c r="AT135" s="247" t="s">
        <v>183</v>
      </c>
      <c r="AU135" s="247" t="s">
        <v>82</v>
      </c>
      <c r="AV135" s="11" t="s">
        <v>80</v>
      </c>
      <c r="AW135" s="11" t="s">
        <v>35</v>
      </c>
      <c r="AX135" s="11" t="s">
        <v>72</v>
      </c>
      <c r="AY135" s="247" t="s">
        <v>122</v>
      </c>
    </row>
    <row r="136" spans="2:51" s="12" customFormat="1" ht="13.5">
      <c r="B136" s="248"/>
      <c r="C136" s="249"/>
      <c r="D136" s="221" t="s">
        <v>183</v>
      </c>
      <c r="E136" s="250" t="s">
        <v>21</v>
      </c>
      <c r="F136" s="251" t="s">
        <v>246</v>
      </c>
      <c r="G136" s="249"/>
      <c r="H136" s="252">
        <v>90</v>
      </c>
      <c r="I136" s="253"/>
      <c r="J136" s="249"/>
      <c r="K136" s="249"/>
      <c r="L136" s="254"/>
      <c r="M136" s="255"/>
      <c r="N136" s="256"/>
      <c r="O136" s="256"/>
      <c r="P136" s="256"/>
      <c r="Q136" s="256"/>
      <c r="R136" s="256"/>
      <c r="S136" s="256"/>
      <c r="T136" s="257"/>
      <c r="AT136" s="258" t="s">
        <v>183</v>
      </c>
      <c r="AU136" s="258" t="s">
        <v>82</v>
      </c>
      <c r="AV136" s="12" t="s">
        <v>82</v>
      </c>
      <c r="AW136" s="12" t="s">
        <v>35</v>
      </c>
      <c r="AX136" s="12" t="s">
        <v>72</v>
      </c>
      <c r="AY136" s="258" t="s">
        <v>122</v>
      </c>
    </row>
    <row r="137" spans="2:63" s="9" customFormat="1" ht="29.85" customHeight="1">
      <c r="B137" s="196"/>
      <c r="C137" s="197"/>
      <c r="D137" s="198" t="s">
        <v>71</v>
      </c>
      <c r="E137" s="236" t="s">
        <v>143</v>
      </c>
      <c r="F137" s="236" t="s">
        <v>247</v>
      </c>
      <c r="G137" s="197"/>
      <c r="H137" s="197"/>
      <c r="I137" s="200"/>
      <c r="J137" s="237">
        <f>BK137</f>
        <v>0</v>
      </c>
      <c r="K137" s="197"/>
      <c r="L137" s="202"/>
      <c r="M137" s="203"/>
      <c r="N137" s="204"/>
      <c r="O137" s="204"/>
      <c r="P137" s="205">
        <f>SUM(P138:P143)</f>
        <v>0</v>
      </c>
      <c r="Q137" s="204"/>
      <c r="R137" s="205">
        <f>SUM(R138:R143)</f>
        <v>5.5745249999999995</v>
      </c>
      <c r="S137" s="204"/>
      <c r="T137" s="206">
        <f>SUM(T138:T143)</f>
        <v>0</v>
      </c>
      <c r="AR137" s="207" t="s">
        <v>80</v>
      </c>
      <c r="AT137" s="208" t="s">
        <v>71</v>
      </c>
      <c r="AU137" s="208" t="s">
        <v>80</v>
      </c>
      <c r="AY137" s="207" t="s">
        <v>122</v>
      </c>
      <c r="BK137" s="209">
        <f>SUM(BK138:BK143)</f>
        <v>0</v>
      </c>
    </row>
    <row r="138" spans="2:65" s="1" customFormat="1" ht="25.5" customHeight="1">
      <c r="B138" s="44"/>
      <c r="C138" s="210" t="s">
        <v>248</v>
      </c>
      <c r="D138" s="210" t="s">
        <v>123</v>
      </c>
      <c r="E138" s="211" t="s">
        <v>249</v>
      </c>
      <c r="F138" s="212" t="s">
        <v>250</v>
      </c>
      <c r="G138" s="213" t="s">
        <v>179</v>
      </c>
      <c r="H138" s="214">
        <v>7.5</v>
      </c>
      <c r="I138" s="215"/>
      <c r="J138" s="214">
        <f>ROUND(I138*H138,1)</f>
        <v>0</v>
      </c>
      <c r="K138" s="212" t="s">
        <v>127</v>
      </c>
      <c r="L138" s="70"/>
      <c r="M138" s="216" t="s">
        <v>21</v>
      </c>
      <c r="N138" s="217" t="s">
        <v>43</v>
      </c>
      <c r="O138" s="45"/>
      <c r="P138" s="218">
        <f>O138*H138</f>
        <v>0</v>
      </c>
      <c r="Q138" s="218">
        <v>0</v>
      </c>
      <c r="R138" s="218">
        <f>Q138*H138</f>
        <v>0</v>
      </c>
      <c r="S138" s="218">
        <v>0</v>
      </c>
      <c r="T138" s="219">
        <f>S138*H138</f>
        <v>0</v>
      </c>
      <c r="AR138" s="22" t="s">
        <v>143</v>
      </c>
      <c r="AT138" s="22" t="s">
        <v>123</v>
      </c>
      <c r="AU138" s="22" t="s">
        <v>82</v>
      </c>
      <c r="AY138" s="22" t="s">
        <v>122</v>
      </c>
      <c r="BE138" s="220">
        <f>IF(N138="základní",J138,0)</f>
        <v>0</v>
      </c>
      <c r="BF138" s="220">
        <f>IF(N138="snížená",J138,0)</f>
        <v>0</v>
      </c>
      <c r="BG138" s="220">
        <f>IF(N138="zákl. přenesená",J138,0)</f>
        <v>0</v>
      </c>
      <c r="BH138" s="220">
        <f>IF(N138="sníž. přenesená",J138,0)</f>
        <v>0</v>
      </c>
      <c r="BI138" s="220">
        <f>IF(N138="nulová",J138,0)</f>
        <v>0</v>
      </c>
      <c r="BJ138" s="22" t="s">
        <v>80</v>
      </c>
      <c r="BK138" s="220">
        <f>ROUND(I138*H138,1)</f>
        <v>0</v>
      </c>
      <c r="BL138" s="22" t="s">
        <v>143</v>
      </c>
      <c r="BM138" s="22" t="s">
        <v>251</v>
      </c>
    </row>
    <row r="139" spans="2:47" s="1" customFormat="1" ht="13.5">
      <c r="B139" s="44"/>
      <c r="C139" s="72"/>
      <c r="D139" s="221" t="s">
        <v>181</v>
      </c>
      <c r="E139" s="72"/>
      <c r="F139" s="224" t="s">
        <v>252</v>
      </c>
      <c r="G139" s="72"/>
      <c r="H139" s="72"/>
      <c r="I139" s="182"/>
      <c r="J139" s="72"/>
      <c r="K139" s="72"/>
      <c r="L139" s="70"/>
      <c r="M139" s="223"/>
      <c r="N139" s="45"/>
      <c r="O139" s="45"/>
      <c r="P139" s="45"/>
      <c r="Q139" s="45"/>
      <c r="R139" s="45"/>
      <c r="S139" s="45"/>
      <c r="T139" s="93"/>
      <c r="AT139" s="22" t="s">
        <v>181</v>
      </c>
      <c r="AU139" s="22" t="s">
        <v>82</v>
      </c>
    </row>
    <row r="140" spans="2:51" s="11" customFormat="1" ht="13.5">
      <c r="B140" s="238"/>
      <c r="C140" s="239"/>
      <c r="D140" s="221" t="s">
        <v>183</v>
      </c>
      <c r="E140" s="240" t="s">
        <v>21</v>
      </c>
      <c r="F140" s="241" t="s">
        <v>253</v>
      </c>
      <c r="G140" s="239"/>
      <c r="H140" s="240" t="s">
        <v>21</v>
      </c>
      <c r="I140" s="242"/>
      <c r="J140" s="239"/>
      <c r="K140" s="239"/>
      <c r="L140" s="243"/>
      <c r="M140" s="244"/>
      <c r="N140" s="245"/>
      <c r="O140" s="245"/>
      <c r="P140" s="245"/>
      <c r="Q140" s="245"/>
      <c r="R140" s="245"/>
      <c r="S140" s="245"/>
      <c r="T140" s="246"/>
      <c r="AT140" s="247" t="s">
        <v>183</v>
      </c>
      <c r="AU140" s="247" t="s">
        <v>82</v>
      </c>
      <c r="AV140" s="11" t="s">
        <v>80</v>
      </c>
      <c r="AW140" s="11" t="s">
        <v>35</v>
      </c>
      <c r="AX140" s="11" t="s">
        <v>72</v>
      </c>
      <c r="AY140" s="247" t="s">
        <v>122</v>
      </c>
    </row>
    <row r="141" spans="2:51" s="12" customFormat="1" ht="13.5">
      <c r="B141" s="248"/>
      <c r="C141" s="249"/>
      <c r="D141" s="221" t="s">
        <v>183</v>
      </c>
      <c r="E141" s="250" t="s">
        <v>21</v>
      </c>
      <c r="F141" s="251" t="s">
        <v>254</v>
      </c>
      <c r="G141" s="249"/>
      <c r="H141" s="252">
        <v>7.5</v>
      </c>
      <c r="I141" s="253"/>
      <c r="J141" s="249"/>
      <c r="K141" s="249"/>
      <c r="L141" s="254"/>
      <c r="M141" s="255"/>
      <c r="N141" s="256"/>
      <c r="O141" s="256"/>
      <c r="P141" s="256"/>
      <c r="Q141" s="256"/>
      <c r="R141" s="256"/>
      <c r="S141" s="256"/>
      <c r="T141" s="257"/>
      <c r="AT141" s="258" t="s">
        <v>183</v>
      </c>
      <c r="AU141" s="258" t="s">
        <v>82</v>
      </c>
      <c r="AV141" s="12" t="s">
        <v>82</v>
      </c>
      <c r="AW141" s="12" t="s">
        <v>35</v>
      </c>
      <c r="AX141" s="12" t="s">
        <v>72</v>
      </c>
      <c r="AY141" s="258" t="s">
        <v>122</v>
      </c>
    </row>
    <row r="142" spans="2:65" s="1" customFormat="1" ht="25.5" customHeight="1">
      <c r="B142" s="44"/>
      <c r="C142" s="210" t="s">
        <v>255</v>
      </c>
      <c r="D142" s="210" t="s">
        <v>123</v>
      </c>
      <c r="E142" s="211" t="s">
        <v>256</v>
      </c>
      <c r="F142" s="212" t="s">
        <v>257</v>
      </c>
      <c r="G142" s="213" t="s">
        <v>179</v>
      </c>
      <c r="H142" s="214">
        <v>7.5</v>
      </c>
      <c r="I142" s="215"/>
      <c r="J142" s="214">
        <f>ROUND(I142*H142,1)</f>
        <v>0</v>
      </c>
      <c r="K142" s="212" t="s">
        <v>127</v>
      </c>
      <c r="L142" s="70"/>
      <c r="M142" s="216" t="s">
        <v>21</v>
      </c>
      <c r="N142" s="217" t="s">
        <v>43</v>
      </c>
      <c r="O142" s="45"/>
      <c r="P142" s="218">
        <f>O142*H142</f>
        <v>0</v>
      </c>
      <c r="Q142" s="218">
        <v>0.74327</v>
      </c>
      <c r="R142" s="218">
        <f>Q142*H142</f>
        <v>5.5745249999999995</v>
      </c>
      <c r="S142" s="218">
        <v>0</v>
      </c>
      <c r="T142" s="219">
        <f>S142*H142</f>
        <v>0</v>
      </c>
      <c r="AR142" s="22" t="s">
        <v>143</v>
      </c>
      <c r="AT142" s="22" t="s">
        <v>123</v>
      </c>
      <c r="AU142" s="22" t="s">
        <v>82</v>
      </c>
      <c r="AY142" s="22" t="s">
        <v>122</v>
      </c>
      <c r="BE142" s="220">
        <f>IF(N142="základní",J142,0)</f>
        <v>0</v>
      </c>
      <c r="BF142" s="220">
        <f>IF(N142="snížená",J142,0)</f>
        <v>0</v>
      </c>
      <c r="BG142" s="220">
        <f>IF(N142="zákl. přenesená",J142,0)</f>
        <v>0</v>
      </c>
      <c r="BH142" s="220">
        <f>IF(N142="sníž. přenesená",J142,0)</f>
        <v>0</v>
      </c>
      <c r="BI142" s="220">
        <f>IF(N142="nulová",J142,0)</f>
        <v>0</v>
      </c>
      <c r="BJ142" s="22" t="s">
        <v>80</v>
      </c>
      <c r="BK142" s="220">
        <f>ROUND(I142*H142,1)</f>
        <v>0</v>
      </c>
      <c r="BL142" s="22" t="s">
        <v>143</v>
      </c>
      <c r="BM142" s="22" t="s">
        <v>258</v>
      </c>
    </row>
    <row r="143" spans="2:47" s="1" customFormat="1" ht="13.5">
      <c r="B143" s="44"/>
      <c r="C143" s="72"/>
      <c r="D143" s="221" t="s">
        <v>181</v>
      </c>
      <c r="E143" s="72"/>
      <c r="F143" s="224" t="s">
        <v>259</v>
      </c>
      <c r="G143" s="72"/>
      <c r="H143" s="72"/>
      <c r="I143" s="182"/>
      <c r="J143" s="72"/>
      <c r="K143" s="72"/>
      <c r="L143" s="70"/>
      <c r="M143" s="223"/>
      <c r="N143" s="45"/>
      <c r="O143" s="45"/>
      <c r="P143" s="45"/>
      <c r="Q143" s="45"/>
      <c r="R143" s="45"/>
      <c r="S143" s="45"/>
      <c r="T143" s="93"/>
      <c r="AT143" s="22" t="s">
        <v>181</v>
      </c>
      <c r="AU143" s="22" t="s">
        <v>82</v>
      </c>
    </row>
    <row r="144" spans="2:63" s="9" customFormat="1" ht="29.85" customHeight="1">
      <c r="B144" s="196"/>
      <c r="C144" s="197"/>
      <c r="D144" s="198" t="s">
        <v>71</v>
      </c>
      <c r="E144" s="236" t="s">
        <v>147</v>
      </c>
      <c r="F144" s="236" t="s">
        <v>260</v>
      </c>
      <c r="G144" s="197"/>
      <c r="H144" s="197"/>
      <c r="I144" s="200"/>
      <c r="J144" s="237">
        <f>BK144</f>
        <v>0</v>
      </c>
      <c r="K144" s="197"/>
      <c r="L144" s="202"/>
      <c r="M144" s="203"/>
      <c r="N144" s="204"/>
      <c r="O144" s="204"/>
      <c r="P144" s="205">
        <f>SUM(P145:P166)</f>
        <v>0</v>
      </c>
      <c r="Q144" s="204"/>
      <c r="R144" s="205">
        <f>SUM(R145:R166)</f>
        <v>1243.74</v>
      </c>
      <c r="S144" s="204"/>
      <c r="T144" s="206">
        <f>SUM(T145:T166)</f>
        <v>0</v>
      </c>
      <c r="AR144" s="207" t="s">
        <v>80</v>
      </c>
      <c r="AT144" s="208" t="s">
        <v>71</v>
      </c>
      <c r="AU144" s="208" t="s">
        <v>80</v>
      </c>
      <c r="AY144" s="207" t="s">
        <v>122</v>
      </c>
      <c r="BK144" s="209">
        <f>SUM(BK145:BK166)</f>
        <v>0</v>
      </c>
    </row>
    <row r="145" spans="2:65" s="1" customFormat="1" ht="25.5" customHeight="1">
      <c r="B145" s="44"/>
      <c r="C145" s="210" t="s">
        <v>261</v>
      </c>
      <c r="D145" s="210" t="s">
        <v>123</v>
      </c>
      <c r="E145" s="211" t="s">
        <v>262</v>
      </c>
      <c r="F145" s="212" t="s">
        <v>263</v>
      </c>
      <c r="G145" s="213" t="s">
        <v>179</v>
      </c>
      <c r="H145" s="214">
        <v>3000</v>
      </c>
      <c r="I145" s="215"/>
      <c r="J145" s="214">
        <f>ROUND(I145*H145,1)</f>
        <v>0</v>
      </c>
      <c r="K145" s="212" t="s">
        <v>127</v>
      </c>
      <c r="L145" s="70"/>
      <c r="M145" s="216" t="s">
        <v>21</v>
      </c>
      <c r="N145" s="217" t="s">
        <v>43</v>
      </c>
      <c r="O145" s="45"/>
      <c r="P145" s="218">
        <f>O145*H145</f>
        <v>0</v>
      </c>
      <c r="Q145" s="218">
        <v>0</v>
      </c>
      <c r="R145" s="218">
        <f>Q145*H145</f>
        <v>0</v>
      </c>
      <c r="S145" s="218">
        <v>0</v>
      </c>
      <c r="T145" s="219">
        <f>S145*H145</f>
        <v>0</v>
      </c>
      <c r="AR145" s="22" t="s">
        <v>143</v>
      </c>
      <c r="AT145" s="22" t="s">
        <v>123</v>
      </c>
      <c r="AU145" s="22" t="s">
        <v>82</v>
      </c>
      <c r="AY145" s="22" t="s">
        <v>122</v>
      </c>
      <c r="BE145" s="220">
        <f>IF(N145="základní",J145,0)</f>
        <v>0</v>
      </c>
      <c r="BF145" s="220">
        <f>IF(N145="snížená",J145,0)</f>
        <v>0</v>
      </c>
      <c r="BG145" s="220">
        <f>IF(N145="zákl. přenesená",J145,0)</f>
        <v>0</v>
      </c>
      <c r="BH145" s="220">
        <f>IF(N145="sníž. přenesená",J145,0)</f>
        <v>0</v>
      </c>
      <c r="BI145" s="220">
        <f>IF(N145="nulová",J145,0)</f>
        <v>0</v>
      </c>
      <c r="BJ145" s="22" t="s">
        <v>80</v>
      </c>
      <c r="BK145" s="220">
        <f>ROUND(I145*H145,1)</f>
        <v>0</v>
      </c>
      <c r="BL145" s="22" t="s">
        <v>143</v>
      </c>
      <c r="BM145" s="22" t="s">
        <v>264</v>
      </c>
    </row>
    <row r="146" spans="2:51" s="11" customFormat="1" ht="13.5">
      <c r="B146" s="238"/>
      <c r="C146" s="239"/>
      <c r="D146" s="221" t="s">
        <v>183</v>
      </c>
      <c r="E146" s="240" t="s">
        <v>21</v>
      </c>
      <c r="F146" s="241" t="s">
        <v>184</v>
      </c>
      <c r="G146" s="239"/>
      <c r="H146" s="240" t="s">
        <v>21</v>
      </c>
      <c r="I146" s="242"/>
      <c r="J146" s="239"/>
      <c r="K146" s="239"/>
      <c r="L146" s="243"/>
      <c r="M146" s="244"/>
      <c r="N146" s="245"/>
      <c r="O146" s="245"/>
      <c r="P146" s="245"/>
      <c r="Q146" s="245"/>
      <c r="R146" s="245"/>
      <c r="S146" s="245"/>
      <c r="T146" s="246"/>
      <c r="AT146" s="247" t="s">
        <v>183</v>
      </c>
      <c r="AU146" s="247" t="s">
        <v>82</v>
      </c>
      <c r="AV146" s="11" t="s">
        <v>80</v>
      </c>
      <c r="AW146" s="11" t="s">
        <v>35</v>
      </c>
      <c r="AX146" s="11" t="s">
        <v>72</v>
      </c>
      <c r="AY146" s="247" t="s">
        <v>122</v>
      </c>
    </row>
    <row r="147" spans="2:51" s="12" customFormat="1" ht="13.5">
      <c r="B147" s="248"/>
      <c r="C147" s="249"/>
      <c r="D147" s="221" t="s">
        <v>183</v>
      </c>
      <c r="E147" s="250" t="s">
        <v>21</v>
      </c>
      <c r="F147" s="251" t="s">
        <v>265</v>
      </c>
      <c r="G147" s="249"/>
      <c r="H147" s="252">
        <v>3000</v>
      </c>
      <c r="I147" s="253"/>
      <c r="J147" s="249"/>
      <c r="K147" s="249"/>
      <c r="L147" s="254"/>
      <c r="M147" s="255"/>
      <c r="N147" s="256"/>
      <c r="O147" s="256"/>
      <c r="P147" s="256"/>
      <c r="Q147" s="256"/>
      <c r="R147" s="256"/>
      <c r="S147" s="256"/>
      <c r="T147" s="257"/>
      <c r="AT147" s="258" t="s">
        <v>183</v>
      </c>
      <c r="AU147" s="258" t="s">
        <v>82</v>
      </c>
      <c r="AV147" s="12" t="s">
        <v>82</v>
      </c>
      <c r="AW147" s="12" t="s">
        <v>35</v>
      </c>
      <c r="AX147" s="12" t="s">
        <v>72</v>
      </c>
      <c r="AY147" s="258" t="s">
        <v>122</v>
      </c>
    </row>
    <row r="148" spans="2:65" s="1" customFormat="1" ht="25.5" customHeight="1">
      <c r="B148" s="44"/>
      <c r="C148" s="210" t="s">
        <v>10</v>
      </c>
      <c r="D148" s="210" t="s">
        <v>123</v>
      </c>
      <c r="E148" s="211" t="s">
        <v>266</v>
      </c>
      <c r="F148" s="212" t="s">
        <v>267</v>
      </c>
      <c r="G148" s="213" t="s">
        <v>179</v>
      </c>
      <c r="H148" s="214">
        <v>5500</v>
      </c>
      <c r="I148" s="215"/>
      <c r="J148" s="214">
        <f>ROUND(I148*H148,1)</f>
        <v>0</v>
      </c>
      <c r="K148" s="212" t="s">
        <v>127</v>
      </c>
      <c r="L148" s="70"/>
      <c r="M148" s="216" t="s">
        <v>21</v>
      </c>
      <c r="N148" s="217" t="s">
        <v>43</v>
      </c>
      <c r="O148" s="45"/>
      <c r="P148" s="218">
        <f>O148*H148</f>
        <v>0</v>
      </c>
      <c r="Q148" s="218">
        <v>0.13188</v>
      </c>
      <c r="R148" s="218">
        <f>Q148*H148</f>
        <v>725.34</v>
      </c>
      <c r="S148" s="218">
        <v>0</v>
      </c>
      <c r="T148" s="219">
        <f>S148*H148</f>
        <v>0</v>
      </c>
      <c r="AR148" s="22" t="s">
        <v>143</v>
      </c>
      <c r="AT148" s="22" t="s">
        <v>123</v>
      </c>
      <c r="AU148" s="22" t="s">
        <v>82</v>
      </c>
      <c r="AY148" s="22" t="s">
        <v>122</v>
      </c>
      <c r="BE148" s="220">
        <f>IF(N148="základní",J148,0)</f>
        <v>0</v>
      </c>
      <c r="BF148" s="220">
        <f>IF(N148="snížená",J148,0)</f>
        <v>0</v>
      </c>
      <c r="BG148" s="220">
        <f>IF(N148="zákl. přenesená",J148,0)</f>
        <v>0</v>
      </c>
      <c r="BH148" s="220">
        <f>IF(N148="sníž. přenesená",J148,0)</f>
        <v>0</v>
      </c>
      <c r="BI148" s="220">
        <f>IF(N148="nulová",J148,0)</f>
        <v>0</v>
      </c>
      <c r="BJ148" s="22" t="s">
        <v>80</v>
      </c>
      <c r="BK148" s="220">
        <f>ROUND(I148*H148,1)</f>
        <v>0</v>
      </c>
      <c r="BL148" s="22" t="s">
        <v>143</v>
      </c>
      <c r="BM148" s="22" t="s">
        <v>268</v>
      </c>
    </row>
    <row r="149" spans="2:47" s="1" customFormat="1" ht="13.5">
      <c r="B149" s="44"/>
      <c r="C149" s="72"/>
      <c r="D149" s="221" t="s">
        <v>181</v>
      </c>
      <c r="E149" s="72"/>
      <c r="F149" s="224" t="s">
        <v>269</v>
      </c>
      <c r="G149" s="72"/>
      <c r="H149" s="72"/>
      <c r="I149" s="182"/>
      <c r="J149" s="72"/>
      <c r="K149" s="72"/>
      <c r="L149" s="70"/>
      <c r="M149" s="223"/>
      <c r="N149" s="45"/>
      <c r="O149" s="45"/>
      <c r="P149" s="45"/>
      <c r="Q149" s="45"/>
      <c r="R149" s="45"/>
      <c r="S149" s="45"/>
      <c r="T149" s="93"/>
      <c r="AT149" s="22" t="s">
        <v>181</v>
      </c>
      <c r="AU149" s="22" t="s">
        <v>82</v>
      </c>
    </row>
    <row r="150" spans="2:51" s="11" customFormat="1" ht="13.5">
      <c r="B150" s="238"/>
      <c r="C150" s="239"/>
      <c r="D150" s="221" t="s">
        <v>183</v>
      </c>
      <c r="E150" s="240" t="s">
        <v>21</v>
      </c>
      <c r="F150" s="241" t="s">
        <v>184</v>
      </c>
      <c r="G150" s="239"/>
      <c r="H150" s="240" t="s">
        <v>21</v>
      </c>
      <c r="I150" s="242"/>
      <c r="J150" s="239"/>
      <c r="K150" s="239"/>
      <c r="L150" s="243"/>
      <c r="M150" s="244"/>
      <c r="N150" s="245"/>
      <c r="O150" s="245"/>
      <c r="P150" s="245"/>
      <c r="Q150" s="245"/>
      <c r="R150" s="245"/>
      <c r="S150" s="245"/>
      <c r="T150" s="246"/>
      <c r="AT150" s="247" t="s">
        <v>183</v>
      </c>
      <c r="AU150" s="247" t="s">
        <v>82</v>
      </c>
      <c r="AV150" s="11" t="s">
        <v>80</v>
      </c>
      <c r="AW150" s="11" t="s">
        <v>35</v>
      </c>
      <c r="AX150" s="11" t="s">
        <v>72</v>
      </c>
      <c r="AY150" s="247" t="s">
        <v>122</v>
      </c>
    </row>
    <row r="151" spans="2:51" s="12" customFormat="1" ht="13.5">
      <c r="B151" s="248"/>
      <c r="C151" s="249"/>
      <c r="D151" s="221" t="s">
        <v>183</v>
      </c>
      <c r="E151" s="250" t="s">
        <v>21</v>
      </c>
      <c r="F151" s="251" t="s">
        <v>185</v>
      </c>
      <c r="G151" s="249"/>
      <c r="H151" s="252">
        <v>1500</v>
      </c>
      <c r="I151" s="253"/>
      <c r="J151" s="249"/>
      <c r="K151" s="249"/>
      <c r="L151" s="254"/>
      <c r="M151" s="255"/>
      <c r="N151" s="256"/>
      <c r="O151" s="256"/>
      <c r="P151" s="256"/>
      <c r="Q151" s="256"/>
      <c r="R151" s="256"/>
      <c r="S151" s="256"/>
      <c r="T151" s="257"/>
      <c r="AT151" s="258" t="s">
        <v>183</v>
      </c>
      <c r="AU151" s="258" t="s">
        <v>82</v>
      </c>
      <c r="AV151" s="12" t="s">
        <v>82</v>
      </c>
      <c r="AW151" s="12" t="s">
        <v>35</v>
      </c>
      <c r="AX151" s="12" t="s">
        <v>72</v>
      </c>
      <c r="AY151" s="258" t="s">
        <v>122</v>
      </c>
    </row>
    <row r="152" spans="2:51" s="11" customFormat="1" ht="13.5">
      <c r="B152" s="238"/>
      <c r="C152" s="239"/>
      <c r="D152" s="221" t="s">
        <v>183</v>
      </c>
      <c r="E152" s="240" t="s">
        <v>21</v>
      </c>
      <c r="F152" s="241" t="s">
        <v>270</v>
      </c>
      <c r="G152" s="239"/>
      <c r="H152" s="240" t="s">
        <v>21</v>
      </c>
      <c r="I152" s="242"/>
      <c r="J152" s="239"/>
      <c r="K152" s="239"/>
      <c r="L152" s="243"/>
      <c r="M152" s="244"/>
      <c r="N152" s="245"/>
      <c r="O152" s="245"/>
      <c r="P152" s="245"/>
      <c r="Q152" s="245"/>
      <c r="R152" s="245"/>
      <c r="S152" s="245"/>
      <c r="T152" s="246"/>
      <c r="AT152" s="247" t="s">
        <v>183</v>
      </c>
      <c r="AU152" s="247" t="s">
        <v>82</v>
      </c>
      <c r="AV152" s="11" t="s">
        <v>80</v>
      </c>
      <c r="AW152" s="11" t="s">
        <v>35</v>
      </c>
      <c r="AX152" s="11" t="s">
        <v>72</v>
      </c>
      <c r="AY152" s="247" t="s">
        <v>122</v>
      </c>
    </row>
    <row r="153" spans="2:51" s="12" customFormat="1" ht="13.5">
      <c r="B153" s="248"/>
      <c r="C153" s="249"/>
      <c r="D153" s="221" t="s">
        <v>183</v>
      </c>
      <c r="E153" s="250" t="s">
        <v>21</v>
      </c>
      <c r="F153" s="251" t="s">
        <v>271</v>
      </c>
      <c r="G153" s="249"/>
      <c r="H153" s="252">
        <v>4000</v>
      </c>
      <c r="I153" s="253"/>
      <c r="J153" s="249"/>
      <c r="K153" s="249"/>
      <c r="L153" s="254"/>
      <c r="M153" s="255"/>
      <c r="N153" s="256"/>
      <c r="O153" s="256"/>
      <c r="P153" s="256"/>
      <c r="Q153" s="256"/>
      <c r="R153" s="256"/>
      <c r="S153" s="256"/>
      <c r="T153" s="257"/>
      <c r="AT153" s="258" t="s">
        <v>183</v>
      </c>
      <c r="AU153" s="258" t="s">
        <v>82</v>
      </c>
      <c r="AV153" s="12" t="s">
        <v>82</v>
      </c>
      <c r="AW153" s="12" t="s">
        <v>35</v>
      </c>
      <c r="AX153" s="12" t="s">
        <v>72</v>
      </c>
      <c r="AY153" s="258" t="s">
        <v>122</v>
      </c>
    </row>
    <row r="154" spans="2:65" s="1" customFormat="1" ht="25.5" customHeight="1">
      <c r="B154" s="44"/>
      <c r="C154" s="210" t="s">
        <v>272</v>
      </c>
      <c r="D154" s="210" t="s">
        <v>123</v>
      </c>
      <c r="E154" s="211" t="s">
        <v>273</v>
      </c>
      <c r="F154" s="212" t="s">
        <v>274</v>
      </c>
      <c r="G154" s="213" t="s">
        <v>179</v>
      </c>
      <c r="H154" s="214">
        <v>12940</v>
      </c>
      <c r="I154" s="215"/>
      <c r="J154" s="214">
        <f>ROUND(I154*H154,1)</f>
        <v>0</v>
      </c>
      <c r="K154" s="212" t="s">
        <v>127</v>
      </c>
      <c r="L154" s="70"/>
      <c r="M154" s="216" t="s">
        <v>21</v>
      </c>
      <c r="N154" s="217" t="s">
        <v>43</v>
      </c>
      <c r="O154" s="45"/>
      <c r="P154" s="218">
        <f>O154*H154</f>
        <v>0</v>
      </c>
      <c r="Q154" s="218">
        <v>0</v>
      </c>
      <c r="R154" s="218">
        <f>Q154*H154</f>
        <v>0</v>
      </c>
      <c r="S154" s="218">
        <v>0</v>
      </c>
      <c r="T154" s="219">
        <f>S154*H154</f>
        <v>0</v>
      </c>
      <c r="AR154" s="22" t="s">
        <v>143</v>
      </c>
      <c r="AT154" s="22" t="s">
        <v>123</v>
      </c>
      <c r="AU154" s="22" t="s">
        <v>82</v>
      </c>
      <c r="AY154" s="22" t="s">
        <v>122</v>
      </c>
      <c r="BE154" s="220">
        <f>IF(N154="základní",J154,0)</f>
        <v>0</v>
      </c>
      <c r="BF154" s="220">
        <f>IF(N154="snížená",J154,0)</f>
        <v>0</v>
      </c>
      <c r="BG154" s="220">
        <f>IF(N154="zákl. přenesená",J154,0)</f>
        <v>0</v>
      </c>
      <c r="BH154" s="220">
        <f>IF(N154="sníž. přenesená",J154,0)</f>
        <v>0</v>
      </c>
      <c r="BI154" s="220">
        <f>IF(N154="nulová",J154,0)</f>
        <v>0</v>
      </c>
      <c r="BJ154" s="22" t="s">
        <v>80</v>
      </c>
      <c r="BK154" s="220">
        <f>ROUND(I154*H154,1)</f>
        <v>0</v>
      </c>
      <c r="BL154" s="22" t="s">
        <v>143</v>
      </c>
      <c r="BM154" s="22" t="s">
        <v>275</v>
      </c>
    </row>
    <row r="155" spans="2:65" s="1" customFormat="1" ht="25.5" customHeight="1">
      <c r="B155" s="44"/>
      <c r="C155" s="210" t="s">
        <v>276</v>
      </c>
      <c r="D155" s="210" t="s">
        <v>123</v>
      </c>
      <c r="E155" s="211" t="s">
        <v>277</v>
      </c>
      <c r="F155" s="212" t="s">
        <v>278</v>
      </c>
      <c r="G155" s="213" t="s">
        <v>179</v>
      </c>
      <c r="H155" s="214">
        <v>12700</v>
      </c>
      <c r="I155" s="215"/>
      <c r="J155" s="214">
        <f>ROUND(I155*H155,1)</f>
        <v>0</v>
      </c>
      <c r="K155" s="212" t="s">
        <v>127</v>
      </c>
      <c r="L155" s="70"/>
      <c r="M155" s="216" t="s">
        <v>21</v>
      </c>
      <c r="N155" s="217" t="s">
        <v>43</v>
      </c>
      <c r="O155" s="45"/>
      <c r="P155" s="218">
        <f>O155*H155</f>
        <v>0</v>
      </c>
      <c r="Q155" s="218">
        <v>0</v>
      </c>
      <c r="R155" s="218">
        <f>Q155*H155</f>
        <v>0</v>
      </c>
      <c r="S155" s="218">
        <v>0</v>
      </c>
      <c r="T155" s="219">
        <f>S155*H155</f>
        <v>0</v>
      </c>
      <c r="AR155" s="22" t="s">
        <v>143</v>
      </c>
      <c r="AT155" s="22" t="s">
        <v>123</v>
      </c>
      <c r="AU155" s="22" t="s">
        <v>82</v>
      </c>
      <c r="AY155" s="22" t="s">
        <v>122</v>
      </c>
      <c r="BE155" s="220">
        <f>IF(N155="základní",J155,0)</f>
        <v>0</v>
      </c>
      <c r="BF155" s="220">
        <f>IF(N155="snížená",J155,0)</f>
        <v>0</v>
      </c>
      <c r="BG155" s="220">
        <f>IF(N155="zákl. přenesená",J155,0)</f>
        <v>0</v>
      </c>
      <c r="BH155" s="220">
        <f>IF(N155="sníž. přenesená",J155,0)</f>
        <v>0</v>
      </c>
      <c r="BI155" s="220">
        <f>IF(N155="nulová",J155,0)</f>
        <v>0</v>
      </c>
      <c r="BJ155" s="22" t="s">
        <v>80</v>
      </c>
      <c r="BK155" s="220">
        <f>ROUND(I155*H155,1)</f>
        <v>0</v>
      </c>
      <c r="BL155" s="22" t="s">
        <v>143</v>
      </c>
      <c r="BM155" s="22" t="s">
        <v>279</v>
      </c>
    </row>
    <row r="156" spans="2:47" s="1" customFormat="1" ht="13.5">
      <c r="B156" s="44"/>
      <c r="C156" s="72"/>
      <c r="D156" s="221" t="s">
        <v>181</v>
      </c>
      <c r="E156" s="72"/>
      <c r="F156" s="224" t="s">
        <v>280</v>
      </c>
      <c r="G156" s="72"/>
      <c r="H156" s="72"/>
      <c r="I156" s="182"/>
      <c r="J156" s="72"/>
      <c r="K156" s="72"/>
      <c r="L156" s="70"/>
      <c r="M156" s="223"/>
      <c r="N156" s="45"/>
      <c r="O156" s="45"/>
      <c r="P156" s="45"/>
      <c r="Q156" s="45"/>
      <c r="R156" s="45"/>
      <c r="S156" s="45"/>
      <c r="T156" s="93"/>
      <c r="AT156" s="22" t="s">
        <v>181</v>
      </c>
      <c r="AU156" s="22" t="s">
        <v>82</v>
      </c>
    </row>
    <row r="157" spans="2:65" s="1" customFormat="1" ht="25.5" customHeight="1">
      <c r="B157" s="44"/>
      <c r="C157" s="210" t="s">
        <v>281</v>
      </c>
      <c r="D157" s="210" t="s">
        <v>123</v>
      </c>
      <c r="E157" s="211" t="s">
        <v>282</v>
      </c>
      <c r="F157" s="212" t="s">
        <v>283</v>
      </c>
      <c r="G157" s="213" t="s">
        <v>179</v>
      </c>
      <c r="H157" s="214">
        <v>12700</v>
      </c>
      <c r="I157" s="215"/>
      <c r="J157" s="214">
        <f>ROUND(I157*H157,1)</f>
        <v>0</v>
      </c>
      <c r="K157" s="212" t="s">
        <v>127</v>
      </c>
      <c r="L157" s="70"/>
      <c r="M157" s="216" t="s">
        <v>21</v>
      </c>
      <c r="N157" s="217" t="s">
        <v>43</v>
      </c>
      <c r="O157" s="45"/>
      <c r="P157" s="218">
        <f>O157*H157</f>
        <v>0</v>
      </c>
      <c r="Q157" s="218">
        <v>0</v>
      </c>
      <c r="R157" s="218">
        <f>Q157*H157</f>
        <v>0</v>
      </c>
      <c r="S157" s="218">
        <v>0</v>
      </c>
      <c r="T157" s="219">
        <f>S157*H157</f>
        <v>0</v>
      </c>
      <c r="AR157" s="22" t="s">
        <v>143</v>
      </c>
      <c r="AT157" s="22" t="s">
        <v>123</v>
      </c>
      <c r="AU157" s="22" t="s">
        <v>82</v>
      </c>
      <c r="AY157" s="22" t="s">
        <v>122</v>
      </c>
      <c r="BE157" s="220">
        <f>IF(N157="základní",J157,0)</f>
        <v>0</v>
      </c>
      <c r="BF157" s="220">
        <f>IF(N157="snížená",J157,0)</f>
        <v>0</v>
      </c>
      <c r="BG157" s="220">
        <f>IF(N157="zákl. přenesená",J157,0)</f>
        <v>0</v>
      </c>
      <c r="BH157" s="220">
        <f>IF(N157="sníž. přenesená",J157,0)</f>
        <v>0</v>
      </c>
      <c r="BI157" s="220">
        <f>IF(N157="nulová",J157,0)</f>
        <v>0</v>
      </c>
      <c r="BJ157" s="22" t="s">
        <v>80</v>
      </c>
      <c r="BK157" s="220">
        <f>ROUND(I157*H157,1)</f>
        <v>0</v>
      </c>
      <c r="BL157" s="22" t="s">
        <v>143</v>
      </c>
      <c r="BM157" s="22" t="s">
        <v>284</v>
      </c>
    </row>
    <row r="158" spans="2:65" s="1" customFormat="1" ht="38.25" customHeight="1">
      <c r="B158" s="44"/>
      <c r="C158" s="210" t="s">
        <v>285</v>
      </c>
      <c r="D158" s="210" t="s">
        <v>123</v>
      </c>
      <c r="E158" s="211" t="s">
        <v>286</v>
      </c>
      <c r="F158" s="212" t="s">
        <v>287</v>
      </c>
      <c r="G158" s="213" t="s">
        <v>179</v>
      </c>
      <c r="H158" s="214">
        <v>12460</v>
      </c>
      <c r="I158" s="215"/>
      <c r="J158" s="214">
        <f>ROUND(I158*H158,1)</f>
        <v>0</v>
      </c>
      <c r="K158" s="212" t="s">
        <v>127</v>
      </c>
      <c r="L158" s="70"/>
      <c r="M158" s="216" t="s">
        <v>21</v>
      </c>
      <c r="N158" s="217" t="s">
        <v>43</v>
      </c>
      <c r="O158" s="45"/>
      <c r="P158" s="218">
        <f>O158*H158</f>
        <v>0</v>
      </c>
      <c r="Q158" s="218">
        <v>0</v>
      </c>
      <c r="R158" s="218">
        <f>Q158*H158</f>
        <v>0</v>
      </c>
      <c r="S158" s="218">
        <v>0</v>
      </c>
      <c r="T158" s="219">
        <f>S158*H158</f>
        <v>0</v>
      </c>
      <c r="AR158" s="22" t="s">
        <v>143</v>
      </c>
      <c r="AT158" s="22" t="s">
        <v>123</v>
      </c>
      <c r="AU158" s="22" t="s">
        <v>82</v>
      </c>
      <c r="AY158" s="22" t="s">
        <v>122</v>
      </c>
      <c r="BE158" s="220">
        <f>IF(N158="základní",J158,0)</f>
        <v>0</v>
      </c>
      <c r="BF158" s="220">
        <f>IF(N158="snížená",J158,0)</f>
        <v>0</v>
      </c>
      <c r="BG158" s="220">
        <f>IF(N158="zákl. přenesená",J158,0)</f>
        <v>0</v>
      </c>
      <c r="BH158" s="220">
        <f>IF(N158="sníž. přenesená",J158,0)</f>
        <v>0</v>
      </c>
      <c r="BI158" s="220">
        <f>IF(N158="nulová",J158,0)</f>
        <v>0</v>
      </c>
      <c r="BJ158" s="22" t="s">
        <v>80</v>
      </c>
      <c r="BK158" s="220">
        <f>ROUND(I158*H158,1)</f>
        <v>0</v>
      </c>
      <c r="BL158" s="22" t="s">
        <v>143</v>
      </c>
      <c r="BM158" s="22" t="s">
        <v>288</v>
      </c>
    </row>
    <row r="159" spans="2:47" s="1" customFormat="1" ht="13.5">
      <c r="B159" s="44"/>
      <c r="C159" s="72"/>
      <c r="D159" s="221" t="s">
        <v>181</v>
      </c>
      <c r="E159" s="72"/>
      <c r="F159" s="224" t="s">
        <v>289</v>
      </c>
      <c r="G159" s="72"/>
      <c r="H159" s="72"/>
      <c r="I159" s="182"/>
      <c r="J159" s="72"/>
      <c r="K159" s="72"/>
      <c r="L159" s="70"/>
      <c r="M159" s="223"/>
      <c r="N159" s="45"/>
      <c r="O159" s="45"/>
      <c r="P159" s="45"/>
      <c r="Q159" s="45"/>
      <c r="R159" s="45"/>
      <c r="S159" s="45"/>
      <c r="T159" s="93"/>
      <c r="AT159" s="22" t="s">
        <v>181</v>
      </c>
      <c r="AU159" s="22" t="s">
        <v>82</v>
      </c>
    </row>
    <row r="160" spans="2:65" s="1" customFormat="1" ht="25.5" customHeight="1">
      <c r="B160" s="44"/>
      <c r="C160" s="210" t="s">
        <v>290</v>
      </c>
      <c r="D160" s="210" t="s">
        <v>123</v>
      </c>
      <c r="E160" s="211" t="s">
        <v>291</v>
      </c>
      <c r="F160" s="212" t="s">
        <v>292</v>
      </c>
      <c r="G160" s="213" t="s">
        <v>179</v>
      </c>
      <c r="H160" s="214">
        <v>2400</v>
      </c>
      <c r="I160" s="215"/>
      <c r="J160" s="214">
        <f>ROUND(I160*H160,1)</f>
        <v>0</v>
      </c>
      <c r="K160" s="212" t="s">
        <v>127</v>
      </c>
      <c r="L160" s="70"/>
      <c r="M160" s="216" t="s">
        <v>21</v>
      </c>
      <c r="N160" s="217" t="s">
        <v>43</v>
      </c>
      <c r="O160" s="45"/>
      <c r="P160" s="218">
        <f>O160*H160</f>
        <v>0</v>
      </c>
      <c r="Q160" s="218">
        <v>0.216</v>
      </c>
      <c r="R160" s="218">
        <f>Q160*H160</f>
        <v>518.4</v>
      </c>
      <c r="S160" s="218">
        <v>0</v>
      </c>
      <c r="T160" s="219">
        <f>S160*H160</f>
        <v>0</v>
      </c>
      <c r="AR160" s="22" t="s">
        <v>143</v>
      </c>
      <c r="AT160" s="22" t="s">
        <v>123</v>
      </c>
      <c r="AU160" s="22" t="s">
        <v>82</v>
      </c>
      <c r="AY160" s="22" t="s">
        <v>122</v>
      </c>
      <c r="BE160" s="220">
        <f>IF(N160="základní",J160,0)</f>
        <v>0</v>
      </c>
      <c r="BF160" s="220">
        <f>IF(N160="snížená",J160,0)</f>
        <v>0</v>
      </c>
      <c r="BG160" s="220">
        <f>IF(N160="zákl. přenesená",J160,0)</f>
        <v>0</v>
      </c>
      <c r="BH160" s="220">
        <f>IF(N160="sníž. přenesená",J160,0)</f>
        <v>0</v>
      </c>
      <c r="BI160" s="220">
        <f>IF(N160="nulová",J160,0)</f>
        <v>0</v>
      </c>
      <c r="BJ160" s="22" t="s">
        <v>80</v>
      </c>
      <c r="BK160" s="220">
        <f>ROUND(I160*H160,1)</f>
        <v>0</v>
      </c>
      <c r="BL160" s="22" t="s">
        <v>143</v>
      </c>
      <c r="BM160" s="22" t="s">
        <v>293</v>
      </c>
    </row>
    <row r="161" spans="2:47" s="1" customFormat="1" ht="13.5">
      <c r="B161" s="44"/>
      <c r="C161" s="72"/>
      <c r="D161" s="221" t="s">
        <v>181</v>
      </c>
      <c r="E161" s="72"/>
      <c r="F161" s="224" t="s">
        <v>294</v>
      </c>
      <c r="G161" s="72"/>
      <c r="H161" s="72"/>
      <c r="I161" s="182"/>
      <c r="J161" s="72"/>
      <c r="K161" s="72"/>
      <c r="L161" s="70"/>
      <c r="M161" s="223"/>
      <c r="N161" s="45"/>
      <c r="O161" s="45"/>
      <c r="P161" s="45"/>
      <c r="Q161" s="45"/>
      <c r="R161" s="45"/>
      <c r="S161" s="45"/>
      <c r="T161" s="93"/>
      <c r="AT161" s="22" t="s">
        <v>181</v>
      </c>
      <c r="AU161" s="22" t="s">
        <v>82</v>
      </c>
    </row>
    <row r="162" spans="2:47" s="1" customFormat="1" ht="13.5">
      <c r="B162" s="44"/>
      <c r="C162" s="72"/>
      <c r="D162" s="221" t="s">
        <v>130</v>
      </c>
      <c r="E162" s="72"/>
      <c r="F162" s="224" t="s">
        <v>295</v>
      </c>
      <c r="G162" s="72"/>
      <c r="H162" s="72"/>
      <c r="I162" s="182"/>
      <c r="J162" s="72"/>
      <c r="K162" s="72"/>
      <c r="L162" s="70"/>
      <c r="M162" s="223"/>
      <c r="N162" s="45"/>
      <c r="O162" s="45"/>
      <c r="P162" s="45"/>
      <c r="Q162" s="45"/>
      <c r="R162" s="45"/>
      <c r="S162" s="45"/>
      <c r="T162" s="93"/>
      <c r="AT162" s="22" t="s">
        <v>130</v>
      </c>
      <c r="AU162" s="22" t="s">
        <v>82</v>
      </c>
    </row>
    <row r="163" spans="2:51" s="12" customFormat="1" ht="13.5">
      <c r="B163" s="248"/>
      <c r="C163" s="249"/>
      <c r="D163" s="221" t="s">
        <v>183</v>
      </c>
      <c r="E163" s="250" t="s">
        <v>21</v>
      </c>
      <c r="F163" s="251" t="s">
        <v>296</v>
      </c>
      <c r="G163" s="249"/>
      <c r="H163" s="252">
        <v>2400</v>
      </c>
      <c r="I163" s="253"/>
      <c r="J163" s="249"/>
      <c r="K163" s="249"/>
      <c r="L163" s="254"/>
      <c r="M163" s="255"/>
      <c r="N163" s="256"/>
      <c r="O163" s="256"/>
      <c r="P163" s="256"/>
      <c r="Q163" s="256"/>
      <c r="R163" s="256"/>
      <c r="S163" s="256"/>
      <c r="T163" s="257"/>
      <c r="AT163" s="258" t="s">
        <v>183</v>
      </c>
      <c r="AU163" s="258" t="s">
        <v>82</v>
      </c>
      <c r="AV163" s="12" t="s">
        <v>82</v>
      </c>
      <c r="AW163" s="12" t="s">
        <v>35</v>
      </c>
      <c r="AX163" s="12" t="s">
        <v>72</v>
      </c>
      <c r="AY163" s="258" t="s">
        <v>122</v>
      </c>
    </row>
    <row r="164" spans="2:65" s="1" customFormat="1" ht="25.5" customHeight="1">
      <c r="B164" s="44"/>
      <c r="C164" s="210" t="s">
        <v>9</v>
      </c>
      <c r="D164" s="210" t="s">
        <v>123</v>
      </c>
      <c r="E164" s="211" t="s">
        <v>297</v>
      </c>
      <c r="F164" s="212" t="s">
        <v>298</v>
      </c>
      <c r="G164" s="213" t="s">
        <v>179</v>
      </c>
      <c r="H164" s="214">
        <v>640</v>
      </c>
      <c r="I164" s="215"/>
      <c r="J164" s="214">
        <f>ROUND(I164*H164,1)</f>
        <v>0</v>
      </c>
      <c r="K164" s="212" t="s">
        <v>127</v>
      </c>
      <c r="L164" s="70"/>
      <c r="M164" s="216" t="s">
        <v>21</v>
      </c>
      <c r="N164" s="217" t="s">
        <v>43</v>
      </c>
      <c r="O164" s="45"/>
      <c r="P164" s="218">
        <f>O164*H164</f>
        <v>0</v>
      </c>
      <c r="Q164" s="218">
        <v>0</v>
      </c>
      <c r="R164" s="218">
        <f>Q164*H164</f>
        <v>0</v>
      </c>
      <c r="S164" s="218">
        <v>0</v>
      </c>
      <c r="T164" s="219">
        <f>S164*H164</f>
        <v>0</v>
      </c>
      <c r="AR164" s="22" t="s">
        <v>143</v>
      </c>
      <c r="AT164" s="22" t="s">
        <v>123</v>
      </c>
      <c r="AU164" s="22" t="s">
        <v>82</v>
      </c>
      <c r="AY164" s="22" t="s">
        <v>122</v>
      </c>
      <c r="BE164" s="220">
        <f>IF(N164="základní",J164,0)</f>
        <v>0</v>
      </c>
      <c r="BF164" s="220">
        <f>IF(N164="snížená",J164,0)</f>
        <v>0</v>
      </c>
      <c r="BG164" s="220">
        <f>IF(N164="zákl. přenesená",J164,0)</f>
        <v>0</v>
      </c>
      <c r="BH164" s="220">
        <f>IF(N164="sníž. přenesená",J164,0)</f>
        <v>0</v>
      </c>
      <c r="BI164" s="220">
        <f>IF(N164="nulová",J164,0)</f>
        <v>0</v>
      </c>
      <c r="BJ164" s="22" t="s">
        <v>80</v>
      </c>
      <c r="BK164" s="220">
        <f>ROUND(I164*H164,1)</f>
        <v>0</v>
      </c>
      <c r="BL164" s="22" t="s">
        <v>143</v>
      </c>
      <c r="BM164" s="22" t="s">
        <v>299</v>
      </c>
    </row>
    <row r="165" spans="2:51" s="11" customFormat="1" ht="13.5">
      <c r="B165" s="238"/>
      <c r="C165" s="239"/>
      <c r="D165" s="221" t="s">
        <v>183</v>
      </c>
      <c r="E165" s="240" t="s">
        <v>21</v>
      </c>
      <c r="F165" s="241" t="s">
        <v>237</v>
      </c>
      <c r="G165" s="239"/>
      <c r="H165" s="240" t="s">
        <v>21</v>
      </c>
      <c r="I165" s="242"/>
      <c r="J165" s="239"/>
      <c r="K165" s="239"/>
      <c r="L165" s="243"/>
      <c r="M165" s="244"/>
      <c r="N165" s="245"/>
      <c r="O165" s="245"/>
      <c r="P165" s="245"/>
      <c r="Q165" s="245"/>
      <c r="R165" s="245"/>
      <c r="S165" s="245"/>
      <c r="T165" s="246"/>
      <c r="AT165" s="247" t="s">
        <v>183</v>
      </c>
      <c r="AU165" s="247" t="s">
        <v>82</v>
      </c>
      <c r="AV165" s="11" t="s">
        <v>80</v>
      </c>
      <c r="AW165" s="11" t="s">
        <v>35</v>
      </c>
      <c r="AX165" s="11" t="s">
        <v>72</v>
      </c>
      <c r="AY165" s="247" t="s">
        <v>122</v>
      </c>
    </row>
    <row r="166" spans="2:51" s="12" customFormat="1" ht="13.5">
      <c r="B166" s="248"/>
      <c r="C166" s="249"/>
      <c r="D166" s="221" t="s">
        <v>183</v>
      </c>
      <c r="E166" s="250" t="s">
        <v>21</v>
      </c>
      <c r="F166" s="251" t="s">
        <v>300</v>
      </c>
      <c r="G166" s="249"/>
      <c r="H166" s="252">
        <v>640</v>
      </c>
      <c r="I166" s="253"/>
      <c r="J166" s="249"/>
      <c r="K166" s="249"/>
      <c r="L166" s="254"/>
      <c r="M166" s="255"/>
      <c r="N166" s="256"/>
      <c r="O166" s="256"/>
      <c r="P166" s="256"/>
      <c r="Q166" s="256"/>
      <c r="R166" s="256"/>
      <c r="S166" s="256"/>
      <c r="T166" s="257"/>
      <c r="AT166" s="258" t="s">
        <v>183</v>
      </c>
      <c r="AU166" s="258" t="s">
        <v>82</v>
      </c>
      <c r="AV166" s="12" t="s">
        <v>82</v>
      </c>
      <c r="AW166" s="12" t="s">
        <v>35</v>
      </c>
      <c r="AX166" s="12" t="s">
        <v>72</v>
      </c>
      <c r="AY166" s="258" t="s">
        <v>122</v>
      </c>
    </row>
    <row r="167" spans="2:63" s="9" customFormat="1" ht="29.85" customHeight="1">
      <c r="B167" s="196"/>
      <c r="C167" s="197"/>
      <c r="D167" s="198" t="s">
        <v>71</v>
      </c>
      <c r="E167" s="236" t="s">
        <v>225</v>
      </c>
      <c r="F167" s="236" t="s">
        <v>301</v>
      </c>
      <c r="G167" s="197"/>
      <c r="H167" s="197"/>
      <c r="I167" s="200"/>
      <c r="J167" s="237">
        <f>BK167</f>
        <v>0</v>
      </c>
      <c r="K167" s="197"/>
      <c r="L167" s="202"/>
      <c r="M167" s="203"/>
      <c r="N167" s="204"/>
      <c r="O167" s="204"/>
      <c r="P167" s="205">
        <f>P168+SUM(P169:P210)</f>
        <v>0</v>
      </c>
      <c r="Q167" s="204"/>
      <c r="R167" s="205">
        <f>R168+SUM(R169:R210)</f>
        <v>151.0529001</v>
      </c>
      <c r="S167" s="204"/>
      <c r="T167" s="206">
        <f>T168+SUM(T169:T210)</f>
        <v>875.3799999999999</v>
      </c>
      <c r="AR167" s="207" t="s">
        <v>80</v>
      </c>
      <c r="AT167" s="208" t="s">
        <v>71</v>
      </c>
      <c r="AU167" s="208" t="s">
        <v>80</v>
      </c>
      <c r="AY167" s="207" t="s">
        <v>122</v>
      </c>
      <c r="BK167" s="209">
        <f>BK168+SUM(BK169:BK210)</f>
        <v>0</v>
      </c>
    </row>
    <row r="168" spans="2:65" s="1" customFormat="1" ht="25.5" customHeight="1">
      <c r="B168" s="44"/>
      <c r="C168" s="210" t="s">
        <v>302</v>
      </c>
      <c r="D168" s="210" t="s">
        <v>123</v>
      </c>
      <c r="E168" s="211" t="s">
        <v>303</v>
      </c>
      <c r="F168" s="212" t="s">
        <v>304</v>
      </c>
      <c r="G168" s="213" t="s">
        <v>179</v>
      </c>
      <c r="H168" s="214">
        <v>12940</v>
      </c>
      <c r="I168" s="215"/>
      <c r="J168" s="214">
        <f>ROUND(I168*H168,1)</f>
        <v>0</v>
      </c>
      <c r="K168" s="212" t="s">
        <v>21</v>
      </c>
      <c r="L168" s="70"/>
      <c r="M168" s="216" t="s">
        <v>21</v>
      </c>
      <c r="N168" s="217" t="s">
        <v>43</v>
      </c>
      <c r="O168" s="45"/>
      <c r="P168" s="218">
        <f>O168*H168</f>
        <v>0</v>
      </c>
      <c r="Q168" s="218">
        <v>0</v>
      </c>
      <c r="R168" s="218">
        <f>Q168*H168</f>
        <v>0</v>
      </c>
      <c r="S168" s="218">
        <v>0</v>
      </c>
      <c r="T168" s="219">
        <f>S168*H168</f>
        <v>0</v>
      </c>
      <c r="AR168" s="22" t="s">
        <v>143</v>
      </c>
      <c r="AT168" s="22" t="s">
        <v>123</v>
      </c>
      <c r="AU168" s="22" t="s">
        <v>82</v>
      </c>
      <c r="AY168" s="22" t="s">
        <v>122</v>
      </c>
      <c r="BE168" s="220">
        <f>IF(N168="základní",J168,0)</f>
        <v>0</v>
      </c>
      <c r="BF168" s="220">
        <f>IF(N168="snížená",J168,0)</f>
        <v>0</v>
      </c>
      <c r="BG168" s="220">
        <f>IF(N168="zákl. přenesená",J168,0)</f>
        <v>0</v>
      </c>
      <c r="BH168" s="220">
        <f>IF(N168="sníž. přenesená",J168,0)</f>
        <v>0</v>
      </c>
      <c r="BI168" s="220">
        <f>IF(N168="nulová",J168,0)</f>
        <v>0</v>
      </c>
      <c r="BJ168" s="22" t="s">
        <v>80</v>
      </c>
      <c r="BK168" s="220">
        <f>ROUND(I168*H168,1)</f>
        <v>0</v>
      </c>
      <c r="BL168" s="22" t="s">
        <v>143</v>
      </c>
      <c r="BM168" s="22" t="s">
        <v>305</v>
      </c>
    </row>
    <row r="169" spans="2:65" s="1" customFormat="1" ht="25.5" customHeight="1">
      <c r="B169" s="44"/>
      <c r="C169" s="210" t="s">
        <v>306</v>
      </c>
      <c r="D169" s="210" t="s">
        <v>123</v>
      </c>
      <c r="E169" s="211" t="s">
        <v>307</v>
      </c>
      <c r="F169" s="212" t="s">
        <v>308</v>
      </c>
      <c r="G169" s="213" t="s">
        <v>309</v>
      </c>
      <c r="H169" s="214">
        <v>4810</v>
      </c>
      <c r="I169" s="215"/>
      <c r="J169" s="214">
        <f>ROUND(I169*H169,1)</f>
        <v>0</v>
      </c>
      <c r="K169" s="212" t="s">
        <v>127</v>
      </c>
      <c r="L169" s="70"/>
      <c r="M169" s="216" t="s">
        <v>21</v>
      </c>
      <c r="N169" s="217" t="s">
        <v>43</v>
      </c>
      <c r="O169" s="45"/>
      <c r="P169" s="218">
        <f>O169*H169</f>
        <v>0</v>
      </c>
      <c r="Q169" s="218">
        <v>0.00033</v>
      </c>
      <c r="R169" s="218">
        <f>Q169*H169</f>
        <v>1.5873</v>
      </c>
      <c r="S169" s="218">
        <v>0</v>
      </c>
      <c r="T169" s="219">
        <f>S169*H169</f>
        <v>0</v>
      </c>
      <c r="AR169" s="22" t="s">
        <v>143</v>
      </c>
      <c r="AT169" s="22" t="s">
        <v>123</v>
      </c>
      <c r="AU169" s="22" t="s">
        <v>82</v>
      </c>
      <c r="AY169" s="22" t="s">
        <v>122</v>
      </c>
      <c r="BE169" s="220">
        <f>IF(N169="základní",J169,0)</f>
        <v>0</v>
      </c>
      <c r="BF169" s="220">
        <f>IF(N169="snížená",J169,0)</f>
        <v>0</v>
      </c>
      <c r="BG169" s="220">
        <f>IF(N169="zákl. přenesená",J169,0)</f>
        <v>0</v>
      </c>
      <c r="BH169" s="220">
        <f>IF(N169="sníž. přenesená",J169,0)</f>
        <v>0</v>
      </c>
      <c r="BI169" s="220">
        <f>IF(N169="nulová",J169,0)</f>
        <v>0</v>
      </c>
      <c r="BJ169" s="22" t="s">
        <v>80</v>
      </c>
      <c r="BK169" s="220">
        <f>ROUND(I169*H169,1)</f>
        <v>0</v>
      </c>
      <c r="BL169" s="22" t="s">
        <v>143</v>
      </c>
      <c r="BM169" s="22" t="s">
        <v>310</v>
      </c>
    </row>
    <row r="170" spans="2:47" s="1" customFormat="1" ht="13.5">
      <c r="B170" s="44"/>
      <c r="C170" s="72"/>
      <c r="D170" s="221" t="s">
        <v>181</v>
      </c>
      <c r="E170" s="72"/>
      <c r="F170" s="224" t="s">
        <v>311</v>
      </c>
      <c r="G170" s="72"/>
      <c r="H170" s="72"/>
      <c r="I170" s="182"/>
      <c r="J170" s="72"/>
      <c r="K170" s="72"/>
      <c r="L170" s="70"/>
      <c r="M170" s="223"/>
      <c r="N170" s="45"/>
      <c r="O170" s="45"/>
      <c r="P170" s="45"/>
      <c r="Q170" s="45"/>
      <c r="R170" s="45"/>
      <c r="S170" s="45"/>
      <c r="T170" s="93"/>
      <c r="AT170" s="22" t="s">
        <v>181</v>
      </c>
      <c r="AU170" s="22" t="s">
        <v>82</v>
      </c>
    </row>
    <row r="171" spans="2:65" s="1" customFormat="1" ht="38.25" customHeight="1">
      <c r="B171" s="44"/>
      <c r="C171" s="210" t="s">
        <v>312</v>
      </c>
      <c r="D171" s="210" t="s">
        <v>123</v>
      </c>
      <c r="E171" s="211" t="s">
        <v>313</v>
      </c>
      <c r="F171" s="212" t="s">
        <v>314</v>
      </c>
      <c r="G171" s="213" t="s">
        <v>309</v>
      </c>
      <c r="H171" s="214">
        <v>2465</v>
      </c>
      <c r="I171" s="215"/>
      <c r="J171" s="214">
        <f>ROUND(I171*H171,1)</f>
        <v>0</v>
      </c>
      <c r="K171" s="212" t="s">
        <v>127</v>
      </c>
      <c r="L171" s="70"/>
      <c r="M171" s="216" t="s">
        <v>21</v>
      </c>
      <c r="N171" s="217" t="s">
        <v>43</v>
      </c>
      <c r="O171" s="45"/>
      <c r="P171" s="218">
        <f>O171*H171</f>
        <v>0</v>
      </c>
      <c r="Q171" s="218">
        <v>0.00028</v>
      </c>
      <c r="R171" s="218">
        <f>Q171*H171</f>
        <v>0.6901999999999999</v>
      </c>
      <c r="S171" s="218">
        <v>0</v>
      </c>
      <c r="T171" s="219">
        <f>S171*H171</f>
        <v>0</v>
      </c>
      <c r="AR171" s="22" t="s">
        <v>143</v>
      </c>
      <c r="AT171" s="22" t="s">
        <v>123</v>
      </c>
      <c r="AU171" s="22" t="s">
        <v>82</v>
      </c>
      <c r="AY171" s="22" t="s">
        <v>122</v>
      </c>
      <c r="BE171" s="220">
        <f>IF(N171="základní",J171,0)</f>
        <v>0</v>
      </c>
      <c r="BF171" s="220">
        <f>IF(N171="snížená",J171,0)</f>
        <v>0</v>
      </c>
      <c r="BG171" s="220">
        <f>IF(N171="zákl. přenesená",J171,0)</f>
        <v>0</v>
      </c>
      <c r="BH171" s="220">
        <f>IF(N171="sníž. přenesená",J171,0)</f>
        <v>0</v>
      </c>
      <c r="BI171" s="220">
        <f>IF(N171="nulová",J171,0)</f>
        <v>0</v>
      </c>
      <c r="BJ171" s="22" t="s">
        <v>80</v>
      </c>
      <c r="BK171" s="220">
        <f>ROUND(I171*H171,1)</f>
        <v>0</v>
      </c>
      <c r="BL171" s="22" t="s">
        <v>143</v>
      </c>
      <c r="BM171" s="22" t="s">
        <v>315</v>
      </c>
    </row>
    <row r="172" spans="2:47" s="1" customFormat="1" ht="13.5">
      <c r="B172" s="44"/>
      <c r="C172" s="72"/>
      <c r="D172" s="221" t="s">
        <v>181</v>
      </c>
      <c r="E172" s="72"/>
      <c r="F172" s="224" t="s">
        <v>316</v>
      </c>
      <c r="G172" s="72"/>
      <c r="H172" s="72"/>
      <c r="I172" s="182"/>
      <c r="J172" s="72"/>
      <c r="K172" s="72"/>
      <c r="L172" s="70"/>
      <c r="M172" s="223"/>
      <c r="N172" s="45"/>
      <c r="O172" s="45"/>
      <c r="P172" s="45"/>
      <c r="Q172" s="45"/>
      <c r="R172" s="45"/>
      <c r="S172" s="45"/>
      <c r="T172" s="93"/>
      <c r="AT172" s="22" t="s">
        <v>181</v>
      </c>
      <c r="AU172" s="22" t="s">
        <v>82</v>
      </c>
    </row>
    <row r="173" spans="2:65" s="1" customFormat="1" ht="38.25" customHeight="1">
      <c r="B173" s="44"/>
      <c r="C173" s="210" t="s">
        <v>317</v>
      </c>
      <c r="D173" s="210" t="s">
        <v>123</v>
      </c>
      <c r="E173" s="211" t="s">
        <v>318</v>
      </c>
      <c r="F173" s="212" t="s">
        <v>319</v>
      </c>
      <c r="G173" s="213" t="s">
        <v>134</v>
      </c>
      <c r="H173" s="214">
        <v>8</v>
      </c>
      <c r="I173" s="215"/>
      <c r="J173" s="214">
        <f>ROUND(I173*H173,1)</f>
        <v>0</v>
      </c>
      <c r="K173" s="212" t="s">
        <v>21</v>
      </c>
      <c r="L173" s="70"/>
      <c r="M173" s="216" t="s">
        <v>21</v>
      </c>
      <c r="N173" s="217" t="s">
        <v>43</v>
      </c>
      <c r="O173" s="45"/>
      <c r="P173" s="218">
        <f>O173*H173</f>
        <v>0</v>
      </c>
      <c r="Q173" s="218">
        <v>7.99561</v>
      </c>
      <c r="R173" s="218">
        <f>Q173*H173</f>
        <v>63.96488</v>
      </c>
      <c r="S173" s="218">
        <v>0</v>
      </c>
      <c r="T173" s="219">
        <f>S173*H173</f>
        <v>0</v>
      </c>
      <c r="AR173" s="22" t="s">
        <v>143</v>
      </c>
      <c r="AT173" s="22" t="s">
        <v>123</v>
      </c>
      <c r="AU173" s="22" t="s">
        <v>82</v>
      </c>
      <c r="AY173" s="22" t="s">
        <v>122</v>
      </c>
      <c r="BE173" s="220">
        <f>IF(N173="základní",J173,0)</f>
        <v>0</v>
      </c>
      <c r="BF173" s="220">
        <f>IF(N173="snížená",J173,0)</f>
        <v>0</v>
      </c>
      <c r="BG173" s="220">
        <f>IF(N173="zákl. přenesená",J173,0)</f>
        <v>0</v>
      </c>
      <c r="BH173" s="220">
        <f>IF(N173="sníž. přenesená",J173,0)</f>
        <v>0</v>
      </c>
      <c r="BI173" s="220">
        <f>IF(N173="nulová",J173,0)</f>
        <v>0</v>
      </c>
      <c r="BJ173" s="22" t="s">
        <v>80</v>
      </c>
      <c r="BK173" s="220">
        <f>ROUND(I173*H173,1)</f>
        <v>0</v>
      </c>
      <c r="BL173" s="22" t="s">
        <v>143</v>
      </c>
      <c r="BM173" s="22" t="s">
        <v>320</v>
      </c>
    </row>
    <row r="174" spans="2:47" s="1" customFormat="1" ht="13.5">
      <c r="B174" s="44"/>
      <c r="C174" s="72"/>
      <c r="D174" s="221" t="s">
        <v>181</v>
      </c>
      <c r="E174" s="72"/>
      <c r="F174" s="224" t="s">
        <v>321</v>
      </c>
      <c r="G174" s="72"/>
      <c r="H174" s="72"/>
      <c r="I174" s="182"/>
      <c r="J174" s="72"/>
      <c r="K174" s="72"/>
      <c r="L174" s="70"/>
      <c r="M174" s="223"/>
      <c r="N174" s="45"/>
      <c r="O174" s="45"/>
      <c r="P174" s="45"/>
      <c r="Q174" s="45"/>
      <c r="R174" s="45"/>
      <c r="S174" s="45"/>
      <c r="T174" s="93"/>
      <c r="AT174" s="22" t="s">
        <v>181</v>
      </c>
      <c r="AU174" s="22" t="s">
        <v>82</v>
      </c>
    </row>
    <row r="175" spans="2:65" s="1" customFormat="1" ht="25.5" customHeight="1">
      <c r="B175" s="44"/>
      <c r="C175" s="210" t="s">
        <v>322</v>
      </c>
      <c r="D175" s="210" t="s">
        <v>123</v>
      </c>
      <c r="E175" s="211" t="s">
        <v>323</v>
      </c>
      <c r="F175" s="212" t="s">
        <v>324</v>
      </c>
      <c r="G175" s="213" t="s">
        <v>134</v>
      </c>
      <c r="H175" s="214">
        <v>31</v>
      </c>
      <c r="I175" s="215"/>
      <c r="J175" s="214">
        <f>ROUND(I175*H175,1)</f>
        <v>0</v>
      </c>
      <c r="K175" s="212" t="s">
        <v>21</v>
      </c>
      <c r="L175" s="70"/>
      <c r="M175" s="216" t="s">
        <v>21</v>
      </c>
      <c r="N175" s="217" t="s">
        <v>43</v>
      </c>
      <c r="O175" s="45"/>
      <c r="P175" s="218">
        <f>O175*H175</f>
        <v>0</v>
      </c>
      <c r="Q175" s="218">
        <v>0.59927</v>
      </c>
      <c r="R175" s="218">
        <f>Q175*H175</f>
        <v>18.57737</v>
      </c>
      <c r="S175" s="218">
        <v>0</v>
      </c>
      <c r="T175" s="219">
        <f>S175*H175</f>
        <v>0</v>
      </c>
      <c r="AR175" s="22" t="s">
        <v>143</v>
      </c>
      <c r="AT175" s="22" t="s">
        <v>123</v>
      </c>
      <c r="AU175" s="22" t="s">
        <v>82</v>
      </c>
      <c r="AY175" s="22" t="s">
        <v>122</v>
      </c>
      <c r="BE175" s="220">
        <f>IF(N175="základní",J175,0)</f>
        <v>0</v>
      </c>
      <c r="BF175" s="220">
        <f>IF(N175="snížená",J175,0)</f>
        <v>0</v>
      </c>
      <c r="BG175" s="220">
        <f>IF(N175="zákl. přenesená",J175,0)</f>
        <v>0</v>
      </c>
      <c r="BH175" s="220">
        <f>IF(N175="sníž. přenesená",J175,0)</f>
        <v>0</v>
      </c>
      <c r="BI175" s="220">
        <f>IF(N175="nulová",J175,0)</f>
        <v>0</v>
      </c>
      <c r="BJ175" s="22" t="s">
        <v>80</v>
      </c>
      <c r="BK175" s="220">
        <f>ROUND(I175*H175,1)</f>
        <v>0</v>
      </c>
      <c r="BL175" s="22" t="s">
        <v>143</v>
      </c>
      <c r="BM175" s="22" t="s">
        <v>325</v>
      </c>
    </row>
    <row r="176" spans="2:47" s="1" customFormat="1" ht="13.5">
      <c r="B176" s="44"/>
      <c r="C176" s="72"/>
      <c r="D176" s="221" t="s">
        <v>181</v>
      </c>
      <c r="E176" s="72"/>
      <c r="F176" s="224" t="s">
        <v>321</v>
      </c>
      <c r="G176" s="72"/>
      <c r="H176" s="72"/>
      <c r="I176" s="182"/>
      <c r="J176" s="72"/>
      <c r="K176" s="72"/>
      <c r="L176" s="70"/>
      <c r="M176" s="223"/>
      <c r="N176" s="45"/>
      <c r="O176" s="45"/>
      <c r="P176" s="45"/>
      <c r="Q176" s="45"/>
      <c r="R176" s="45"/>
      <c r="S176" s="45"/>
      <c r="T176" s="93"/>
      <c r="AT176" s="22" t="s">
        <v>181</v>
      </c>
      <c r="AU176" s="22" t="s">
        <v>82</v>
      </c>
    </row>
    <row r="177" spans="2:51" s="12" customFormat="1" ht="13.5">
      <c r="B177" s="248"/>
      <c r="C177" s="249"/>
      <c r="D177" s="221" t="s">
        <v>183</v>
      </c>
      <c r="E177" s="250" t="s">
        <v>21</v>
      </c>
      <c r="F177" s="251" t="s">
        <v>326</v>
      </c>
      <c r="G177" s="249"/>
      <c r="H177" s="252">
        <v>63</v>
      </c>
      <c r="I177" s="253"/>
      <c r="J177" s="249"/>
      <c r="K177" s="249"/>
      <c r="L177" s="254"/>
      <c r="M177" s="255"/>
      <c r="N177" s="256"/>
      <c r="O177" s="256"/>
      <c r="P177" s="256"/>
      <c r="Q177" s="256"/>
      <c r="R177" s="256"/>
      <c r="S177" s="256"/>
      <c r="T177" s="257"/>
      <c r="AT177" s="258" t="s">
        <v>183</v>
      </c>
      <c r="AU177" s="258" t="s">
        <v>82</v>
      </c>
      <c r="AV177" s="12" t="s">
        <v>82</v>
      </c>
      <c r="AW177" s="12" t="s">
        <v>35</v>
      </c>
      <c r="AX177" s="12" t="s">
        <v>72</v>
      </c>
      <c r="AY177" s="258" t="s">
        <v>122</v>
      </c>
    </row>
    <row r="178" spans="2:51" s="12" customFormat="1" ht="13.5">
      <c r="B178" s="248"/>
      <c r="C178" s="249"/>
      <c r="D178" s="221" t="s">
        <v>183</v>
      </c>
      <c r="E178" s="250" t="s">
        <v>21</v>
      </c>
      <c r="F178" s="251" t="s">
        <v>327</v>
      </c>
      <c r="G178" s="249"/>
      <c r="H178" s="252">
        <v>-32</v>
      </c>
      <c r="I178" s="253"/>
      <c r="J178" s="249"/>
      <c r="K178" s="249"/>
      <c r="L178" s="254"/>
      <c r="M178" s="255"/>
      <c r="N178" s="256"/>
      <c r="O178" s="256"/>
      <c r="P178" s="256"/>
      <c r="Q178" s="256"/>
      <c r="R178" s="256"/>
      <c r="S178" s="256"/>
      <c r="T178" s="257"/>
      <c r="AT178" s="258" t="s">
        <v>183</v>
      </c>
      <c r="AU178" s="258" t="s">
        <v>82</v>
      </c>
      <c r="AV178" s="12" t="s">
        <v>82</v>
      </c>
      <c r="AW178" s="12" t="s">
        <v>35</v>
      </c>
      <c r="AX178" s="12" t="s">
        <v>72</v>
      </c>
      <c r="AY178" s="258" t="s">
        <v>122</v>
      </c>
    </row>
    <row r="179" spans="2:65" s="1" customFormat="1" ht="25.5" customHeight="1">
      <c r="B179" s="44"/>
      <c r="C179" s="210" t="s">
        <v>328</v>
      </c>
      <c r="D179" s="210" t="s">
        <v>123</v>
      </c>
      <c r="E179" s="211" t="s">
        <v>329</v>
      </c>
      <c r="F179" s="212" t="s">
        <v>330</v>
      </c>
      <c r="G179" s="213" t="s">
        <v>309</v>
      </c>
      <c r="H179" s="214">
        <v>2</v>
      </c>
      <c r="I179" s="215"/>
      <c r="J179" s="214">
        <f>ROUND(I179*H179,1)</f>
        <v>0</v>
      </c>
      <c r="K179" s="212" t="s">
        <v>127</v>
      </c>
      <c r="L179" s="70"/>
      <c r="M179" s="216" t="s">
        <v>21</v>
      </c>
      <c r="N179" s="217" t="s">
        <v>43</v>
      </c>
      <c r="O179" s="45"/>
      <c r="P179" s="218">
        <f>O179*H179</f>
        <v>0</v>
      </c>
      <c r="Q179" s="218">
        <v>1.22469</v>
      </c>
      <c r="R179" s="218">
        <f>Q179*H179</f>
        <v>2.44938</v>
      </c>
      <c r="S179" s="218">
        <v>0</v>
      </c>
      <c r="T179" s="219">
        <f>S179*H179</f>
        <v>0</v>
      </c>
      <c r="AR179" s="22" t="s">
        <v>143</v>
      </c>
      <c r="AT179" s="22" t="s">
        <v>123</v>
      </c>
      <c r="AU179" s="22" t="s">
        <v>82</v>
      </c>
      <c r="AY179" s="22" t="s">
        <v>122</v>
      </c>
      <c r="BE179" s="220">
        <f>IF(N179="základní",J179,0)</f>
        <v>0</v>
      </c>
      <c r="BF179" s="220">
        <f>IF(N179="snížená",J179,0)</f>
        <v>0</v>
      </c>
      <c r="BG179" s="220">
        <f>IF(N179="zákl. přenesená",J179,0)</f>
        <v>0</v>
      </c>
      <c r="BH179" s="220">
        <f>IF(N179="sníž. přenesená",J179,0)</f>
        <v>0</v>
      </c>
      <c r="BI179" s="220">
        <f>IF(N179="nulová",J179,0)</f>
        <v>0</v>
      </c>
      <c r="BJ179" s="22" t="s">
        <v>80</v>
      </c>
      <c r="BK179" s="220">
        <f>ROUND(I179*H179,1)</f>
        <v>0</v>
      </c>
      <c r="BL179" s="22" t="s">
        <v>143</v>
      </c>
      <c r="BM179" s="22" t="s">
        <v>331</v>
      </c>
    </row>
    <row r="180" spans="2:47" s="1" customFormat="1" ht="13.5">
      <c r="B180" s="44"/>
      <c r="C180" s="72"/>
      <c r="D180" s="221" t="s">
        <v>181</v>
      </c>
      <c r="E180" s="72"/>
      <c r="F180" s="224" t="s">
        <v>332</v>
      </c>
      <c r="G180" s="72"/>
      <c r="H180" s="72"/>
      <c r="I180" s="182"/>
      <c r="J180" s="72"/>
      <c r="K180" s="72"/>
      <c r="L180" s="70"/>
      <c r="M180" s="223"/>
      <c r="N180" s="45"/>
      <c r="O180" s="45"/>
      <c r="P180" s="45"/>
      <c r="Q180" s="45"/>
      <c r="R180" s="45"/>
      <c r="S180" s="45"/>
      <c r="T180" s="93"/>
      <c r="AT180" s="22" t="s">
        <v>181</v>
      </c>
      <c r="AU180" s="22" t="s">
        <v>82</v>
      </c>
    </row>
    <row r="181" spans="2:65" s="1" customFormat="1" ht="25.5" customHeight="1">
      <c r="B181" s="44"/>
      <c r="C181" s="259" t="s">
        <v>333</v>
      </c>
      <c r="D181" s="259" t="s">
        <v>226</v>
      </c>
      <c r="E181" s="260" t="s">
        <v>334</v>
      </c>
      <c r="F181" s="261" t="s">
        <v>335</v>
      </c>
      <c r="G181" s="262" t="s">
        <v>134</v>
      </c>
      <c r="H181" s="263">
        <v>1</v>
      </c>
      <c r="I181" s="264"/>
      <c r="J181" s="263">
        <f>ROUND(I181*H181,1)</f>
        <v>0</v>
      </c>
      <c r="K181" s="261" t="s">
        <v>127</v>
      </c>
      <c r="L181" s="265"/>
      <c r="M181" s="266" t="s">
        <v>21</v>
      </c>
      <c r="N181" s="267" t="s">
        <v>43</v>
      </c>
      <c r="O181" s="45"/>
      <c r="P181" s="218">
        <f>O181*H181</f>
        <v>0</v>
      </c>
      <c r="Q181" s="218">
        <v>1.747</v>
      </c>
      <c r="R181" s="218">
        <f>Q181*H181</f>
        <v>1.747</v>
      </c>
      <c r="S181" s="218">
        <v>0</v>
      </c>
      <c r="T181" s="219">
        <f>S181*H181</f>
        <v>0</v>
      </c>
      <c r="AR181" s="22" t="s">
        <v>162</v>
      </c>
      <c r="AT181" s="22" t="s">
        <v>226</v>
      </c>
      <c r="AU181" s="22" t="s">
        <v>82</v>
      </c>
      <c r="AY181" s="22" t="s">
        <v>122</v>
      </c>
      <c r="BE181" s="220">
        <f>IF(N181="základní",J181,0)</f>
        <v>0</v>
      </c>
      <c r="BF181" s="220">
        <f>IF(N181="snížená",J181,0)</f>
        <v>0</v>
      </c>
      <c r="BG181" s="220">
        <f>IF(N181="zákl. přenesená",J181,0)</f>
        <v>0</v>
      </c>
      <c r="BH181" s="220">
        <f>IF(N181="sníž. přenesená",J181,0)</f>
        <v>0</v>
      </c>
      <c r="BI181" s="220">
        <f>IF(N181="nulová",J181,0)</f>
        <v>0</v>
      </c>
      <c r="BJ181" s="22" t="s">
        <v>80</v>
      </c>
      <c r="BK181" s="220">
        <f>ROUND(I181*H181,1)</f>
        <v>0</v>
      </c>
      <c r="BL181" s="22" t="s">
        <v>143</v>
      </c>
      <c r="BM181" s="22" t="s">
        <v>336</v>
      </c>
    </row>
    <row r="182" spans="2:65" s="1" customFormat="1" ht="16.5" customHeight="1">
      <c r="B182" s="44"/>
      <c r="C182" s="210" t="s">
        <v>337</v>
      </c>
      <c r="D182" s="210" t="s">
        <v>123</v>
      </c>
      <c r="E182" s="211" t="s">
        <v>338</v>
      </c>
      <c r="F182" s="212" t="s">
        <v>339</v>
      </c>
      <c r="G182" s="213" t="s">
        <v>134</v>
      </c>
      <c r="H182" s="214">
        <v>17</v>
      </c>
      <c r="I182" s="215"/>
      <c r="J182" s="214">
        <f>ROUND(I182*H182,1)</f>
        <v>0</v>
      </c>
      <c r="K182" s="212" t="s">
        <v>21</v>
      </c>
      <c r="L182" s="70"/>
      <c r="M182" s="216" t="s">
        <v>21</v>
      </c>
      <c r="N182" s="217" t="s">
        <v>43</v>
      </c>
      <c r="O182" s="45"/>
      <c r="P182" s="218">
        <f>O182*H182</f>
        <v>0</v>
      </c>
      <c r="Q182" s="218">
        <v>0.007</v>
      </c>
      <c r="R182" s="218">
        <f>Q182*H182</f>
        <v>0.11900000000000001</v>
      </c>
      <c r="S182" s="218">
        <v>0</v>
      </c>
      <c r="T182" s="219">
        <f>S182*H182</f>
        <v>0</v>
      </c>
      <c r="AR182" s="22" t="s">
        <v>143</v>
      </c>
      <c r="AT182" s="22" t="s">
        <v>123</v>
      </c>
      <c r="AU182" s="22" t="s">
        <v>82</v>
      </c>
      <c r="AY182" s="22" t="s">
        <v>122</v>
      </c>
      <c r="BE182" s="220">
        <f>IF(N182="základní",J182,0)</f>
        <v>0</v>
      </c>
      <c r="BF182" s="220">
        <f>IF(N182="snížená",J182,0)</f>
        <v>0</v>
      </c>
      <c r="BG182" s="220">
        <f>IF(N182="zákl. přenesená",J182,0)</f>
        <v>0</v>
      </c>
      <c r="BH182" s="220">
        <f>IF(N182="sníž. přenesená",J182,0)</f>
        <v>0</v>
      </c>
      <c r="BI182" s="220">
        <f>IF(N182="nulová",J182,0)</f>
        <v>0</v>
      </c>
      <c r="BJ182" s="22" t="s">
        <v>80</v>
      </c>
      <c r="BK182" s="220">
        <f>ROUND(I182*H182,1)</f>
        <v>0</v>
      </c>
      <c r="BL182" s="22" t="s">
        <v>143</v>
      </c>
      <c r="BM182" s="22" t="s">
        <v>340</v>
      </c>
    </row>
    <row r="183" spans="2:51" s="12" customFormat="1" ht="13.5">
      <c r="B183" s="248"/>
      <c r="C183" s="249"/>
      <c r="D183" s="221" t="s">
        <v>183</v>
      </c>
      <c r="E183" s="250" t="s">
        <v>21</v>
      </c>
      <c r="F183" s="251" t="s">
        <v>341</v>
      </c>
      <c r="G183" s="249"/>
      <c r="H183" s="252">
        <v>17</v>
      </c>
      <c r="I183" s="253"/>
      <c r="J183" s="249"/>
      <c r="K183" s="249"/>
      <c r="L183" s="254"/>
      <c r="M183" s="255"/>
      <c r="N183" s="256"/>
      <c r="O183" s="256"/>
      <c r="P183" s="256"/>
      <c r="Q183" s="256"/>
      <c r="R183" s="256"/>
      <c r="S183" s="256"/>
      <c r="T183" s="257"/>
      <c r="AT183" s="258" t="s">
        <v>183</v>
      </c>
      <c r="AU183" s="258" t="s">
        <v>82</v>
      </c>
      <c r="AV183" s="12" t="s">
        <v>82</v>
      </c>
      <c r="AW183" s="12" t="s">
        <v>35</v>
      </c>
      <c r="AX183" s="12" t="s">
        <v>72</v>
      </c>
      <c r="AY183" s="258" t="s">
        <v>122</v>
      </c>
    </row>
    <row r="184" spans="2:65" s="1" customFormat="1" ht="25.5" customHeight="1">
      <c r="B184" s="44"/>
      <c r="C184" s="210" t="s">
        <v>342</v>
      </c>
      <c r="D184" s="210" t="s">
        <v>123</v>
      </c>
      <c r="E184" s="211" t="s">
        <v>343</v>
      </c>
      <c r="F184" s="212" t="s">
        <v>344</v>
      </c>
      <c r="G184" s="213" t="s">
        <v>191</v>
      </c>
      <c r="H184" s="214">
        <v>18.03</v>
      </c>
      <c r="I184" s="215"/>
      <c r="J184" s="214">
        <f>ROUND(I184*H184,1)</f>
        <v>0</v>
      </c>
      <c r="K184" s="212" t="s">
        <v>127</v>
      </c>
      <c r="L184" s="70"/>
      <c r="M184" s="216" t="s">
        <v>21</v>
      </c>
      <c r="N184" s="217" t="s">
        <v>43</v>
      </c>
      <c r="O184" s="45"/>
      <c r="P184" s="218">
        <f>O184*H184</f>
        <v>0</v>
      </c>
      <c r="Q184" s="218">
        <v>2.46367</v>
      </c>
      <c r="R184" s="218">
        <f>Q184*H184</f>
        <v>44.4199701</v>
      </c>
      <c r="S184" s="218">
        <v>0</v>
      </c>
      <c r="T184" s="219">
        <f>S184*H184</f>
        <v>0</v>
      </c>
      <c r="AR184" s="22" t="s">
        <v>143</v>
      </c>
      <c r="AT184" s="22" t="s">
        <v>123</v>
      </c>
      <c r="AU184" s="22" t="s">
        <v>82</v>
      </c>
      <c r="AY184" s="22" t="s">
        <v>122</v>
      </c>
      <c r="BE184" s="220">
        <f>IF(N184="základní",J184,0)</f>
        <v>0</v>
      </c>
      <c r="BF184" s="220">
        <f>IF(N184="snížená",J184,0)</f>
        <v>0</v>
      </c>
      <c r="BG184" s="220">
        <f>IF(N184="zákl. přenesená",J184,0)</f>
        <v>0</v>
      </c>
      <c r="BH184" s="220">
        <f>IF(N184="sníž. přenesená",J184,0)</f>
        <v>0</v>
      </c>
      <c r="BI184" s="220">
        <f>IF(N184="nulová",J184,0)</f>
        <v>0</v>
      </c>
      <c r="BJ184" s="22" t="s">
        <v>80</v>
      </c>
      <c r="BK184" s="220">
        <f>ROUND(I184*H184,1)</f>
        <v>0</v>
      </c>
      <c r="BL184" s="22" t="s">
        <v>143</v>
      </c>
      <c r="BM184" s="22" t="s">
        <v>345</v>
      </c>
    </row>
    <row r="185" spans="2:47" s="1" customFormat="1" ht="13.5">
      <c r="B185" s="44"/>
      <c r="C185" s="72"/>
      <c r="D185" s="221" t="s">
        <v>181</v>
      </c>
      <c r="E185" s="72"/>
      <c r="F185" s="224" t="s">
        <v>346</v>
      </c>
      <c r="G185" s="72"/>
      <c r="H185" s="72"/>
      <c r="I185" s="182"/>
      <c r="J185" s="72"/>
      <c r="K185" s="72"/>
      <c r="L185" s="70"/>
      <c r="M185" s="223"/>
      <c r="N185" s="45"/>
      <c r="O185" s="45"/>
      <c r="P185" s="45"/>
      <c r="Q185" s="45"/>
      <c r="R185" s="45"/>
      <c r="S185" s="45"/>
      <c r="T185" s="93"/>
      <c r="AT185" s="22" t="s">
        <v>181</v>
      </c>
      <c r="AU185" s="22" t="s">
        <v>82</v>
      </c>
    </row>
    <row r="186" spans="2:51" s="11" customFormat="1" ht="13.5">
      <c r="B186" s="238"/>
      <c r="C186" s="239"/>
      <c r="D186" s="221" t="s">
        <v>183</v>
      </c>
      <c r="E186" s="240" t="s">
        <v>21</v>
      </c>
      <c r="F186" s="241" t="s">
        <v>347</v>
      </c>
      <c r="G186" s="239"/>
      <c r="H186" s="240" t="s">
        <v>21</v>
      </c>
      <c r="I186" s="242"/>
      <c r="J186" s="239"/>
      <c r="K186" s="239"/>
      <c r="L186" s="243"/>
      <c r="M186" s="244"/>
      <c r="N186" s="245"/>
      <c r="O186" s="245"/>
      <c r="P186" s="245"/>
      <c r="Q186" s="245"/>
      <c r="R186" s="245"/>
      <c r="S186" s="245"/>
      <c r="T186" s="246"/>
      <c r="AT186" s="247" t="s">
        <v>183</v>
      </c>
      <c r="AU186" s="247" t="s">
        <v>82</v>
      </c>
      <c r="AV186" s="11" t="s">
        <v>80</v>
      </c>
      <c r="AW186" s="11" t="s">
        <v>35</v>
      </c>
      <c r="AX186" s="11" t="s">
        <v>72</v>
      </c>
      <c r="AY186" s="247" t="s">
        <v>122</v>
      </c>
    </row>
    <row r="187" spans="2:51" s="12" customFormat="1" ht="13.5">
      <c r="B187" s="248"/>
      <c r="C187" s="249"/>
      <c r="D187" s="221" t="s">
        <v>183</v>
      </c>
      <c r="E187" s="250" t="s">
        <v>21</v>
      </c>
      <c r="F187" s="251" t="s">
        <v>348</v>
      </c>
      <c r="G187" s="249"/>
      <c r="H187" s="252">
        <v>26.62</v>
      </c>
      <c r="I187" s="253"/>
      <c r="J187" s="249"/>
      <c r="K187" s="249"/>
      <c r="L187" s="254"/>
      <c r="M187" s="255"/>
      <c r="N187" s="256"/>
      <c r="O187" s="256"/>
      <c r="P187" s="256"/>
      <c r="Q187" s="256"/>
      <c r="R187" s="256"/>
      <c r="S187" s="256"/>
      <c r="T187" s="257"/>
      <c r="AT187" s="258" t="s">
        <v>183</v>
      </c>
      <c r="AU187" s="258" t="s">
        <v>82</v>
      </c>
      <c r="AV187" s="12" t="s">
        <v>82</v>
      </c>
      <c r="AW187" s="12" t="s">
        <v>35</v>
      </c>
      <c r="AX187" s="12" t="s">
        <v>72</v>
      </c>
      <c r="AY187" s="258" t="s">
        <v>122</v>
      </c>
    </row>
    <row r="188" spans="2:51" s="12" customFormat="1" ht="13.5">
      <c r="B188" s="248"/>
      <c r="C188" s="249"/>
      <c r="D188" s="221" t="s">
        <v>183</v>
      </c>
      <c r="E188" s="250" t="s">
        <v>21</v>
      </c>
      <c r="F188" s="251" t="s">
        <v>349</v>
      </c>
      <c r="G188" s="249"/>
      <c r="H188" s="252">
        <v>-9.58</v>
      </c>
      <c r="I188" s="253"/>
      <c r="J188" s="249"/>
      <c r="K188" s="249"/>
      <c r="L188" s="254"/>
      <c r="M188" s="255"/>
      <c r="N188" s="256"/>
      <c r="O188" s="256"/>
      <c r="P188" s="256"/>
      <c r="Q188" s="256"/>
      <c r="R188" s="256"/>
      <c r="S188" s="256"/>
      <c r="T188" s="257"/>
      <c r="AT188" s="258" t="s">
        <v>183</v>
      </c>
      <c r="AU188" s="258" t="s">
        <v>82</v>
      </c>
      <c r="AV188" s="12" t="s">
        <v>82</v>
      </c>
      <c r="AW188" s="12" t="s">
        <v>35</v>
      </c>
      <c r="AX188" s="12" t="s">
        <v>72</v>
      </c>
      <c r="AY188" s="258" t="s">
        <v>122</v>
      </c>
    </row>
    <row r="189" spans="2:51" s="11" customFormat="1" ht="13.5">
      <c r="B189" s="238"/>
      <c r="C189" s="239"/>
      <c r="D189" s="221" t="s">
        <v>183</v>
      </c>
      <c r="E189" s="240" t="s">
        <v>21</v>
      </c>
      <c r="F189" s="241" t="s">
        <v>350</v>
      </c>
      <c r="G189" s="239"/>
      <c r="H189" s="240" t="s">
        <v>21</v>
      </c>
      <c r="I189" s="242"/>
      <c r="J189" s="239"/>
      <c r="K189" s="239"/>
      <c r="L189" s="243"/>
      <c r="M189" s="244"/>
      <c r="N189" s="245"/>
      <c r="O189" s="245"/>
      <c r="P189" s="245"/>
      <c r="Q189" s="245"/>
      <c r="R189" s="245"/>
      <c r="S189" s="245"/>
      <c r="T189" s="246"/>
      <c r="AT189" s="247" t="s">
        <v>183</v>
      </c>
      <c r="AU189" s="247" t="s">
        <v>82</v>
      </c>
      <c r="AV189" s="11" t="s">
        <v>80</v>
      </c>
      <c r="AW189" s="11" t="s">
        <v>35</v>
      </c>
      <c r="AX189" s="11" t="s">
        <v>72</v>
      </c>
      <c r="AY189" s="247" t="s">
        <v>122</v>
      </c>
    </row>
    <row r="190" spans="2:51" s="12" customFormat="1" ht="13.5">
      <c r="B190" s="248"/>
      <c r="C190" s="249"/>
      <c r="D190" s="221" t="s">
        <v>183</v>
      </c>
      <c r="E190" s="250" t="s">
        <v>21</v>
      </c>
      <c r="F190" s="251" t="s">
        <v>351</v>
      </c>
      <c r="G190" s="249"/>
      <c r="H190" s="252">
        <v>2</v>
      </c>
      <c r="I190" s="253"/>
      <c r="J190" s="249"/>
      <c r="K190" s="249"/>
      <c r="L190" s="254"/>
      <c r="M190" s="255"/>
      <c r="N190" s="256"/>
      <c r="O190" s="256"/>
      <c r="P190" s="256"/>
      <c r="Q190" s="256"/>
      <c r="R190" s="256"/>
      <c r="S190" s="256"/>
      <c r="T190" s="257"/>
      <c r="AT190" s="258" t="s">
        <v>183</v>
      </c>
      <c r="AU190" s="258" t="s">
        <v>82</v>
      </c>
      <c r="AV190" s="12" t="s">
        <v>82</v>
      </c>
      <c r="AW190" s="12" t="s">
        <v>35</v>
      </c>
      <c r="AX190" s="12" t="s">
        <v>72</v>
      </c>
      <c r="AY190" s="258" t="s">
        <v>122</v>
      </c>
    </row>
    <row r="191" spans="2:51" s="12" customFormat="1" ht="13.5">
      <c r="B191" s="248"/>
      <c r="C191" s="249"/>
      <c r="D191" s="221" t="s">
        <v>183</v>
      </c>
      <c r="E191" s="250" t="s">
        <v>21</v>
      </c>
      <c r="F191" s="251" t="s">
        <v>352</v>
      </c>
      <c r="G191" s="249"/>
      <c r="H191" s="252">
        <v>-1.01</v>
      </c>
      <c r="I191" s="253"/>
      <c r="J191" s="249"/>
      <c r="K191" s="249"/>
      <c r="L191" s="254"/>
      <c r="M191" s="255"/>
      <c r="N191" s="256"/>
      <c r="O191" s="256"/>
      <c r="P191" s="256"/>
      <c r="Q191" s="256"/>
      <c r="R191" s="256"/>
      <c r="S191" s="256"/>
      <c r="T191" s="257"/>
      <c r="AT191" s="258" t="s">
        <v>183</v>
      </c>
      <c r="AU191" s="258" t="s">
        <v>82</v>
      </c>
      <c r="AV191" s="12" t="s">
        <v>82</v>
      </c>
      <c r="AW191" s="12" t="s">
        <v>35</v>
      </c>
      <c r="AX191" s="12" t="s">
        <v>72</v>
      </c>
      <c r="AY191" s="258" t="s">
        <v>122</v>
      </c>
    </row>
    <row r="192" spans="2:65" s="1" customFormat="1" ht="38.25" customHeight="1">
      <c r="B192" s="44"/>
      <c r="C192" s="210" t="s">
        <v>353</v>
      </c>
      <c r="D192" s="210" t="s">
        <v>123</v>
      </c>
      <c r="E192" s="211" t="s">
        <v>354</v>
      </c>
      <c r="F192" s="212" t="s">
        <v>355</v>
      </c>
      <c r="G192" s="213" t="s">
        <v>309</v>
      </c>
      <c r="H192" s="214">
        <v>0.5</v>
      </c>
      <c r="I192" s="215"/>
      <c r="J192" s="214">
        <f>ROUND(I192*H192,1)</f>
        <v>0</v>
      </c>
      <c r="K192" s="212" t="s">
        <v>127</v>
      </c>
      <c r="L192" s="70"/>
      <c r="M192" s="216" t="s">
        <v>21</v>
      </c>
      <c r="N192" s="217" t="s">
        <v>43</v>
      </c>
      <c r="O192" s="45"/>
      <c r="P192" s="218">
        <f>O192*H192</f>
        <v>0</v>
      </c>
      <c r="Q192" s="218">
        <v>0</v>
      </c>
      <c r="R192" s="218">
        <f>Q192*H192</f>
        <v>0</v>
      </c>
      <c r="S192" s="218">
        <v>0.98</v>
      </c>
      <c r="T192" s="219">
        <f>S192*H192</f>
        <v>0.49</v>
      </c>
      <c r="AR192" s="22" t="s">
        <v>143</v>
      </c>
      <c r="AT192" s="22" t="s">
        <v>123</v>
      </c>
      <c r="AU192" s="22" t="s">
        <v>82</v>
      </c>
      <c r="AY192" s="22" t="s">
        <v>122</v>
      </c>
      <c r="BE192" s="220">
        <f>IF(N192="základní",J192,0)</f>
        <v>0</v>
      </c>
      <c r="BF192" s="220">
        <f>IF(N192="snížená",J192,0)</f>
        <v>0</v>
      </c>
      <c r="BG192" s="220">
        <f>IF(N192="zákl. přenesená",J192,0)</f>
        <v>0</v>
      </c>
      <c r="BH192" s="220">
        <f>IF(N192="sníž. přenesená",J192,0)</f>
        <v>0</v>
      </c>
      <c r="BI192" s="220">
        <f>IF(N192="nulová",J192,0)</f>
        <v>0</v>
      </c>
      <c r="BJ192" s="22" t="s">
        <v>80</v>
      </c>
      <c r="BK192" s="220">
        <f>ROUND(I192*H192,1)</f>
        <v>0</v>
      </c>
      <c r="BL192" s="22" t="s">
        <v>143</v>
      </c>
      <c r="BM192" s="22" t="s">
        <v>356</v>
      </c>
    </row>
    <row r="193" spans="2:47" s="1" customFormat="1" ht="13.5">
      <c r="B193" s="44"/>
      <c r="C193" s="72"/>
      <c r="D193" s="221" t="s">
        <v>181</v>
      </c>
      <c r="E193" s="72"/>
      <c r="F193" s="224" t="s">
        <v>357</v>
      </c>
      <c r="G193" s="72"/>
      <c r="H193" s="72"/>
      <c r="I193" s="182"/>
      <c r="J193" s="72"/>
      <c r="K193" s="72"/>
      <c r="L193" s="70"/>
      <c r="M193" s="223"/>
      <c r="N193" s="45"/>
      <c r="O193" s="45"/>
      <c r="P193" s="45"/>
      <c r="Q193" s="45"/>
      <c r="R193" s="45"/>
      <c r="S193" s="45"/>
      <c r="T193" s="93"/>
      <c r="AT193" s="22" t="s">
        <v>181</v>
      </c>
      <c r="AU193" s="22" t="s">
        <v>82</v>
      </c>
    </row>
    <row r="194" spans="2:65" s="1" customFormat="1" ht="16.5" customHeight="1">
      <c r="B194" s="44"/>
      <c r="C194" s="210" t="s">
        <v>358</v>
      </c>
      <c r="D194" s="210" t="s">
        <v>123</v>
      </c>
      <c r="E194" s="211" t="s">
        <v>359</v>
      </c>
      <c r="F194" s="212" t="s">
        <v>360</v>
      </c>
      <c r="G194" s="213" t="s">
        <v>191</v>
      </c>
      <c r="H194" s="214">
        <v>1.44</v>
      </c>
      <c r="I194" s="215"/>
      <c r="J194" s="214">
        <f>ROUND(I194*H194,1)</f>
        <v>0</v>
      </c>
      <c r="K194" s="212" t="s">
        <v>127</v>
      </c>
      <c r="L194" s="70"/>
      <c r="M194" s="216" t="s">
        <v>21</v>
      </c>
      <c r="N194" s="217" t="s">
        <v>43</v>
      </c>
      <c r="O194" s="45"/>
      <c r="P194" s="218">
        <f>O194*H194</f>
        <v>0</v>
      </c>
      <c r="Q194" s="218">
        <v>0.12</v>
      </c>
      <c r="R194" s="218">
        <f>Q194*H194</f>
        <v>0.17279999999999998</v>
      </c>
      <c r="S194" s="218">
        <v>2.2</v>
      </c>
      <c r="T194" s="219">
        <f>S194*H194</f>
        <v>3.168</v>
      </c>
      <c r="AR194" s="22" t="s">
        <v>143</v>
      </c>
      <c r="AT194" s="22" t="s">
        <v>123</v>
      </c>
      <c r="AU194" s="22" t="s">
        <v>82</v>
      </c>
      <c r="AY194" s="22" t="s">
        <v>122</v>
      </c>
      <c r="BE194" s="220">
        <f>IF(N194="základní",J194,0)</f>
        <v>0</v>
      </c>
      <c r="BF194" s="220">
        <f>IF(N194="snížená",J194,0)</f>
        <v>0</v>
      </c>
      <c r="BG194" s="220">
        <f>IF(N194="zákl. přenesená",J194,0)</f>
        <v>0</v>
      </c>
      <c r="BH194" s="220">
        <f>IF(N194="sníž. přenesená",J194,0)</f>
        <v>0</v>
      </c>
      <c r="BI194" s="220">
        <f>IF(N194="nulová",J194,0)</f>
        <v>0</v>
      </c>
      <c r="BJ194" s="22" t="s">
        <v>80</v>
      </c>
      <c r="BK194" s="220">
        <f>ROUND(I194*H194,1)</f>
        <v>0</v>
      </c>
      <c r="BL194" s="22" t="s">
        <v>143</v>
      </c>
      <c r="BM194" s="22" t="s">
        <v>361</v>
      </c>
    </row>
    <row r="195" spans="2:47" s="1" customFormat="1" ht="13.5">
      <c r="B195" s="44"/>
      <c r="C195" s="72"/>
      <c r="D195" s="221" t="s">
        <v>181</v>
      </c>
      <c r="E195" s="72"/>
      <c r="F195" s="224" t="s">
        <v>362</v>
      </c>
      <c r="G195" s="72"/>
      <c r="H195" s="72"/>
      <c r="I195" s="182"/>
      <c r="J195" s="72"/>
      <c r="K195" s="72"/>
      <c r="L195" s="70"/>
      <c r="M195" s="223"/>
      <c r="N195" s="45"/>
      <c r="O195" s="45"/>
      <c r="P195" s="45"/>
      <c r="Q195" s="45"/>
      <c r="R195" s="45"/>
      <c r="S195" s="45"/>
      <c r="T195" s="93"/>
      <c r="AT195" s="22" t="s">
        <v>181</v>
      </c>
      <c r="AU195" s="22" t="s">
        <v>82</v>
      </c>
    </row>
    <row r="196" spans="2:51" s="11" customFormat="1" ht="13.5">
      <c r="B196" s="238"/>
      <c r="C196" s="239"/>
      <c r="D196" s="221" t="s">
        <v>183</v>
      </c>
      <c r="E196" s="240" t="s">
        <v>21</v>
      </c>
      <c r="F196" s="241" t="s">
        <v>363</v>
      </c>
      <c r="G196" s="239"/>
      <c r="H196" s="240" t="s">
        <v>21</v>
      </c>
      <c r="I196" s="242"/>
      <c r="J196" s="239"/>
      <c r="K196" s="239"/>
      <c r="L196" s="243"/>
      <c r="M196" s="244"/>
      <c r="N196" s="245"/>
      <c r="O196" s="245"/>
      <c r="P196" s="245"/>
      <c r="Q196" s="245"/>
      <c r="R196" s="245"/>
      <c r="S196" s="245"/>
      <c r="T196" s="246"/>
      <c r="AT196" s="247" t="s">
        <v>183</v>
      </c>
      <c r="AU196" s="247" t="s">
        <v>82</v>
      </c>
      <c r="AV196" s="11" t="s">
        <v>80</v>
      </c>
      <c r="AW196" s="11" t="s">
        <v>35</v>
      </c>
      <c r="AX196" s="11" t="s">
        <v>72</v>
      </c>
      <c r="AY196" s="247" t="s">
        <v>122</v>
      </c>
    </row>
    <row r="197" spans="2:51" s="12" customFormat="1" ht="13.5">
      <c r="B197" s="248"/>
      <c r="C197" s="249"/>
      <c r="D197" s="221" t="s">
        <v>183</v>
      </c>
      <c r="E197" s="250" t="s">
        <v>21</v>
      </c>
      <c r="F197" s="251" t="s">
        <v>364</v>
      </c>
      <c r="G197" s="249"/>
      <c r="H197" s="252">
        <v>1.44</v>
      </c>
      <c r="I197" s="253"/>
      <c r="J197" s="249"/>
      <c r="K197" s="249"/>
      <c r="L197" s="254"/>
      <c r="M197" s="255"/>
      <c r="N197" s="256"/>
      <c r="O197" s="256"/>
      <c r="P197" s="256"/>
      <c r="Q197" s="256"/>
      <c r="R197" s="256"/>
      <c r="S197" s="256"/>
      <c r="T197" s="257"/>
      <c r="AT197" s="258" t="s">
        <v>183</v>
      </c>
      <c r="AU197" s="258" t="s">
        <v>82</v>
      </c>
      <c r="AV197" s="12" t="s">
        <v>82</v>
      </c>
      <c r="AW197" s="12" t="s">
        <v>35</v>
      </c>
      <c r="AX197" s="12" t="s">
        <v>72</v>
      </c>
      <c r="AY197" s="258" t="s">
        <v>122</v>
      </c>
    </row>
    <row r="198" spans="2:65" s="1" customFormat="1" ht="16.5" customHeight="1">
      <c r="B198" s="44"/>
      <c r="C198" s="210" t="s">
        <v>365</v>
      </c>
      <c r="D198" s="210" t="s">
        <v>123</v>
      </c>
      <c r="E198" s="211" t="s">
        <v>366</v>
      </c>
      <c r="F198" s="212" t="s">
        <v>367</v>
      </c>
      <c r="G198" s="213" t="s">
        <v>179</v>
      </c>
      <c r="H198" s="214">
        <v>1250</v>
      </c>
      <c r="I198" s="215"/>
      <c r="J198" s="214">
        <f>ROUND(I198*H198,1)</f>
        <v>0</v>
      </c>
      <c r="K198" s="212" t="s">
        <v>127</v>
      </c>
      <c r="L198" s="70"/>
      <c r="M198" s="216" t="s">
        <v>21</v>
      </c>
      <c r="N198" s="217" t="s">
        <v>43</v>
      </c>
      <c r="O198" s="45"/>
      <c r="P198" s="218">
        <f>O198*H198</f>
        <v>0</v>
      </c>
      <c r="Q198" s="218">
        <v>0.01386</v>
      </c>
      <c r="R198" s="218">
        <f>Q198*H198</f>
        <v>17.325</v>
      </c>
      <c r="S198" s="218">
        <v>0</v>
      </c>
      <c r="T198" s="219">
        <f>S198*H198</f>
        <v>0</v>
      </c>
      <c r="AR198" s="22" t="s">
        <v>143</v>
      </c>
      <c r="AT198" s="22" t="s">
        <v>123</v>
      </c>
      <c r="AU198" s="22" t="s">
        <v>82</v>
      </c>
      <c r="AY198" s="22" t="s">
        <v>122</v>
      </c>
      <c r="BE198" s="220">
        <f>IF(N198="základní",J198,0)</f>
        <v>0</v>
      </c>
      <c r="BF198" s="220">
        <f>IF(N198="snížená",J198,0)</f>
        <v>0</v>
      </c>
      <c r="BG198" s="220">
        <f>IF(N198="zákl. přenesená",J198,0)</f>
        <v>0</v>
      </c>
      <c r="BH198" s="220">
        <f>IF(N198="sníž. přenesená",J198,0)</f>
        <v>0</v>
      </c>
      <c r="BI198" s="220">
        <f>IF(N198="nulová",J198,0)</f>
        <v>0</v>
      </c>
      <c r="BJ198" s="22" t="s">
        <v>80</v>
      </c>
      <c r="BK198" s="220">
        <f>ROUND(I198*H198,1)</f>
        <v>0</v>
      </c>
      <c r="BL198" s="22" t="s">
        <v>143</v>
      </c>
      <c r="BM198" s="22" t="s">
        <v>368</v>
      </c>
    </row>
    <row r="199" spans="2:47" s="1" customFormat="1" ht="13.5">
      <c r="B199" s="44"/>
      <c r="C199" s="72"/>
      <c r="D199" s="221" t="s">
        <v>181</v>
      </c>
      <c r="E199" s="72"/>
      <c r="F199" s="224" t="s">
        <v>369</v>
      </c>
      <c r="G199" s="72"/>
      <c r="H199" s="72"/>
      <c r="I199" s="182"/>
      <c r="J199" s="72"/>
      <c r="K199" s="72"/>
      <c r="L199" s="70"/>
      <c r="M199" s="223"/>
      <c r="N199" s="45"/>
      <c r="O199" s="45"/>
      <c r="P199" s="45"/>
      <c r="Q199" s="45"/>
      <c r="R199" s="45"/>
      <c r="S199" s="45"/>
      <c r="T199" s="93"/>
      <c r="AT199" s="22" t="s">
        <v>181</v>
      </c>
      <c r="AU199" s="22" t="s">
        <v>82</v>
      </c>
    </row>
    <row r="200" spans="2:51" s="11" customFormat="1" ht="13.5">
      <c r="B200" s="238"/>
      <c r="C200" s="239"/>
      <c r="D200" s="221" t="s">
        <v>183</v>
      </c>
      <c r="E200" s="240" t="s">
        <v>21</v>
      </c>
      <c r="F200" s="241" t="s">
        <v>370</v>
      </c>
      <c r="G200" s="239"/>
      <c r="H200" s="240" t="s">
        <v>21</v>
      </c>
      <c r="I200" s="242"/>
      <c r="J200" s="239"/>
      <c r="K200" s="239"/>
      <c r="L200" s="243"/>
      <c r="M200" s="244"/>
      <c r="N200" s="245"/>
      <c r="O200" s="245"/>
      <c r="P200" s="245"/>
      <c r="Q200" s="245"/>
      <c r="R200" s="245"/>
      <c r="S200" s="245"/>
      <c r="T200" s="246"/>
      <c r="AT200" s="247" t="s">
        <v>183</v>
      </c>
      <c r="AU200" s="247" t="s">
        <v>82</v>
      </c>
      <c r="AV200" s="11" t="s">
        <v>80</v>
      </c>
      <c r="AW200" s="11" t="s">
        <v>35</v>
      </c>
      <c r="AX200" s="11" t="s">
        <v>72</v>
      </c>
      <c r="AY200" s="247" t="s">
        <v>122</v>
      </c>
    </row>
    <row r="201" spans="2:51" s="12" customFormat="1" ht="13.5">
      <c r="B201" s="248"/>
      <c r="C201" s="249"/>
      <c r="D201" s="221" t="s">
        <v>183</v>
      </c>
      <c r="E201" s="250" t="s">
        <v>21</v>
      </c>
      <c r="F201" s="251" t="s">
        <v>371</v>
      </c>
      <c r="G201" s="249"/>
      <c r="H201" s="252">
        <v>1250</v>
      </c>
      <c r="I201" s="253"/>
      <c r="J201" s="249"/>
      <c r="K201" s="249"/>
      <c r="L201" s="254"/>
      <c r="M201" s="255"/>
      <c r="N201" s="256"/>
      <c r="O201" s="256"/>
      <c r="P201" s="256"/>
      <c r="Q201" s="256"/>
      <c r="R201" s="256"/>
      <c r="S201" s="256"/>
      <c r="T201" s="257"/>
      <c r="AT201" s="258" t="s">
        <v>183</v>
      </c>
      <c r="AU201" s="258" t="s">
        <v>82</v>
      </c>
      <c r="AV201" s="12" t="s">
        <v>82</v>
      </c>
      <c r="AW201" s="12" t="s">
        <v>35</v>
      </c>
      <c r="AX201" s="12" t="s">
        <v>72</v>
      </c>
      <c r="AY201" s="258" t="s">
        <v>122</v>
      </c>
    </row>
    <row r="202" spans="2:65" s="1" customFormat="1" ht="25.5" customHeight="1">
      <c r="B202" s="44"/>
      <c r="C202" s="210" t="s">
        <v>372</v>
      </c>
      <c r="D202" s="210" t="s">
        <v>123</v>
      </c>
      <c r="E202" s="211" t="s">
        <v>373</v>
      </c>
      <c r="F202" s="212" t="s">
        <v>374</v>
      </c>
      <c r="G202" s="213" t="s">
        <v>309</v>
      </c>
      <c r="H202" s="214">
        <v>2465</v>
      </c>
      <c r="I202" s="215"/>
      <c r="J202" s="214">
        <f>ROUND(I202*H202,1)</f>
        <v>0</v>
      </c>
      <c r="K202" s="212" t="s">
        <v>127</v>
      </c>
      <c r="L202" s="70"/>
      <c r="M202" s="216" t="s">
        <v>21</v>
      </c>
      <c r="N202" s="217" t="s">
        <v>43</v>
      </c>
      <c r="O202" s="45"/>
      <c r="P202" s="218">
        <f>O202*H202</f>
        <v>0</v>
      </c>
      <c r="Q202" s="218">
        <v>0</v>
      </c>
      <c r="R202" s="218">
        <f>Q202*H202</f>
        <v>0</v>
      </c>
      <c r="S202" s="218">
        <v>0</v>
      </c>
      <c r="T202" s="219">
        <f>S202*H202</f>
        <v>0</v>
      </c>
      <c r="AR202" s="22" t="s">
        <v>143</v>
      </c>
      <c r="AT202" s="22" t="s">
        <v>123</v>
      </c>
      <c r="AU202" s="22" t="s">
        <v>82</v>
      </c>
      <c r="AY202" s="22" t="s">
        <v>122</v>
      </c>
      <c r="BE202" s="220">
        <f>IF(N202="základní",J202,0)</f>
        <v>0</v>
      </c>
      <c r="BF202" s="220">
        <f>IF(N202="snížená",J202,0)</f>
        <v>0</v>
      </c>
      <c r="BG202" s="220">
        <f>IF(N202="zákl. přenesená",J202,0)</f>
        <v>0</v>
      </c>
      <c r="BH202" s="220">
        <f>IF(N202="sníž. přenesená",J202,0)</f>
        <v>0</v>
      </c>
      <c r="BI202" s="220">
        <f>IF(N202="nulová",J202,0)</f>
        <v>0</v>
      </c>
      <c r="BJ202" s="22" t="s">
        <v>80</v>
      </c>
      <c r="BK202" s="220">
        <f>ROUND(I202*H202,1)</f>
        <v>0</v>
      </c>
      <c r="BL202" s="22" t="s">
        <v>143</v>
      </c>
      <c r="BM202" s="22" t="s">
        <v>375</v>
      </c>
    </row>
    <row r="203" spans="2:47" s="1" customFormat="1" ht="13.5">
      <c r="B203" s="44"/>
      <c r="C203" s="72"/>
      <c r="D203" s="221" t="s">
        <v>181</v>
      </c>
      <c r="E203" s="72"/>
      <c r="F203" s="224" t="s">
        <v>376</v>
      </c>
      <c r="G203" s="72"/>
      <c r="H203" s="72"/>
      <c r="I203" s="182"/>
      <c r="J203" s="72"/>
      <c r="K203" s="72"/>
      <c r="L203" s="70"/>
      <c r="M203" s="223"/>
      <c r="N203" s="45"/>
      <c r="O203" s="45"/>
      <c r="P203" s="45"/>
      <c r="Q203" s="45"/>
      <c r="R203" s="45"/>
      <c r="S203" s="45"/>
      <c r="T203" s="93"/>
      <c r="AT203" s="22" t="s">
        <v>181</v>
      </c>
      <c r="AU203" s="22" t="s">
        <v>82</v>
      </c>
    </row>
    <row r="204" spans="2:65" s="1" customFormat="1" ht="38.25" customHeight="1">
      <c r="B204" s="44"/>
      <c r="C204" s="210" t="s">
        <v>377</v>
      </c>
      <c r="D204" s="210" t="s">
        <v>123</v>
      </c>
      <c r="E204" s="211" t="s">
        <v>378</v>
      </c>
      <c r="F204" s="212" t="s">
        <v>379</v>
      </c>
      <c r="G204" s="213" t="s">
        <v>309</v>
      </c>
      <c r="H204" s="214">
        <v>3550</v>
      </c>
      <c r="I204" s="215"/>
      <c r="J204" s="214">
        <f>ROUND(I204*H204,1)</f>
        <v>0</v>
      </c>
      <c r="K204" s="212" t="s">
        <v>127</v>
      </c>
      <c r="L204" s="70"/>
      <c r="M204" s="216" t="s">
        <v>21</v>
      </c>
      <c r="N204" s="217" t="s">
        <v>43</v>
      </c>
      <c r="O204" s="45"/>
      <c r="P204" s="218">
        <f>O204*H204</f>
        <v>0</v>
      </c>
      <c r="Q204" s="218">
        <v>0</v>
      </c>
      <c r="R204" s="218">
        <f>Q204*H204</f>
        <v>0</v>
      </c>
      <c r="S204" s="218">
        <v>0.172</v>
      </c>
      <c r="T204" s="219">
        <f>S204*H204</f>
        <v>610.5999999999999</v>
      </c>
      <c r="AR204" s="22" t="s">
        <v>143</v>
      </c>
      <c r="AT204" s="22" t="s">
        <v>123</v>
      </c>
      <c r="AU204" s="22" t="s">
        <v>82</v>
      </c>
      <c r="AY204" s="22" t="s">
        <v>122</v>
      </c>
      <c r="BE204" s="220">
        <f>IF(N204="základní",J204,0)</f>
        <v>0</v>
      </c>
      <c r="BF204" s="220">
        <f>IF(N204="snížená",J204,0)</f>
        <v>0</v>
      </c>
      <c r="BG204" s="220">
        <f>IF(N204="zákl. přenesená",J204,0)</f>
        <v>0</v>
      </c>
      <c r="BH204" s="220">
        <f>IF(N204="sníž. přenesená",J204,0)</f>
        <v>0</v>
      </c>
      <c r="BI204" s="220">
        <f>IF(N204="nulová",J204,0)</f>
        <v>0</v>
      </c>
      <c r="BJ204" s="22" t="s">
        <v>80</v>
      </c>
      <c r="BK204" s="220">
        <f>ROUND(I204*H204,1)</f>
        <v>0</v>
      </c>
      <c r="BL204" s="22" t="s">
        <v>143</v>
      </c>
      <c r="BM204" s="22" t="s">
        <v>380</v>
      </c>
    </row>
    <row r="205" spans="2:47" s="1" customFormat="1" ht="13.5">
      <c r="B205" s="44"/>
      <c r="C205" s="72"/>
      <c r="D205" s="221" t="s">
        <v>181</v>
      </c>
      <c r="E205" s="72"/>
      <c r="F205" s="224" t="s">
        <v>381</v>
      </c>
      <c r="G205" s="72"/>
      <c r="H205" s="72"/>
      <c r="I205" s="182"/>
      <c r="J205" s="72"/>
      <c r="K205" s="72"/>
      <c r="L205" s="70"/>
      <c r="M205" s="223"/>
      <c r="N205" s="45"/>
      <c r="O205" s="45"/>
      <c r="P205" s="45"/>
      <c r="Q205" s="45"/>
      <c r="R205" s="45"/>
      <c r="S205" s="45"/>
      <c r="T205" s="93"/>
      <c r="AT205" s="22" t="s">
        <v>181</v>
      </c>
      <c r="AU205" s="22" t="s">
        <v>82</v>
      </c>
    </row>
    <row r="206" spans="2:65" s="1" customFormat="1" ht="51" customHeight="1">
      <c r="B206" s="44"/>
      <c r="C206" s="210" t="s">
        <v>382</v>
      </c>
      <c r="D206" s="210" t="s">
        <v>123</v>
      </c>
      <c r="E206" s="211" t="s">
        <v>383</v>
      </c>
      <c r="F206" s="212" t="s">
        <v>384</v>
      </c>
      <c r="G206" s="213" t="s">
        <v>309</v>
      </c>
      <c r="H206" s="214">
        <v>18</v>
      </c>
      <c r="I206" s="215"/>
      <c r="J206" s="214">
        <f>ROUND(I206*H206,1)</f>
        <v>0</v>
      </c>
      <c r="K206" s="212" t="s">
        <v>127</v>
      </c>
      <c r="L206" s="70"/>
      <c r="M206" s="216" t="s">
        <v>21</v>
      </c>
      <c r="N206" s="217" t="s">
        <v>43</v>
      </c>
      <c r="O206" s="45"/>
      <c r="P206" s="218">
        <f>O206*H206</f>
        <v>0</v>
      </c>
      <c r="Q206" s="218">
        <v>0</v>
      </c>
      <c r="R206" s="218">
        <f>Q206*H206</f>
        <v>0</v>
      </c>
      <c r="S206" s="218">
        <v>0.129</v>
      </c>
      <c r="T206" s="219">
        <f>S206*H206</f>
        <v>2.322</v>
      </c>
      <c r="AR206" s="22" t="s">
        <v>143</v>
      </c>
      <c r="AT206" s="22" t="s">
        <v>123</v>
      </c>
      <c r="AU206" s="22" t="s">
        <v>82</v>
      </c>
      <c r="AY206" s="22" t="s">
        <v>122</v>
      </c>
      <c r="BE206" s="220">
        <f>IF(N206="základní",J206,0)</f>
        <v>0</v>
      </c>
      <c r="BF206" s="220">
        <f>IF(N206="snížená",J206,0)</f>
        <v>0</v>
      </c>
      <c r="BG206" s="220">
        <f>IF(N206="zákl. přenesená",J206,0)</f>
        <v>0</v>
      </c>
      <c r="BH206" s="220">
        <f>IF(N206="sníž. přenesená",J206,0)</f>
        <v>0</v>
      </c>
      <c r="BI206" s="220">
        <f>IF(N206="nulová",J206,0)</f>
        <v>0</v>
      </c>
      <c r="BJ206" s="22" t="s">
        <v>80</v>
      </c>
      <c r="BK206" s="220">
        <f>ROUND(I206*H206,1)</f>
        <v>0</v>
      </c>
      <c r="BL206" s="22" t="s">
        <v>143</v>
      </c>
      <c r="BM206" s="22" t="s">
        <v>385</v>
      </c>
    </row>
    <row r="207" spans="2:47" s="1" customFormat="1" ht="13.5">
      <c r="B207" s="44"/>
      <c r="C207" s="72"/>
      <c r="D207" s="221" t="s">
        <v>181</v>
      </c>
      <c r="E207" s="72"/>
      <c r="F207" s="224" t="s">
        <v>386</v>
      </c>
      <c r="G207" s="72"/>
      <c r="H207" s="72"/>
      <c r="I207" s="182"/>
      <c r="J207" s="72"/>
      <c r="K207" s="72"/>
      <c r="L207" s="70"/>
      <c r="M207" s="223"/>
      <c r="N207" s="45"/>
      <c r="O207" s="45"/>
      <c r="P207" s="45"/>
      <c r="Q207" s="45"/>
      <c r="R207" s="45"/>
      <c r="S207" s="45"/>
      <c r="T207" s="93"/>
      <c r="AT207" s="22" t="s">
        <v>181</v>
      </c>
      <c r="AU207" s="22" t="s">
        <v>82</v>
      </c>
    </row>
    <row r="208" spans="2:65" s="1" customFormat="1" ht="38.25" customHeight="1">
      <c r="B208" s="44"/>
      <c r="C208" s="210" t="s">
        <v>387</v>
      </c>
      <c r="D208" s="210" t="s">
        <v>123</v>
      </c>
      <c r="E208" s="211" t="s">
        <v>388</v>
      </c>
      <c r="F208" s="212" t="s">
        <v>389</v>
      </c>
      <c r="G208" s="213" t="s">
        <v>179</v>
      </c>
      <c r="H208" s="214">
        <v>12940</v>
      </c>
      <c r="I208" s="215"/>
      <c r="J208" s="214">
        <f>ROUND(I208*H208,1)</f>
        <v>0</v>
      </c>
      <c r="K208" s="212" t="s">
        <v>127</v>
      </c>
      <c r="L208" s="70"/>
      <c r="M208" s="216" t="s">
        <v>21</v>
      </c>
      <c r="N208" s="217" t="s">
        <v>43</v>
      </c>
      <c r="O208" s="45"/>
      <c r="P208" s="218">
        <f>O208*H208</f>
        <v>0</v>
      </c>
      <c r="Q208" s="218">
        <v>0</v>
      </c>
      <c r="R208" s="218">
        <f>Q208*H208</f>
        <v>0</v>
      </c>
      <c r="S208" s="218">
        <v>0.02</v>
      </c>
      <c r="T208" s="219">
        <f>S208*H208</f>
        <v>258.8</v>
      </c>
      <c r="AR208" s="22" t="s">
        <v>143</v>
      </c>
      <c r="AT208" s="22" t="s">
        <v>123</v>
      </c>
      <c r="AU208" s="22" t="s">
        <v>82</v>
      </c>
      <c r="AY208" s="22" t="s">
        <v>122</v>
      </c>
      <c r="BE208" s="220">
        <f>IF(N208="základní",J208,0)</f>
        <v>0</v>
      </c>
      <c r="BF208" s="220">
        <f>IF(N208="snížená",J208,0)</f>
        <v>0</v>
      </c>
      <c r="BG208" s="220">
        <f>IF(N208="zákl. přenesená",J208,0)</f>
        <v>0</v>
      </c>
      <c r="BH208" s="220">
        <f>IF(N208="sníž. přenesená",J208,0)</f>
        <v>0</v>
      </c>
      <c r="BI208" s="220">
        <f>IF(N208="nulová",J208,0)</f>
        <v>0</v>
      </c>
      <c r="BJ208" s="22" t="s">
        <v>80</v>
      </c>
      <c r="BK208" s="220">
        <f>ROUND(I208*H208,1)</f>
        <v>0</v>
      </c>
      <c r="BL208" s="22" t="s">
        <v>143</v>
      </c>
      <c r="BM208" s="22" t="s">
        <v>390</v>
      </c>
    </row>
    <row r="209" spans="2:47" s="1" customFormat="1" ht="13.5">
      <c r="B209" s="44"/>
      <c r="C209" s="72"/>
      <c r="D209" s="221" t="s">
        <v>181</v>
      </c>
      <c r="E209" s="72"/>
      <c r="F209" s="224" t="s">
        <v>391</v>
      </c>
      <c r="G209" s="72"/>
      <c r="H209" s="72"/>
      <c r="I209" s="182"/>
      <c r="J209" s="72"/>
      <c r="K209" s="72"/>
      <c r="L209" s="70"/>
      <c r="M209" s="223"/>
      <c r="N209" s="45"/>
      <c r="O209" s="45"/>
      <c r="P209" s="45"/>
      <c r="Q209" s="45"/>
      <c r="R209" s="45"/>
      <c r="S209" s="45"/>
      <c r="T209" s="93"/>
      <c r="AT209" s="22" t="s">
        <v>181</v>
      </c>
      <c r="AU209" s="22" t="s">
        <v>82</v>
      </c>
    </row>
    <row r="210" spans="2:63" s="9" customFormat="1" ht="22.3" customHeight="1">
      <c r="B210" s="196"/>
      <c r="C210" s="197"/>
      <c r="D210" s="198" t="s">
        <v>71</v>
      </c>
      <c r="E210" s="236" t="s">
        <v>392</v>
      </c>
      <c r="F210" s="236" t="s">
        <v>393</v>
      </c>
      <c r="G210" s="197"/>
      <c r="H210" s="197"/>
      <c r="I210" s="200"/>
      <c r="J210" s="237">
        <f>BK210</f>
        <v>0</v>
      </c>
      <c r="K210" s="197"/>
      <c r="L210" s="202"/>
      <c r="M210" s="203"/>
      <c r="N210" s="204"/>
      <c r="O210" s="204"/>
      <c r="P210" s="205">
        <f>SUM(P211:P212)</f>
        <v>0</v>
      </c>
      <c r="Q210" s="204"/>
      <c r="R210" s="205">
        <f>SUM(R211:R212)</f>
        <v>0</v>
      </c>
      <c r="S210" s="204"/>
      <c r="T210" s="206">
        <f>SUM(T211:T212)</f>
        <v>0</v>
      </c>
      <c r="AR210" s="207" t="s">
        <v>80</v>
      </c>
      <c r="AT210" s="208" t="s">
        <v>71</v>
      </c>
      <c r="AU210" s="208" t="s">
        <v>82</v>
      </c>
      <c r="AY210" s="207" t="s">
        <v>122</v>
      </c>
      <c r="BK210" s="209">
        <f>SUM(BK211:BK212)</f>
        <v>0</v>
      </c>
    </row>
    <row r="211" spans="2:65" s="1" customFormat="1" ht="16.5" customHeight="1">
      <c r="B211" s="44"/>
      <c r="C211" s="210" t="s">
        <v>394</v>
      </c>
      <c r="D211" s="210" t="s">
        <v>123</v>
      </c>
      <c r="E211" s="211" t="s">
        <v>395</v>
      </c>
      <c r="F211" s="212" t="s">
        <v>396</v>
      </c>
      <c r="G211" s="213" t="s">
        <v>215</v>
      </c>
      <c r="H211" s="214">
        <v>3020.37</v>
      </c>
      <c r="I211" s="215"/>
      <c r="J211" s="214">
        <f>ROUND(I211*H211,1)</f>
        <v>0</v>
      </c>
      <c r="K211" s="212" t="s">
        <v>127</v>
      </c>
      <c r="L211" s="70"/>
      <c r="M211" s="216" t="s">
        <v>21</v>
      </c>
      <c r="N211" s="217" t="s">
        <v>43</v>
      </c>
      <c r="O211" s="45"/>
      <c r="P211" s="218">
        <f>O211*H211</f>
        <v>0</v>
      </c>
      <c r="Q211" s="218">
        <v>0</v>
      </c>
      <c r="R211" s="218">
        <f>Q211*H211</f>
        <v>0</v>
      </c>
      <c r="S211" s="218">
        <v>0</v>
      </c>
      <c r="T211" s="219">
        <f>S211*H211</f>
        <v>0</v>
      </c>
      <c r="AR211" s="22" t="s">
        <v>143</v>
      </c>
      <c r="AT211" s="22" t="s">
        <v>123</v>
      </c>
      <c r="AU211" s="22" t="s">
        <v>138</v>
      </c>
      <c r="AY211" s="22" t="s">
        <v>122</v>
      </c>
      <c r="BE211" s="220">
        <f>IF(N211="základní",J211,0)</f>
        <v>0</v>
      </c>
      <c r="BF211" s="220">
        <f>IF(N211="snížená",J211,0)</f>
        <v>0</v>
      </c>
      <c r="BG211" s="220">
        <f>IF(N211="zákl. přenesená",J211,0)</f>
        <v>0</v>
      </c>
      <c r="BH211" s="220">
        <f>IF(N211="sníž. přenesená",J211,0)</f>
        <v>0</v>
      </c>
      <c r="BI211" s="220">
        <f>IF(N211="nulová",J211,0)</f>
        <v>0</v>
      </c>
      <c r="BJ211" s="22" t="s">
        <v>80</v>
      </c>
      <c r="BK211" s="220">
        <f>ROUND(I211*H211,1)</f>
        <v>0</v>
      </c>
      <c r="BL211" s="22" t="s">
        <v>143</v>
      </c>
      <c r="BM211" s="22" t="s">
        <v>397</v>
      </c>
    </row>
    <row r="212" spans="2:47" s="1" customFormat="1" ht="13.5">
      <c r="B212" s="44"/>
      <c r="C212" s="72"/>
      <c r="D212" s="221" t="s">
        <v>181</v>
      </c>
      <c r="E212" s="72"/>
      <c r="F212" s="224" t="s">
        <v>398</v>
      </c>
      <c r="G212" s="72"/>
      <c r="H212" s="72"/>
      <c r="I212" s="182"/>
      <c r="J212" s="72"/>
      <c r="K212" s="72"/>
      <c r="L212" s="70"/>
      <c r="M212" s="223"/>
      <c r="N212" s="45"/>
      <c r="O212" s="45"/>
      <c r="P212" s="45"/>
      <c r="Q212" s="45"/>
      <c r="R212" s="45"/>
      <c r="S212" s="45"/>
      <c r="T212" s="93"/>
      <c r="AT212" s="22" t="s">
        <v>181</v>
      </c>
      <c r="AU212" s="22" t="s">
        <v>138</v>
      </c>
    </row>
    <row r="213" spans="2:63" s="9" customFormat="1" ht="29.85" customHeight="1">
      <c r="B213" s="196"/>
      <c r="C213" s="197"/>
      <c r="D213" s="198" t="s">
        <v>71</v>
      </c>
      <c r="E213" s="236" t="s">
        <v>399</v>
      </c>
      <c r="F213" s="236" t="s">
        <v>400</v>
      </c>
      <c r="G213" s="197"/>
      <c r="H213" s="197"/>
      <c r="I213" s="200"/>
      <c r="J213" s="237">
        <f>BK213</f>
        <v>0</v>
      </c>
      <c r="K213" s="197"/>
      <c r="L213" s="202"/>
      <c r="M213" s="203"/>
      <c r="N213" s="204"/>
      <c r="O213" s="204"/>
      <c r="P213" s="205">
        <f>SUM(P214:P253)</f>
        <v>0</v>
      </c>
      <c r="Q213" s="204"/>
      <c r="R213" s="205">
        <f>SUM(R214:R253)</f>
        <v>0</v>
      </c>
      <c r="S213" s="204"/>
      <c r="T213" s="206">
        <f>SUM(T214:T253)</f>
        <v>0</v>
      </c>
      <c r="AR213" s="207" t="s">
        <v>80</v>
      </c>
      <c r="AT213" s="208" t="s">
        <v>71</v>
      </c>
      <c r="AU213" s="208" t="s">
        <v>80</v>
      </c>
      <c r="AY213" s="207" t="s">
        <v>122</v>
      </c>
      <c r="BK213" s="209">
        <f>SUM(BK214:BK253)</f>
        <v>0</v>
      </c>
    </row>
    <row r="214" spans="2:65" s="1" customFormat="1" ht="25.5" customHeight="1">
      <c r="B214" s="44"/>
      <c r="C214" s="210" t="s">
        <v>401</v>
      </c>
      <c r="D214" s="210" t="s">
        <v>123</v>
      </c>
      <c r="E214" s="211" t="s">
        <v>402</v>
      </c>
      <c r="F214" s="212" t="s">
        <v>403</v>
      </c>
      <c r="G214" s="213" t="s">
        <v>215</v>
      </c>
      <c r="H214" s="214">
        <v>1531.72</v>
      </c>
      <c r="I214" s="215"/>
      <c r="J214" s="214">
        <f>ROUND(I214*H214,1)</f>
        <v>0</v>
      </c>
      <c r="K214" s="212" t="s">
        <v>127</v>
      </c>
      <c r="L214" s="70"/>
      <c r="M214" s="216" t="s">
        <v>21</v>
      </c>
      <c r="N214" s="217" t="s">
        <v>43</v>
      </c>
      <c r="O214" s="45"/>
      <c r="P214" s="218">
        <f>O214*H214</f>
        <v>0</v>
      </c>
      <c r="Q214" s="218">
        <v>0</v>
      </c>
      <c r="R214" s="218">
        <f>Q214*H214</f>
        <v>0</v>
      </c>
      <c r="S214" s="218">
        <v>0</v>
      </c>
      <c r="T214" s="219">
        <f>S214*H214</f>
        <v>0</v>
      </c>
      <c r="AR214" s="22" t="s">
        <v>143</v>
      </c>
      <c r="AT214" s="22" t="s">
        <v>123</v>
      </c>
      <c r="AU214" s="22" t="s">
        <v>82</v>
      </c>
      <c r="AY214" s="22" t="s">
        <v>122</v>
      </c>
      <c r="BE214" s="220">
        <f>IF(N214="základní",J214,0)</f>
        <v>0</v>
      </c>
      <c r="BF214" s="220">
        <f>IF(N214="snížená",J214,0)</f>
        <v>0</v>
      </c>
      <c r="BG214" s="220">
        <f>IF(N214="zákl. přenesená",J214,0)</f>
        <v>0</v>
      </c>
      <c r="BH214" s="220">
        <f>IF(N214="sníž. přenesená",J214,0)</f>
        <v>0</v>
      </c>
      <c r="BI214" s="220">
        <f>IF(N214="nulová",J214,0)</f>
        <v>0</v>
      </c>
      <c r="BJ214" s="22" t="s">
        <v>80</v>
      </c>
      <c r="BK214" s="220">
        <f>ROUND(I214*H214,1)</f>
        <v>0</v>
      </c>
      <c r="BL214" s="22" t="s">
        <v>143</v>
      </c>
      <c r="BM214" s="22" t="s">
        <v>404</v>
      </c>
    </row>
    <row r="215" spans="2:47" s="1" customFormat="1" ht="13.5">
      <c r="B215" s="44"/>
      <c r="C215" s="72"/>
      <c r="D215" s="221" t="s">
        <v>181</v>
      </c>
      <c r="E215" s="72"/>
      <c r="F215" s="224" t="s">
        <v>405</v>
      </c>
      <c r="G215" s="72"/>
      <c r="H215" s="72"/>
      <c r="I215" s="182"/>
      <c r="J215" s="72"/>
      <c r="K215" s="72"/>
      <c r="L215" s="70"/>
      <c r="M215" s="223"/>
      <c r="N215" s="45"/>
      <c r="O215" s="45"/>
      <c r="P215" s="45"/>
      <c r="Q215" s="45"/>
      <c r="R215" s="45"/>
      <c r="S215" s="45"/>
      <c r="T215" s="93"/>
      <c r="AT215" s="22" t="s">
        <v>181</v>
      </c>
      <c r="AU215" s="22" t="s">
        <v>82</v>
      </c>
    </row>
    <row r="216" spans="2:51" s="11" customFormat="1" ht="13.5">
      <c r="B216" s="238"/>
      <c r="C216" s="239"/>
      <c r="D216" s="221" t="s">
        <v>183</v>
      </c>
      <c r="E216" s="240" t="s">
        <v>21</v>
      </c>
      <c r="F216" s="241" t="s">
        <v>406</v>
      </c>
      <c r="G216" s="239"/>
      <c r="H216" s="240" t="s">
        <v>21</v>
      </c>
      <c r="I216" s="242"/>
      <c r="J216" s="239"/>
      <c r="K216" s="239"/>
      <c r="L216" s="243"/>
      <c r="M216" s="244"/>
      <c r="N216" s="245"/>
      <c r="O216" s="245"/>
      <c r="P216" s="245"/>
      <c r="Q216" s="245"/>
      <c r="R216" s="245"/>
      <c r="S216" s="245"/>
      <c r="T216" s="246"/>
      <c r="AT216" s="247" t="s">
        <v>183</v>
      </c>
      <c r="AU216" s="247" t="s">
        <v>82</v>
      </c>
      <c r="AV216" s="11" t="s">
        <v>80</v>
      </c>
      <c r="AW216" s="11" t="s">
        <v>35</v>
      </c>
      <c r="AX216" s="11" t="s">
        <v>72</v>
      </c>
      <c r="AY216" s="247" t="s">
        <v>122</v>
      </c>
    </row>
    <row r="217" spans="2:51" s="12" customFormat="1" ht="13.5">
      <c r="B217" s="248"/>
      <c r="C217" s="249"/>
      <c r="D217" s="221" t="s">
        <v>183</v>
      </c>
      <c r="E217" s="250" t="s">
        <v>21</v>
      </c>
      <c r="F217" s="251" t="s">
        <v>407</v>
      </c>
      <c r="G217" s="249"/>
      <c r="H217" s="252">
        <v>660</v>
      </c>
      <c r="I217" s="253"/>
      <c r="J217" s="249"/>
      <c r="K217" s="249"/>
      <c r="L217" s="254"/>
      <c r="M217" s="255"/>
      <c r="N217" s="256"/>
      <c r="O217" s="256"/>
      <c r="P217" s="256"/>
      <c r="Q217" s="256"/>
      <c r="R217" s="256"/>
      <c r="S217" s="256"/>
      <c r="T217" s="257"/>
      <c r="AT217" s="258" t="s">
        <v>183</v>
      </c>
      <c r="AU217" s="258" t="s">
        <v>82</v>
      </c>
      <c r="AV217" s="12" t="s">
        <v>82</v>
      </c>
      <c r="AW217" s="12" t="s">
        <v>35</v>
      </c>
      <c r="AX217" s="12" t="s">
        <v>72</v>
      </c>
      <c r="AY217" s="258" t="s">
        <v>122</v>
      </c>
    </row>
    <row r="218" spans="2:51" s="11" customFormat="1" ht="13.5">
      <c r="B218" s="238"/>
      <c r="C218" s="239"/>
      <c r="D218" s="221" t="s">
        <v>183</v>
      </c>
      <c r="E218" s="240" t="s">
        <v>21</v>
      </c>
      <c r="F218" s="241" t="s">
        <v>408</v>
      </c>
      <c r="G218" s="239"/>
      <c r="H218" s="240" t="s">
        <v>21</v>
      </c>
      <c r="I218" s="242"/>
      <c r="J218" s="239"/>
      <c r="K218" s="239"/>
      <c r="L218" s="243"/>
      <c r="M218" s="244"/>
      <c r="N218" s="245"/>
      <c r="O218" s="245"/>
      <c r="P218" s="245"/>
      <c r="Q218" s="245"/>
      <c r="R218" s="245"/>
      <c r="S218" s="245"/>
      <c r="T218" s="246"/>
      <c r="AT218" s="247" t="s">
        <v>183</v>
      </c>
      <c r="AU218" s="247" t="s">
        <v>82</v>
      </c>
      <c r="AV218" s="11" t="s">
        <v>80</v>
      </c>
      <c r="AW218" s="11" t="s">
        <v>35</v>
      </c>
      <c r="AX218" s="11" t="s">
        <v>72</v>
      </c>
      <c r="AY218" s="247" t="s">
        <v>122</v>
      </c>
    </row>
    <row r="219" spans="2:51" s="12" customFormat="1" ht="13.5">
      <c r="B219" s="248"/>
      <c r="C219" s="249"/>
      <c r="D219" s="221" t="s">
        <v>183</v>
      </c>
      <c r="E219" s="250" t="s">
        <v>21</v>
      </c>
      <c r="F219" s="251" t="s">
        <v>409</v>
      </c>
      <c r="G219" s="249"/>
      <c r="H219" s="252">
        <v>610.6</v>
      </c>
      <c r="I219" s="253"/>
      <c r="J219" s="249"/>
      <c r="K219" s="249"/>
      <c r="L219" s="254"/>
      <c r="M219" s="255"/>
      <c r="N219" s="256"/>
      <c r="O219" s="256"/>
      <c r="P219" s="256"/>
      <c r="Q219" s="256"/>
      <c r="R219" s="256"/>
      <c r="S219" s="256"/>
      <c r="T219" s="257"/>
      <c r="AT219" s="258" t="s">
        <v>183</v>
      </c>
      <c r="AU219" s="258" t="s">
        <v>82</v>
      </c>
      <c r="AV219" s="12" t="s">
        <v>82</v>
      </c>
      <c r="AW219" s="12" t="s">
        <v>35</v>
      </c>
      <c r="AX219" s="12" t="s">
        <v>72</v>
      </c>
      <c r="AY219" s="258" t="s">
        <v>122</v>
      </c>
    </row>
    <row r="220" spans="2:51" s="11" customFormat="1" ht="13.5">
      <c r="B220" s="238"/>
      <c r="C220" s="239"/>
      <c r="D220" s="221" t="s">
        <v>183</v>
      </c>
      <c r="E220" s="240" t="s">
        <v>21</v>
      </c>
      <c r="F220" s="241" t="s">
        <v>410</v>
      </c>
      <c r="G220" s="239"/>
      <c r="H220" s="240" t="s">
        <v>21</v>
      </c>
      <c r="I220" s="242"/>
      <c r="J220" s="239"/>
      <c r="K220" s="239"/>
      <c r="L220" s="243"/>
      <c r="M220" s="244"/>
      <c r="N220" s="245"/>
      <c r="O220" s="245"/>
      <c r="P220" s="245"/>
      <c r="Q220" s="245"/>
      <c r="R220" s="245"/>
      <c r="S220" s="245"/>
      <c r="T220" s="246"/>
      <c r="AT220" s="247" t="s">
        <v>183</v>
      </c>
      <c r="AU220" s="247" t="s">
        <v>82</v>
      </c>
      <c r="AV220" s="11" t="s">
        <v>80</v>
      </c>
      <c r="AW220" s="11" t="s">
        <v>35</v>
      </c>
      <c r="AX220" s="11" t="s">
        <v>72</v>
      </c>
      <c r="AY220" s="247" t="s">
        <v>122</v>
      </c>
    </row>
    <row r="221" spans="2:51" s="12" customFormat="1" ht="13.5">
      <c r="B221" s="248"/>
      <c r="C221" s="249"/>
      <c r="D221" s="221" t="s">
        <v>183</v>
      </c>
      <c r="E221" s="250" t="s">
        <v>21</v>
      </c>
      <c r="F221" s="251" t="s">
        <v>411</v>
      </c>
      <c r="G221" s="249"/>
      <c r="H221" s="252">
        <v>258.8</v>
      </c>
      <c r="I221" s="253"/>
      <c r="J221" s="249"/>
      <c r="K221" s="249"/>
      <c r="L221" s="254"/>
      <c r="M221" s="255"/>
      <c r="N221" s="256"/>
      <c r="O221" s="256"/>
      <c r="P221" s="256"/>
      <c r="Q221" s="256"/>
      <c r="R221" s="256"/>
      <c r="S221" s="256"/>
      <c r="T221" s="257"/>
      <c r="AT221" s="258" t="s">
        <v>183</v>
      </c>
      <c r="AU221" s="258" t="s">
        <v>82</v>
      </c>
      <c r="AV221" s="12" t="s">
        <v>82</v>
      </c>
      <c r="AW221" s="12" t="s">
        <v>35</v>
      </c>
      <c r="AX221" s="12" t="s">
        <v>72</v>
      </c>
      <c r="AY221" s="258" t="s">
        <v>122</v>
      </c>
    </row>
    <row r="222" spans="2:51" s="11" customFormat="1" ht="13.5">
      <c r="B222" s="238"/>
      <c r="C222" s="239"/>
      <c r="D222" s="221" t="s">
        <v>183</v>
      </c>
      <c r="E222" s="240" t="s">
        <v>21</v>
      </c>
      <c r="F222" s="241" t="s">
        <v>412</v>
      </c>
      <c r="G222" s="239"/>
      <c r="H222" s="240" t="s">
        <v>21</v>
      </c>
      <c r="I222" s="242"/>
      <c r="J222" s="239"/>
      <c r="K222" s="239"/>
      <c r="L222" s="243"/>
      <c r="M222" s="244"/>
      <c r="N222" s="245"/>
      <c r="O222" s="245"/>
      <c r="P222" s="245"/>
      <c r="Q222" s="245"/>
      <c r="R222" s="245"/>
      <c r="S222" s="245"/>
      <c r="T222" s="246"/>
      <c r="AT222" s="247" t="s">
        <v>183</v>
      </c>
      <c r="AU222" s="247" t="s">
        <v>82</v>
      </c>
      <c r="AV222" s="11" t="s">
        <v>80</v>
      </c>
      <c r="AW222" s="11" t="s">
        <v>35</v>
      </c>
      <c r="AX222" s="11" t="s">
        <v>72</v>
      </c>
      <c r="AY222" s="247" t="s">
        <v>122</v>
      </c>
    </row>
    <row r="223" spans="2:51" s="12" customFormat="1" ht="13.5">
      <c r="B223" s="248"/>
      <c r="C223" s="249"/>
      <c r="D223" s="221" t="s">
        <v>183</v>
      </c>
      <c r="E223" s="250" t="s">
        <v>21</v>
      </c>
      <c r="F223" s="251" t="s">
        <v>413</v>
      </c>
      <c r="G223" s="249"/>
      <c r="H223" s="252">
        <v>2.32</v>
      </c>
      <c r="I223" s="253"/>
      <c r="J223" s="249"/>
      <c r="K223" s="249"/>
      <c r="L223" s="254"/>
      <c r="M223" s="255"/>
      <c r="N223" s="256"/>
      <c r="O223" s="256"/>
      <c r="P223" s="256"/>
      <c r="Q223" s="256"/>
      <c r="R223" s="256"/>
      <c r="S223" s="256"/>
      <c r="T223" s="257"/>
      <c r="AT223" s="258" t="s">
        <v>183</v>
      </c>
      <c r="AU223" s="258" t="s">
        <v>82</v>
      </c>
      <c r="AV223" s="12" t="s">
        <v>82</v>
      </c>
      <c r="AW223" s="12" t="s">
        <v>35</v>
      </c>
      <c r="AX223" s="12" t="s">
        <v>72</v>
      </c>
      <c r="AY223" s="258" t="s">
        <v>122</v>
      </c>
    </row>
    <row r="224" spans="2:65" s="1" customFormat="1" ht="25.5" customHeight="1">
      <c r="B224" s="44"/>
      <c r="C224" s="210" t="s">
        <v>414</v>
      </c>
      <c r="D224" s="210" t="s">
        <v>123</v>
      </c>
      <c r="E224" s="211" t="s">
        <v>415</v>
      </c>
      <c r="F224" s="212" t="s">
        <v>416</v>
      </c>
      <c r="G224" s="213" t="s">
        <v>215</v>
      </c>
      <c r="H224" s="214">
        <v>59737.08</v>
      </c>
      <c r="I224" s="215"/>
      <c r="J224" s="214">
        <f>ROUND(I224*H224,1)</f>
        <v>0</v>
      </c>
      <c r="K224" s="212" t="s">
        <v>127</v>
      </c>
      <c r="L224" s="70"/>
      <c r="M224" s="216" t="s">
        <v>21</v>
      </c>
      <c r="N224" s="217" t="s">
        <v>43</v>
      </c>
      <c r="O224" s="45"/>
      <c r="P224" s="218">
        <f>O224*H224</f>
        <v>0</v>
      </c>
      <c r="Q224" s="218">
        <v>0</v>
      </c>
      <c r="R224" s="218">
        <f>Q224*H224</f>
        <v>0</v>
      </c>
      <c r="S224" s="218">
        <v>0</v>
      </c>
      <c r="T224" s="219">
        <f>S224*H224</f>
        <v>0</v>
      </c>
      <c r="AR224" s="22" t="s">
        <v>143</v>
      </c>
      <c r="AT224" s="22" t="s">
        <v>123</v>
      </c>
      <c r="AU224" s="22" t="s">
        <v>82</v>
      </c>
      <c r="AY224" s="22" t="s">
        <v>122</v>
      </c>
      <c r="BE224" s="220">
        <f>IF(N224="základní",J224,0)</f>
        <v>0</v>
      </c>
      <c r="BF224" s="220">
        <f>IF(N224="snížená",J224,0)</f>
        <v>0</v>
      </c>
      <c r="BG224" s="220">
        <f>IF(N224="zákl. přenesená",J224,0)</f>
        <v>0</v>
      </c>
      <c r="BH224" s="220">
        <f>IF(N224="sníž. přenesená",J224,0)</f>
        <v>0</v>
      </c>
      <c r="BI224" s="220">
        <f>IF(N224="nulová",J224,0)</f>
        <v>0</v>
      </c>
      <c r="BJ224" s="22" t="s">
        <v>80</v>
      </c>
      <c r="BK224" s="220">
        <f>ROUND(I224*H224,1)</f>
        <v>0</v>
      </c>
      <c r="BL224" s="22" t="s">
        <v>143</v>
      </c>
      <c r="BM224" s="22" t="s">
        <v>417</v>
      </c>
    </row>
    <row r="225" spans="2:47" s="1" customFormat="1" ht="13.5">
      <c r="B225" s="44"/>
      <c r="C225" s="72"/>
      <c r="D225" s="221" t="s">
        <v>181</v>
      </c>
      <c r="E225" s="72"/>
      <c r="F225" s="224" t="s">
        <v>405</v>
      </c>
      <c r="G225" s="72"/>
      <c r="H225" s="72"/>
      <c r="I225" s="182"/>
      <c r="J225" s="72"/>
      <c r="K225" s="72"/>
      <c r="L225" s="70"/>
      <c r="M225" s="223"/>
      <c r="N225" s="45"/>
      <c r="O225" s="45"/>
      <c r="P225" s="45"/>
      <c r="Q225" s="45"/>
      <c r="R225" s="45"/>
      <c r="S225" s="45"/>
      <c r="T225" s="93"/>
      <c r="AT225" s="22" t="s">
        <v>181</v>
      </c>
      <c r="AU225" s="22" t="s">
        <v>82</v>
      </c>
    </row>
    <row r="226" spans="2:51" s="12" customFormat="1" ht="13.5">
      <c r="B226" s="248"/>
      <c r="C226" s="249"/>
      <c r="D226" s="221" t="s">
        <v>183</v>
      </c>
      <c r="E226" s="250" t="s">
        <v>21</v>
      </c>
      <c r="F226" s="251" t="s">
        <v>418</v>
      </c>
      <c r="G226" s="249"/>
      <c r="H226" s="252">
        <v>59737.08</v>
      </c>
      <c r="I226" s="253"/>
      <c r="J226" s="249"/>
      <c r="K226" s="249"/>
      <c r="L226" s="254"/>
      <c r="M226" s="255"/>
      <c r="N226" s="256"/>
      <c r="O226" s="256"/>
      <c r="P226" s="256"/>
      <c r="Q226" s="256"/>
      <c r="R226" s="256"/>
      <c r="S226" s="256"/>
      <c r="T226" s="257"/>
      <c r="AT226" s="258" t="s">
        <v>183</v>
      </c>
      <c r="AU226" s="258" t="s">
        <v>82</v>
      </c>
      <c r="AV226" s="12" t="s">
        <v>82</v>
      </c>
      <c r="AW226" s="12" t="s">
        <v>35</v>
      </c>
      <c r="AX226" s="12" t="s">
        <v>72</v>
      </c>
      <c r="AY226" s="258" t="s">
        <v>122</v>
      </c>
    </row>
    <row r="227" spans="2:65" s="1" customFormat="1" ht="25.5" customHeight="1">
      <c r="B227" s="44"/>
      <c r="C227" s="210" t="s">
        <v>419</v>
      </c>
      <c r="D227" s="210" t="s">
        <v>123</v>
      </c>
      <c r="E227" s="211" t="s">
        <v>420</v>
      </c>
      <c r="F227" s="212" t="s">
        <v>421</v>
      </c>
      <c r="G227" s="213" t="s">
        <v>215</v>
      </c>
      <c r="H227" s="214">
        <v>333.66</v>
      </c>
      <c r="I227" s="215"/>
      <c r="J227" s="214">
        <f>ROUND(I227*H227,1)</f>
        <v>0</v>
      </c>
      <c r="K227" s="212" t="s">
        <v>127</v>
      </c>
      <c r="L227" s="70"/>
      <c r="M227" s="216" t="s">
        <v>21</v>
      </c>
      <c r="N227" s="217" t="s">
        <v>43</v>
      </c>
      <c r="O227" s="45"/>
      <c r="P227" s="218">
        <f>O227*H227</f>
        <v>0</v>
      </c>
      <c r="Q227" s="218">
        <v>0</v>
      </c>
      <c r="R227" s="218">
        <f>Q227*H227</f>
        <v>0</v>
      </c>
      <c r="S227" s="218">
        <v>0</v>
      </c>
      <c r="T227" s="219">
        <f>S227*H227</f>
        <v>0</v>
      </c>
      <c r="AR227" s="22" t="s">
        <v>143</v>
      </c>
      <c r="AT227" s="22" t="s">
        <v>123</v>
      </c>
      <c r="AU227" s="22" t="s">
        <v>82</v>
      </c>
      <c r="AY227" s="22" t="s">
        <v>122</v>
      </c>
      <c r="BE227" s="220">
        <f>IF(N227="základní",J227,0)</f>
        <v>0</v>
      </c>
      <c r="BF227" s="220">
        <f>IF(N227="snížená",J227,0)</f>
        <v>0</v>
      </c>
      <c r="BG227" s="220">
        <f>IF(N227="zákl. přenesená",J227,0)</f>
        <v>0</v>
      </c>
      <c r="BH227" s="220">
        <f>IF(N227="sníž. přenesená",J227,0)</f>
        <v>0</v>
      </c>
      <c r="BI227" s="220">
        <f>IF(N227="nulová",J227,0)</f>
        <v>0</v>
      </c>
      <c r="BJ227" s="22" t="s">
        <v>80</v>
      </c>
      <c r="BK227" s="220">
        <f>ROUND(I227*H227,1)</f>
        <v>0</v>
      </c>
      <c r="BL227" s="22" t="s">
        <v>143</v>
      </c>
      <c r="BM227" s="22" t="s">
        <v>422</v>
      </c>
    </row>
    <row r="228" spans="2:47" s="1" customFormat="1" ht="13.5">
      <c r="B228" s="44"/>
      <c r="C228" s="72"/>
      <c r="D228" s="221" t="s">
        <v>181</v>
      </c>
      <c r="E228" s="72"/>
      <c r="F228" s="224" t="s">
        <v>423</v>
      </c>
      <c r="G228" s="72"/>
      <c r="H228" s="72"/>
      <c r="I228" s="182"/>
      <c r="J228" s="72"/>
      <c r="K228" s="72"/>
      <c r="L228" s="70"/>
      <c r="M228" s="223"/>
      <c r="N228" s="45"/>
      <c r="O228" s="45"/>
      <c r="P228" s="45"/>
      <c r="Q228" s="45"/>
      <c r="R228" s="45"/>
      <c r="S228" s="45"/>
      <c r="T228" s="93"/>
      <c r="AT228" s="22" t="s">
        <v>181</v>
      </c>
      <c r="AU228" s="22" t="s">
        <v>82</v>
      </c>
    </row>
    <row r="229" spans="2:51" s="11" customFormat="1" ht="13.5">
      <c r="B229" s="238"/>
      <c r="C229" s="239"/>
      <c r="D229" s="221" t="s">
        <v>183</v>
      </c>
      <c r="E229" s="240" t="s">
        <v>21</v>
      </c>
      <c r="F229" s="241" t="s">
        <v>424</v>
      </c>
      <c r="G229" s="239"/>
      <c r="H229" s="240" t="s">
        <v>21</v>
      </c>
      <c r="I229" s="242"/>
      <c r="J229" s="239"/>
      <c r="K229" s="239"/>
      <c r="L229" s="243"/>
      <c r="M229" s="244"/>
      <c r="N229" s="245"/>
      <c r="O229" s="245"/>
      <c r="P229" s="245"/>
      <c r="Q229" s="245"/>
      <c r="R229" s="245"/>
      <c r="S229" s="245"/>
      <c r="T229" s="246"/>
      <c r="AT229" s="247" t="s">
        <v>183</v>
      </c>
      <c r="AU229" s="247" t="s">
        <v>82</v>
      </c>
      <c r="AV229" s="11" t="s">
        <v>80</v>
      </c>
      <c r="AW229" s="11" t="s">
        <v>35</v>
      </c>
      <c r="AX229" s="11" t="s">
        <v>72</v>
      </c>
      <c r="AY229" s="247" t="s">
        <v>122</v>
      </c>
    </row>
    <row r="230" spans="2:51" s="12" customFormat="1" ht="13.5">
      <c r="B230" s="248"/>
      <c r="C230" s="249"/>
      <c r="D230" s="221" t="s">
        <v>183</v>
      </c>
      <c r="E230" s="250" t="s">
        <v>21</v>
      </c>
      <c r="F230" s="251" t="s">
        <v>425</v>
      </c>
      <c r="G230" s="249"/>
      <c r="H230" s="252">
        <v>330</v>
      </c>
      <c r="I230" s="253"/>
      <c r="J230" s="249"/>
      <c r="K230" s="249"/>
      <c r="L230" s="254"/>
      <c r="M230" s="255"/>
      <c r="N230" s="256"/>
      <c r="O230" s="256"/>
      <c r="P230" s="256"/>
      <c r="Q230" s="256"/>
      <c r="R230" s="256"/>
      <c r="S230" s="256"/>
      <c r="T230" s="257"/>
      <c r="AT230" s="258" t="s">
        <v>183</v>
      </c>
      <c r="AU230" s="258" t="s">
        <v>82</v>
      </c>
      <c r="AV230" s="12" t="s">
        <v>82</v>
      </c>
      <c r="AW230" s="12" t="s">
        <v>35</v>
      </c>
      <c r="AX230" s="12" t="s">
        <v>72</v>
      </c>
      <c r="AY230" s="258" t="s">
        <v>122</v>
      </c>
    </row>
    <row r="231" spans="2:51" s="11" customFormat="1" ht="13.5">
      <c r="B231" s="238"/>
      <c r="C231" s="239"/>
      <c r="D231" s="221" t="s">
        <v>183</v>
      </c>
      <c r="E231" s="240" t="s">
        <v>21</v>
      </c>
      <c r="F231" s="241" t="s">
        <v>426</v>
      </c>
      <c r="G231" s="239"/>
      <c r="H231" s="240" t="s">
        <v>21</v>
      </c>
      <c r="I231" s="242"/>
      <c r="J231" s="239"/>
      <c r="K231" s="239"/>
      <c r="L231" s="243"/>
      <c r="M231" s="244"/>
      <c r="N231" s="245"/>
      <c r="O231" s="245"/>
      <c r="P231" s="245"/>
      <c r="Q231" s="245"/>
      <c r="R231" s="245"/>
      <c r="S231" s="245"/>
      <c r="T231" s="246"/>
      <c r="AT231" s="247" t="s">
        <v>183</v>
      </c>
      <c r="AU231" s="247" t="s">
        <v>82</v>
      </c>
      <c r="AV231" s="11" t="s">
        <v>80</v>
      </c>
      <c r="AW231" s="11" t="s">
        <v>35</v>
      </c>
      <c r="AX231" s="11" t="s">
        <v>72</v>
      </c>
      <c r="AY231" s="247" t="s">
        <v>122</v>
      </c>
    </row>
    <row r="232" spans="2:51" s="12" customFormat="1" ht="13.5">
      <c r="B232" s="248"/>
      <c r="C232" s="249"/>
      <c r="D232" s="221" t="s">
        <v>183</v>
      </c>
      <c r="E232" s="250" t="s">
        <v>21</v>
      </c>
      <c r="F232" s="251" t="s">
        <v>427</v>
      </c>
      <c r="G232" s="249"/>
      <c r="H232" s="252">
        <v>3.66</v>
      </c>
      <c r="I232" s="253"/>
      <c r="J232" s="249"/>
      <c r="K232" s="249"/>
      <c r="L232" s="254"/>
      <c r="M232" s="255"/>
      <c r="N232" s="256"/>
      <c r="O232" s="256"/>
      <c r="P232" s="256"/>
      <c r="Q232" s="256"/>
      <c r="R232" s="256"/>
      <c r="S232" s="256"/>
      <c r="T232" s="257"/>
      <c r="AT232" s="258" t="s">
        <v>183</v>
      </c>
      <c r="AU232" s="258" t="s">
        <v>82</v>
      </c>
      <c r="AV232" s="12" t="s">
        <v>82</v>
      </c>
      <c r="AW232" s="12" t="s">
        <v>35</v>
      </c>
      <c r="AX232" s="12" t="s">
        <v>72</v>
      </c>
      <c r="AY232" s="258" t="s">
        <v>122</v>
      </c>
    </row>
    <row r="233" spans="2:65" s="1" customFormat="1" ht="38.25" customHeight="1">
      <c r="B233" s="44"/>
      <c r="C233" s="210" t="s">
        <v>428</v>
      </c>
      <c r="D233" s="210" t="s">
        <v>123</v>
      </c>
      <c r="E233" s="211" t="s">
        <v>429</v>
      </c>
      <c r="F233" s="212" t="s">
        <v>430</v>
      </c>
      <c r="G233" s="213" t="s">
        <v>215</v>
      </c>
      <c r="H233" s="214">
        <v>13012.74</v>
      </c>
      <c r="I233" s="215"/>
      <c r="J233" s="214">
        <f>ROUND(I233*H233,1)</f>
        <v>0</v>
      </c>
      <c r="K233" s="212" t="s">
        <v>127</v>
      </c>
      <c r="L233" s="70"/>
      <c r="M233" s="216" t="s">
        <v>21</v>
      </c>
      <c r="N233" s="217" t="s">
        <v>43</v>
      </c>
      <c r="O233" s="45"/>
      <c r="P233" s="218">
        <f>O233*H233</f>
        <v>0</v>
      </c>
      <c r="Q233" s="218">
        <v>0</v>
      </c>
      <c r="R233" s="218">
        <f>Q233*H233</f>
        <v>0</v>
      </c>
      <c r="S233" s="218">
        <v>0</v>
      </c>
      <c r="T233" s="219">
        <f>S233*H233</f>
        <v>0</v>
      </c>
      <c r="AR233" s="22" t="s">
        <v>143</v>
      </c>
      <c r="AT233" s="22" t="s">
        <v>123</v>
      </c>
      <c r="AU233" s="22" t="s">
        <v>82</v>
      </c>
      <c r="AY233" s="22" t="s">
        <v>122</v>
      </c>
      <c r="BE233" s="220">
        <f>IF(N233="základní",J233,0)</f>
        <v>0</v>
      </c>
      <c r="BF233" s="220">
        <f>IF(N233="snížená",J233,0)</f>
        <v>0</v>
      </c>
      <c r="BG233" s="220">
        <f>IF(N233="zákl. přenesená",J233,0)</f>
        <v>0</v>
      </c>
      <c r="BH233" s="220">
        <f>IF(N233="sníž. přenesená",J233,0)</f>
        <v>0</v>
      </c>
      <c r="BI233" s="220">
        <f>IF(N233="nulová",J233,0)</f>
        <v>0</v>
      </c>
      <c r="BJ233" s="22" t="s">
        <v>80</v>
      </c>
      <c r="BK233" s="220">
        <f>ROUND(I233*H233,1)</f>
        <v>0</v>
      </c>
      <c r="BL233" s="22" t="s">
        <v>143</v>
      </c>
      <c r="BM233" s="22" t="s">
        <v>431</v>
      </c>
    </row>
    <row r="234" spans="2:47" s="1" customFormat="1" ht="13.5">
      <c r="B234" s="44"/>
      <c r="C234" s="72"/>
      <c r="D234" s="221" t="s">
        <v>181</v>
      </c>
      <c r="E234" s="72"/>
      <c r="F234" s="224" t="s">
        <v>423</v>
      </c>
      <c r="G234" s="72"/>
      <c r="H234" s="72"/>
      <c r="I234" s="182"/>
      <c r="J234" s="72"/>
      <c r="K234" s="72"/>
      <c r="L234" s="70"/>
      <c r="M234" s="223"/>
      <c r="N234" s="45"/>
      <c r="O234" s="45"/>
      <c r="P234" s="45"/>
      <c r="Q234" s="45"/>
      <c r="R234" s="45"/>
      <c r="S234" s="45"/>
      <c r="T234" s="93"/>
      <c r="AT234" s="22" t="s">
        <v>181</v>
      </c>
      <c r="AU234" s="22" t="s">
        <v>82</v>
      </c>
    </row>
    <row r="235" spans="2:51" s="12" customFormat="1" ht="13.5">
      <c r="B235" s="248"/>
      <c r="C235" s="249"/>
      <c r="D235" s="221" t="s">
        <v>183</v>
      </c>
      <c r="E235" s="250" t="s">
        <v>21</v>
      </c>
      <c r="F235" s="251" t="s">
        <v>432</v>
      </c>
      <c r="G235" s="249"/>
      <c r="H235" s="252">
        <v>13012.74</v>
      </c>
      <c r="I235" s="253"/>
      <c r="J235" s="249"/>
      <c r="K235" s="249"/>
      <c r="L235" s="254"/>
      <c r="M235" s="255"/>
      <c r="N235" s="256"/>
      <c r="O235" s="256"/>
      <c r="P235" s="256"/>
      <c r="Q235" s="256"/>
      <c r="R235" s="256"/>
      <c r="S235" s="256"/>
      <c r="T235" s="257"/>
      <c r="AT235" s="258" t="s">
        <v>183</v>
      </c>
      <c r="AU235" s="258" t="s">
        <v>82</v>
      </c>
      <c r="AV235" s="12" t="s">
        <v>82</v>
      </c>
      <c r="AW235" s="12" t="s">
        <v>35</v>
      </c>
      <c r="AX235" s="12" t="s">
        <v>72</v>
      </c>
      <c r="AY235" s="258" t="s">
        <v>122</v>
      </c>
    </row>
    <row r="236" spans="2:65" s="1" customFormat="1" ht="16.5" customHeight="1">
      <c r="B236" s="44"/>
      <c r="C236" s="210" t="s">
        <v>433</v>
      </c>
      <c r="D236" s="210" t="s">
        <v>123</v>
      </c>
      <c r="E236" s="211" t="s">
        <v>434</v>
      </c>
      <c r="F236" s="212" t="s">
        <v>435</v>
      </c>
      <c r="G236" s="213" t="s">
        <v>215</v>
      </c>
      <c r="H236" s="214">
        <v>3.66</v>
      </c>
      <c r="I236" s="215"/>
      <c r="J236" s="214">
        <f>ROUND(I236*H236,1)</f>
        <v>0</v>
      </c>
      <c r="K236" s="212" t="s">
        <v>127</v>
      </c>
      <c r="L236" s="70"/>
      <c r="M236" s="216" t="s">
        <v>21</v>
      </c>
      <c r="N236" s="217" t="s">
        <v>43</v>
      </c>
      <c r="O236" s="45"/>
      <c r="P236" s="218">
        <f>O236*H236</f>
        <v>0</v>
      </c>
      <c r="Q236" s="218">
        <v>0</v>
      </c>
      <c r="R236" s="218">
        <f>Q236*H236</f>
        <v>0</v>
      </c>
      <c r="S236" s="218">
        <v>0</v>
      </c>
      <c r="T236" s="219">
        <f>S236*H236</f>
        <v>0</v>
      </c>
      <c r="AR236" s="22" t="s">
        <v>143</v>
      </c>
      <c r="AT236" s="22" t="s">
        <v>123</v>
      </c>
      <c r="AU236" s="22" t="s">
        <v>82</v>
      </c>
      <c r="AY236" s="22" t="s">
        <v>122</v>
      </c>
      <c r="BE236" s="220">
        <f>IF(N236="základní",J236,0)</f>
        <v>0</v>
      </c>
      <c r="BF236" s="220">
        <f>IF(N236="snížená",J236,0)</f>
        <v>0</v>
      </c>
      <c r="BG236" s="220">
        <f>IF(N236="zákl. přenesená",J236,0)</f>
        <v>0</v>
      </c>
      <c r="BH236" s="220">
        <f>IF(N236="sníž. přenesená",J236,0)</f>
        <v>0</v>
      </c>
      <c r="BI236" s="220">
        <f>IF(N236="nulová",J236,0)</f>
        <v>0</v>
      </c>
      <c r="BJ236" s="22" t="s">
        <v>80</v>
      </c>
      <c r="BK236" s="220">
        <f>ROUND(I236*H236,1)</f>
        <v>0</v>
      </c>
      <c r="BL236" s="22" t="s">
        <v>143</v>
      </c>
      <c r="BM236" s="22" t="s">
        <v>436</v>
      </c>
    </row>
    <row r="237" spans="2:47" s="1" customFormat="1" ht="13.5">
      <c r="B237" s="44"/>
      <c r="C237" s="72"/>
      <c r="D237" s="221" t="s">
        <v>181</v>
      </c>
      <c r="E237" s="72"/>
      <c r="F237" s="224" t="s">
        <v>437</v>
      </c>
      <c r="G237" s="72"/>
      <c r="H237" s="72"/>
      <c r="I237" s="182"/>
      <c r="J237" s="72"/>
      <c r="K237" s="72"/>
      <c r="L237" s="70"/>
      <c r="M237" s="223"/>
      <c r="N237" s="45"/>
      <c r="O237" s="45"/>
      <c r="P237" s="45"/>
      <c r="Q237" s="45"/>
      <c r="R237" s="45"/>
      <c r="S237" s="45"/>
      <c r="T237" s="93"/>
      <c r="AT237" s="22" t="s">
        <v>181</v>
      </c>
      <c r="AU237" s="22" t="s">
        <v>82</v>
      </c>
    </row>
    <row r="238" spans="2:51" s="11" customFormat="1" ht="13.5">
      <c r="B238" s="238"/>
      <c r="C238" s="239"/>
      <c r="D238" s="221" t="s">
        <v>183</v>
      </c>
      <c r="E238" s="240" t="s">
        <v>21</v>
      </c>
      <c r="F238" s="241" t="s">
        <v>426</v>
      </c>
      <c r="G238" s="239"/>
      <c r="H238" s="240" t="s">
        <v>21</v>
      </c>
      <c r="I238" s="242"/>
      <c r="J238" s="239"/>
      <c r="K238" s="239"/>
      <c r="L238" s="243"/>
      <c r="M238" s="244"/>
      <c r="N238" s="245"/>
      <c r="O238" s="245"/>
      <c r="P238" s="245"/>
      <c r="Q238" s="245"/>
      <c r="R238" s="245"/>
      <c r="S238" s="245"/>
      <c r="T238" s="246"/>
      <c r="AT238" s="247" t="s">
        <v>183</v>
      </c>
      <c r="AU238" s="247" t="s">
        <v>82</v>
      </c>
      <c r="AV238" s="11" t="s">
        <v>80</v>
      </c>
      <c r="AW238" s="11" t="s">
        <v>35</v>
      </c>
      <c r="AX238" s="11" t="s">
        <v>72</v>
      </c>
      <c r="AY238" s="247" t="s">
        <v>122</v>
      </c>
    </row>
    <row r="239" spans="2:51" s="12" customFormat="1" ht="13.5">
      <c r="B239" s="248"/>
      <c r="C239" s="249"/>
      <c r="D239" s="221" t="s">
        <v>183</v>
      </c>
      <c r="E239" s="250" t="s">
        <v>21</v>
      </c>
      <c r="F239" s="251" t="s">
        <v>427</v>
      </c>
      <c r="G239" s="249"/>
      <c r="H239" s="252">
        <v>3.66</v>
      </c>
      <c r="I239" s="253"/>
      <c r="J239" s="249"/>
      <c r="K239" s="249"/>
      <c r="L239" s="254"/>
      <c r="M239" s="255"/>
      <c r="N239" s="256"/>
      <c r="O239" s="256"/>
      <c r="P239" s="256"/>
      <c r="Q239" s="256"/>
      <c r="R239" s="256"/>
      <c r="S239" s="256"/>
      <c r="T239" s="257"/>
      <c r="AT239" s="258" t="s">
        <v>183</v>
      </c>
      <c r="AU239" s="258" t="s">
        <v>82</v>
      </c>
      <c r="AV239" s="12" t="s">
        <v>82</v>
      </c>
      <c r="AW239" s="12" t="s">
        <v>35</v>
      </c>
      <c r="AX239" s="12" t="s">
        <v>72</v>
      </c>
      <c r="AY239" s="258" t="s">
        <v>122</v>
      </c>
    </row>
    <row r="240" spans="2:65" s="1" customFormat="1" ht="25.5" customHeight="1">
      <c r="B240" s="44"/>
      <c r="C240" s="210" t="s">
        <v>438</v>
      </c>
      <c r="D240" s="210" t="s">
        <v>123</v>
      </c>
      <c r="E240" s="211" t="s">
        <v>439</v>
      </c>
      <c r="F240" s="212" t="s">
        <v>440</v>
      </c>
      <c r="G240" s="213" t="s">
        <v>215</v>
      </c>
      <c r="H240" s="214">
        <v>588.8</v>
      </c>
      <c r="I240" s="215"/>
      <c r="J240" s="214">
        <f>ROUND(I240*H240,1)</f>
        <v>0</v>
      </c>
      <c r="K240" s="212" t="s">
        <v>127</v>
      </c>
      <c r="L240" s="70"/>
      <c r="M240" s="216" t="s">
        <v>21</v>
      </c>
      <c r="N240" s="217" t="s">
        <v>43</v>
      </c>
      <c r="O240" s="45"/>
      <c r="P240" s="218">
        <f>O240*H240</f>
        <v>0</v>
      </c>
      <c r="Q240" s="218">
        <v>0</v>
      </c>
      <c r="R240" s="218">
        <f>Q240*H240</f>
        <v>0</v>
      </c>
      <c r="S240" s="218">
        <v>0</v>
      </c>
      <c r="T240" s="219">
        <f>S240*H240</f>
        <v>0</v>
      </c>
      <c r="AR240" s="22" t="s">
        <v>143</v>
      </c>
      <c r="AT240" s="22" t="s">
        <v>123</v>
      </c>
      <c r="AU240" s="22" t="s">
        <v>82</v>
      </c>
      <c r="AY240" s="22" t="s">
        <v>122</v>
      </c>
      <c r="BE240" s="220">
        <f>IF(N240="základní",J240,0)</f>
        <v>0</v>
      </c>
      <c r="BF240" s="220">
        <f>IF(N240="snížená",J240,0)</f>
        <v>0</v>
      </c>
      <c r="BG240" s="220">
        <f>IF(N240="zákl. přenesená",J240,0)</f>
        <v>0</v>
      </c>
      <c r="BH240" s="220">
        <f>IF(N240="sníž. přenesená",J240,0)</f>
        <v>0</v>
      </c>
      <c r="BI240" s="220">
        <f>IF(N240="nulová",J240,0)</f>
        <v>0</v>
      </c>
      <c r="BJ240" s="22" t="s">
        <v>80</v>
      </c>
      <c r="BK240" s="220">
        <f>ROUND(I240*H240,1)</f>
        <v>0</v>
      </c>
      <c r="BL240" s="22" t="s">
        <v>143</v>
      </c>
      <c r="BM240" s="22" t="s">
        <v>441</v>
      </c>
    </row>
    <row r="241" spans="2:47" s="1" customFormat="1" ht="13.5">
      <c r="B241" s="44"/>
      <c r="C241" s="72"/>
      <c r="D241" s="221" t="s">
        <v>181</v>
      </c>
      <c r="E241" s="72"/>
      <c r="F241" s="224" t="s">
        <v>437</v>
      </c>
      <c r="G241" s="72"/>
      <c r="H241" s="72"/>
      <c r="I241" s="182"/>
      <c r="J241" s="72"/>
      <c r="K241" s="72"/>
      <c r="L241" s="70"/>
      <c r="M241" s="223"/>
      <c r="N241" s="45"/>
      <c r="O241" s="45"/>
      <c r="P241" s="45"/>
      <c r="Q241" s="45"/>
      <c r="R241" s="45"/>
      <c r="S241" s="45"/>
      <c r="T241" s="93"/>
      <c r="AT241" s="22" t="s">
        <v>181</v>
      </c>
      <c r="AU241" s="22" t="s">
        <v>82</v>
      </c>
    </row>
    <row r="242" spans="2:51" s="11" customFormat="1" ht="13.5">
      <c r="B242" s="238"/>
      <c r="C242" s="239"/>
      <c r="D242" s="221" t="s">
        <v>183</v>
      </c>
      <c r="E242" s="240" t="s">
        <v>21</v>
      </c>
      <c r="F242" s="241" t="s">
        <v>442</v>
      </c>
      <c r="G242" s="239"/>
      <c r="H242" s="240" t="s">
        <v>21</v>
      </c>
      <c r="I242" s="242"/>
      <c r="J242" s="239"/>
      <c r="K242" s="239"/>
      <c r="L242" s="243"/>
      <c r="M242" s="244"/>
      <c r="N242" s="245"/>
      <c r="O242" s="245"/>
      <c r="P242" s="245"/>
      <c r="Q242" s="245"/>
      <c r="R242" s="245"/>
      <c r="S242" s="245"/>
      <c r="T242" s="246"/>
      <c r="AT242" s="247" t="s">
        <v>183</v>
      </c>
      <c r="AU242" s="247" t="s">
        <v>82</v>
      </c>
      <c r="AV242" s="11" t="s">
        <v>80</v>
      </c>
      <c r="AW242" s="11" t="s">
        <v>35</v>
      </c>
      <c r="AX242" s="11" t="s">
        <v>72</v>
      </c>
      <c r="AY242" s="247" t="s">
        <v>122</v>
      </c>
    </row>
    <row r="243" spans="2:51" s="12" customFormat="1" ht="13.5">
      <c r="B243" s="248"/>
      <c r="C243" s="249"/>
      <c r="D243" s="221" t="s">
        <v>183</v>
      </c>
      <c r="E243" s="250" t="s">
        <v>21</v>
      </c>
      <c r="F243" s="251" t="s">
        <v>425</v>
      </c>
      <c r="G243" s="249"/>
      <c r="H243" s="252">
        <v>330</v>
      </c>
      <c r="I243" s="253"/>
      <c r="J243" s="249"/>
      <c r="K243" s="249"/>
      <c r="L243" s="254"/>
      <c r="M243" s="255"/>
      <c r="N243" s="256"/>
      <c r="O243" s="256"/>
      <c r="P243" s="256"/>
      <c r="Q243" s="256"/>
      <c r="R243" s="256"/>
      <c r="S243" s="256"/>
      <c r="T243" s="257"/>
      <c r="AT243" s="258" t="s">
        <v>183</v>
      </c>
      <c r="AU243" s="258" t="s">
        <v>82</v>
      </c>
      <c r="AV243" s="12" t="s">
        <v>82</v>
      </c>
      <c r="AW243" s="12" t="s">
        <v>35</v>
      </c>
      <c r="AX243" s="12" t="s">
        <v>72</v>
      </c>
      <c r="AY243" s="258" t="s">
        <v>122</v>
      </c>
    </row>
    <row r="244" spans="2:51" s="11" customFormat="1" ht="13.5">
      <c r="B244" s="238"/>
      <c r="C244" s="239"/>
      <c r="D244" s="221" t="s">
        <v>183</v>
      </c>
      <c r="E244" s="240" t="s">
        <v>21</v>
      </c>
      <c r="F244" s="241" t="s">
        <v>410</v>
      </c>
      <c r="G244" s="239"/>
      <c r="H244" s="240" t="s">
        <v>21</v>
      </c>
      <c r="I244" s="242"/>
      <c r="J244" s="239"/>
      <c r="K244" s="239"/>
      <c r="L244" s="243"/>
      <c r="M244" s="244"/>
      <c r="N244" s="245"/>
      <c r="O244" s="245"/>
      <c r="P244" s="245"/>
      <c r="Q244" s="245"/>
      <c r="R244" s="245"/>
      <c r="S244" s="245"/>
      <c r="T244" s="246"/>
      <c r="AT244" s="247" t="s">
        <v>183</v>
      </c>
      <c r="AU244" s="247" t="s">
        <v>82</v>
      </c>
      <c r="AV244" s="11" t="s">
        <v>80</v>
      </c>
      <c r="AW244" s="11" t="s">
        <v>35</v>
      </c>
      <c r="AX244" s="11" t="s">
        <v>72</v>
      </c>
      <c r="AY244" s="247" t="s">
        <v>122</v>
      </c>
    </row>
    <row r="245" spans="2:51" s="12" customFormat="1" ht="13.5">
      <c r="B245" s="248"/>
      <c r="C245" s="249"/>
      <c r="D245" s="221" t="s">
        <v>183</v>
      </c>
      <c r="E245" s="250" t="s">
        <v>21</v>
      </c>
      <c r="F245" s="251" t="s">
        <v>411</v>
      </c>
      <c r="G245" s="249"/>
      <c r="H245" s="252">
        <v>258.8</v>
      </c>
      <c r="I245" s="253"/>
      <c r="J245" s="249"/>
      <c r="K245" s="249"/>
      <c r="L245" s="254"/>
      <c r="M245" s="255"/>
      <c r="N245" s="256"/>
      <c r="O245" s="256"/>
      <c r="P245" s="256"/>
      <c r="Q245" s="256"/>
      <c r="R245" s="256"/>
      <c r="S245" s="256"/>
      <c r="T245" s="257"/>
      <c r="AT245" s="258" t="s">
        <v>183</v>
      </c>
      <c r="AU245" s="258" t="s">
        <v>82</v>
      </c>
      <c r="AV245" s="12" t="s">
        <v>82</v>
      </c>
      <c r="AW245" s="12" t="s">
        <v>35</v>
      </c>
      <c r="AX245" s="12" t="s">
        <v>72</v>
      </c>
      <c r="AY245" s="258" t="s">
        <v>122</v>
      </c>
    </row>
    <row r="246" spans="2:65" s="1" customFormat="1" ht="16.5" customHeight="1">
      <c r="B246" s="44"/>
      <c r="C246" s="210" t="s">
        <v>443</v>
      </c>
      <c r="D246" s="210" t="s">
        <v>123</v>
      </c>
      <c r="E246" s="211" t="s">
        <v>444</v>
      </c>
      <c r="F246" s="212" t="s">
        <v>445</v>
      </c>
      <c r="G246" s="213" t="s">
        <v>215</v>
      </c>
      <c r="H246" s="214">
        <v>1272.92</v>
      </c>
      <c r="I246" s="215"/>
      <c r="J246" s="214">
        <f>ROUND(I246*H246,1)</f>
        <v>0</v>
      </c>
      <c r="K246" s="212" t="s">
        <v>127</v>
      </c>
      <c r="L246" s="70"/>
      <c r="M246" s="216" t="s">
        <v>21</v>
      </c>
      <c r="N246" s="217" t="s">
        <v>43</v>
      </c>
      <c r="O246" s="45"/>
      <c r="P246" s="218">
        <f>O246*H246</f>
        <v>0</v>
      </c>
      <c r="Q246" s="218">
        <v>0</v>
      </c>
      <c r="R246" s="218">
        <f>Q246*H246</f>
        <v>0</v>
      </c>
      <c r="S246" s="218">
        <v>0</v>
      </c>
      <c r="T246" s="219">
        <f>S246*H246</f>
        <v>0</v>
      </c>
      <c r="AR246" s="22" t="s">
        <v>143</v>
      </c>
      <c r="AT246" s="22" t="s">
        <v>123</v>
      </c>
      <c r="AU246" s="22" t="s">
        <v>82</v>
      </c>
      <c r="AY246" s="22" t="s">
        <v>122</v>
      </c>
      <c r="BE246" s="220">
        <f>IF(N246="základní",J246,0)</f>
        <v>0</v>
      </c>
      <c r="BF246" s="220">
        <f>IF(N246="snížená",J246,0)</f>
        <v>0</v>
      </c>
      <c r="BG246" s="220">
        <f>IF(N246="zákl. přenesená",J246,0)</f>
        <v>0</v>
      </c>
      <c r="BH246" s="220">
        <f>IF(N246="sníž. přenesená",J246,0)</f>
        <v>0</v>
      </c>
      <c r="BI246" s="220">
        <f>IF(N246="nulová",J246,0)</f>
        <v>0</v>
      </c>
      <c r="BJ246" s="22" t="s">
        <v>80</v>
      </c>
      <c r="BK246" s="220">
        <f>ROUND(I246*H246,1)</f>
        <v>0</v>
      </c>
      <c r="BL246" s="22" t="s">
        <v>143</v>
      </c>
      <c r="BM246" s="22" t="s">
        <v>446</v>
      </c>
    </row>
    <row r="247" spans="2:47" s="1" customFormat="1" ht="13.5">
      <c r="B247" s="44"/>
      <c r="C247" s="72"/>
      <c r="D247" s="221" t="s">
        <v>181</v>
      </c>
      <c r="E247" s="72"/>
      <c r="F247" s="224" t="s">
        <v>437</v>
      </c>
      <c r="G247" s="72"/>
      <c r="H247" s="72"/>
      <c r="I247" s="182"/>
      <c r="J247" s="72"/>
      <c r="K247" s="72"/>
      <c r="L247" s="70"/>
      <c r="M247" s="223"/>
      <c r="N247" s="45"/>
      <c r="O247" s="45"/>
      <c r="P247" s="45"/>
      <c r="Q247" s="45"/>
      <c r="R247" s="45"/>
      <c r="S247" s="45"/>
      <c r="T247" s="93"/>
      <c r="AT247" s="22" t="s">
        <v>181</v>
      </c>
      <c r="AU247" s="22" t="s">
        <v>82</v>
      </c>
    </row>
    <row r="248" spans="2:51" s="11" customFormat="1" ht="13.5">
      <c r="B248" s="238"/>
      <c r="C248" s="239"/>
      <c r="D248" s="221" t="s">
        <v>183</v>
      </c>
      <c r="E248" s="240" t="s">
        <v>21</v>
      </c>
      <c r="F248" s="241" t="s">
        <v>406</v>
      </c>
      <c r="G248" s="239"/>
      <c r="H248" s="240" t="s">
        <v>21</v>
      </c>
      <c r="I248" s="242"/>
      <c r="J248" s="239"/>
      <c r="K248" s="239"/>
      <c r="L248" s="243"/>
      <c r="M248" s="244"/>
      <c r="N248" s="245"/>
      <c r="O248" s="245"/>
      <c r="P248" s="245"/>
      <c r="Q248" s="245"/>
      <c r="R248" s="245"/>
      <c r="S248" s="245"/>
      <c r="T248" s="246"/>
      <c r="AT248" s="247" t="s">
        <v>183</v>
      </c>
      <c r="AU248" s="247" t="s">
        <v>82</v>
      </c>
      <c r="AV248" s="11" t="s">
        <v>80</v>
      </c>
      <c r="AW248" s="11" t="s">
        <v>35</v>
      </c>
      <c r="AX248" s="11" t="s">
        <v>72</v>
      </c>
      <c r="AY248" s="247" t="s">
        <v>122</v>
      </c>
    </row>
    <row r="249" spans="2:51" s="12" customFormat="1" ht="13.5">
      <c r="B249" s="248"/>
      <c r="C249" s="249"/>
      <c r="D249" s="221" t="s">
        <v>183</v>
      </c>
      <c r="E249" s="250" t="s">
        <v>21</v>
      </c>
      <c r="F249" s="251" t="s">
        <v>407</v>
      </c>
      <c r="G249" s="249"/>
      <c r="H249" s="252">
        <v>660</v>
      </c>
      <c r="I249" s="253"/>
      <c r="J249" s="249"/>
      <c r="K249" s="249"/>
      <c r="L249" s="254"/>
      <c r="M249" s="255"/>
      <c r="N249" s="256"/>
      <c r="O249" s="256"/>
      <c r="P249" s="256"/>
      <c r="Q249" s="256"/>
      <c r="R249" s="256"/>
      <c r="S249" s="256"/>
      <c r="T249" s="257"/>
      <c r="AT249" s="258" t="s">
        <v>183</v>
      </c>
      <c r="AU249" s="258" t="s">
        <v>82</v>
      </c>
      <c r="AV249" s="12" t="s">
        <v>82</v>
      </c>
      <c r="AW249" s="12" t="s">
        <v>35</v>
      </c>
      <c r="AX249" s="12" t="s">
        <v>72</v>
      </c>
      <c r="AY249" s="258" t="s">
        <v>122</v>
      </c>
    </row>
    <row r="250" spans="2:51" s="11" customFormat="1" ht="13.5">
      <c r="B250" s="238"/>
      <c r="C250" s="239"/>
      <c r="D250" s="221" t="s">
        <v>183</v>
      </c>
      <c r="E250" s="240" t="s">
        <v>21</v>
      </c>
      <c r="F250" s="241" t="s">
        <v>408</v>
      </c>
      <c r="G250" s="239"/>
      <c r="H250" s="240" t="s">
        <v>21</v>
      </c>
      <c r="I250" s="242"/>
      <c r="J250" s="239"/>
      <c r="K250" s="239"/>
      <c r="L250" s="243"/>
      <c r="M250" s="244"/>
      <c r="N250" s="245"/>
      <c r="O250" s="245"/>
      <c r="P250" s="245"/>
      <c r="Q250" s="245"/>
      <c r="R250" s="245"/>
      <c r="S250" s="245"/>
      <c r="T250" s="246"/>
      <c r="AT250" s="247" t="s">
        <v>183</v>
      </c>
      <c r="AU250" s="247" t="s">
        <v>82</v>
      </c>
      <c r="AV250" s="11" t="s">
        <v>80</v>
      </c>
      <c r="AW250" s="11" t="s">
        <v>35</v>
      </c>
      <c r="AX250" s="11" t="s">
        <v>72</v>
      </c>
      <c r="AY250" s="247" t="s">
        <v>122</v>
      </c>
    </row>
    <row r="251" spans="2:51" s="12" customFormat="1" ht="13.5">
      <c r="B251" s="248"/>
      <c r="C251" s="249"/>
      <c r="D251" s="221" t="s">
        <v>183</v>
      </c>
      <c r="E251" s="250" t="s">
        <v>21</v>
      </c>
      <c r="F251" s="251" t="s">
        <v>409</v>
      </c>
      <c r="G251" s="249"/>
      <c r="H251" s="252">
        <v>610.6</v>
      </c>
      <c r="I251" s="253"/>
      <c r="J251" s="249"/>
      <c r="K251" s="249"/>
      <c r="L251" s="254"/>
      <c r="M251" s="255"/>
      <c r="N251" s="256"/>
      <c r="O251" s="256"/>
      <c r="P251" s="256"/>
      <c r="Q251" s="256"/>
      <c r="R251" s="256"/>
      <c r="S251" s="256"/>
      <c r="T251" s="257"/>
      <c r="AT251" s="258" t="s">
        <v>183</v>
      </c>
      <c r="AU251" s="258" t="s">
        <v>82</v>
      </c>
      <c r="AV251" s="12" t="s">
        <v>82</v>
      </c>
      <c r="AW251" s="12" t="s">
        <v>35</v>
      </c>
      <c r="AX251" s="12" t="s">
        <v>72</v>
      </c>
      <c r="AY251" s="258" t="s">
        <v>122</v>
      </c>
    </row>
    <row r="252" spans="2:51" s="11" customFormat="1" ht="13.5">
      <c r="B252" s="238"/>
      <c r="C252" s="239"/>
      <c r="D252" s="221" t="s">
        <v>183</v>
      </c>
      <c r="E252" s="240" t="s">
        <v>21</v>
      </c>
      <c r="F252" s="241" t="s">
        <v>412</v>
      </c>
      <c r="G252" s="239"/>
      <c r="H252" s="240" t="s">
        <v>21</v>
      </c>
      <c r="I252" s="242"/>
      <c r="J252" s="239"/>
      <c r="K252" s="239"/>
      <c r="L252" s="243"/>
      <c r="M252" s="244"/>
      <c r="N252" s="245"/>
      <c r="O252" s="245"/>
      <c r="P252" s="245"/>
      <c r="Q252" s="245"/>
      <c r="R252" s="245"/>
      <c r="S252" s="245"/>
      <c r="T252" s="246"/>
      <c r="AT252" s="247" t="s">
        <v>183</v>
      </c>
      <c r="AU252" s="247" t="s">
        <v>82</v>
      </c>
      <c r="AV252" s="11" t="s">
        <v>80</v>
      </c>
      <c r="AW252" s="11" t="s">
        <v>35</v>
      </c>
      <c r="AX252" s="11" t="s">
        <v>72</v>
      </c>
      <c r="AY252" s="247" t="s">
        <v>122</v>
      </c>
    </row>
    <row r="253" spans="2:51" s="12" customFormat="1" ht="13.5">
      <c r="B253" s="248"/>
      <c r="C253" s="249"/>
      <c r="D253" s="221" t="s">
        <v>183</v>
      </c>
      <c r="E253" s="250" t="s">
        <v>21</v>
      </c>
      <c r="F253" s="251" t="s">
        <v>413</v>
      </c>
      <c r="G253" s="249"/>
      <c r="H253" s="252">
        <v>2.32</v>
      </c>
      <c r="I253" s="253"/>
      <c r="J253" s="249"/>
      <c r="K253" s="249"/>
      <c r="L253" s="254"/>
      <c r="M253" s="268"/>
      <c r="N253" s="269"/>
      <c r="O253" s="269"/>
      <c r="P253" s="269"/>
      <c r="Q253" s="269"/>
      <c r="R253" s="269"/>
      <c r="S253" s="269"/>
      <c r="T253" s="270"/>
      <c r="AT253" s="258" t="s">
        <v>183</v>
      </c>
      <c r="AU253" s="258" t="s">
        <v>82</v>
      </c>
      <c r="AV253" s="12" t="s">
        <v>82</v>
      </c>
      <c r="AW253" s="12" t="s">
        <v>35</v>
      </c>
      <c r="AX253" s="12" t="s">
        <v>72</v>
      </c>
      <c r="AY253" s="258" t="s">
        <v>122</v>
      </c>
    </row>
    <row r="254" spans="2:12" s="1" customFormat="1" ht="6.95" customHeight="1">
      <c r="B254" s="65"/>
      <c r="C254" s="66"/>
      <c r="D254" s="66"/>
      <c r="E254" s="66"/>
      <c r="F254" s="66"/>
      <c r="G254" s="66"/>
      <c r="H254" s="66"/>
      <c r="I254" s="164"/>
      <c r="J254" s="66"/>
      <c r="K254" s="66"/>
      <c r="L254" s="70"/>
    </row>
  </sheetData>
  <sheetProtection password="CC35" sheet="1" objects="1" scenarios="1" formatColumns="0" formatRows="0" autoFilter="0"/>
  <autoFilter ref="C82:K253"/>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2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89</v>
      </c>
      <c r="G1" s="137" t="s">
        <v>90</v>
      </c>
      <c r="H1" s="137"/>
      <c r="I1" s="138"/>
      <c r="J1" s="137" t="s">
        <v>91</v>
      </c>
      <c r="K1" s="136" t="s">
        <v>92</v>
      </c>
      <c r="L1" s="137" t="s">
        <v>93</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88</v>
      </c>
    </row>
    <row r="3" spans="2:46" ht="6.95" customHeight="1">
      <c r="B3" s="23"/>
      <c r="C3" s="24"/>
      <c r="D3" s="24"/>
      <c r="E3" s="24"/>
      <c r="F3" s="24"/>
      <c r="G3" s="24"/>
      <c r="H3" s="24"/>
      <c r="I3" s="139"/>
      <c r="J3" s="24"/>
      <c r="K3" s="25"/>
      <c r="AT3" s="22" t="s">
        <v>82</v>
      </c>
    </row>
    <row r="4" spans="2:46" ht="36.95" customHeight="1">
      <c r="B4" s="26"/>
      <c r="C4" s="27"/>
      <c r="D4" s="28" t="s">
        <v>94</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III/201 41 Mladotice - Velká Černá Hať</v>
      </c>
      <c r="F7" s="38"/>
      <c r="G7" s="38"/>
      <c r="H7" s="38"/>
      <c r="I7" s="140"/>
      <c r="J7" s="27"/>
      <c r="K7" s="29"/>
    </row>
    <row r="8" spans="2:11" s="1" customFormat="1" ht="13.5">
      <c r="B8" s="44"/>
      <c r="C8" s="45"/>
      <c r="D8" s="38" t="s">
        <v>95</v>
      </c>
      <c r="E8" s="45"/>
      <c r="F8" s="45"/>
      <c r="G8" s="45"/>
      <c r="H8" s="45"/>
      <c r="I8" s="142"/>
      <c r="J8" s="45"/>
      <c r="K8" s="49"/>
    </row>
    <row r="9" spans="2:11" s="1" customFormat="1" ht="36.95" customHeight="1">
      <c r="B9" s="44"/>
      <c r="C9" s="45"/>
      <c r="D9" s="45"/>
      <c r="E9" s="143" t="s">
        <v>447</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21</v>
      </c>
      <c r="G11" s="45"/>
      <c r="H11" s="45"/>
      <c r="I11" s="144" t="s">
        <v>22</v>
      </c>
      <c r="J11" s="33" t="s">
        <v>21</v>
      </c>
      <c r="K11" s="49"/>
    </row>
    <row r="12" spans="2:11" s="1" customFormat="1" ht="14.4" customHeight="1">
      <c r="B12" s="44"/>
      <c r="C12" s="45"/>
      <c r="D12" s="38" t="s">
        <v>23</v>
      </c>
      <c r="E12" s="45"/>
      <c r="F12" s="33" t="s">
        <v>24</v>
      </c>
      <c r="G12" s="45"/>
      <c r="H12" s="45"/>
      <c r="I12" s="144" t="s">
        <v>25</v>
      </c>
      <c r="J12" s="145" t="str">
        <f>'Rekapitulace stavby'!AN8</f>
        <v>21.11.2018</v>
      </c>
      <c r="K12" s="49"/>
    </row>
    <row r="13" spans="2:11" s="1" customFormat="1" ht="10.8" customHeight="1">
      <c r="B13" s="44"/>
      <c r="C13" s="45"/>
      <c r="D13" s="45"/>
      <c r="E13" s="45"/>
      <c r="F13" s="45"/>
      <c r="G13" s="45"/>
      <c r="H13" s="45"/>
      <c r="I13" s="142"/>
      <c r="J13" s="45"/>
      <c r="K13" s="49"/>
    </row>
    <row r="14" spans="2:11" s="1" customFormat="1" ht="14.4" customHeight="1">
      <c r="B14" s="44"/>
      <c r="C14" s="45"/>
      <c r="D14" s="38" t="s">
        <v>27</v>
      </c>
      <c r="E14" s="45"/>
      <c r="F14" s="45"/>
      <c r="G14" s="45"/>
      <c r="H14" s="45"/>
      <c r="I14" s="144" t="s">
        <v>28</v>
      </c>
      <c r="J14" s="33" t="str">
        <f>IF('Rekapitulace stavby'!AN10="","",'Rekapitulace stavby'!AN10)</f>
        <v/>
      </c>
      <c r="K14" s="49"/>
    </row>
    <row r="15" spans="2:11" s="1" customFormat="1" ht="18" customHeight="1">
      <c r="B15" s="44"/>
      <c r="C15" s="45"/>
      <c r="D15" s="45"/>
      <c r="E15" s="33" t="str">
        <f>IF('Rekapitulace stavby'!E11="","",'Rekapitulace stavby'!E11)</f>
        <v>Správa a údržba silnic Plzeňské kraje</v>
      </c>
      <c r="F15" s="45"/>
      <c r="G15" s="45"/>
      <c r="H15" s="45"/>
      <c r="I15" s="144" t="s">
        <v>30</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31</v>
      </c>
      <c r="E17" s="45"/>
      <c r="F17" s="45"/>
      <c r="G17" s="45"/>
      <c r="H17" s="45"/>
      <c r="I17" s="144" t="s">
        <v>28</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30</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33</v>
      </c>
      <c r="E20" s="45"/>
      <c r="F20" s="45"/>
      <c r="G20" s="45"/>
      <c r="H20" s="45"/>
      <c r="I20" s="144" t="s">
        <v>28</v>
      </c>
      <c r="J20" s="33" t="str">
        <f>IF('Rekapitulace stavby'!AN16="","",'Rekapitulace stavby'!AN16)</f>
        <v/>
      </c>
      <c r="K20" s="49"/>
    </row>
    <row r="21" spans="2:11" s="1" customFormat="1" ht="18" customHeight="1">
      <c r="B21" s="44"/>
      <c r="C21" s="45"/>
      <c r="D21" s="45"/>
      <c r="E21" s="33" t="str">
        <f>IF('Rekapitulace stavby'!E17="","",'Rekapitulace stavby'!E17)</f>
        <v>SG Geotechnika a.s.</v>
      </c>
      <c r="F21" s="45"/>
      <c r="G21" s="45"/>
      <c r="H21" s="45"/>
      <c r="I21" s="144" t="s">
        <v>30</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36</v>
      </c>
      <c r="E23" s="45"/>
      <c r="F23" s="45"/>
      <c r="G23" s="45"/>
      <c r="H23" s="45"/>
      <c r="I23" s="142"/>
      <c r="J23" s="45"/>
      <c r="K23" s="49"/>
    </row>
    <row r="24" spans="2:11" s="6" customFormat="1" ht="16.5" customHeight="1">
      <c r="B24" s="146"/>
      <c r="C24" s="147"/>
      <c r="D24" s="147"/>
      <c r="E24" s="42" t="s">
        <v>21</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38</v>
      </c>
      <c r="E27" s="45"/>
      <c r="F27" s="45"/>
      <c r="G27" s="45"/>
      <c r="H27" s="45"/>
      <c r="I27" s="142"/>
      <c r="J27" s="153">
        <f>ROUND(J82,1)</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40</v>
      </c>
      <c r="G29" s="45"/>
      <c r="H29" s="45"/>
      <c r="I29" s="154" t="s">
        <v>39</v>
      </c>
      <c r="J29" s="50" t="s">
        <v>41</v>
      </c>
      <c r="K29" s="49"/>
    </row>
    <row r="30" spans="2:11" s="1" customFormat="1" ht="14.4" customHeight="1">
      <c r="B30" s="44"/>
      <c r="C30" s="45"/>
      <c r="D30" s="53" t="s">
        <v>42</v>
      </c>
      <c r="E30" s="53" t="s">
        <v>43</v>
      </c>
      <c r="F30" s="155">
        <f>ROUND(SUM(BE82:BE212),1)</f>
        <v>0</v>
      </c>
      <c r="G30" s="45"/>
      <c r="H30" s="45"/>
      <c r="I30" s="156">
        <v>0.21</v>
      </c>
      <c r="J30" s="155">
        <f>ROUND(ROUND((SUM(BE82:BE212)),1)*I30,2)</f>
        <v>0</v>
      </c>
      <c r="K30" s="49"/>
    </row>
    <row r="31" spans="2:11" s="1" customFormat="1" ht="14.4" customHeight="1">
      <c r="B31" s="44"/>
      <c r="C31" s="45"/>
      <c r="D31" s="45"/>
      <c r="E31" s="53" t="s">
        <v>44</v>
      </c>
      <c r="F31" s="155">
        <f>ROUND(SUM(BF82:BF212),1)</f>
        <v>0</v>
      </c>
      <c r="G31" s="45"/>
      <c r="H31" s="45"/>
      <c r="I31" s="156">
        <v>0.15</v>
      </c>
      <c r="J31" s="155">
        <f>ROUND(ROUND((SUM(BF82:BF212)),1)*I31,2)</f>
        <v>0</v>
      </c>
      <c r="K31" s="49"/>
    </row>
    <row r="32" spans="2:11" s="1" customFormat="1" ht="14.4" customHeight="1" hidden="1">
      <c r="B32" s="44"/>
      <c r="C32" s="45"/>
      <c r="D32" s="45"/>
      <c r="E32" s="53" t="s">
        <v>45</v>
      </c>
      <c r="F32" s="155">
        <f>ROUND(SUM(BG82:BG212),1)</f>
        <v>0</v>
      </c>
      <c r="G32" s="45"/>
      <c r="H32" s="45"/>
      <c r="I32" s="156">
        <v>0.21</v>
      </c>
      <c r="J32" s="155">
        <v>0</v>
      </c>
      <c r="K32" s="49"/>
    </row>
    <row r="33" spans="2:11" s="1" customFormat="1" ht="14.4" customHeight="1" hidden="1">
      <c r="B33" s="44"/>
      <c r="C33" s="45"/>
      <c r="D33" s="45"/>
      <c r="E33" s="53" t="s">
        <v>46</v>
      </c>
      <c r="F33" s="155">
        <f>ROUND(SUM(BH82:BH212),1)</f>
        <v>0</v>
      </c>
      <c r="G33" s="45"/>
      <c r="H33" s="45"/>
      <c r="I33" s="156">
        <v>0.15</v>
      </c>
      <c r="J33" s="155">
        <v>0</v>
      </c>
      <c r="K33" s="49"/>
    </row>
    <row r="34" spans="2:11" s="1" customFormat="1" ht="14.4" customHeight="1" hidden="1">
      <c r="B34" s="44"/>
      <c r="C34" s="45"/>
      <c r="D34" s="45"/>
      <c r="E34" s="53" t="s">
        <v>47</v>
      </c>
      <c r="F34" s="155">
        <f>ROUND(SUM(BI82:BI212),1)</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48</v>
      </c>
      <c r="E36" s="96"/>
      <c r="F36" s="96"/>
      <c r="G36" s="159" t="s">
        <v>49</v>
      </c>
      <c r="H36" s="160" t="s">
        <v>50</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99</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III/201 41 Mladotice - Velká Černá Hať</v>
      </c>
      <c r="F45" s="38"/>
      <c r="G45" s="38"/>
      <c r="H45" s="38"/>
      <c r="I45" s="142"/>
      <c r="J45" s="45"/>
      <c r="K45" s="49"/>
    </row>
    <row r="46" spans="2:11" s="1" customFormat="1" ht="14.4" customHeight="1">
      <c r="B46" s="44"/>
      <c r="C46" s="38" t="s">
        <v>95</v>
      </c>
      <c r="D46" s="45"/>
      <c r="E46" s="45"/>
      <c r="F46" s="45"/>
      <c r="G46" s="45"/>
      <c r="H46" s="45"/>
      <c r="I46" s="142"/>
      <c r="J46" s="45"/>
      <c r="K46" s="49"/>
    </row>
    <row r="47" spans="2:11" s="1" customFormat="1" ht="17.25" customHeight="1">
      <c r="B47" s="44"/>
      <c r="C47" s="45"/>
      <c r="D47" s="45"/>
      <c r="E47" s="143" t="str">
        <f>E9</f>
        <v>02 - 2. ÚSEK</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23</v>
      </c>
      <c r="D49" s="45"/>
      <c r="E49" s="45"/>
      <c r="F49" s="33" t="str">
        <f>F12</f>
        <v xml:space="preserve"> </v>
      </c>
      <c r="G49" s="45"/>
      <c r="H49" s="45"/>
      <c r="I49" s="144" t="s">
        <v>25</v>
      </c>
      <c r="J49" s="145" t="str">
        <f>IF(J12="","",J12)</f>
        <v>21.11.2018</v>
      </c>
      <c r="K49" s="49"/>
    </row>
    <row r="50" spans="2:11" s="1" customFormat="1" ht="6.95" customHeight="1">
      <c r="B50" s="44"/>
      <c r="C50" s="45"/>
      <c r="D50" s="45"/>
      <c r="E50" s="45"/>
      <c r="F50" s="45"/>
      <c r="G50" s="45"/>
      <c r="H50" s="45"/>
      <c r="I50" s="142"/>
      <c r="J50" s="45"/>
      <c r="K50" s="49"/>
    </row>
    <row r="51" spans="2:11" s="1" customFormat="1" ht="13.5">
      <c r="B51" s="44"/>
      <c r="C51" s="38" t="s">
        <v>27</v>
      </c>
      <c r="D51" s="45"/>
      <c r="E51" s="45"/>
      <c r="F51" s="33" t="str">
        <f>E15</f>
        <v>Správa a údržba silnic Plzeňské kraje</v>
      </c>
      <c r="G51" s="45"/>
      <c r="H51" s="45"/>
      <c r="I51" s="144" t="s">
        <v>33</v>
      </c>
      <c r="J51" s="42" t="str">
        <f>E21</f>
        <v>SG Geotechnika a.s.</v>
      </c>
      <c r="K51" s="49"/>
    </row>
    <row r="52" spans="2:11" s="1" customFormat="1" ht="14.4" customHeight="1">
      <c r="B52" s="44"/>
      <c r="C52" s="38" t="s">
        <v>31</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100</v>
      </c>
      <c r="D54" s="157"/>
      <c r="E54" s="157"/>
      <c r="F54" s="157"/>
      <c r="G54" s="157"/>
      <c r="H54" s="157"/>
      <c r="I54" s="171"/>
      <c r="J54" s="172" t="s">
        <v>101</v>
      </c>
      <c r="K54" s="173"/>
    </row>
    <row r="55" spans="2:11" s="1" customFormat="1" ht="10.3" customHeight="1">
      <c r="B55" s="44"/>
      <c r="C55" s="45"/>
      <c r="D55" s="45"/>
      <c r="E55" s="45"/>
      <c r="F55" s="45"/>
      <c r="G55" s="45"/>
      <c r="H55" s="45"/>
      <c r="I55" s="142"/>
      <c r="J55" s="45"/>
      <c r="K55" s="49"/>
    </row>
    <row r="56" spans="2:47" s="1" customFormat="1" ht="29.25" customHeight="1">
      <c r="B56" s="44"/>
      <c r="C56" s="174" t="s">
        <v>102</v>
      </c>
      <c r="D56" s="45"/>
      <c r="E56" s="45"/>
      <c r="F56" s="45"/>
      <c r="G56" s="45"/>
      <c r="H56" s="45"/>
      <c r="I56" s="142"/>
      <c r="J56" s="153">
        <f>J82</f>
        <v>0</v>
      </c>
      <c r="K56" s="49"/>
      <c r="AU56" s="22" t="s">
        <v>103</v>
      </c>
    </row>
    <row r="57" spans="2:11" s="7" customFormat="1" ht="24.95" customHeight="1">
      <c r="B57" s="175"/>
      <c r="C57" s="176"/>
      <c r="D57" s="177" t="s">
        <v>167</v>
      </c>
      <c r="E57" s="178"/>
      <c r="F57" s="178"/>
      <c r="G57" s="178"/>
      <c r="H57" s="178"/>
      <c r="I57" s="179"/>
      <c r="J57" s="180">
        <f>J83</f>
        <v>0</v>
      </c>
      <c r="K57" s="181"/>
    </row>
    <row r="58" spans="2:11" s="10" customFormat="1" ht="19.9" customHeight="1">
      <c r="B58" s="229"/>
      <c r="C58" s="230"/>
      <c r="D58" s="231" t="s">
        <v>168</v>
      </c>
      <c r="E58" s="232"/>
      <c r="F58" s="232"/>
      <c r="G58" s="232"/>
      <c r="H58" s="232"/>
      <c r="I58" s="233"/>
      <c r="J58" s="234">
        <f>J84</f>
        <v>0</v>
      </c>
      <c r="K58" s="235"/>
    </row>
    <row r="59" spans="2:11" s="10" customFormat="1" ht="19.9" customHeight="1">
      <c r="B59" s="229"/>
      <c r="C59" s="230"/>
      <c r="D59" s="231" t="s">
        <v>170</v>
      </c>
      <c r="E59" s="232"/>
      <c r="F59" s="232"/>
      <c r="G59" s="232"/>
      <c r="H59" s="232"/>
      <c r="I59" s="233"/>
      <c r="J59" s="234">
        <f>J122</f>
        <v>0</v>
      </c>
      <c r="K59" s="235"/>
    </row>
    <row r="60" spans="2:11" s="10" customFormat="1" ht="19.9" customHeight="1">
      <c r="B60" s="229"/>
      <c r="C60" s="230"/>
      <c r="D60" s="231" t="s">
        <v>171</v>
      </c>
      <c r="E60" s="232"/>
      <c r="F60" s="232"/>
      <c r="G60" s="232"/>
      <c r="H60" s="232"/>
      <c r="I60" s="233"/>
      <c r="J60" s="234">
        <f>J145</f>
        <v>0</v>
      </c>
      <c r="K60" s="235"/>
    </row>
    <row r="61" spans="2:11" s="10" customFormat="1" ht="14.85" customHeight="1">
      <c r="B61" s="229"/>
      <c r="C61" s="230"/>
      <c r="D61" s="231" t="s">
        <v>172</v>
      </c>
      <c r="E61" s="232"/>
      <c r="F61" s="232"/>
      <c r="G61" s="232"/>
      <c r="H61" s="232"/>
      <c r="I61" s="233"/>
      <c r="J61" s="234">
        <f>J175</f>
        <v>0</v>
      </c>
      <c r="K61" s="235"/>
    </row>
    <row r="62" spans="2:11" s="10" customFormat="1" ht="19.9" customHeight="1">
      <c r="B62" s="229"/>
      <c r="C62" s="230"/>
      <c r="D62" s="231" t="s">
        <v>173</v>
      </c>
      <c r="E62" s="232"/>
      <c r="F62" s="232"/>
      <c r="G62" s="232"/>
      <c r="H62" s="232"/>
      <c r="I62" s="233"/>
      <c r="J62" s="234">
        <f>J178</f>
        <v>0</v>
      </c>
      <c r="K62" s="235"/>
    </row>
    <row r="63" spans="2:11" s="1" customFormat="1" ht="21.8" customHeight="1">
      <c r="B63" s="44"/>
      <c r="C63" s="45"/>
      <c r="D63" s="45"/>
      <c r="E63" s="45"/>
      <c r="F63" s="45"/>
      <c r="G63" s="45"/>
      <c r="H63" s="45"/>
      <c r="I63" s="142"/>
      <c r="J63" s="45"/>
      <c r="K63" s="49"/>
    </row>
    <row r="64" spans="2:11" s="1" customFormat="1" ht="6.95" customHeight="1">
      <c r="B64" s="65"/>
      <c r="C64" s="66"/>
      <c r="D64" s="66"/>
      <c r="E64" s="66"/>
      <c r="F64" s="66"/>
      <c r="G64" s="66"/>
      <c r="H64" s="66"/>
      <c r="I64" s="164"/>
      <c r="J64" s="66"/>
      <c r="K64" s="67"/>
    </row>
    <row r="68" spans="2:12" s="1" customFormat="1" ht="6.95" customHeight="1">
      <c r="B68" s="68"/>
      <c r="C68" s="69"/>
      <c r="D68" s="69"/>
      <c r="E68" s="69"/>
      <c r="F68" s="69"/>
      <c r="G68" s="69"/>
      <c r="H68" s="69"/>
      <c r="I68" s="167"/>
      <c r="J68" s="69"/>
      <c r="K68" s="69"/>
      <c r="L68" s="70"/>
    </row>
    <row r="69" spans="2:12" s="1" customFormat="1" ht="36.95" customHeight="1">
      <c r="B69" s="44"/>
      <c r="C69" s="71" t="s">
        <v>106</v>
      </c>
      <c r="D69" s="72"/>
      <c r="E69" s="72"/>
      <c r="F69" s="72"/>
      <c r="G69" s="72"/>
      <c r="H69" s="72"/>
      <c r="I69" s="182"/>
      <c r="J69" s="72"/>
      <c r="K69" s="72"/>
      <c r="L69" s="70"/>
    </row>
    <row r="70" spans="2:12" s="1" customFormat="1" ht="6.95" customHeight="1">
      <c r="B70" s="44"/>
      <c r="C70" s="72"/>
      <c r="D70" s="72"/>
      <c r="E70" s="72"/>
      <c r="F70" s="72"/>
      <c r="G70" s="72"/>
      <c r="H70" s="72"/>
      <c r="I70" s="182"/>
      <c r="J70" s="72"/>
      <c r="K70" s="72"/>
      <c r="L70" s="70"/>
    </row>
    <row r="71" spans="2:12" s="1" customFormat="1" ht="14.4" customHeight="1">
      <c r="B71" s="44"/>
      <c r="C71" s="74" t="s">
        <v>18</v>
      </c>
      <c r="D71" s="72"/>
      <c r="E71" s="72"/>
      <c r="F71" s="72"/>
      <c r="G71" s="72"/>
      <c r="H71" s="72"/>
      <c r="I71" s="182"/>
      <c r="J71" s="72"/>
      <c r="K71" s="72"/>
      <c r="L71" s="70"/>
    </row>
    <row r="72" spans="2:12" s="1" customFormat="1" ht="16.5" customHeight="1">
      <c r="B72" s="44"/>
      <c r="C72" s="72"/>
      <c r="D72" s="72"/>
      <c r="E72" s="183" t="str">
        <f>E7</f>
        <v>III/201 41 Mladotice - Velká Černá Hať</v>
      </c>
      <c r="F72" s="74"/>
      <c r="G72" s="74"/>
      <c r="H72" s="74"/>
      <c r="I72" s="182"/>
      <c r="J72" s="72"/>
      <c r="K72" s="72"/>
      <c r="L72" s="70"/>
    </row>
    <row r="73" spans="2:12" s="1" customFormat="1" ht="14.4" customHeight="1">
      <c r="B73" s="44"/>
      <c r="C73" s="74" t="s">
        <v>95</v>
      </c>
      <c r="D73" s="72"/>
      <c r="E73" s="72"/>
      <c r="F73" s="72"/>
      <c r="G73" s="72"/>
      <c r="H73" s="72"/>
      <c r="I73" s="182"/>
      <c r="J73" s="72"/>
      <c r="K73" s="72"/>
      <c r="L73" s="70"/>
    </row>
    <row r="74" spans="2:12" s="1" customFormat="1" ht="17.25" customHeight="1">
      <c r="B74" s="44"/>
      <c r="C74" s="72"/>
      <c r="D74" s="72"/>
      <c r="E74" s="80" t="str">
        <f>E9</f>
        <v>02 - 2. ÚSEK</v>
      </c>
      <c r="F74" s="72"/>
      <c r="G74" s="72"/>
      <c r="H74" s="72"/>
      <c r="I74" s="182"/>
      <c r="J74" s="72"/>
      <c r="K74" s="72"/>
      <c r="L74" s="70"/>
    </row>
    <row r="75" spans="2:12" s="1" customFormat="1" ht="6.95" customHeight="1">
      <c r="B75" s="44"/>
      <c r="C75" s="72"/>
      <c r="D75" s="72"/>
      <c r="E75" s="72"/>
      <c r="F75" s="72"/>
      <c r="G75" s="72"/>
      <c r="H75" s="72"/>
      <c r="I75" s="182"/>
      <c r="J75" s="72"/>
      <c r="K75" s="72"/>
      <c r="L75" s="70"/>
    </row>
    <row r="76" spans="2:12" s="1" customFormat="1" ht="18" customHeight="1">
      <c r="B76" s="44"/>
      <c r="C76" s="74" t="s">
        <v>23</v>
      </c>
      <c r="D76" s="72"/>
      <c r="E76" s="72"/>
      <c r="F76" s="184" t="str">
        <f>F12</f>
        <v xml:space="preserve"> </v>
      </c>
      <c r="G76" s="72"/>
      <c r="H76" s="72"/>
      <c r="I76" s="185" t="s">
        <v>25</v>
      </c>
      <c r="J76" s="83" t="str">
        <f>IF(J12="","",J12)</f>
        <v>21.11.2018</v>
      </c>
      <c r="K76" s="72"/>
      <c r="L76" s="70"/>
    </row>
    <row r="77" spans="2:12" s="1" customFormat="1" ht="6.95" customHeight="1">
      <c r="B77" s="44"/>
      <c r="C77" s="72"/>
      <c r="D77" s="72"/>
      <c r="E77" s="72"/>
      <c r="F77" s="72"/>
      <c r="G77" s="72"/>
      <c r="H77" s="72"/>
      <c r="I77" s="182"/>
      <c r="J77" s="72"/>
      <c r="K77" s="72"/>
      <c r="L77" s="70"/>
    </row>
    <row r="78" spans="2:12" s="1" customFormat="1" ht="13.5">
      <c r="B78" s="44"/>
      <c r="C78" s="74" t="s">
        <v>27</v>
      </c>
      <c r="D78" s="72"/>
      <c r="E78" s="72"/>
      <c r="F78" s="184" t="str">
        <f>E15</f>
        <v>Správa a údržba silnic Plzeňské kraje</v>
      </c>
      <c r="G78" s="72"/>
      <c r="H78" s="72"/>
      <c r="I78" s="185" t="s">
        <v>33</v>
      </c>
      <c r="J78" s="184" t="str">
        <f>E21</f>
        <v>SG Geotechnika a.s.</v>
      </c>
      <c r="K78" s="72"/>
      <c r="L78" s="70"/>
    </row>
    <row r="79" spans="2:12" s="1" customFormat="1" ht="14.4" customHeight="1">
      <c r="B79" s="44"/>
      <c r="C79" s="74" t="s">
        <v>31</v>
      </c>
      <c r="D79" s="72"/>
      <c r="E79" s="72"/>
      <c r="F79" s="184" t="str">
        <f>IF(E18="","",E18)</f>
        <v/>
      </c>
      <c r="G79" s="72"/>
      <c r="H79" s="72"/>
      <c r="I79" s="182"/>
      <c r="J79" s="72"/>
      <c r="K79" s="72"/>
      <c r="L79" s="70"/>
    </row>
    <row r="80" spans="2:12" s="1" customFormat="1" ht="10.3" customHeight="1">
      <c r="B80" s="44"/>
      <c r="C80" s="72"/>
      <c r="D80" s="72"/>
      <c r="E80" s="72"/>
      <c r="F80" s="72"/>
      <c r="G80" s="72"/>
      <c r="H80" s="72"/>
      <c r="I80" s="182"/>
      <c r="J80" s="72"/>
      <c r="K80" s="72"/>
      <c r="L80" s="70"/>
    </row>
    <row r="81" spans="2:20" s="8" customFormat="1" ht="29.25" customHeight="1">
      <c r="B81" s="186"/>
      <c r="C81" s="187" t="s">
        <v>107</v>
      </c>
      <c r="D81" s="188" t="s">
        <v>57</v>
      </c>
      <c r="E81" s="188" t="s">
        <v>53</v>
      </c>
      <c r="F81" s="188" t="s">
        <v>108</v>
      </c>
      <c r="G81" s="188" t="s">
        <v>109</v>
      </c>
      <c r="H81" s="188" t="s">
        <v>110</v>
      </c>
      <c r="I81" s="189" t="s">
        <v>111</v>
      </c>
      <c r="J81" s="188" t="s">
        <v>101</v>
      </c>
      <c r="K81" s="190" t="s">
        <v>112</v>
      </c>
      <c r="L81" s="191"/>
      <c r="M81" s="100" t="s">
        <v>113</v>
      </c>
      <c r="N81" s="101" t="s">
        <v>42</v>
      </c>
      <c r="O81" s="101" t="s">
        <v>114</v>
      </c>
      <c r="P81" s="101" t="s">
        <v>115</v>
      </c>
      <c r="Q81" s="101" t="s">
        <v>116</v>
      </c>
      <c r="R81" s="101" t="s">
        <v>117</v>
      </c>
      <c r="S81" s="101" t="s">
        <v>118</v>
      </c>
      <c r="T81" s="102" t="s">
        <v>119</v>
      </c>
    </row>
    <row r="82" spans="2:63" s="1" customFormat="1" ht="29.25" customHeight="1">
      <c r="B82" s="44"/>
      <c r="C82" s="106" t="s">
        <v>102</v>
      </c>
      <c r="D82" s="72"/>
      <c r="E82" s="72"/>
      <c r="F82" s="72"/>
      <c r="G82" s="72"/>
      <c r="H82" s="72"/>
      <c r="I82" s="182"/>
      <c r="J82" s="192">
        <f>BK82</f>
        <v>0</v>
      </c>
      <c r="K82" s="72"/>
      <c r="L82" s="70"/>
      <c r="M82" s="103"/>
      <c r="N82" s="104"/>
      <c r="O82" s="104"/>
      <c r="P82" s="193">
        <f>P83</f>
        <v>0</v>
      </c>
      <c r="Q82" s="104"/>
      <c r="R82" s="193">
        <f>R83</f>
        <v>2256.5351493000003</v>
      </c>
      <c r="S82" s="104"/>
      <c r="T82" s="194">
        <f>T83</f>
        <v>1504.56</v>
      </c>
      <c r="AT82" s="22" t="s">
        <v>71</v>
      </c>
      <c r="AU82" s="22" t="s">
        <v>103</v>
      </c>
      <c r="BK82" s="195">
        <f>BK83</f>
        <v>0</v>
      </c>
    </row>
    <row r="83" spans="2:63" s="9" customFormat="1" ht="37.4" customHeight="1">
      <c r="B83" s="196"/>
      <c r="C83" s="197"/>
      <c r="D83" s="198" t="s">
        <v>71</v>
      </c>
      <c r="E83" s="199" t="s">
        <v>174</v>
      </c>
      <c r="F83" s="199" t="s">
        <v>175</v>
      </c>
      <c r="G83" s="197"/>
      <c r="H83" s="197"/>
      <c r="I83" s="200"/>
      <c r="J83" s="201">
        <f>BK83</f>
        <v>0</v>
      </c>
      <c r="K83" s="197"/>
      <c r="L83" s="202"/>
      <c r="M83" s="203"/>
      <c r="N83" s="204"/>
      <c r="O83" s="204"/>
      <c r="P83" s="205">
        <f>P84+P122+P145+P178</f>
        <v>0</v>
      </c>
      <c r="Q83" s="204"/>
      <c r="R83" s="205">
        <f>R84+R122+R145+R178</f>
        <v>2256.5351493000003</v>
      </c>
      <c r="S83" s="204"/>
      <c r="T83" s="206">
        <f>T84+T122+T145+T178</f>
        <v>1504.56</v>
      </c>
      <c r="AR83" s="207" t="s">
        <v>80</v>
      </c>
      <c r="AT83" s="208" t="s">
        <v>71</v>
      </c>
      <c r="AU83" s="208" t="s">
        <v>72</v>
      </c>
      <c r="AY83" s="207" t="s">
        <v>122</v>
      </c>
      <c r="BK83" s="209">
        <f>BK84+BK122+BK145+BK178</f>
        <v>0</v>
      </c>
    </row>
    <row r="84" spans="2:63" s="9" customFormat="1" ht="19.9" customHeight="1">
      <c r="B84" s="196"/>
      <c r="C84" s="197"/>
      <c r="D84" s="198" t="s">
        <v>71</v>
      </c>
      <c r="E84" s="236" t="s">
        <v>80</v>
      </c>
      <c r="F84" s="236" t="s">
        <v>176</v>
      </c>
      <c r="G84" s="197"/>
      <c r="H84" s="197"/>
      <c r="I84" s="200"/>
      <c r="J84" s="237">
        <f>BK84</f>
        <v>0</v>
      </c>
      <c r="K84" s="197"/>
      <c r="L84" s="202"/>
      <c r="M84" s="203"/>
      <c r="N84" s="204"/>
      <c r="O84" s="204"/>
      <c r="P84" s="205">
        <f>SUM(P85:P121)</f>
        <v>0</v>
      </c>
      <c r="Q84" s="204"/>
      <c r="R84" s="205">
        <f>SUM(R85:R121)</f>
        <v>1188</v>
      </c>
      <c r="S84" s="204"/>
      <c r="T84" s="206">
        <f>SUM(T85:T121)</f>
        <v>726</v>
      </c>
      <c r="AR84" s="207" t="s">
        <v>80</v>
      </c>
      <c r="AT84" s="208" t="s">
        <v>71</v>
      </c>
      <c r="AU84" s="208" t="s">
        <v>80</v>
      </c>
      <c r="AY84" s="207" t="s">
        <v>122</v>
      </c>
      <c r="BK84" s="209">
        <f>SUM(BK85:BK121)</f>
        <v>0</v>
      </c>
    </row>
    <row r="85" spans="2:65" s="1" customFormat="1" ht="51" customHeight="1">
      <c r="B85" s="44"/>
      <c r="C85" s="210" t="s">
        <v>80</v>
      </c>
      <c r="D85" s="210" t="s">
        <v>123</v>
      </c>
      <c r="E85" s="211" t="s">
        <v>177</v>
      </c>
      <c r="F85" s="212" t="s">
        <v>178</v>
      </c>
      <c r="G85" s="213" t="s">
        <v>179</v>
      </c>
      <c r="H85" s="214">
        <v>1100</v>
      </c>
      <c r="I85" s="215"/>
      <c r="J85" s="214">
        <f>ROUND(I85*H85,1)</f>
        <v>0</v>
      </c>
      <c r="K85" s="212" t="s">
        <v>127</v>
      </c>
      <c r="L85" s="70"/>
      <c r="M85" s="216" t="s">
        <v>21</v>
      </c>
      <c r="N85" s="217" t="s">
        <v>43</v>
      </c>
      <c r="O85" s="45"/>
      <c r="P85" s="218">
        <f>O85*H85</f>
        <v>0</v>
      </c>
      <c r="Q85" s="218">
        <v>0</v>
      </c>
      <c r="R85" s="218">
        <f>Q85*H85</f>
        <v>0</v>
      </c>
      <c r="S85" s="218">
        <v>0.22</v>
      </c>
      <c r="T85" s="219">
        <f>S85*H85</f>
        <v>242</v>
      </c>
      <c r="AR85" s="22" t="s">
        <v>143</v>
      </c>
      <c r="AT85" s="22" t="s">
        <v>123</v>
      </c>
      <c r="AU85" s="22" t="s">
        <v>82</v>
      </c>
      <c r="AY85" s="22" t="s">
        <v>122</v>
      </c>
      <c r="BE85" s="220">
        <f>IF(N85="základní",J85,0)</f>
        <v>0</v>
      </c>
      <c r="BF85" s="220">
        <f>IF(N85="snížená",J85,0)</f>
        <v>0</v>
      </c>
      <c r="BG85" s="220">
        <f>IF(N85="zákl. přenesená",J85,0)</f>
        <v>0</v>
      </c>
      <c r="BH85" s="220">
        <f>IF(N85="sníž. přenesená",J85,0)</f>
        <v>0</v>
      </c>
      <c r="BI85" s="220">
        <f>IF(N85="nulová",J85,0)</f>
        <v>0</v>
      </c>
      <c r="BJ85" s="22" t="s">
        <v>80</v>
      </c>
      <c r="BK85" s="220">
        <f>ROUND(I85*H85,1)</f>
        <v>0</v>
      </c>
      <c r="BL85" s="22" t="s">
        <v>143</v>
      </c>
      <c r="BM85" s="22" t="s">
        <v>180</v>
      </c>
    </row>
    <row r="86" spans="2:47" s="1" customFormat="1" ht="13.5">
      <c r="B86" s="44"/>
      <c r="C86" s="72"/>
      <c r="D86" s="221" t="s">
        <v>181</v>
      </c>
      <c r="E86" s="72"/>
      <c r="F86" s="224" t="s">
        <v>182</v>
      </c>
      <c r="G86" s="72"/>
      <c r="H86" s="72"/>
      <c r="I86" s="182"/>
      <c r="J86" s="72"/>
      <c r="K86" s="72"/>
      <c r="L86" s="70"/>
      <c r="M86" s="223"/>
      <c r="N86" s="45"/>
      <c r="O86" s="45"/>
      <c r="P86" s="45"/>
      <c r="Q86" s="45"/>
      <c r="R86" s="45"/>
      <c r="S86" s="45"/>
      <c r="T86" s="93"/>
      <c r="AT86" s="22" t="s">
        <v>181</v>
      </c>
      <c r="AU86" s="22" t="s">
        <v>82</v>
      </c>
    </row>
    <row r="87" spans="2:51" s="11" customFormat="1" ht="13.5">
      <c r="B87" s="238"/>
      <c r="C87" s="239"/>
      <c r="D87" s="221" t="s">
        <v>183</v>
      </c>
      <c r="E87" s="240" t="s">
        <v>21</v>
      </c>
      <c r="F87" s="241" t="s">
        <v>184</v>
      </c>
      <c r="G87" s="239"/>
      <c r="H87" s="240" t="s">
        <v>21</v>
      </c>
      <c r="I87" s="242"/>
      <c r="J87" s="239"/>
      <c r="K87" s="239"/>
      <c r="L87" s="243"/>
      <c r="M87" s="244"/>
      <c r="N87" s="245"/>
      <c r="O87" s="245"/>
      <c r="P87" s="245"/>
      <c r="Q87" s="245"/>
      <c r="R87" s="245"/>
      <c r="S87" s="245"/>
      <c r="T87" s="246"/>
      <c r="AT87" s="247" t="s">
        <v>183</v>
      </c>
      <c r="AU87" s="247" t="s">
        <v>82</v>
      </c>
      <c r="AV87" s="11" t="s">
        <v>80</v>
      </c>
      <c r="AW87" s="11" t="s">
        <v>35</v>
      </c>
      <c r="AX87" s="11" t="s">
        <v>72</v>
      </c>
      <c r="AY87" s="247" t="s">
        <v>122</v>
      </c>
    </row>
    <row r="88" spans="2:51" s="12" customFormat="1" ht="13.5">
      <c r="B88" s="248"/>
      <c r="C88" s="249"/>
      <c r="D88" s="221" t="s">
        <v>183</v>
      </c>
      <c r="E88" s="250" t="s">
        <v>21</v>
      </c>
      <c r="F88" s="251" t="s">
        <v>448</v>
      </c>
      <c r="G88" s="249"/>
      <c r="H88" s="252">
        <v>1100</v>
      </c>
      <c r="I88" s="253"/>
      <c r="J88" s="249"/>
      <c r="K88" s="249"/>
      <c r="L88" s="254"/>
      <c r="M88" s="255"/>
      <c r="N88" s="256"/>
      <c r="O88" s="256"/>
      <c r="P88" s="256"/>
      <c r="Q88" s="256"/>
      <c r="R88" s="256"/>
      <c r="S88" s="256"/>
      <c r="T88" s="257"/>
      <c r="AT88" s="258" t="s">
        <v>183</v>
      </c>
      <c r="AU88" s="258" t="s">
        <v>82</v>
      </c>
      <c r="AV88" s="12" t="s">
        <v>82</v>
      </c>
      <c r="AW88" s="12" t="s">
        <v>35</v>
      </c>
      <c r="AX88" s="12" t="s">
        <v>72</v>
      </c>
      <c r="AY88" s="258" t="s">
        <v>122</v>
      </c>
    </row>
    <row r="89" spans="2:65" s="1" customFormat="1" ht="51" customHeight="1">
      <c r="B89" s="44"/>
      <c r="C89" s="210" t="s">
        <v>82</v>
      </c>
      <c r="D89" s="210" t="s">
        <v>123</v>
      </c>
      <c r="E89" s="211" t="s">
        <v>186</v>
      </c>
      <c r="F89" s="212" t="s">
        <v>187</v>
      </c>
      <c r="G89" s="213" t="s">
        <v>179</v>
      </c>
      <c r="H89" s="214">
        <v>1100</v>
      </c>
      <c r="I89" s="215"/>
      <c r="J89" s="214">
        <f>ROUND(I89*H89,1)</f>
        <v>0</v>
      </c>
      <c r="K89" s="212" t="s">
        <v>127</v>
      </c>
      <c r="L89" s="70"/>
      <c r="M89" s="216" t="s">
        <v>21</v>
      </c>
      <c r="N89" s="217" t="s">
        <v>43</v>
      </c>
      <c r="O89" s="45"/>
      <c r="P89" s="218">
        <f>O89*H89</f>
        <v>0</v>
      </c>
      <c r="Q89" s="218">
        <v>0</v>
      </c>
      <c r="R89" s="218">
        <f>Q89*H89</f>
        <v>0</v>
      </c>
      <c r="S89" s="218">
        <v>0.44</v>
      </c>
      <c r="T89" s="219">
        <f>S89*H89</f>
        <v>484</v>
      </c>
      <c r="AR89" s="22" t="s">
        <v>143</v>
      </c>
      <c r="AT89" s="22" t="s">
        <v>123</v>
      </c>
      <c r="AU89" s="22" t="s">
        <v>82</v>
      </c>
      <c r="AY89" s="22" t="s">
        <v>122</v>
      </c>
      <c r="BE89" s="220">
        <f>IF(N89="základní",J89,0)</f>
        <v>0</v>
      </c>
      <c r="BF89" s="220">
        <f>IF(N89="snížená",J89,0)</f>
        <v>0</v>
      </c>
      <c r="BG89" s="220">
        <f>IF(N89="zákl. přenesená",J89,0)</f>
        <v>0</v>
      </c>
      <c r="BH89" s="220">
        <f>IF(N89="sníž. přenesená",J89,0)</f>
        <v>0</v>
      </c>
      <c r="BI89" s="220">
        <f>IF(N89="nulová",J89,0)</f>
        <v>0</v>
      </c>
      <c r="BJ89" s="22" t="s">
        <v>80</v>
      </c>
      <c r="BK89" s="220">
        <f>ROUND(I89*H89,1)</f>
        <v>0</v>
      </c>
      <c r="BL89" s="22" t="s">
        <v>143</v>
      </c>
      <c r="BM89" s="22" t="s">
        <v>188</v>
      </c>
    </row>
    <row r="90" spans="2:47" s="1" customFormat="1" ht="13.5">
      <c r="B90" s="44"/>
      <c r="C90" s="72"/>
      <c r="D90" s="221" t="s">
        <v>181</v>
      </c>
      <c r="E90" s="72"/>
      <c r="F90" s="224" t="s">
        <v>182</v>
      </c>
      <c r="G90" s="72"/>
      <c r="H90" s="72"/>
      <c r="I90" s="182"/>
      <c r="J90" s="72"/>
      <c r="K90" s="72"/>
      <c r="L90" s="70"/>
      <c r="M90" s="223"/>
      <c r="N90" s="45"/>
      <c r="O90" s="45"/>
      <c r="P90" s="45"/>
      <c r="Q90" s="45"/>
      <c r="R90" s="45"/>
      <c r="S90" s="45"/>
      <c r="T90" s="93"/>
      <c r="AT90" s="22" t="s">
        <v>181</v>
      </c>
      <c r="AU90" s="22" t="s">
        <v>82</v>
      </c>
    </row>
    <row r="91" spans="2:51" s="11" customFormat="1" ht="13.5">
      <c r="B91" s="238"/>
      <c r="C91" s="239"/>
      <c r="D91" s="221" t="s">
        <v>183</v>
      </c>
      <c r="E91" s="240" t="s">
        <v>21</v>
      </c>
      <c r="F91" s="241" t="s">
        <v>184</v>
      </c>
      <c r="G91" s="239"/>
      <c r="H91" s="240" t="s">
        <v>21</v>
      </c>
      <c r="I91" s="242"/>
      <c r="J91" s="239"/>
      <c r="K91" s="239"/>
      <c r="L91" s="243"/>
      <c r="M91" s="244"/>
      <c r="N91" s="245"/>
      <c r="O91" s="245"/>
      <c r="P91" s="245"/>
      <c r="Q91" s="245"/>
      <c r="R91" s="245"/>
      <c r="S91" s="245"/>
      <c r="T91" s="246"/>
      <c r="AT91" s="247" t="s">
        <v>183</v>
      </c>
      <c r="AU91" s="247" t="s">
        <v>82</v>
      </c>
      <c r="AV91" s="11" t="s">
        <v>80</v>
      </c>
      <c r="AW91" s="11" t="s">
        <v>35</v>
      </c>
      <c r="AX91" s="11" t="s">
        <v>72</v>
      </c>
      <c r="AY91" s="247" t="s">
        <v>122</v>
      </c>
    </row>
    <row r="92" spans="2:51" s="12" customFormat="1" ht="13.5">
      <c r="B92" s="248"/>
      <c r="C92" s="249"/>
      <c r="D92" s="221" t="s">
        <v>183</v>
      </c>
      <c r="E92" s="250" t="s">
        <v>21</v>
      </c>
      <c r="F92" s="251" t="s">
        <v>448</v>
      </c>
      <c r="G92" s="249"/>
      <c r="H92" s="252">
        <v>1100</v>
      </c>
      <c r="I92" s="253"/>
      <c r="J92" s="249"/>
      <c r="K92" s="249"/>
      <c r="L92" s="254"/>
      <c r="M92" s="255"/>
      <c r="N92" s="256"/>
      <c r="O92" s="256"/>
      <c r="P92" s="256"/>
      <c r="Q92" s="256"/>
      <c r="R92" s="256"/>
      <c r="S92" s="256"/>
      <c r="T92" s="257"/>
      <c r="AT92" s="258" t="s">
        <v>183</v>
      </c>
      <c r="AU92" s="258" t="s">
        <v>82</v>
      </c>
      <c r="AV92" s="12" t="s">
        <v>82</v>
      </c>
      <c r="AW92" s="12" t="s">
        <v>35</v>
      </c>
      <c r="AX92" s="12" t="s">
        <v>72</v>
      </c>
      <c r="AY92" s="258" t="s">
        <v>122</v>
      </c>
    </row>
    <row r="93" spans="2:65" s="1" customFormat="1" ht="25.5" customHeight="1">
      <c r="B93" s="44"/>
      <c r="C93" s="210" t="s">
        <v>138</v>
      </c>
      <c r="D93" s="210" t="s">
        <v>123</v>
      </c>
      <c r="E93" s="211" t="s">
        <v>189</v>
      </c>
      <c r="F93" s="212" t="s">
        <v>190</v>
      </c>
      <c r="G93" s="213" t="s">
        <v>191</v>
      </c>
      <c r="H93" s="214">
        <v>550</v>
      </c>
      <c r="I93" s="215"/>
      <c r="J93" s="214">
        <f>ROUND(I93*H93,1)</f>
        <v>0</v>
      </c>
      <c r="K93" s="212" t="s">
        <v>127</v>
      </c>
      <c r="L93" s="70"/>
      <c r="M93" s="216" t="s">
        <v>21</v>
      </c>
      <c r="N93" s="217" t="s">
        <v>43</v>
      </c>
      <c r="O93" s="45"/>
      <c r="P93" s="218">
        <f>O93*H93</f>
        <v>0</v>
      </c>
      <c r="Q93" s="218">
        <v>0</v>
      </c>
      <c r="R93" s="218">
        <f>Q93*H93</f>
        <v>0</v>
      </c>
      <c r="S93" s="218">
        <v>0</v>
      </c>
      <c r="T93" s="219">
        <f>S93*H93</f>
        <v>0</v>
      </c>
      <c r="AR93" s="22" t="s">
        <v>143</v>
      </c>
      <c r="AT93" s="22" t="s">
        <v>123</v>
      </c>
      <c r="AU93" s="22" t="s">
        <v>82</v>
      </c>
      <c r="AY93" s="22" t="s">
        <v>122</v>
      </c>
      <c r="BE93" s="220">
        <f>IF(N93="základní",J93,0)</f>
        <v>0</v>
      </c>
      <c r="BF93" s="220">
        <f>IF(N93="snížená",J93,0)</f>
        <v>0</v>
      </c>
      <c r="BG93" s="220">
        <f>IF(N93="zákl. přenesená",J93,0)</f>
        <v>0</v>
      </c>
      <c r="BH93" s="220">
        <f>IF(N93="sníž. přenesená",J93,0)</f>
        <v>0</v>
      </c>
      <c r="BI93" s="220">
        <f>IF(N93="nulová",J93,0)</f>
        <v>0</v>
      </c>
      <c r="BJ93" s="22" t="s">
        <v>80</v>
      </c>
      <c r="BK93" s="220">
        <f>ROUND(I93*H93,1)</f>
        <v>0</v>
      </c>
      <c r="BL93" s="22" t="s">
        <v>143</v>
      </c>
      <c r="BM93" s="22" t="s">
        <v>192</v>
      </c>
    </row>
    <row r="94" spans="2:47" s="1" customFormat="1" ht="13.5">
      <c r="B94" s="44"/>
      <c r="C94" s="72"/>
      <c r="D94" s="221" t="s">
        <v>181</v>
      </c>
      <c r="E94" s="72"/>
      <c r="F94" s="224" t="s">
        <v>193</v>
      </c>
      <c r="G94" s="72"/>
      <c r="H94" s="72"/>
      <c r="I94" s="182"/>
      <c r="J94" s="72"/>
      <c r="K94" s="72"/>
      <c r="L94" s="70"/>
      <c r="M94" s="223"/>
      <c r="N94" s="45"/>
      <c r="O94" s="45"/>
      <c r="P94" s="45"/>
      <c r="Q94" s="45"/>
      <c r="R94" s="45"/>
      <c r="S94" s="45"/>
      <c r="T94" s="93"/>
      <c r="AT94" s="22" t="s">
        <v>181</v>
      </c>
      <c r="AU94" s="22" t="s">
        <v>82</v>
      </c>
    </row>
    <row r="95" spans="2:51" s="11" customFormat="1" ht="13.5">
      <c r="B95" s="238"/>
      <c r="C95" s="239"/>
      <c r="D95" s="221" t="s">
        <v>183</v>
      </c>
      <c r="E95" s="240" t="s">
        <v>21</v>
      </c>
      <c r="F95" s="241" t="s">
        <v>184</v>
      </c>
      <c r="G95" s="239"/>
      <c r="H95" s="240" t="s">
        <v>21</v>
      </c>
      <c r="I95" s="242"/>
      <c r="J95" s="239"/>
      <c r="K95" s="239"/>
      <c r="L95" s="243"/>
      <c r="M95" s="244"/>
      <c r="N95" s="245"/>
      <c r="O95" s="245"/>
      <c r="P95" s="245"/>
      <c r="Q95" s="245"/>
      <c r="R95" s="245"/>
      <c r="S95" s="245"/>
      <c r="T95" s="246"/>
      <c r="AT95" s="247" t="s">
        <v>183</v>
      </c>
      <c r="AU95" s="247" t="s">
        <v>82</v>
      </c>
      <c r="AV95" s="11" t="s">
        <v>80</v>
      </c>
      <c r="AW95" s="11" t="s">
        <v>35</v>
      </c>
      <c r="AX95" s="11" t="s">
        <v>72</v>
      </c>
      <c r="AY95" s="247" t="s">
        <v>122</v>
      </c>
    </row>
    <row r="96" spans="2:51" s="12" customFormat="1" ht="13.5">
      <c r="B96" s="248"/>
      <c r="C96" s="249"/>
      <c r="D96" s="221" t="s">
        <v>183</v>
      </c>
      <c r="E96" s="250" t="s">
        <v>21</v>
      </c>
      <c r="F96" s="251" t="s">
        <v>449</v>
      </c>
      <c r="G96" s="249"/>
      <c r="H96" s="252">
        <v>550</v>
      </c>
      <c r="I96" s="253"/>
      <c r="J96" s="249"/>
      <c r="K96" s="249"/>
      <c r="L96" s="254"/>
      <c r="M96" s="255"/>
      <c r="N96" s="256"/>
      <c r="O96" s="256"/>
      <c r="P96" s="256"/>
      <c r="Q96" s="256"/>
      <c r="R96" s="256"/>
      <c r="S96" s="256"/>
      <c r="T96" s="257"/>
      <c r="AT96" s="258" t="s">
        <v>183</v>
      </c>
      <c r="AU96" s="258" t="s">
        <v>82</v>
      </c>
      <c r="AV96" s="12" t="s">
        <v>82</v>
      </c>
      <c r="AW96" s="12" t="s">
        <v>35</v>
      </c>
      <c r="AX96" s="12" t="s">
        <v>72</v>
      </c>
      <c r="AY96" s="258" t="s">
        <v>122</v>
      </c>
    </row>
    <row r="97" spans="2:65" s="1" customFormat="1" ht="38.25" customHeight="1">
      <c r="B97" s="44"/>
      <c r="C97" s="210" t="s">
        <v>147</v>
      </c>
      <c r="D97" s="210" t="s">
        <v>123</v>
      </c>
      <c r="E97" s="211" t="s">
        <v>201</v>
      </c>
      <c r="F97" s="212" t="s">
        <v>202</v>
      </c>
      <c r="G97" s="213" t="s">
        <v>191</v>
      </c>
      <c r="H97" s="214">
        <v>550</v>
      </c>
      <c r="I97" s="215"/>
      <c r="J97" s="214">
        <f>ROUND(I97*H97,1)</f>
        <v>0</v>
      </c>
      <c r="K97" s="212" t="s">
        <v>127</v>
      </c>
      <c r="L97" s="70"/>
      <c r="M97" s="216" t="s">
        <v>21</v>
      </c>
      <c r="N97" s="217" t="s">
        <v>43</v>
      </c>
      <c r="O97" s="45"/>
      <c r="P97" s="218">
        <f>O97*H97</f>
        <v>0</v>
      </c>
      <c r="Q97" s="218">
        <v>0</v>
      </c>
      <c r="R97" s="218">
        <f>Q97*H97</f>
        <v>0</v>
      </c>
      <c r="S97" s="218">
        <v>0</v>
      </c>
      <c r="T97" s="219">
        <f>S97*H97</f>
        <v>0</v>
      </c>
      <c r="AR97" s="22" t="s">
        <v>143</v>
      </c>
      <c r="AT97" s="22" t="s">
        <v>123</v>
      </c>
      <c r="AU97" s="22" t="s">
        <v>82</v>
      </c>
      <c r="AY97" s="22" t="s">
        <v>122</v>
      </c>
      <c r="BE97" s="220">
        <f>IF(N97="základní",J97,0)</f>
        <v>0</v>
      </c>
      <c r="BF97" s="220">
        <f>IF(N97="snížená",J97,0)</f>
        <v>0</v>
      </c>
      <c r="BG97" s="220">
        <f>IF(N97="zákl. přenesená",J97,0)</f>
        <v>0</v>
      </c>
      <c r="BH97" s="220">
        <f>IF(N97="sníž. přenesená",J97,0)</f>
        <v>0</v>
      </c>
      <c r="BI97" s="220">
        <f>IF(N97="nulová",J97,0)</f>
        <v>0</v>
      </c>
      <c r="BJ97" s="22" t="s">
        <v>80</v>
      </c>
      <c r="BK97" s="220">
        <f>ROUND(I97*H97,1)</f>
        <v>0</v>
      </c>
      <c r="BL97" s="22" t="s">
        <v>143</v>
      </c>
      <c r="BM97" s="22" t="s">
        <v>203</v>
      </c>
    </row>
    <row r="98" spans="2:47" s="1" customFormat="1" ht="13.5">
      <c r="B98" s="44"/>
      <c r="C98" s="72"/>
      <c r="D98" s="221" t="s">
        <v>181</v>
      </c>
      <c r="E98" s="72"/>
      <c r="F98" s="224" t="s">
        <v>204</v>
      </c>
      <c r="G98" s="72"/>
      <c r="H98" s="72"/>
      <c r="I98" s="182"/>
      <c r="J98" s="72"/>
      <c r="K98" s="72"/>
      <c r="L98" s="70"/>
      <c r="M98" s="223"/>
      <c r="N98" s="45"/>
      <c r="O98" s="45"/>
      <c r="P98" s="45"/>
      <c r="Q98" s="45"/>
      <c r="R98" s="45"/>
      <c r="S98" s="45"/>
      <c r="T98" s="93"/>
      <c r="AT98" s="22" t="s">
        <v>181</v>
      </c>
      <c r="AU98" s="22" t="s">
        <v>82</v>
      </c>
    </row>
    <row r="99" spans="2:51" s="11" customFormat="1" ht="13.5">
      <c r="B99" s="238"/>
      <c r="C99" s="239"/>
      <c r="D99" s="221" t="s">
        <v>183</v>
      </c>
      <c r="E99" s="240" t="s">
        <v>21</v>
      </c>
      <c r="F99" s="241" t="s">
        <v>205</v>
      </c>
      <c r="G99" s="239"/>
      <c r="H99" s="240" t="s">
        <v>21</v>
      </c>
      <c r="I99" s="242"/>
      <c r="J99" s="239"/>
      <c r="K99" s="239"/>
      <c r="L99" s="243"/>
      <c r="M99" s="244"/>
      <c r="N99" s="245"/>
      <c r="O99" s="245"/>
      <c r="P99" s="245"/>
      <c r="Q99" s="245"/>
      <c r="R99" s="245"/>
      <c r="S99" s="245"/>
      <c r="T99" s="246"/>
      <c r="AT99" s="247" t="s">
        <v>183</v>
      </c>
      <c r="AU99" s="247" t="s">
        <v>82</v>
      </c>
      <c r="AV99" s="11" t="s">
        <v>80</v>
      </c>
      <c r="AW99" s="11" t="s">
        <v>35</v>
      </c>
      <c r="AX99" s="11" t="s">
        <v>72</v>
      </c>
      <c r="AY99" s="247" t="s">
        <v>122</v>
      </c>
    </row>
    <row r="100" spans="2:51" s="12" customFormat="1" ht="13.5">
      <c r="B100" s="248"/>
      <c r="C100" s="249"/>
      <c r="D100" s="221" t="s">
        <v>183</v>
      </c>
      <c r="E100" s="250" t="s">
        <v>21</v>
      </c>
      <c r="F100" s="251" t="s">
        <v>450</v>
      </c>
      <c r="G100" s="249"/>
      <c r="H100" s="252">
        <v>550</v>
      </c>
      <c r="I100" s="253"/>
      <c r="J100" s="249"/>
      <c r="K100" s="249"/>
      <c r="L100" s="254"/>
      <c r="M100" s="255"/>
      <c r="N100" s="256"/>
      <c r="O100" s="256"/>
      <c r="P100" s="256"/>
      <c r="Q100" s="256"/>
      <c r="R100" s="256"/>
      <c r="S100" s="256"/>
      <c r="T100" s="257"/>
      <c r="AT100" s="258" t="s">
        <v>183</v>
      </c>
      <c r="AU100" s="258" t="s">
        <v>82</v>
      </c>
      <c r="AV100" s="12" t="s">
        <v>82</v>
      </c>
      <c r="AW100" s="12" t="s">
        <v>35</v>
      </c>
      <c r="AX100" s="12" t="s">
        <v>72</v>
      </c>
      <c r="AY100" s="258" t="s">
        <v>122</v>
      </c>
    </row>
    <row r="101" spans="2:65" s="1" customFormat="1" ht="51" customHeight="1">
      <c r="B101" s="44"/>
      <c r="C101" s="210" t="s">
        <v>443</v>
      </c>
      <c r="D101" s="210" t="s">
        <v>123</v>
      </c>
      <c r="E101" s="211" t="s">
        <v>209</v>
      </c>
      <c r="F101" s="212" t="s">
        <v>210</v>
      </c>
      <c r="G101" s="213" t="s">
        <v>191</v>
      </c>
      <c r="H101" s="214">
        <v>16500</v>
      </c>
      <c r="I101" s="215"/>
      <c r="J101" s="214">
        <f>ROUND(I101*H101,1)</f>
        <v>0</v>
      </c>
      <c r="K101" s="212" t="s">
        <v>127</v>
      </c>
      <c r="L101" s="70"/>
      <c r="M101" s="216" t="s">
        <v>21</v>
      </c>
      <c r="N101" s="217" t="s">
        <v>43</v>
      </c>
      <c r="O101" s="45"/>
      <c r="P101" s="218">
        <f>O101*H101</f>
        <v>0</v>
      </c>
      <c r="Q101" s="218">
        <v>0</v>
      </c>
      <c r="R101" s="218">
        <f>Q101*H101</f>
        <v>0</v>
      </c>
      <c r="S101" s="218">
        <v>0</v>
      </c>
      <c r="T101" s="219">
        <f>S101*H101</f>
        <v>0</v>
      </c>
      <c r="AR101" s="22" t="s">
        <v>143</v>
      </c>
      <c r="AT101" s="22" t="s">
        <v>123</v>
      </c>
      <c r="AU101" s="22" t="s">
        <v>82</v>
      </c>
      <c r="AY101" s="22" t="s">
        <v>122</v>
      </c>
      <c r="BE101" s="220">
        <f>IF(N101="základní",J101,0)</f>
        <v>0</v>
      </c>
      <c r="BF101" s="220">
        <f>IF(N101="snížená",J101,0)</f>
        <v>0</v>
      </c>
      <c r="BG101" s="220">
        <f>IF(N101="zákl. přenesená",J101,0)</f>
        <v>0</v>
      </c>
      <c r="BH101" s="220">
        <f>IF(N101="sníž. přenesená",J101,0)</f>
        <v>0</v>
      </c>
      <c r="BI101" s="220">
        <f>IF(N101="nulová",J101,0)</f>
        <v>0</v>
      </c>
      <c r="BJ101" s="22" t="s">
        <v>80</v>
      </c>
      <c r="BK101" s="220">
        <f>ROUND(I101*H101,1)</f>
        <v>0</v>
      </c>
      <c r="BL101" s="22" t="s">
        <v>143</v>
      </c>
      <c r="BM101" s="22" t="s">
        <v>451</v>
      </c>
    </row>
    <row r="102" spans="2:47" s="1" customFormat="1" ht="13.5">
      <c r="B102" s="44"/>
      <c r="C102" s="72"/>
      <c r="D102" s="221" t="s">
        <v>181</v>
      </c>
      <c r="E102" s="72"/>
      <c r="F102" s="224" t="s">
        <v>204</v>
      </c>
      <c r="G102" s="72"/>
      <c r="H102" s="72"/>
      <c r="I102" s="182"/>
      <c r="J102" s="72"/>
      <c r="K102" s="72"/>
      <c r="L102" s="70"/>
      <c r="M102" s="223"/>
      <c r="N102" s="45"/>
      <c r="O102" s="45"/>
      <c r="P102" s="45"/>
      <c r="Q102" s="45"/>
      <c r="R102" s="45"/>
      <c r="S102" s="45"/>
      <c r="T102" s="93"/>
      <c r="AT102" s="22" t="s">
        <v>181</v>
      </c>
      <c r="AU102" s="22" t="s">
        <v>82</v>
      </c>
    </row>
    <row r="103" spans="2:51" s="12" customFormat="1" ht="13.5">
      <c r="B103" s="248"/>
      <c r="C103" s="249"/>
      <c r="D103" s="221" t="s">
        <v>183</v>
      </c>
      <c r="E103" s="250" t="s">
        <v>21</v>
      </c>
      <c r="F103" s="251" t="s">
        <v>452</v>
      </c>
      <c r="G103" s="249"/>
      <c r="H103" s="252">
        <v>16500</v>
      </c>
      <c r="I103" s="253"/>
      <c r="J103" s="249"/>
      <c r="K103" s="249"/>
      <c r="L103" s="254"/>
      <c r="M103" s="255"/>
      <c r="N103" s="256"/>
      <c r="O103" s="256"/>
      <c r="P103" s="256"/>
      <c r="Q103" s="256"/>
      <c r="R103" s="256"/>
      <c r="S103" s="256"/>
      <c r="T103" s="257"/>
      <c r="AT103" s="258" t="s">
        <v>183</v>
      </c>
      <c r="AU103" s="258" t="s">
        <v>82</v>
      </c>
      <c r="AV103" s="12" t="s">
        <v>82</v>
      </c>
      <c r="AW103" s="12" t="s">
        <v>35</v>
      </c>
      <c r="AX103" s="12" t="s">
        <v>72</v>
      </c>
      <c r="AY103" s="258" t="s">
        <v>122</v>
      </c>
    </row>
    <row r="104" spans="2:65" s="1" customFormat="1" ht="16.5" customHeight="1">
      <c r="B104" s="44"/>
      <c r="C104" s="210" t="s">
        <v>152</v>
      </c>
      <c r="D104" s="210" t="s">
        <v>123</v>
      </c>
      <c r="E104" s="211" t="s">
        <v>213</v>
      </c>
      <c r="F104" s="212" t="s">
        <v>214</v>
      </c>
      <c r="G104" s="213" t="s">
        <v>215</v>
      </c>
      <c r="H104" s="214">
        <v>1045</v>
      </c>
      <c r="I104" s="215"/>
      <c r="J104" s="214">
        <f>ROUND(I104*H104,1)</f>
        <v>0</v>
      </c>
      <c r="K104" s="212" t="s">
        <v>127</v>
      </c>
      <c r="L104" s="70"/>
      <c r="M104" s="216" t="s">
        <v>21</v>
      </c>
      <c r="N104" s="217" t="s">
        <v>43</v>
      </c>
      <c r="O104" s="45"/>
      <c r="P104" s="218">
        <f>O104*H104</f>
        <v>0</v>
      </c>
      <c r="Q104" s="218">
        <v>0</v>
      </c>
      <c r="R104" s="218">
        <f>Q104*H104</f>
        <v>0</v>
      </c>
      <c r="S104" s="218">
        <v>0</v>
      </c>
      <c r="T104" s="219">
        <f>S104*H104</f>
        <v>0</v>
      </c>
      <c r="AR104" s="22" t="s">
        <v>143</v>
      </c>
      <c r="AT104" s="22" t="s">
        <v>123</v>
      </c>
      <c r="AU104" s="22" t="s">
        <v>82</v>
      </c>
      <c r="AY104" s="22" t="s">
        <v>122</v>
      </c>
      <c r="BE104" s="220">
        <f>IF(N104="základní",J104,0)</f>
        <v>0</v>
      </c>
      <c r="BF104" s="220">
        <f>IF(N104="snížená",J104,0)</f>
        <v>0</v>
      </c>
      <c r="BG104" s="220">
        <f>IF(N104="zákl. přenesená",J104,0)</f>
        <v>0</v>
      </c>
      <c r="BH104" s="220">
        <f>IF(N104="sníž. přenesená",J104,0)</f>
        <v>0</v>
      </c>
      <c r="BI104" s="220">
        <f>IF(N104="nulová",J104,0)</f>
        <v>0</v>
      </c>
      <c r="BJ104" s="22" t="s">
        <v>80</v>
      </c>
      <c r="BK104" s="220">
        <f>ROUND(I104*H104,1)</f>
        <v>0</v>
      </c>
      <c r="BL104" s="22" t="s">
        <v>143</v>
      </c>
      <c r="BM104" s="22" t="s">
        <v>216</v>
      </c>
    </row>
    <row r="105" spans="2:47" s="1" customFormat="1" ht="13.5">
      <c r="B105" s="44"/>
      <c r="C105" s="72"/>
      <c r="D105" s="221" t="s">
        <v>181</v>
      </c>
      <c r="E105" s="72"/>
      <c r="F105" s="224" t="s">
        <v>217</v>
      </c>
      <c r="G105" s="72"/>
      <c r="H105" s="72"/>
      <c r="I105" s="182"/>
      <c r="J105" s="72"/>
      <c r="K105" s="72"/>
      <c r="L105" s="70"/>
      <c r="M105" s="223"/>
      <c r="N105" s="45"/>
      <c r="O105" s="45"/>
      <c r="P105" s="45"/>
      <c r="Q105" s="45"/>
      <c r="R105" s="45"/>
      <c r="S105" s="45"/>
      <c r="T105" s="93"/>
      <c r="AT105" s="22" t="s">
        <v>181</v>
      </c>
      <c r="AU105" s="22" t="s">
        <v>82</v>
      </c>
    </row>
    <row r="106" spans="2:51" s="11" customFormat="1" ht="13.5">
      <c r="B106" s="238"/>
      <c r="C106" s="239"/>
      <c r="D106" s="221" t="s">
        <v>183</v>
      </c>
      <c r="E106" s="240" t="s">
        <v>21</v>
      </c>
      <c r="F106" s="241" t="s">
        <v>184</v>
      </c>
      <c r="G106" s="239"/>
      <c r="H106" s="240" t="s">
        <v>21</v>
      </c>
      <c r="I106" s="242"/>
      <c r="J106" s="239"/>
      <c r="K106" s="239"/>
      <c r="L106" s="243"/>
      <c r="M106" s="244"/>
      <c r="N106" s="245"/>
      <c r="O106" s="245"/>
      <c r="P106" s="245"/>
      <c r="Q106" s="245"/>
      <c r="R106" s="245"/>
      <c r="S106" s="245"/>
      <c r="T106" s="246"/>
      <c r="AT106" s="247" t="s">
        <v>183</v>
      </c>
      <c r="AU106" s="247" t="s">
        <v>82</v>
      </c>
      <c r="AV106" s="11" t="s">
        <v>80</v>
      </c>
      <c r="AW106" s="11" t="s">
        <v>35</v>
      </c>
      <c r="AX106" s="11" t="s">
        <v>72</v>
      </c>
      <c r="AY106" s="247" t="s">
        <v>122</v>
      </c>
    </row>
    <row r="107" spans="2:51" s="12" customFormat="1" ht="13.5">
      <c r="B107" s="248"/>
      <c r="C107" s="249"/>
      <c r="D107" s="221" t="s">
        <v>183</v>
      </c>
      <c r="E107" s="250" t="s">
        <v>21</v>
      </c>
      <c r="F107" s="251" t="s">
        <v>453</v>
      </c>
      <c r="G107" s="249"/>
      <c r="H107" s="252">
        <v>1045</v>
      </c>
      <c r="I107" s="253"/>
      <c r="J107" s="249"/>
      <c r="K107" s="249"/>
      <c r="L107" s="254"/>
      <c r="M107" s="255"/>
      <c r="N107" s="256"/>
      <c r="O107" s="256"/>
      <c r="P107" s="256"/>
      <c r="Q107" s="256"/>
      <c r="R107" s="256"/>
      <c r="S107" s="256"/>
      <c r="T107" s="257"/>
      <c r="AT107" s="258" t="s">
        <v>183</v>
      </c>
      <c r="AU107" s="258" t="s">
        <v>82</v>
      </c>
      <c r="AV107" s="12" t="s">
        <v>82</v>
      </c>
      <c r="AW107" s="12" t="s">
        <v>35</v>
      </c>
      <c r="AX107" s="12" t="s">
        <v>72</v>
      </c>
      <c r="AY107" s="258" t="s">
        <v>122</v>
      </c>
    </row>
    <row r="108" spans="2:65" s="1" customFormat="1" ht="25.5" customHeight="1">
      <c r="B108" s="44"/>
      <c r="C108" s="210" t="s">
        <v>157</v>
      </c>
      <c r="D108" s="210" t="s">
        <v>123</v>
      </c>
      <c r="E108" s="211" t="s">
        <v>220</v>
      </c>
      <c r="F108" s="212" t="s">
        <v>221</v>
      </c>
      <c r="G108" s="213" t="s">
        <v>191</v>
      </c>
      <c r="H108" s="214">
        <v>660</v>
      </c>
      <c r="I108" s="215"/>
      <c r="J108" s="214">
        <f>ROUND(I108*H108,1)</f>
        <v>0</v>
      </c>
      <c r="K108" s="212" t="s">
        <v>127</v>
      </c>
      <c r="L108" s="70"/>
      <c r="M108" s="216" t="s">
        <v>21</v>
      </c>
      <c r="N108" s="217" t="s">
        <v>43</v>
      </c>
      <c r="O108" s="45"/>
      <c r="P108" s="218">
        <f>O108*H108</f>
        <v>0</v>
      </c>
      <c r="Q108" s="218">
        <v>0</v>
      </c>
      <c r="R108" s="218">
        <f>Q108*H108</f>
        <v>0</v>
      </c>
      <c r="S108" s="218">
        <v>0</v>
      </c>
      <c r="T108" s="219">
        <f>S108*H108</f>
        <v>0</v>
      </c>
      <c r="AR108" s="22" t="s">
        <v>143</v>
      </c>
      <c r="AT108" s="22" t="s">
        <v>123</v>
      </c>
      <c r="AU108" s="22" t="s">
        <v>82</v>
      </c>
      <c r="AY108" s="22" t="s">
        <v>122</v>
      </c>
      <c r="BE108" s="220">
        <f>IF(N108="základní",J108,0)</f>
        <v>0</v>
      </c>
      <c r="BF108" s="220">
        <f>IF(N108="snížená",J108,0)</f>
        <v>0</v>
      </c>
      <c r="BG108" s="220">
        <f>IF(N108="zákl. přenesená",J108,0)</f>
        <v>0</v>
      </c>
      <c r="BH108" s="220">
        <f>IF(N108="sníž. přenesená",J108,0)</f>
        <v>0</v>
      </c>
      <c r="BI108" s="220">
        <f>IF(N108="nulová",J108,0)</f>
        <v>0</v>
      </c>
      <c r="BJ108" s="22" t="s">
        <v>80</v>
      </c>
      <c r="BK108" s="220">
        <f>ROUND(I108*H108,1)</f>
        <v>0</v>
      </c>
      <c r="BL108" s="22" t="s">
        <v>143</v>
      </c>
      <c r="BM108" s="22" t="s">
        <v>222</v>
      </c>
    </row>
    <row r="109" spans="2:47" s="1" customFormat="1" ht="13.5">
      <c r="B109" s="44"/>
      <c r="C109" s="72"/>
      <c r="D109" s="221" t="s">
        <v>181</v>
      </c>
      <c r="E109" s="72"/>
      <c r="F109" s="224" t="s">
        <v>223</v>
      </c>
      <c r="G109" s="72"/>
      <c r="H109" s="72"/>
      <c r="I109" s="182"/>
      <c r="J109" s="72"/>
      <c r="K109" s="72"/>
      <c r="L109" s="70"/>
      <c r="M109" s="223"/>
      <c r="N109" s="45"/>
      <c r="O109" s="45"/>
      <c r="P109" s="45"/>
      <c r="Q109" s="45"/>
      <c r="R109" s="45"/>
      <c r="S109" s="45"/>
      <c r="T109" s="93"/>
      <c r="AT109" s="22" t="s">
        <v>181</v>
      </c>
      <c r="AU109" s="22" t="s">
        <v>82</v>
      </c>
    </row>
    <row r="110" spans="2:51" s="11" customFormat="1" ht="13.5">
      <c r="B110" s="238"/>
      <c r="C110" s="239"/>
      <c r="D110" s="221" t="s">
        <v>183</v>
      </c>
      <c r="E110" s="240" t="s">
        <v>21</v>
      </c>
      <c r="F110" s="241" t="s">
        <v>184</v>
      </c>
      <c r="G110" s="239"/>
      <c r="H110" s="240" t="s">
        <v>21</v>
      </c>
      <c r="I110" s="242"/>
      <c r="J110" s="239"/>
      <c r="K110" s="239"/>
      <c r="L110" s="243"/>
      <c r="M110" s="244"/>
      <c r="N110" s="245"/>
      <c r="O110" s="245"/>
      <c r="P110" s="245"/>
      <c r="Q110" s="245"/>
      <c r="R110" s="245"/>
      <c r="S110" s="245"/>
      <c r="T110" s="246"/>
      <c r="AT110" s="247" t="s">
        <v>183</v>
      </c>
      <c r="AU110" s="247" t="s">
        <v>82</v>
      </c>
      <c r="AV110" s="11" t="s">
        <v>80</v>
      </c>
      <c r="AW110" s="11" t="s">
        <v>35</v>
      </c>
      <c r="AX110" s="11" t="s">
        <v>72</v>
      </c>
      <c r="AY110" s="247" t="s">
        <v>122</v>
      </c>
    </row>
    <row r="111" spans="2:51" s="12" customFormat="1" ht="13.5">
      <c r="B111" s="248"/>
      <c r="C111" s="249"/>
      <c r="D111" s="221" t="s">
        <v>183</v>
      </c>
      <c r="E111" s="250" t="s">
        <v>21</v>
      </c>
      <c r="F111" s="251" t="s">
        <v>454</v>
      </c>
      <c r="G111" s="249"/>
      <c r="H111" s="252">
        <v>660</v>
      </c>
      <c r="I111" s="253"/>
      <c r="J111" s="249"/>
      <c r="K111" s="249"/>
      <c r="L111" s="254"/>
      <c r="M111" s="255"/>
      <c r="N111" s="256"/>
      <c r="O111" s="256"/>
      <c r="P111" s="256"/>
      <c r="Q111" s="256"/>
      <c r="R111" s="256"/>
      <c r="S111" s="256"/>
      <c r="T111" s="257"/>
      <c r="AT111" s="258" t="s">
        <v>183</v>
      </c>
      <c r="AU111" s="258" t="s">
        <v>82</v>
      </c>
      <c r="AV111" s="12" t="s">
        <v>82</v>
      </c>
      <c r="AW111" s="12" t="s">
        <v>35</v>
      </c>
      <c r="AX111" s="12" t="s">
        <v>72</v>
      </c>
      <c r="AY111" s="258" t="s">
        <v>122</v>
      </c>
    </row>
    <row r="112" spans="2:65" s="1" customFormat="1" ht="16.5" customHeight="1">
      <c r="B112" s="44"/>
      <c r="C112" s="259" t="s">
        <v>162</v>
      </c>
      <c r="D112" s="259" t="s">
        <v>226</v>
      </c>
      <c r="E112" s="260" t="s">
        <v>227</v>
      </c>
      <c r="F112" s="261" t="s">
        <v>228</v>
      </c>
      <c r="G112" s="262" t="s">
        <v>215</v>
      </c>
      <c r="H112" s="263">
        <v>1188</v>
      </c>
      <c r="I112" s="264"/>
      <c r="J112" s="263">
        <f>ROUND(I112*H112,1)</f>
        <v>0</v>
      </c>
      <c r="K112" s="261" t="s">
        <v>127</v>
      </c>
      <c r="L112" s="265"/>
      <c r="M112" s="266" t="s">
        <v>21</v>
      </c>
      <c r="N112" s="267" t="s">
        <v>43</v>
      </c>
      <c r="O112" s="45"/>
      <c r="P112" s="218">
        <f>O112*H112</f>
        <v>0</v>
      </c>
      <c r="Q112" s="218">
        <v>1</v>
      </c>
      <c r="R112" s="218">
        <f>Q112*H112</f>
        <v>1188</v>
      </c>
      <c r="S112" s="218">
        <v>0</v>
      </c>
      <c r="T112" s="219">
        <f>S112*H112</f>
        <v>0</v>
      </c>
      <c r="AR112" s="22" t="s">
        <v>162</v>
      </c>
      <c r="AT112" s="22" t="s">
        <v>226</v>
      </c>
      <c r="AU112" s="22" t="s">
        <v>82</v>
      </c>
      <c r="AY112" s="22" t="s">
        <v>122</v>
      </c>
      <c r="BE112" s="220">
        <f>IF(N112="základní",J112,0)</f>
        <v>0</v>
      </c>
      <c r="BF112" s="220">
        <f>IF(N112="snížená",J112,0)</f>
        <v>0</v>
      </c>
      <c r="BG112" s="220">
        <f>IF(N112="zákl. přenesená",J112,0)</f>
        <v>0</v>
      </c>
      <c r="BH112" s="220">
        <f>IF(N112="sníž. přenesená",J112,0)</f>
        <v>0</v>
      </c>
      <c r="BI112" s="220">
        <f>IF(N112="nulová",J112,0)</f>
        <v>0</v>
      </c>
      <c r="BJ112" s="22" t="s">
        <v>80</v>
      </c>
      <c r="BK112" s="220">
        <f>ROUND(I112*H112,1)</f>
        <v>0</v>
      </c>
      <c r="BL112" s="22" t="s">
        <v>143</v>
      </c>
      <c r="BM112" s="22" t="s">
        <v>229</v>
      </c>
    </row>
    <row r="113" spans="2:51" s="12" customFormat="1" ht="13.5">
      <c r="B113" s="248"/>
      <c r="C113" s="249"/>
      <c r="D113" s="221" t="s">
        <v>183</v>
      </c>
      <c r="E113" s="250" t="s">
        <v>21</v>
      </c>
      <c r="F113" s="251" t="s">
        <v>455</v>
      </c>
      <c r="G113" s="249"/>
      <c r="H113" s="252">
        <v>1188</v>
      </c>
      <c r="I113" s="253"/>
      <c r="J113" s="249"/>
      <c r="K113" s="249"/>
      <c r="L113" s="254"/>
      <c r="M113" s="255"/>
      <c r="N113" s="256"/>
      <c r="O113" s="256"/>
      <c r="P113" s="256"/>
      <c r="Q113" s="256"/>
      <c r="R113" s="256"/>
      <c r="S113" s="256"/>
      <c r="T113" s="257"/>
      <c r="AT113" s="258" t="s">
        <v>183</v>
      </c>
      <c r="AU113" s="258" t="s">
        <v>82</v>
      </c>
      <c r="AV113" s="12" t="s">
        <v>82</v>
      </c>
      <c r="AW113" s="12" t="s">
        <v>35</v>
      </c>
      <c r="AX113" s="12" t="s">
        <v>72</v>
      </c>
      <c r="AY113" s="258" t="s">
        <v>122</v>
      </c>
    </row>
    <row r="114" spans="2:65" s="1" customFormat="1" ht="16.5" customHeight="1">
      <c r="B114" s="44"/>
      <c r="C114" s="210" t="s">
        <v>225</v>
      </c>
      <c r="D114" s="210" t="s">
        <v>123</v>
      </c>
      <c r="E114" s="211" t="s">
        <v>231</v>
      </c>
      <c r="F114" s="212" t="s">
        <v>232</v>
      </c>
      <c r="G114" s="213" t="s">
        <v>179</v>
      </c>
      <c r="H114" s="214">
        <v>3235</v>
      </c>
      <c r="I114" s="215"/>
      <c r="J114" s="214">
        <f>ROUND(I114*H114,1)</f>
        <v>0</v>
      </c>
      <c r="K114" s="212" t="s">
        <v>127</v>
      </c>
      <c r="L114" s="70"/>
      <c r="M114" s="216" t="s">
        <v>21</v>
      </c>
      <c r="N114" s="217" t="s">
        <v>43</v>
      </c>
      <c r="O114" s="45"/>
      <c r="P114" s="218">
        <f>O114*H114</f>
        <v>0</v>
      </c>
      <c r="Q114" s="218">
        <v>0</v>
      </c>
      <c r="R114" s="218">
        <f>Q114*H114</f>
        <v>0</v>
      </c>
      <c r="S114" s="218">
        <v>0</v>
      </c>
      <c r="T114" s="219">
        <f>S114*H114</f>
        <v>0</v>
      </c>
      <c r="AR114" s="22" t="s">
        <v>143</v>
      </c>
      <c r="AT114" s="22" t="s">
        <v>123</v>
      </c>
      <c r="AU114" s="22" t="s">
        <v>82</v>
      </c>
      <c r="AY114" s="22" t="s">
        <v>122</v>
      </c>
      <c r="BE114" s="220">
        <f>IF(N114="základní",J114,0)</f>
        <v>0</v>
      </c>
      <c r="BF114" s="220">
        <f>IF(N114="snížená",J114,0)</f>
        <v>0</v>
      </c>
      <c r="BG114" s="220">
        <f>IF(N114="zákl. přenesená",J114,0)</f>
        <v>0</v>
      </c>
      <c r="BH114" s="220">
        <f>IF(N114="sníž. přenesená",J114,0)</f>
        <v>0</v>
      </c>
      <c r="BI114" s="220">
        <f>IF(N114="nulová",J114,0)</f>
        <v>0</v>
      </c>
      <c r="BJ114" s="22" t="s">
        <v>80</v>
      </c>
      <c r="BK114" s="220">
        <f>ROUND(I114*H114,1)</f>
        <v>0</v>
      </c>
      <c r="BL114" s="22" t="s">
        <v>143</v>
      </c>
      <c r="BM114" s="22" t="s">
        <v>233</v>
      </c>
    </row>
    <row r="115" spans="2:47" s="1" customFormat="1" ht="13.5">
      <c r="B115" s="44"/>
      <c r="C115" s="72"/>
      <c r="D115" s="221" t="s">
        <v>181</v>
      </c>
      <c r="E115" s="72"/>
      <c r="F115" s="224" t="s">
        <v>234</v>
      </c>
      <c r="G115" s="72"/>
      <c r="H115" s="72"/>
      <c r="I115" s="182"/>
      <c r="J115" s="72"/>
      <c r="K115" s="72"/>
      <c r="L115" s="70"/>
      <c r="M115" s="223"/>
      <c r="N115" s="45"/>
      <c r="O115" s="45"/>
      <c r="P115" s="45"/>
      <c r="Q115" s="45"/>
      <c r="R115" s="45"/>
      <c r="S115" s="45"/>
      <c r="T115" s="93"/>
      <c r="AT115" s="22" t="s">
        <v>181</v>
      </c>
      <c r="AU115" s="22" t="s">
        <v>82</v>
      </c>
    </row>
    <row r="116" spans="2:51" s="11" customFormat="1" ht="13.5">
      <c r="B116" s="238"/>
      <c r="C116" s="239"/>
      <c r="D116" s="221" t="s">
        <v>183</v>
      </c>
      <c r="E116" s="240" t="s">
        <v>21</v>
      </c>
      <c r="F116" s="241" t="s">
        <v>184</v>
      </c>
      <c r="G116" s="239"/>
      <c r="H116" s="240" t="s">
        <v>21</v>
      </c>
      <c r="I116" s="242"/>
      <c r="J116" s="239"/>
      <c r="K116" s="239"/>
      <c r="L116" s="243"/>
      <c r="M116" s="244"/>
      <c r="N116" s="245"/>
      <c r="O116" s="245"/>
      <c r="P116" s="245"/>
      <c r="Q116" s="245"/>
      <c r="R116" s="245"/>
      <c r="S116" s="245"/>
      <c r="T116" s="246"/>
      <c r="AT116" s="247" t="s">
        <v>183</v>
      </c>
      <c r="AU116" s="247" t="s">
        <v>82</v>
      </c>
      <c r="AV116" s="11" t="s">
        <v>80</v>
      </c>
      <c r="AW116" s="11" t="s">
        <v>35</v>
      </c>
      <c r="AX116" s="11" t="s">
        <v>72</v>
      </c>
      <c r="AY116" s="247" t="s">
        <v>122</v>
      </c>
    </row>
    <row r="117" spans="2:51" s="12" customFormat="1" ht="13.5">
      <c r="B117" s="248"/>
      <c r="C117" s="249"/>
      <c r="D117" s="221" t="s">
        <v>183</v>
      </c>
      <c r="E117" s="250" t="s">
        <v>21</v>
      </c>
      <c r="F117" s="251" t="s">
        <v>448</v>
      </c>
      <c r="G117" s="249"/>
      <c r="H117" s="252">
        <v>1100</v>
      </c>
      <c r="I117" s="253"/>
      <c r="J117" s="249"/>
      <c r="K117" s="249"/>
      <c r="L117" s="254"/>
      <c r="M117" s="255"/>
      <c r="N117" s="256"/>
      <c r="O117" s="256"/>
      <c r="P117" s="256"/>
      <c r="Q117" s="256"/>
      <c r="R117" s="256"/>
      <c r="S117" s="256"/>
      <c r="T117" s="257"/>
      <c r="AT117" s="258" t="s">
        <v>183</v>
      </c>
      <c r="AU117" s="258" t="s">
        <v>82</v>
      </c>
      <c r="AV117" s="12" t="s">
        <v>82</v>
      </c>
      <c r="AW117" s="12" t="s">
        <v>35</v>
      </c>
      <c r="AX117" s="12" t="s">
        <v>72</v>
      </c>
      <c r="AY117" s="258" t="s">
        <v>122</v>
      </c>
    </row>
    <row r="118" spans="2:51" s="11" customFormat="1" ht="13.5">
      <c r="B118" s="238"/>
      <c r="C118" s="239"/>
      <c r="D118" s="221" t="s">
        <v>183</v>
      </c>
      <c r="E118" s="240" t="s">
        <v>21</v>
      </c>
      <c r="F118" s="241" t="s">
        <v>235</v>
      </c>
      <c r="G118" s="239"/>
      <c r="H118" s="240" t="s">
        <v>21</v>
      </c>
      <c r="I118" s="242"/>
      <c r="J118" s="239"/>
      <c r="K118" s="239"/>
      <c r="L118" s="243"/>
      <c r="M118" s="244"/>
      <c r="N118" s="245"/>
      <c r="O118" s="245"/>
      <c r="P118" s="245"/>
      <c r="Q118" s="245"/>
      <c r="R118" s="245"/>
      <c r="S118" s="245"/>
      <c r="T118" s="246"/>
      <c r="AT118" s="247" t="s">
        <v>183</v>
      </c>
      <c r="AU118" s="247" t="s">
        <v>82</v>
      </c>
      <c r="AV118" s="11" t="s">
        <v>80</v>
      </c>
      <c r="AW118" s="11" t="s">
        <v>35</v>
      </c>
      <c r="AX118" s="11" t="s">
        <v>72</v>
      </c>
      <c r="AY118" s="247" t="s">
        <v>122</v>
      </c>
    </row>
    <row r="119" spans="2:51" s="12" customFormat="1" ht="13.5">
      <c r="B119" s="248"/>
      <c r="C119" s="249"/>
      <c r="D119" s="221" t="s">
        <v>183</v>
      </c>
      <c r="E119" s="250" t="s">
        <v>21</v>
      </c>
      <c r="F119" s="251" t="s">
        <v>456</v>
      </c>
      <c r="G119" s="249"/>
      <c r="H119" s="252">
        <v>1925</v>
      </c>
      <c r="I119" s="253"/>
      <c r="J119" s="249"/>
      <c r="K119" s="249"/>
      <c r="L119" s="254"/>
      <c r="M119" s="255"/>
      <c r="N119" s="256"/>
      <c r="O119" s="256"/>
      <c r="P119" s="256"/>
      <c r="Q119" s="256"/>
      <c r="R119" s="256"/>
      <c r="S119" s="256"/>
      <c r="T119" s="257"/>
      <c r="AT119" s="258" t="s">
        <v>183</v>
      </c>
      <c r="AU119" s="258" t="s">
        <v>82</v>
      </c>
      <c r="AV119" s="12" t="s">
        <v>82</v>
      </c>
      <c r="AW119" s="12" t="s">
        <v>35</v>
      </c>
      <c r="AX119" s="12" t="s">
        <v>72</v>
      </c>
      <c r="AY119" s="258" t="s">
        <v>122</v>
      </c>
    </row>
    <row r="120" spans="2:51" s="11" customFormat="1" ht="13.5">
      <c r="B120" s="238"/>
      <c r="C120" s="239"/>
      <c r="D120" s="221" t="s">
        <v>183</v>
      </c>
      <c r="E120" s="240" t="s">
        <v>21</v>
      </c>
      <c r="F120" s="241" t="s">
        <v>237</v>
      </c>
      <c r="G120" s="239"/>
      <c r="H120" s="240" t="s">
        <v>21</v>
      </c>
      <c r="I120" s="242"/>
      <c r="J120" s="239"/>
      <c r="K120" s="239"/>
      <c r="L120" s="243"/>
      <c r="M120" s="244"/>
      <c r="N120" s="245"/>
      <c r="O120" s="245"/>
      <c r="P120" s="245"/>
      <c r="Q120" s="245"/>
      <c r="R120" s="245"/>
      <c r="S120" s="245"/>
      <c r="T120" s="246"/>
      <c r="AT120" s="247" t="s">
        <v>183</v>
      </c>
      <c r="AU120" s="247" t="s">
        <v>82</v>
      </c>
      <c r="AV120" s="11" t="s">
        <v>80</v>
      </c>
      <c r="AW120" s="11" t="s">
        <v>35</v>
      </c>
      <c r="AX120" s="11" t="s">
        <v>72</v>
      </c>
      <c r="AY120" s="247" t="s">
        <v>122</v>
      </c>
    </row>
    <row r="121" spans="2:51" s="12" customFormat="1" ht="13.5">
      <c r="B121" s="248"/>
      <c r="C121" s="249"/>
      <c r="D121" s="221" t="s">
        <v>183</v>
      </c>
      <c r="E121" s="250" t="s">
        <v>21</v>
      </c>
      <c r="F121" s="251" t="s">
        <v>457</v>
      </c>
      <c r="G121" s="249"/>
      <c r="H121" s="252">
        <v>210</v>
      </c>
      <c r="I121" s="253"/>
      <c r="J121" s="249"/>
      <c r="K121" s="249"/>
      <c r="L121" s="254"/>
      <c r="M121" s="255"/>
      <c r="N121" s="256"/>
      <c r="O121" s="256"/>
      <c r="P121" s="256"/>
      <c r="Q121" s="256"/>
      <c r="R121" s="256"/>
      <c r="S121" s="256"/>
      <c r="T121" s="257"/>
      <c r="AT121" s="258" t="s">
        <v>183</v>
      </c>
      <c r="AU121" s="258" t="s">
        <v>82</v>
      </c>
      <c r="AV121" s="12" t="s">
        <v>82</v>
      </c>
      <c r="AW121" s="12" t="s">
        <v>35</v>
      </c>
      <c r="AX121" s="12" t="s">
        <v>72</v>
      </c>
      <c r="AY121" s="258" t="s">
        <v>122</v>
      </c>
    </row>
    <row r="122" spans="2:63" s="9" customFormat="1" ht="29.85" customHeight="1">
      <c r="B122" s="196"/>
      <c r="C122" s="197"/>
      <c r="D122" s="198" t="s">
        <v>71</v>
      </c>
      <c r="E122" s="236" t="s">
        <v>147</v>
      </c>
      <c r="F122" s="236" t="s">
        <v>260</v>
      </c>
      <c r="G122" s="197"/>
      <c r="H122" s="197"/>
      <c r="I122" s="200"/>
      <c r="J122" s="237">
        <f>BK122</f>
        <v>0</v>
      </c>
      <c r="K122" s="197"/>
      <c r="L122" s="202"/>
      <c r="M122" s="203"/>
      <c r="N122" s="204"/>
      <c r="O122" s="204"/>
      <c r="P122" s="205">
        <f>SUM(P123:P144)</f>
        <v>0</v>
      </c>
      <c r="Q122" s="204"/>
      <c r="R122" s="205">
        <f>SUM(R123:R144)</f>
        <v>1022.4480000000001</v>
      </c>
      <c r="S122" s="204"/>
      <c r="T122" s="206">
        <f>SUM(T123:T144)</f>
        <v>0</v>
      </c>
      <c r="AR122" s="207" t="s">
        <v>80</v>
      </c>
      <c r="AT122" s="208" t="s">
        <v>71</v>
      </c>
      <c r="AU122" s="208" t="s">
        <v>80</v>
      </c>
      <c r="AY122" s="207" t="s">
        <v>122</v>
      </c>
      <c r="BK122" s="209">
        <f>SUM(BK123:BK144)</f>
        <v>0</v>
      </c>
    </row>
    <row r="123" spans="2:65" s="1" customFormat="1" ht="25.5" customHeight="1">
      <c r="B123" s="44"/>
      <c r="C123" s="210" t="s">
        <v>255</v>
      </c>
      <c r="D123" s="210" t="s">
        <v>123</v>
      </c>
      <c r="E123" s="211" t="s">
        <v>262</v>
      </c>
      <c r="F123" s="212" t="s">
        <v>263</v>
      </c>
      <c r="G123" s="213" t="s">
        <v>179</v>
      </c>
      <c r="H123" s="214">
        <v>2200</v>
      </c>
      <c r="I123" s="215"/>
      <c r="J123" s="214">
        <f>ROUND(I123*H123,1)</f>
        <v>0</v>
      </c>
      <c r="K123" s="212" t="s">
        <v>127</v>
      </c>
      <c r="L123" s="70"/>
      <c r="M123" s="216" t="s">
        <v>21</v>
      </c>
      <c r="N123" s="217" t="s">
        <v>43</v>
      </c>
      <c r="O123" s="45"/>
      <c r="P123" s="218">
        <f>O123*H123</f>
        <v>0</v>
      </c>
      <c r="Q123" s="218">
        <v>0</v>
      </c>
      <c r="R123" s="218">
        <f>Q123*H123</f>
        <v>0</v>
      </c>
      <c r="S123" s="218">
        <v>0</v>
      </c>
      <c r="T123" s="219">
        <f>S123*H123</f>
        <v>0</v>
      </c>
      <c r="AR123" s="22" t="s">
        <v>143</v>
      </c>
      <c r="AT123" s="22" t="s">
        <v>123</v>
      </c>
      <c r="AU123" s="22" t="s">
        <v>82</v>
      </c>
      <c r="AY123" s="22" t="s">
        <v>122</v>
      </c>
      <c r="BE123" s="220">
        <f>IF(N123="základní",J123,0)</f>
        <v>0</v>
      </c>
      <c r="BF123" s="220">
        <f>IF(N123="snížená",J123,0)</f>
        <v>0</v>
      </c>
      <c r="BG123" s="220">
        <f>IF(N123="zákl. přenesená",J123,0)</f>
        <v>0</v>
      </c>
      <c r="BH123" s="220">
        <f>IF(N123="sníž. přenesená",J123,0)</f>
        <v>0</v>
      </c>
      <c r="BI123" s="220">
        <f>IF(N123="nulová",J123,0)</f>
        <v>0</v>
      </c>
      <c r="BJ123" s="22" t="s">
        <v>80</v>
      </c>
      <c r="BK123" s="220">
        <f>ROUND(I123*H123,1)</f>
        <v>0</v>
      </c>
      <c r="BL123" s="22" t="s">
        <v>143</v>
      </c>
      <c r="BM123" s="22" t="s">
        <v>264</v>
      </c>
    </row>
    <row r="124" spans="2:51" s="11" customFormat="1" ht="13.5">
      <c r="B124" s="238"/>
      <c r="C124" s="239"/>
      <c r="D124" s="221" t="s">
        <v>183</v>
      </c>
      <c r="E124" s="240" t="s">
        <v>21</v>
      </c>
      <c r="F124" s="241" t="s">
        <v>184</v>
      </c>
      <c r="G124" s="239"/>
      <c r="H124" s="240" t="s">
        <v>21</v>
      </c>
      <c r="I124" s="242"/>
      <c r="J124" s="239"/>
      <c r="K124" s="239"/>
      <c r="L124" s="243"/>
      <c r="M124" s="244"/>
      <c r="N124" s="245"/>
      <c r="O124" s="245"/>
      <c r="P124" s="245"/>
      <c r="Q124" s="245"/>
      <c r="R124" s="245"/>
      <c r="S124" s="245"/>
      <c r="T124" s="246"/>
      <c r="AT124" s="247" t="s">
        <v>183</v>
      </c>
      <c r="AU124" s="247" t="s">
        <v>82</v>
      </c>
      <c r="AV124" s="11" t="s">
        <v>80</v>
      </c>
      <c r="AW124" s="11" t="s">
        <v>35</v>
      </c>
      <c r="AX124" s="11" t="s">
        <v>72</v>
      </c>
      <c r="AY124" s="247" t="s">
        <v>122</v>
      </c>
    </row>
    <row r="125" spans="2:51" s="12" customFormat="1" ht="13.5">
      <c r="B125" s="248"/>
      <c r="C125" s="249"/>
      <c r="D125" s="221" t="s">
        <v>183</v>
      </c>
      <c r="E125" s="250" t="s">
        <v>21</v>
      </c>
      <c r="F125" s="251" t="s">
        <v>458</v>
      </c>
      <c r="G125" s="249"/>
      <c r="H125" s="252">
        <v>2200</v>
      </c>
      <c r="I125" s="253"/>
      <c r="J125" s="249"/>
      <c r="K125" s="249"/>
      <c r="L125" s="254"/>
      <c r="M125" s="255"/>
      <c r="N125" s="256"/>
      <c r="O125" s="256"/>
      <c r="P125" s="256"/>
      <c r="Q125" s="256"/>
      <c r="R125" s="256"/>
      <c r="S125" s="256"/>
      <c r="T125" s="257"/>
      <c r="AT125" s="258" t="s">
        <v>183</v>
      </c>
      <c r="AU125" s="258" t="s">
        <v>82</v>
      </c>
      <c r="AV125" s="12" t="s">
        <v>82</v>
      </c>
      <c r="AW125" s="12" t="s">
        <v>35</v>
      </c>
      <c r="AX125" s="12" t="s">
        <v>72</v>
      </c>
      <c r="AY125" s="258" t="s">
        <v>122</v>
      </c>
    </row>
    <row r="126" spans="2:65" s="1" customFormat="1" ht="25.5" customHeight="1">
      <c r="B126" s="44"/>
      <c r="C126" s="210" t="s">
        <v>261</v>
      </c>
      <c r="D126" s="210" t="s">
        <v>123</v>
      </c>
      <c r="E126" s="211" t="s">
        <v>266</v>
      </c>
      <c r="F126" s="212" t="s">
        <v>267</v>
      </c>
      <c r="G126" s="213" t="s">
        <v>179</v>
      </c>
      <c r="H126" s="214">
        <v>4600</v>
      </c>
      <c r="I126" s="215"/>
      <c r="J126" s="214">
        <f>ROUND(I126*H126,1)</f>
        <v>0</v>
      </c>
      <c r="K126" s="212" t="s">
        <v>127</v>
      </c>
      <c r="L126" s="70"/>
      <c r="M126" s="216" t="s">
        <v>21</v>
      </c>
      <c r="N126" s="217" t="s">
        <v>43</v>
      </c>
      <c r="O126" s="45"/>
      <c r="P126" s="218">
        <f>O126*H126</f>
        <v>0</v>
      </c>
      <c r="Q126" s="218">
        <v>0.13188</v>
      </c>
      <c r="R126" s="218">
        <f>Q126*H126</f>
        <v>606.648</v>
      </c>
      <c r="S126" s="218">
        <v>0</v>
      </c>
      <c r="T126" s="219">
        <f>S126*H126</f>
        <v>0</v>
      </c>
      <c r="AR126" s="22" t="s">
        <v>143</v>
      </c>
      <c r="AT126" s="22" t="s">
        <v>123</v>
      </c>
      <c r="AU126" s="22" t="s">
        <v>82</v>
      </c>
      <c r="AY126" s="22" t="s">
        <v>122</v>
      </c>
      <c r="BE126" s="220">
        <f>IF(N126="základní",J126,0)</f>
        <v>0</v>
      </c>
      <c r="BF126" s="220">
        <f>IF(N126="snížená",J126,0)</f>
        <v>0</v>
      </c>
      <c r="BG126" s="220">
        <f>IF(N126="zákl. přenesená",J126,0)</f>
        <v>0</v>
      </c>
      <c r="BH126" s="220">
        <f>IF(N126="sníž. přenesená",J126,0)</f>
        <v>0</v>
      </c>
      <c r="BI126" s="220">
        <f>IF(N126="nulová",J126,0)</f>
        <v>0</v>
      </c>
      <c r="BJ126" s="22" t="s">
        <v>80</v>
      </c>
      <c r="BK126" s="220">
        <f>ROUND(I126*H126,1)</f>
        <v>0</v>
      </c>
      <c r="BL126" s="22" t="s">
        <v>143</v>
      </c>
      <c r="BM126" s="22" t="s">
        <v>268</v>
      </c>
    </row>
    <row r="127" spans="2:47" s="1" customFormat="1" ht="13.5">
      <c r="B127" s="44"/>
      <c r="C127" s="72"/>
      <c r="D127" s="221" t="s">
        <v>181</v>
      </c>
      <c r="E127" s="72"/>
      <c r="F127" s="224" t="s">
        <v>269</v>
      </c>
      <c r="G127" s="72"/>
      <c r="H127" s="72"/>
      <c r="I127" s="182"/>
      <c r="J127" s="72"/>
      <c r="K127" s="72"/>
      <c r="L127" s="70"/>
      <c r="M127" s="223"/>
      <c r="N127" s="45"/>
      <c r="O127" s="45"/>
      <c r="P127" s="45"/>
      <c r="Q127" s="45"/>
      <c r="R127" s="45"/>
      <c r="S127" s="45"/>
      <c r="T127" s="93"/>
      <c r="AT127" s="22" t="s">
        <v>181</v>
      </c>
      <c r="AU127" s="22" t="s">
        <v>82</v>
      </c>
    </row>
    <row r="128" spans="2:51" s="11" customFormat="1" ht="13.5">
      <c r="B128" s="238"/>
      <c r="C128" s="239"/>
      <c r="D128" s="221" t="s">
        <v>183</v>
      </c>
      <c r="E128" s="240" t="s">
        <v>21</v>
      </c>
      <c r="F128" s="241" t="s">
        <v>184</v>
      </c>
      <c r="G128" s="239"/>
      <c r="H128" s="240" t="s">
        <v>21</v>
      </c>
      <c r="I128" s="242"/>
      <c r="J128" s="239"/>
      <c r="K128" s="239"/>
      <c r="L128" s="243"/>
      <c r="M128" s="244"/>
      <c r="N128" s="245"/>
      <c r="O128" s="245"/>
      <c r="P128" s="245"/>
      <c r="Q128" s="245"/>
      <c r="R128" s="245"/>
      <c r="S128" s="245"/>
      <c r="T128" s="246"/>
      <c r="AT128" s="247" t="s">
        <v>183</v>
      </c>
      <c r="AU128" s="247" t="s">
        <v>82</v>
      </c>
      <c r="AV128" s="11" t="s">
        <v>80</v>
      </c>
      <c r="AW128" s="11" t="s">
        <v>35</v>
      </c>
      <c r="AX128" s="11" t="s">
        <v>72</v>
      </c>
      <c r="AY128" s="247" t="s">
        <v>122</v>
      </c>
    </row>
    <row r="129" spans="2:51" s="12" customFormat="1" ht="13.5">
      <c r="B129" s="248"/>
      <c r="C129" s="249"/>
      <c r="D129" s="221" t="s">
        <v>183</v>
      </c>
      <c r="E129" s="250" t="s">
        <v>21</v>
      </c>
      <c r="F129" s="251" t="s">
        <v>448</v>
      </c>
      <c r="G129" s="249"/>
      <c r="H129" s="252">
        <v>1100</v>
      </c>
      <c r="I129" s="253"/>
      <c r="J129" s="249"/>
      <c r="K129" s="249"/>
      <c r="L129" s="254"/>
      <c r="M129" s="255"/>
      <c r="N129" s="256"/>
      <c r="O129" s="256"/>
      <c r="P129" s="256"/>
      <c r="Q129" s="256"/>
      <c r="R129" s="256"/>
      <c r="S129" s="256"/>
      <c r="T129" s="257"/>
      <c r="AT129" s="258" t="s">
        <v>183</v>
      </c>
      <c r="AU129" s="258" t="s">
        <v>82</v>
      </c>
      <c r="AV129" s="12" t="s">
        <v>82</v>
      </c>
      <c r="AW129" s="12" t="s">
        <v>35</v>
      </c>
      <c r="AX129" s="12" t="s">
        <v>72</v>
      </c>
      <c r="AY129" s="258" t="s">
        <v>122</v>
      </c>
    </row>
    <row r="130" spans="2:51" s="11" customFormat="1" ht="13.5">
      <c r="B130" s="238"/>
      <c r="C130" s="239"/>
      <c r="D130" s="221" t="s">
        <v>183</v>
      </c>
      <c r="E130" s="240" t="s">
        <v>21</v>
      </c>
      <c r="F130" s="241" t="s">
        <v>270</v>
      </c>
      <c r="G130" s="239"/>
      <c r="H130" s="240" t="s">
        <v>21</v>
      </c>
      <c r="I130" s="242"/>
      <c r="J130" s="239"/>
      <c r="K130" s="239"/>
      <c r="L130" s="243"/>
      <c r="M130" s="244"/>
      <c r="N130" s="245"/>
      <c r="O130" s="245"/>
      <c r="P130" s="245"/>
      <c r="Q130" s="245"/>
      <c r="R130" s="245"/>
      <c r="S130" s="245"/>
      <c r="T130" s="246"/>
      <c r="AT130" s="247" t="s">
        <v>183</v>
      </c>
      <c r="AU130" s="247" t="s">
        <v>82</v>
      </c>
      <c r="AV130" s="11" t="s">
        <v>80</v>
      </c>
      <c r="AW130" s="11" t="s">
        <v>35</v>
      </c>
      <c r="AX130" s="11" t="s">
        <v>72</v>
      </c>
      <c r="AY130" s="247" t="s">
        <v>122</v>
      </c>
    </row>
    <row r="131" spans="2:51" s="12" customFormat="1" ht="13.5">
      <c r="B131" s="248"/>
      <c r="C131" s="249"/>
      <c r="D131" s="221" t="s">
        <v>183</v>
      </c>
      <c r="E131" s="250" t="s">
        <v>21</v>
      </c>
      <c r="F131" s="251" t="s">
        <v>459</v>
      </c>
      <c r="G131" s="249"/>
      <c r="H131" s="252">
        <v>3500</v>
      </c>
      <c r="I131" s="253"/>
      <c r="J131" s="249"/>
      <c r="K131" s="249"/>
      <c r="L131" s="254"/>
      <c r="M131" s="255"/>
      <c r="N131" s="256"/>
      <c r="O131" s="256"/>
      <c r="P131" s="256"/>
      <c r="Q131" s="256"/>
      <c r="R131" s="256"/>
      <c r="S131" s="256"/>
      <c r="T131" s="257"/>
      <c r="AT131" s="258" t="s">
        <v>183</v>
      </c>
      <c r="AU131" s="258" t="s">
        <v>82</v>
      </c>
      <c r="AV131" s="12" t="s">
        <v>82</v>
      </c>
      <c r="AW131" s="12" t="s">
        <v>35</v>
      </c>
      <c r="AX131" s="12" t="s">
        <v>72</v>
      </c>
      <c r="AY131" s="258" t="s">
        <v>122</v>
      </c>
    </row>
    <row r="132" spans="2:65" s="1" customFormat="1" ht="25.5" customHeight="1">
      <c r="B132" s="44"/>
      <c r="C132" s="210" t="s">
        <v>10</v>
      </c>
      <c r="D132" s="210" t="s">
        <v>123</v>
      </c>
      <c r="E132" s="211" t="s">
        <v>273</v>
      </c>
      <c r="F132" s="212" t="s">
        <v>274</v>
      </c>
      <c r="G132" s="213" t="s">
        <v>179</v>
      </c>
      <c r="H132" s="214">
        <v>11150</v>
      </c>
      <c r="I132" s="215"/>
      <c r="J132" s="214">
        <f>ROUND(I132*H132,1)</f>
        <v>0</v>
      </c>
      <c r="K132" s="212" t="s">
        <v>127</v>
      </c>
      <c r="L132" s="70"/>
      <c r="M132" s="216" t="s">
        <v>21</v>
      </c>
      <c r="N132" s="217" t="s">
        <v>43</v>
      </c>
      <c r="O132" s="45"/>
      <c r="P132" s="218">
        <f>O132*H132</f>
        <v>0</v>
      </c>
      <c r="Q132" s="218">
        <v>0</v>
      </c>
      <c r="R132" s="218">
        <f>Q132*H132</f>
        <v>0</v>
      </c>
      <c r="S132" s="218">
        <v>0</v>
      </c>
      <c r="T132" s="219">
        <f>S132*H132</f>
        <v>0</v>
      </c>
      <c r="AR132" s="22" t="s">
        <v>143</v>
      </c>
      <c r="AT132" s="22" t="s">
        <v>123</v>
      </c>
      <c r="AU132" s="22" t="s">
        <v>82</v>
      </c>
      <c r="AY132" s="22" t="s">
        <v>122</v>
      </c>
      <c r="BE132" s="220">
        <f>IF(N132="základní",J132,0)</f>
        <v>0</v>
      </c>
      <c r="BF132" s="220">
        <f>IF(N132="snížená",J132,0)</f>
        <v>0</v>
      </c>
      <c r="BG132" s="220">
        <f>IF(N132="zákl. přenesená",J132,0)</f>
        <v>0</v>
      </c>
      <c r="BH132" s="220">
        <f>IF(N132="sníž. přenesená",J132,0)</f>
        <v>0</v>
      </c>
      <c r="BI132" s="220">
        <f>IF(N132="nulová",J132,0)</f>
        <v>0</v>
      </c>
      <c r="BJ132" s="22" t="s">
        <v>80</v>
      </c>
      <c r="BK132" s="220">
        <f>ROUND(I132*H132,1)</f>
        <v>0</v>
      </c>
      <c r="BL132" s="22" t="s">
        <v>143</v>
      </c>
      <c r="BM132" s="22" t="s">
        <v>275</v>
      </c>
    </row>
    <row r="133" spans="2:65" s="1" customFormat="1" ht="25.5" customHeight="1">
      <c r="B133" s="44"/>
      <c r="C133" s="210" t="s">
        <v>272</v>
      </c>
      <c r="D133" s="210" t="s">
        <v>123</v>
      </c>
      <c r="E133" s="211" t="s">
        <v>277</v>
      </c>
      <c r="F133" s="212" t="s">
        <v>278</v>
      </c>
      <c r="G133" s="213" t="s">
        <v>179</v>
      </c>
      <c r="H133" s="214">
        <v>10950</v>
      </c>
      <c r="I133" s="215"/>
      <c r="J133" s="214">
        <f>ROUND(I133*H133,1)</f>
        <v>0</v>
      </c>
      <c r="K133" s="212" t="s">
        <v>127</v>
      </c>
      <c r="L133" s="70"/>
      <c r="M133" s="216" t="s">
        <v>21</v>
      </c>
      <c r="N133" s="217" t="s">
        <v>43</v>
      </c>
      <c r="O133" s="45"/>
      <c r="P133" s="218">
        <f>O133*H133</f>
        <v>0</v>
      </c>
      <c r="Q133" s="218">
        <v>0</v>
      </c>
      <c r="R133" s="218">
        <f>Q133*H133</f>
        <v>0</v>
      </c>
      <c r="S133" s="218">
        <v>0</v>
      </c>
      <c r="T133" s="219">
        <f>S133*H133</f>
        <v>0</v>
      </c>
      <c r="AR133" s="22" t="s">
        <v>143</v>
      </c>
      <c r="AT133" s="22" t="s">
        <v>123</v>
      </c>
      <c r="AU133" s="22" t="s">
        <v>82</v>
      </c>
      <c r="AY133" s="22" t="s">
        <v>122</v>
      </c>
      <c r="BE133" s="220">
        <f>IF(N133="základní",J133,0)</f>
        <v>0</v>
      </c>
      <c r="BF133" s="220">
        <f>IF(N133="snížená",J133,0)</f>
        <v>0</v>
      </c>
      <c r="BG133" s="220">
        <f>IF(N133="zákl. přenesená",J133,0)</f>
        <v>0</v>
      </c>
      <c r="BH133" s="220">
        <f>IF(N133="sníž. přenesená",J133,0)</f>
        <v>0</v>
      </c>
      <c r="BI133" s="220">
        <f>IF(N133="nulová",J133,0)</f>
        <v>0</v>
      </c>
      <c r="BJ133" s="22" t="s">
        <v>80</v>
      </c>
      <c r="BK133" s="220">
        <f>ROUND(I133*H133,1)</f>
        <v>0</v>
      </c>
      <c r="BL133" s="22" t="s">
        <v>143</v>
      </c>
      <c r="BM133" s="22" t="s">
        <v>279</v>
      </c>
    </row>
    <row r="134" spans="2:47" s="1" customFormat="1" ht="13.5">
      <c r="B134" s="44"/>
      <c r="C134" s="72"/>
      <c r="D134" s="221" t="s">
        <v>181</v>
      </c>
      <c r="E134" s="72"/>
      <c r="F134" s="224" t="s">
        <v>280</v>
      </c>
      <c r="G134" s="72"/>
      <c r="H134" s="72"/>
      <c r="I134" s="182"/>
      <c r="J134" s="72"/>
      <c r="K134" s="72"/>
      <c r="L134" s="70"/>
      <c r="M134" s="223"/>
      <c r="N134" s="45"/>
      <c r="O134" s="45"/>
      <c r="P134" s="45"/>
      <c r="Q134" s="45"/>
      <c r="R134" s="45"/>
      <c r="S134" s="45"/>
      <c r="T134" s="93"/>
      <c r="AT134" s="22" t="s">
        <v>181</v>
      </c>
      <c r="AU134" s="22" t="s">
        <v>82</v>
      </c>
    </row>
    <row r="135" spans="2:65" s="1" customFormat="1" ht="25.5" customHeight="1">
      <c r="B135" s="44"/>
      <c r="C135" s="210" t="s">
        <v>276</v>
      </c>
      <c r="D135" s="210" t="s">
        <v>123</v>
      </c>
      <c r="E135" s="211" t="s">
        <v>282</v>
      </c>
      <c r="F135" s="212" t="s">
        <v>283</v>
      </c>
      <c r="G135" s="213" t="s">
        <v>179</v>
      </c>
      <c r="H135" s="214">
        <v>10950</v>
      </c>
      <c r="I135" s="215"/>
      <c r="J135" s="214">
        <f>ROUND(I135*H135,1)</f>
        <v>0</v>
      </c>
      <c r="K135" s="212" t="s">
        <v>127</v>
      </c>
      <c r="L135" s="70"/>
      <c r="M135" s="216" t="s">
        <v>21</v>
      </c>
      <c r="N135" s="217" t="s">
        <v>43</v>
      </c>
      <c r="O135" s="45"/>
      <c r="P135" s="218">
        <f>O135*H135</f>
        <v>0</v>
      </c>
      <c r="Q135" s="218">
        <v>0</v>
      </c>
      <c r="R135" s="218">
        <f>Q135*H135</f>
        <v>0</v>
      </c>
      <c r="S135" s="218">
        <v>0</v>
      </c>
      <c r="T135" s="219">
        <f>S135*H135</f>
        <v>0</v>
      </c>
      <c r="AR135" s="22" t="s">
        <v>143</v>
      </c>
      <c r="AT135" s="22" t="s">
        <v>123</v>
      </c>
      <c r="AU135" s="22" t="s">
        <v>82</v>
      </c>
      <c r="AY135" s="22" t="s">
        <v>122</v>
      </c>
      <c r="BE135" s="220">
        <f>IF(N135="základní",J135,0)</f>
        <v>0</v>
      </c>
      <c r="BF135" s="220">
        <f>IF(N135="snížená",J135,0)</f>
        <v>0</v>
      </c>
      <c r="BG135" s="220">
        <f>IF(N135="zákl. přenesená",J135,0)</f>
        <v>0</v>
      </c>
      <c r="BH135" s="220">
        <f>IF(N135="sníž. přenesená",J135,0)</f>
        <v>0</v>
      </c>
      <c r="BI135" s="220">
        <f>IF(N135="nulová",J135,0)</f>
        <v>0</v>
      </c>
      <c r="BJ135" s="22" t="s">
        <v>80</v>
      </c>
      <c r="BK135" s="220">
        <f>ROUND(I135*H135,1)</f>
        <v>0</v>
      </c>
      <c r="BL135" s="22" t="s">
        <v>143</v>
      </c>
      <c r="BM135" s="22" t="s">
        <v>284</v>
      </c>
    </row>
    <row r="136" spans="2:65" s="1" customFormat="1" ht="38.25" customHeight="1">
      <c r="B136" s="44"/>
      <c r="C136" s="210" t="s">
        <v>281</v>
      </c>
      <c r="D136" s="210" t="s">
        <v>123</v>
      </c>
      <c r="E136" s="211" t="s">
        <v>286</v>
      </c>
      <c r="F136" s="212" t="s">
        <v>287</v>
      </c>
      <c r="G136" s="213" t="s">
        <v>179</v>
      </c>
      <c r="H136" s="214">
        <v>10760</v>
      </c>
      <c r="I136" s="215"/>
      <c r="J136" s="214">
        <f>ROUND(I136*H136,1)</f>
        <v>0</v>
      </c>
      <c r="K136" s="212" t="s">
        <v>127</v>
      </c>
      <c r="L136" s="70"/>
      <c r="M136" s="216" t="s">
        <v>21</v>
      </c>
      <c r="N136" s="217" t="s">
        <v>43</v>
      </c>
      <c r="O136" s="45"/>
      <c r="P136" s="218">
        <f>O136*H136</f>
        <v>0</v>
      </c>
      <c r="Q136" s="218">
        <v>0</v>
      </c>
      <c r="R136" s="218">
        <f>Q136*H136</f>
        <v>0</v>
      </c>
      <c r="S136" s="218">
        <v>0</v>
      </c>
      <c r="T136" s="219">
        <f>S136*H136</f>
        <v>0</v>
      </c>
      <c r="AR136" s="22" t="s">
        <v>143</v>
      </c>
      <c r="AT136" s="22" t="s">
        <v>123</v>
      </c>
      <c r="AU136" s="22" t="s">
        <v>82</v>
      </c>
      <c r="AY136" s="22" t="s">
        <v>122</v>
      </c>
      <c r="BE136" s="220">
        <f>IF(N136="základní",J136,0)</f>
        <v>0</v>
      </c>
      <c r="BF136" s="220">
        <f>IF(N136="snížená",J136,0)</f>
        <v>0</v>
      </c>
      <c r="BG136" s="220">
        <f>IF(N136="zákl. přenesená",J136,0)</f>
        <v>0</v>
      </c>
      <c r="BH136" s="220">
        <f>IF(N136="sníž. přenesená",J136,0)</f>
        <v>0</v>
      </c>
      <c r="BI136" s="220">
        <f>IF(N136="nulová",J136,0)</f>
        <v>0</v>
      </c>
      <c r="BJ136" s="22" t="s">
        <v>80</v>
      </c>
      <c r="BK136" s="220">
        <f>ROUND(I136*H136,1)</f>
        <v>0</v>
      </c>
      <c r="BL136" s="22" t="s">
        <v>143</v>
      </c>
      <c r="BM136" s="22" t="s">
        <v>288</v>
      </c>
    </row>
    <row r="137" spans="2:47" s="1" customFormat="1" ht="13.5">
      <c r="B137" s="44"/>
      <c r="C137" s="72"/>
      <c r="D137" s="221" t="s">
        <v>181</v>
      </c>
      <c r="E137" s="72"/>
      <c r="F137" s="224" t="s">
        <v>289</v>
      </c>
      <c r="G137" s="72"/>
      <c r="H137" s="72"/>
      <c r="I137" s="182"/>
      <c r="J137" s="72"/>
      <c r="K137" s="72"/>
      <c r="L137" s="70"/>
      <c r="M137" s="223"/>
      <c r="N137" s="45"/>
      <c r="O137" s="45"/>
      <c r="P137" s="45"/>
      <c r="Q137" s="45"/>
      <c r="R137" s="45"/>
      <c r="S137" s="45"/>
      <c r="T137" s="93"/>
      <c r="AT137" s="22" t="s">
        <v>181</v>
      </c>
      <c r="AU137" s="22" t="s">
        <v>82</v>
      </c>
    </row>
    <row r="138" spans="2:65" s="1" customFormat="1" ht="25.5" customHeight="1">
      <c r="B138" s="44"/>
      <c r="C138" s="210" t="s">
        <v>285</v>
      </c>
      <c r="D138" s="210" t="s">
        <v>123</v>
      </c>
      <c r="E138" s="211" t="s">
        <v>291</v>
      </c>
      <c r="F138" s="212" t="s">
        <v>292</v>
      </c>
      <c r="G138" s="213" t="s">
        <v>179</v>
      </c>
      <c r="H138" s="214">
        <v>1925</v>
      </c>
      <c r="I138" s="215"/>
      <c r="J138" s="214">
        <f>ROUND(I138*H138,1)</f>
        <v>0</v>
      </c>
      <c r="K138" s="212" t="s">
        <v>127</v>
      </c>
      <c r="L138" s="70"/>
      <c r="M138" s="216" t="s">
        <v>21</v>
      </c>
      <c r="N138" s="217" t="s">
        <v>43</v>
      </c>
      <c r="O138" s="45"/>
      <c r="P138" s="218">
        <f>O138*H138</f>
        <v>0</v>
      </c>
      <c r="Q138" s="218">
        <v>0.216</v>
      </c>
      <c r="R138" s="218">
        <f>Q138*H138</f>
        <v>415.8</v>
      </c>
      <c r="S138" s="218">
        <v>0</v>
      </c>
      <c r="T138" s="219">
        <f>S138*H138</f>
        <v>0</v>
      </c>
      <c r="AR138" s="22" t="s">
        <v>143</v>
      </c>
      <c r="AT138" s="22" t="s">
        <v>123</v>
      </c>
      <c r="AU138" s="22" t="s">
        <v>82</v>
      </c>
      <c r="AY138" s="22" t="s">
        <v>122</v>
      </c>
      <c r="BE138" s="220">
        <f>IF(N138="základní",J138,0)</f>
        <v>0</v>
      </c>
      <c r="BF138" s="220">
        <f>IF(N138="snížená",J138,0)</f>
        <v>0</v>
      </c>
      <c r="BG138" s="220">
        <f>IF(N138="zákl. přenesená",J138,0)</f>
        <v>0</v>
      </c>
      <c r="BH138" s="220">
        <f>IF(N138="sníž. přenesená",J138,0)</f>
        <v>0</v>
      </c>
      <c r="BI138" s="220">
        <f>IF(N138="nulová",J138,0)</f>
        <v>0</v>
      </c>
      <c r="BJ138" s="22" t="s">
        <v>80</v>
      </c>
      <c r="BK138" s="220">
        <f>ROUND(I138*H138,1)</f>
        <v>0</v>
      </c>
      <c r="BL138" s="22" t="s">
        <v>143</v>
      </c>
      <c r="BM138" s="22" t="s">
        <v>293</v>
      </c>
    </row>
    <row r="139" spans="2:47" s="1" customFormat="1" ht="13.5">
      <c r="B139" s="44"/>
      <c r="C139" s="72"/>
      <c r="D139" s="221" t="s">
        <v>181</v>
      </c>
      <c r="E139" s="72"/>
      <c r="F139" s="224" t="s">
        <v>294</v>
      </c>
      <c r="G139" s="72"/>
      <c r="H139" s="72"/>
      <c r="I139" s="182"/>
      <c r="J139" s="72"/>
      <c r="K139" s="72"/>
      <c r="L139" s="70"/>
      <c r="M139" s="223"/>
      <c r="N139" s="45"/>
      <c r="O139" s="45"/>
      <c r="P139" s="45"/>
      <c r="Q139" s="45"/>
      <c r="R139" s="45"/>
      <c r="S139" s="45"/>
      <c r="T139" s="93"/>
      <c r="AT139" s="22" t="s">
        <v>181</v>
      </c>
      <c r="AU139" s="22" t="s">
        <v>82</v>
      </c>
    </row>
    <row r="140" spans="2:47" s="1" customFormat="1" ht="13.5">
      <c r="B140" s="44"/>
      <c r="C140" s="72"/>
      <c r="D140" s="221" t="s">
        <v>130</v>
      </c>
      <c r="E140" s="72"/>
      <c r="F140" s="224" t="s">
        <v>295</v>
      </c>
      <c r="G140" s="72"/>
      <c r="H140" s="72"/>
      <c r="I140" s="182"/>
      <c r="J140" s="72"/>
      <c r="K140" s="72"/>
      <c r="L140" s="70"/>
      <c r="M140" s="223"/>
      <c r="N140" s="45"/>
      <c r="O140" s="45"/>
      <c r="P140" s="45"/>
      <c r="Q140" s="45"/>
      <c r="R140" s="45"/>
      <c r="S140" s="45"/>
      <c r="T140" s="93"/>
      <c r="AT140" s="22" t="s">
        <v>130</v>
      </c>
      <c r="AU140" s="22" t="s">
        <v>82</v>
      </c>
    </row>
    <row r="141" spans="2:51" s="12" customFormat="1" ht="13.5">
      <c r="B141" s="248"/>
      <c r="C141" s="249"/>
      <c r="D141" s="221" t="s">
        <v>183</v>
      </c>
      <c r="E141" s="250" t="s">
        <v>21</v>
      </c>
      <c r="F141" s="251" t="s">
        <v>456</v>
      </c>
      <c r="G141" s="249"/>
      <c r="H141" s="252">
        <v>1925</v>
      </c>
      <c r="I141" s="253"/>
      <c r="J141" s="249"/>
      <c r="K141" s="249"/>
      <c r="L141" s="254"/>
      <c r="M141" s="255"/>
      <c r="N141" s="256"/>
      <c r="O141" s="256"/>
      <c r="P141" s="256"/>
      <c r="Q141" s="256"/>
      <c r="R141" s="256"/>
      <c r="S141" s="256"/>
      <c r="T141" s="257"/>
      <c r="AT141" s="258" t="s">
        <v>183</v>
      </c>
      <c r="AU141" s="258" t="s">
        <v>82</v>
      </c>
      <c r="AV141" s="12" t="s">
        <v>82</v>
      </c>
      <c r="AW141" s="12" t="s">
        <v>35</v>
      </c>
      <c r="AX141" s="12" t="s">
        <v>72</v>
      </c>
      <c r="AY141" s="258" t="s">
        <v>122</v>
      </c>
    </row>
    <row r="142" spans="2:65" s="1" customFormat="1" ht="25.5" customHeight="1">
      <c r="B142" s="44"/>
      <c r="C142" s="210" t="s">
        <v>290</v>
      </c>
      <c r="D142" s="210" t="s">
        <v>123</v>
      </c>
      <c r="E142" s="211" t="s">
        <v>297</v>
      </c>
      <c r="F142" s="212" t="s">
        <v>298</v>
      </c>
      <c r="G142" s="213" t="s">
        <v>179</v>
      </c>
      <c r="H142" s="214">
        <v>420</v>
      </c>
      <c r="I142" s="215"/>
      <c r="J142" s="214">
        <f>ROUND(I142*H142,1)</f>
        <v>0</v>
      </c>
      <c r="K142" s="212" t="s">
        <v>127</v>
      </c>
      <c r="L142" s="70"/>
      <c r="M142" s="216" t="s">
        <v>21</v>
      </c>
      <c r="N142" s="217" t="s">
        <v>43</v>
      </c>
      <c r="O142" s="45"/>
      <c r="P142" s="218">
        <f>O142*H142</f>
        <v>0</v>
      </c>
      <c r="Q142" s="218">
        <v>0</v>
      </c>
      <c r="R142" s="218">
        <f>Q142*H142</f>
        <v>0</v>
      </c>
      <c r="S142" s="218">
        <v>0</v>
      </c>
      <c r="T142" s="219">
        <f>S142*H142</f>
        <v>0</v>
      </c>
      <c r="AR142" s="22" t="s">
        <v>143</v>
      </c>
      <c r="AT142" s="22" t="s">
        <v>123</v>
      </c>
      <c r="AU142" s="22" t="s">
        <v>82</v>
      </c>
      <c r="AY142" s="22" t="s">
        <v>122</v>
      </c>
      <c r="BE142" s="220">
        <f>IF(N142="základní",J142,0)</f>
        <v>0</v>
      </c>
      <c r="BF142" s="220">
        <f>IF(N142="snížená",J142,0)</f>
        <v>0</v>
      </c>
      <c r="BG142" s="220">
        <f>IF(N142="zákl. přenesená",J142,0)</f>
        <v>0</v>
      </c>
      <c r="BH142" s="220">
        <f>IF(N142="sníž. přenesená",J142,0)</f>
        <v>0</v>
      </c>
      <c r="BI142" s="220">
        <f>IF(N142="nulová",J142,0)</f>
        <v>0</v>
      </c>
      <c r="BJ142" s="22" t="s">
        <v>80</v>
      </c>
      <c r="BK142" s="220">
        <f>ROUND(I142*H142,1)</f>
        <v>0</v>
      </c>
      <c r="BL142" s="22" t="s">
        <v>143</v>
      </c>
      <c r="BM142" s="22" t="s">
        <v>299</v>
      </c>
    </row>
    <row r="143" spans="2:51" s="11" customFormat="1" ht="13.5">
      <c r="B143" s="238"/>
      <c r="C143" s="239"/>
      <c r="D143" s="221" t="s">
        <v>183</v>
      </c>
      <c r="E143" s="240" t="s">
        <v>21</v>
      </c>
      <c r="F143" s="241" t="s">
        <v>237</v>
      </c>
      <c r="G143" s="239"/>
      <c r="H143" s="240" t="s">
        <v>21</v>
      </c>
      <c r="I143" s="242"/>
      <c r="J143" s="239"/>
      <c r="K143" s="239"/>
      <c r="L143" s="243"/>
      <c r="M143" s="244"/>
      <c r="N143" s="245"/>
      <c r="O143" s="245"/>
      <c r="P143" s="245"/>
      <c r="Q143" s="245"/>
      <c r="R143" s="245"/>
      <c r="S143" s="245"/>
      <c r="T143" s="246"/>
      <c r="AT143" s="247" t="s">
        <v>183</v>
      </c>
      <c r="AU143" s="247" t="s">
        <v>82</v>
      </c>
      <c r="AV143" s="11" t="s">
        <v>80</v>
      </c>
      <c r="AW143" s="11" t="s">
        <v>35</v>
      </c>
      <c r="AX143" s="11" t="s">
        <v>72</v>
      </c>
      <c r="AY143" s="247" t="s">
        <v>122</v>
      </c>
    </row>
    <row r="144" spans="2:51" s="12" customFormat="1" ht="13.5">
      <c r="B144" s="248"/>
      <c r="C144" s="249"/>
      <c r="D144" s="221" t="s">
        <v>183</v>
      </c>
      <c r="E144" s="250" t="s">
        <v>21</v>
      </c>
      <c r="F144" s="251" t="s">
        <v>460</v>
      </c>
      <c r="G144" s="249"/>
      <c r="H144" s="252">
        <v>420</v>
      </c>
      <c r="I144" s="253"/>
      <c r="J144" s="249"/>
      <c r="K144" s="249"/>
      <c r="L144" s="254"/>
      <c r="M144" s="255"/>
      <c r="N144" s="256"/>
      <c r="O144" s="256"/>
      <c r="P144" s="256"/>
      <c r="Q144" s="256"/>
      <c r="R144" s="256"/>
      <c r="S144" s="256"/>
      <c r="T144" s="257"/>
      <c r="AT144" s="258" t="s">
        <v>183</v>
      </c>
      <c r="AU144" s="258" t="s">
        <v>82</v>
      </c>
      <c r="AV144" s="12" t="s">
        <v>82</v>
      </c>
      <c r="AW144" s="12" t="s">
        <v>35</v>
      </c>
      <c r="AX144" s="12" t="s">
        <v>72</v>
      </c>
      <c r="AY144" s="258" t="s">
        <v>122</v>
      </c>
    </row>
    <row r="145" spans="2:63" s="9" customFormat="1" ht="29.85" customHeight="1">
      <c r="B145" s="196"/>
      <c r="C145" s="197"/>
      <c r="D145" s="198" t="s">
        <v>71</v>
      </c>
      <c r="E145" s="236" t="s">
        <v>225</v>
      </c>
      <c r="F145" s="236" t="s">
        <v>301</v>
      </c>
      <c r="G145" s="197"/>
      <c r="H145" s="197"/>
      <c r="I145" s="200"/>
      <c r="J145" s="237">
        <f>BK145</f>
        <v>0</v>
      </c>
      <c r="K145" s="197"/>
      <c r="L145" s="202"/>
      <c r="M145" s="203"/>
      <c r="N145" s="204"/>
      <c r="O145" s="204"/>
      <c r="P145" s="205">
        <f>P146+SUM(P147:P175)</f>
        <v>0</v>
      </c>
      <c r="Q145" s="204"/>
      <c r="R145" s="205">
        <f>R146+SUM(R147:R175)</f>
        <v>46.0871493</v>
      </c>
      <c r="S145" s="204"/>
      <c r="T145" s="206">
        <f>T146+SUM(T147:T175)</f>
        <v>778.56</v>
      </c>
      <c r="AR145" s="207" t="s">
        <v>80</v>
      </c>
      <c r="AT145" s="208" t="s">
        <v>71</v>
      </c>
      <c r="AU145" s="208" t="s">
        <v>80</v>
      </c>
      <c r="AY145" s="207" t="s">
        <v>122</v>
      </c>
      <c r="BK145" s="209">
        <f>BK146+SUM(BK147:BK175)</f>
        <v>0</v>
      </c>
    </row>
    <row r="146" spans="2:65" s="1" customFormat="1" ht="25.5" customHeight="1">
      <c r="B146" s="44"/>
      <c r="C146" s="210" t="s">
        <v>9</v>
      </c>
      <c r="D146" s="210" t="s">
        <v>123</v>
      </c>
      <c r="E146" s="211" t="s">
        <v>303</v>
      </c>
      <c r="F146" s="212" t="s">
        <v>304</v>
      </c>
      <c r="G146" s="213" t="s">
        <v>179</v>
      </c>
      <c r="H146" s="214">
        <v>11150</v>
      </c>
      <c r="I146" s="215"/>
      <c r="J146" s="214">
        <f>ROUND(I146*H146,1)</f>
        <v>0</v>
      </c>
      <c r="K146" s="212" t="s">
        <v>21</v>
      </c>
      <c r="L146" s="70"/>
      <c r="M146" s="216" t="s">
        <v>21</v>
      </c>
      <c r="N146" s="217" t="s">
        <v>43</v>
      </c>
      <c r="O146" s="45"/>
      <c r="P146" s="218">
        <f>O146*H146</f>
        <v>0</v>
      </c>
      <c r="Q146" s="218">
        <v>0</v>
      </c>
      <c r="R146" s="218">
        <f>Q146*H146</f>
        <v>0</v>
      </c>
      <c r="S146" s="218">
        <v>0</v>
      </c>
      <c r="T146" s="219">
        <f>S146*H146</f>
        <v>0</v>
      </c>
      <c r="AR146" s="22" t="s">
        <v>143</v>
      </c>
      <c r="AT146" s="22" t="s">
        <v>123</v>
      </c>
      <c r="AU146" s="22" t="s">
        <v>82</v>
      </c>
      <c r="AY146" s="22" t="s">
        <v>122</v>
      </c>
      <c r="BE146" s="220">
        <f>IF(N146="základní",J146,0)</f>
        <v>0</v>
      </c>
      <c r="BF146" s="220">
        <f>IF(N146="snížená",J146,0)</f>
        <v>0</v>
      </c>
      <c r="BG146" s="220">
        <f>IF(N146="zákl. přenesená",J146,0)</f>
        <v>0</v>
      </c>
      <c r="BH146" s="220">
        <f>IF(N146="sníž. přenesená",J146,0)</f>
        <v>0</v>
      </c>
      <c r="BI146" s="220">
        <f>IF(N146="nulová",J146,0)</f>
        <v>0</v>
      </c>
      <c r="BJ146" s="22" t="s">
        <v>80</v>
      </c>
      <c r="BK146" s="220">
        <f>ROUND(I146*H146,1)</f>
        <v>0</v>
      </c>
      <c r="BL146" s="22" t="s">
        <v>143</v>
      </c>
      <c r="BM146" s="22" t="s">
        <v>305</v>
      </c>
    </row>
    <row r="147" spans="2:65" s="1" customFormat="1" ht="25.5" customHeight="1">
      <c r="B147" s="44"/>
      <c r="C147" s="210" t="s">
        <v>302</v>
      </c>
      <c r="D147" s="210" t="s">
        <v>123</v>
      </c>
      <c r="E147" s="211" t="s">
        <v>307</v>
      </c>
      <c r="F147" s="212" t="s">
        <v>308</v>
      </c>
      <c r="G147" s="213" t="s">
        <v>309</v>
      </c>
      <c r="H147" s="214">
        <v>3900</v>
      </c>
      <c r="I147" s="215"/>
      <c r="J147" s="214">
        <f>ROUND(I147*H147,1)</f>
        <v>0</v>
      </c>
      <c r="K147" s="212" t="s">
        <v>127</v>
      </c>
      <c r="L147" s="70"/>
      <c r="M147" s="216" t="s">
        <v>21</v>
      </c>
      <c r="N147" s="217" t="s">
        <v>43</v>
      </c>
      <c r="O147" s="45"/>
      <c r="P147" s="218">
        <f>O147*H147</f>
        <v>0</v>
      </c>
      <c r="Q147" s="218">
        <v>0.00033</v>
      </c>
      <c r="R147" s="218">
        <f>Q147*H147</f>
        <v>1.287</v>
      </c>
      <c r="S147" s="218">
        <v>0</v>
      </c>
      <c r="T147" s="219">
        <f>S147*H147</f>
        <v>0</v>
      </c>
      <c r="AR147" s="22" t="s">
        <v>143</v>
      </c>
      <c r="AT147" s="22" t="s">
        <v>123</v>
      </c>
      <c r="AU147" s="22" t="s">
        <v>82</v>
      </c>
      <c r="AY147" s="22" t="s">
        <v>122</v>
      </c>
      <c r="BE147" s="220">
        <f>IF(N147="základní",J147,0)</f>
        <v>0</v>
      </c>
      <c r="BF147" s="220">
        <f>IF(N147="snížená",J147,0)</f>
        <v>0</v>
      </c>
      <c r="BG147" s="220">
        <f>IF(N147="zákl. přenesená",J147,0)</f>
        <v>0</v>
      </c>
      <c r="BH147" s="220">
        <f>IF(N147="sníž. přenesená",J147,0)</f>
        <v>0</v>
      </c>
      <c r="BI147" s="220">
        <f>IF(N147="nulová",J147,0)</f>
        <v>0</v>
      </c>
      <c r="BJ147" s="22" t="s">
        <v>80</v>
      </c>
      <c r="BK147" s="220">
        <f>ROUND(I147*H147,1)</f>
        <v>0</v>
      </c>
      <c r="BL147" s="22" t="s">
        <v>143</v>
      </c>
      <c r="BM147" s="22" t="s">
        <v>310</v>
      </c>
    </row>
    <row r="148" spans="2:47" s="1" customFormat="1" ht="13.5">
      <c r="B148" s="44"/>
      <c r="C148" s="72"/>
      <c r="D148" s="221" t="s">
        <v>181</v>
      </c>
      <c r="E148" s="72"/>
      <c r="F148" s="224" t="s">
        <v>311</v>
      </c>
      <c r="G148" s="72"/>
      <c r="H148" s="72"/>
      <c r="I148" s="182"/>
      <c r="J148" s="72"/>
      <c r="K148" s="72"/>
      <c r="L148" s="70"/>
      <c r="M148" s="223"/>
      <c r="N148" s="45"/>
      <c r="O148" s="45"/>
      <c r="P148" s="45"/>
      <c r="Q148" s="45"/>
      <c r="R148" s="45"/>
      <c r="S148" s="45"/>
      <c r="T148" s="93"/>
      <c r="AT148" s="22" t="s">
        <v>181</v>
      </c>
      <c r="AU148" s="22" t="s">
        <v>82</v>
      </c>
    </row>
    <row r="149" spans="2:65" s="1" customFormat="1" ht="38.25" customHeight="1">
      <c r="B149" s="44"/>
      <c r="C149" s="210" t="s">
        <v>306</v>
      </c>
      <c r="D149" s="210" t="s">
        <v>123</v>
      </c>
      <c r="E149" s="211" t="s">
        <v>313</v>
      </c>
      <c r="F149" s="212" t="s">
        <v>314</v>
      </c>
      <c r="G149" s="213" t="s">
        <v>309</v>
      </c>
      <c r="H149" s="214">
        <v>2150</v>
      </c>
      <c r="I149" s="215"/>
      <c r="J149" s="214">
        <f>ROUND(I149*H149,1)</f>
        <v>0</v>
      </c>
      <c r="K149" s="212" t="s">
        <v>127</v>
      </c>
      <c r="L149" s="70"/>
      <c r="M149" s="216" t="s">
        <v>21</v>
      </c>
      <c r="N149" s="217" t="s">
        <v>43</v>
      </c>
      <c r="O149" s="45"/>
      <c r="P149" s="218">
        <f>O149*H149</f>
        <v>0</v>
      </c>
      <c r="Q149" s="218">
        <v>0.00028</v>
      </c>
      <c r="R149" s="218">
        <f>Q149*H149</f>
        <v>0.602</v>
      </c>
      <c r="S149" s="218">
        <v>0</v>
      </c>
      <c r="T149" s="219">
        <f>S149*H149</f>
        <v>0</v>
      </c>
      <c r="AR149" s="22" t="s">
        <v>143</v>
      </c>
      <c r="AT149" s="22" t="s">
        <v>123</v>
      </c>
      <c r="AU149" s="22" t="s">
        <v>82</v>
      </c>
      <c r="AY149" s="22" t="s">
        <v>122</v>
      </c>
      <c r="BE149" s="220">
        <f>IF(N149="základní",J149,0)</f>
        <v>0</v>
      </c>
      <c r="BF149" s="220">
        <f>IF(N149="snížená",J149,0)</f>
        <v>0</v>
      </c>
      <c r="BG149" s="220">
        <f>IF(N149="zákl. přenesená",J149,0)</f>
        <v>0</v>
      </c>
      <c r="BH149" s="220">
        <f>IF(N149="sníž. přenesená",J149,0)</f>
        <v>0</v>
      </c>
      <c r="BI149" s="220">
        <f>IF(N149="nulová",J149,0)</f>
        <v>0</v>
      </c>
      <c r="BJ149" s="22" t="s">
        <v>80</v>
      </c>
      <c r="BK149" s="220">
        <f>ROUND(I149*H149,1)</f>
        <v>0</v>
      </c>
      <c r="BL149" s="22" t="s">
        <v>143</v>
      </c>
      <c r="BM149" s="22" t="s">
        <v>315</v>
      </c>
    </row>
    <row r="150" spans="2:47" s="1" customFormat="1" ht="13.5">
      <c r="B150" s="44"/>
      <c r="C150" s="72"/>
      <c r="D150" s="221" t="s">
        <v>181</v>
      </c>
      <c r="E150" s="72"/>
      <c r="F150" s="224" t="s">
        <v>316</v>
      </c>
      <c r="G150" s="72"/>
      <c r="H150" s="72"/>
      <c r="I150" s="182"/>
      <c r="J150" s="72"/>
      <c r="K150" s="72"/>
      <c r="L150" s="70"/>
      <c r="M150" s="223"/>
      <c r="N150" s="45"/>
      <c r="O150" s="45"/>
      <c r="P150" s="45"/>
      <c r="Q150" s="45"/>
      <c r="R150" s="45"/>
      <c r="S150" s="45"/>
      <c r="T150" s="93"/>
      <c r="AT150" s="22" t="s">
        <v>181</v>
      </c>
      <c r="AU150" s="22" t="s">
        <v>82</v>
      </c>
    </row>
    <row r="151" spans="2:65" s="1" customFormat="1" ht="38.25" customHeight="1">
      <c r="B151" s="44"/>
      <c r="C151" s="210" t="s">
        <v>312</v>
      </c>
      <c r="D151" s="210" t="s">
        <v>123</v>
      </c>
      <c r="E151" s="211" t="s">
        <v>318</v>
      </c>
      <c r="F151" s="212" t="s">
        <v>319</v>
      </c>
      <c r="G151" s="213" t="s">
        <v>134</v>
      </c>
      <c r="H151" s="214">
        <v>2</v>
      </c>
      <c r="I151" s="215"/>
      <c r="J151" s="214">
        <f>ROUND(I151*H151,1)</f>
        <v>0</v>
      </c>
      <c r="K151" s="212" t="s">
        <v>21</v>
      </c>
      <c r="L151" s="70"/>
      <c r="M151" s="216" t="s">
        <v>21</v>
      </c>
      <c r="N151" s="217" t="s">
        <v>43</v>
      </c>
      <c r="O151" s="45"/>
      <c r="P151" s="218">
        <f>O151*H151</f>
        <v>0</v>
      </c>
      <c r="Q151" s="218">
        <v>7.99561</v>
      </c>
      <c r="R151" s="218">
        <f>Q151*H151</f>
        <v>15.99122</v>
      </c>
      <c r="S151" s="218">
        <v>0</v>
      </c>
      <c r="T151" s="219">
        <f>S151*H151</f>
        <v>0</v>
      </c>
      <c r="AR151" s="22" t="s">
        <v>143</v>
      </c>
      <c r="AT151" s="22" t="s">
        <v>123</v>
      </c>
      <c r="AU151" s="22" t="s">
        <v>82</v>
      </c>
      <c r="AY151" s="22" t="s">
        <v>122</v>
      </c>
      <c r="BE151" s="220">
        <f>IF(N151="základní",J151,0)</f>
        <v>0</v>
      </c>
      <c r="BF151" s="220">
        <f>IF(N151="snížená",J151,0)</f>
        <v>0</v>
      </c>
      <c r="BG151" s="220">
        <f>IF(N151="zákl. přenesená",J151,0)</f>
        <v>0</v>
      </c>
      <c r="BH151" s="220">
        <f>IF(N151="sníž. přenesená",J151,0)</f>
        <v>0</v>
      </c>
      <c r="BI151" s="220">
        <f>IF(N151="nulová",J151,0)</f>
        <v>0</v>
      </c>
      <c r="BJ151" s="22" t="s">
        <v>80</v>
      </c>
      <c r="BK151" s="220">
        <f>ROUND(I151*H151,1)</f>
        <v>0</v>
      </c>
      <c r="BL151" s="22" t="s">
        <v>143</v>
      </c>
      <c r="BM151" s="22" t="s">
        <v>320</v>
      </c>
    </row>
    <row r="152" spans="2:47" s="1" customFormat="1" ht="13.5">
      <c r="B152" s="44"/>
      <c r="C152" s="72"/>
      <c r="D152" s="221" t="s">
        <v>181</v>
      </c>
      <c r="E152" s="72"/>
      <c r="F152" s="224" t="s">
        <v>321</v>
      </c>
      <c r="G152" s="72"/>
      <c r="H152" s="72"/>
      <c r="I152" s="182"/>
      <c r="J152" s="72"/>
      <c r="K152" s="72"/>
      <c r="L152" s="70"/>
      <c r="M152" s="223"/>
      <c r="N152" s="45"/>
      <c r="O152" s="45"/>
      <c r="P152" s="45"/>
      <c r="Q152" s="45"/>
      <c r="R152" s="45"/>
      <c r="S152" s="45"/>
      <c r="T152" s="93"/>
      <c r="AT152" s="22" t="s">
        <v>181</v>
      </c>
      <c r="AU152" s="22" t="s">
        <v>82</v>
      </c>
    </row>
    <row r="153" spans="2:65" s="1" customFormat="1" ht="25.5" customHeight="1">
      <c r="B153" s="44"/>
      <c r="C153" s="210" t="s">
        <v>317</v>
      </c>
      <c r="D153" s="210" t="s">
        <v>123</v>
      </c>
      <c r="E153" s="211" t="s">
        <v>323</v>
      </c>
      <c r="F153" s="212" t="s">
        <v>324</v>
      </c>
      <c r="G153" s="213" t="s">
        <v>134</v>
      </c>
      <c r="H153" s="214">
        <v>6</v>
      </c>
      <c r="I153" s="215"/>
      <c r="J153" s="214">
        <f>ROUND(I153*H153,1)</f>
        <v>0</v>
      </c>
      <c r="K153" s="212" t="s">
        <v>21</v>
      </c>
      <c r="L153" s="70"/>
      <c r="M153" s="216" t="s">
        <v>21</v>
      </c>
      <c r="N153" s="217" t="s">
        <v>43</v>
      </c>
      <c r="O153" s="45"/>
      <c r="P153" s="218">
        <f>O153*H153</f>
        <v>0</v>
      </c>
      <c r="Q153" s="218">
        <v>0.59927</v>
      </c>
      <c r="R153" s="218">
        <f>Q153*H153</f>
        <v>3.59562</v>
      </c>
      <c r="S153" s="218">
        <v>0</v>
      </c>
      <c r="T153" s="219">
        <f>S153*H153</f>
        <v>0</v>
      </c>
      <c r="AR153" s="22" t="s">
        <v>143</v>
      </c>
      <c r="AT153" s="22" t="s">
        <v>123</v>
      </c>
      <c r="AU153" s="22" t="s">
        <v>82</v>
      </c>
      <c r="AY153" s="22" t="s">
        <v>122</v>
      </c>
      <c r="BE153" s="220">
        <f>IF(N153="základní",J153,0)</f>
        <v>0</v>
      </c>
      <c r="BF153" s="220">
        <f>IF(N153="snížená",J153,0)</f>
        <v>0</v>
      </c>
      <c r="BG153" s="220">
        <f>IF(N153="zákl. přenesená",J153,0)</f>
        <v>0</v>
      </c>
      <c r="BH153" s="220">
        <f>IF(N153="sníž. přenesená",J153,0)</f>
        <v>0</v>
      </c>
      <c r="BI153" s="220">
        <f>IF(N153="nulová",J153,0)</f>
        <v>0</v>
      </c>
      <c r="BJ153" s="22" t="s">
        <v>80</v>
      </c>
      <c r="BK153" s="220">
        <f>ROUND(I153*H153,1)</f>
        <v>0</v>
      </c>
      <c r="BL153" s="22" t="s">
        <v>143</v>
      </c>
      <c r="BM153" s="22" t="s">
        <v>325</v>
      </c>
    </row>
    <row r="154" spans="2:47" s="1" customFormat="1" ht="13.5">
      <c r="B154" s="44"/>
      <c r="C154" s="72"/>
      <c r="D154" s="221" t="s">
        <v>181</v>
      </c>
      <c r="E154" s="72"/>
      <c r="F154" s="224" t="s">
        <v>321</v>
      </c>
      <c r="G154" s="72"/>
      <c r="H154" s="72"/>
      <c r="I154" s="182"/>
      <c r="J154" s="72"/>
      <c r="K154" s="72"/>
      <c r="L154" s="70"/>
      <c r="M154" s="223"/>
      <c r="N154" s="45"/>
      <c r="O154" s="45"/>
      <c r="P154" s="45"/>
      <c r="Q154" s="45"/>
      <c r="R154" s="45"/>
      <c r="S154" s="45"/>
      <c r="T154" s="93"/>
      <c r="AT154" s="22" t="s">
        <v>181</v>
      </c>
      <c r="AU154" s="22" t="s">
        <v>82</v>
      </c>
    </row>
    <row r="155" spans="2:51" s="12" customFormat="1" ht="13.5">
      <c r="B155" s="248"/>
      <c r="C155" s="249"/>
      <c r="D155" s="221" t="s">
        <v>183</v>
      </c>
      <c r="E155" s="250" t="s">
        <v>21</v>
      </c>
      <c r="F155" s="251" t="s">
        <v>461</v>
      </c>
      <c r="G155" s="249"/>
      <c r="H155" s="252">
        <v>14</v>
      </c>
      <c r="I155" s="253"/>
      <c r="J155" s="249"/>
      <c r="K155" s="249"/>
      <c r="L155" s="254"/>
      <c r="M155" s="255"/>
      <c r="N155" s="256"/>
      <c r="O155" s="256"/>
      <c r="P155" s="256"/>
      <c r="Q155" s="256"/>
      <c r="R155" s="256"/>
      <c r="S155" s="256"/>
      <c r="T155" s="257"/>
      <c r="AT155" s="258" t="s">
        <v>183</v>
      </c>
      <c r="AU155" s="258" t="s">
        <v>82</v>
      </c>
      <c r="AV155" s="12" t="s">
        <v>82</v>
      </c>
      <c r="AW155" s="12" t="s">
        <v>35</v>
      </c>
      <c r="AX155" s="12" t="s">
        <v>72</v>
      </c>
      <c r="AY155" s="258" t="s">
        <v>122</v>
      </c>
    </row>
    <row r="156" spans="2:51" s="12" customFormat="1" ht="13.5">
      <c r="B156" s="248"/>
      <c r="C156" s="249"/>
      <c r="D156" s="221" t="s">
        <v>183</v>
      </c>
      <c r="E156" s="250" t="s">
        <v>21</v>
      </c>
      <c r="F156" s="251" t="s">
        <v>462</v>
      </c>
      <c r="G156" s="249"/>
      <c r="H156" s="252">
        <v>-8</v>
      </c>
      <c r="I156" s="253"/>
      <c r="J156" s="249"/>
      <c r="K156" s="249"/>
      <c r="L156" s="254"/>
      <c r="M156" s="255"/>
      <c r="N156" s="256"/>
      <c r="O156" s="256"/>
      <c r="P156" s="256"/>
      <c r="Q156" s="256"/>
      <c r="R156" s="256"/>
      <c r="S156" s="256"/>
      <c r="T156" s="257"/>
      <c r="AT156" s="258" t="s">
        <v>183</v>
      </c>
      <c r="AU156" s="258" t="s">
        <v>82</v>
      </c>
      <c r="AV156" s="12" t="s">
        <v>82</v>
      </c>
      <c r="AW156" s="12" t="s">
        <v>35</v>
      </c>
      <c r="AX156" s="12" t="s">
        <v>72</v>
      </c>
      <c r="AY156" s="258" t="s">
        <v>122</v>
      </c>
    </row>
    <row r="157" spans="2:65" s="1" customFormat="1" ht="16.5" customHeight="1">
      <c r="B157" s="44"/>
      <c r="C157" s="210" t="s">
        <v>333</v>
      </c>
      <c r="D157" s="210" t="s">
        <v>123</v>
      </c>
      <c r="E157" s="211" t="s">
        <v>338</v>
      </c>
      <c r="F157" s="212" t="s">
        <v>463</v>
      </c>
      <c r="G157" s="213" t="s">
        <v>134</v>
      </c>
      <c r="H157" s="214">
        <v>4</v>
      </c>
      <c r="I157" s="215"/>
      <c r="J157" s="214">
        <f>ROUND(I157*H157,1)</f>
        <v>0</v>
      </c>
      <c r="K157" s="212" t="s">
        <v>21</v>
      </c>
      <c r="L157" s="70"/>
      <c r="M157" s="216" t="s">
        <v>21</v>
      </c>
      <c r="N157" s="217" t="s">
        <v>43</v>
      </c>
      <c r="O157" s="45"/>
      <c r="P157" s="218">
        <f>O157*H157</f>
        <v>0</v>
      </c>
      <c r="Q157" s="218">
        <v>0.007</v>
      </c>
      <c r="R157" s="218">
        <f>Q157*H157</f>
        <v>0.028</v>
      </c>
      <c r="S157" s="218">
        <v>0</v>
      </c>
      <c r="T157" s="219">
        <f>S157*H157</f>
        <v>0</v>
      </c>
      <c r="AR157" s="22" t="s">
        <v>143</v>
      </c>
      <c r="AT157" s="22" t="s">
        <v>123</v>
      </c>
      <c r="AU157" s="22" t="s">
        <v>82</v>
      </c>
      <c r="AY157" s="22" t="s">
        <v>122</v>
      </c>
      <c r="BE157" s="220">
        <f>IF(N157="základní",J157,0)</f>
        <v>0</v>
      </c>
      <c r="BF157" s="220">
        <f>IF(N157="snížená",J157,0)</f>
        <v>0</v>
      </c>
      <c r="BG157" s="220">
        <f>IF(N157="zákl. přenesená",J157,0)</f>
        <v>0</v>
      </c>
      <c r="BH157" s="220">
        <f>IF(N157="sníž. přenesená",J157,0)</f>
        <v>0</v>
      </c>
      <c r="BI157" s="220">
        <f>IF(N157="nulová",J157,0)</f>
        <v>0</v>
      </c>
      <c r="BJ157" s="22" t="s">
        <v>80</v>
      </c>
      <c r="BK157" s="220">
        <f>ROUND(I157*H157,1)</f>
        <v>0</v>
      </c>
      <c r="BL157" s="22" t="s">
        <v>143</v>
      </c>
      <c r="BM157" s="22" t="s">
        <v>340</v>
      </c>
    </row>
    <row r="158" spans="2:65" s="1" customFormat="1" ht="25.5" customHeight="1">
      <c r="B158" s="44"/>
      <c r="C158" s="210" t="s">
        <v>337</v>
      </c>
      <c r="D158" s="210" t="s">
        <v>123</v>
      </c>
      <c r="E158" s="211" t="s">
        <v>343</v>
      </c>
      <c r="F158" s="212" t="s">
        <v>344</v>
      </c>
      <c r="G158" s="213" t="s">
        <v>191</v>
      </c>
      <c r="H158" s="214">
        <v>3.79</v>
      </c>
      <c r="I158" s="215"/>
      <c r="J158" s="214">
        <f>ROUND(I158*H158,1)</f>
        <v>0</v>
      </c>
      <c r="K158" s="212" t="s">
        <v>127</v>
      </c>
      <c r="L158" s="70"/>
      <c r="M158" s="216" t="s">
        <v>21</v>
      </c>
      <c r="N158" s="217" t="s">
        <v>43</v>
      </c>
      <c r="O158" s="45"/>
      <c r="P158" s="218">
        <f>O158*H158</f>
        <v>0</v>
      </c>
      <c r="Q158" s="218">
        <v>2.46367</v>
      </c>
      <c r="R158" s="218">
        <f>Q158*H158</f>
        <v>9.3373093</v>
      </c>
      <c r="S158" s="218">
        <v>0</v>
      </c>
      <c r="T158" s="219">
        <f>S158*H158</f>
        <v>0</v>
      </c>
      <c r="AR158" s="22" t="s">
        <v>143</v>
      </c>
      <c r="AT158" s="22" t="s">
        <v>123</v>
      </c>
      <c r="AU158" s="22" t="s">
        <v>82</v>
      </c>
      <c r="AY158" s="22" t="s">
        <v>122</v>
      </c>
      <c r="BE158" s="220">
        <f>IF(N158="základní",J158,0)</f>
        <v>0</v>
      </c>
      <c r="BF158" s="220">
        <f>IF(N158="snížená",J158,0)</f>
        <v>0</v>
      </c>
      <c r="BG158" s="220">
        <f>IF(N158="zákl. přenesená",J158,0)</f>
        <v>0</v>
      </c>
      <c r="BH158" s="220">
        <f>IF(N158="sníž. přenesená",J158,0)</f>
        <v>0</v>
      </c>
      <c r="BI158" s="220">
        <f>IF(N158="nulová",J158,0)</f>
        <v>0</v>
      </c>
      <c r="BJ158" s="22" t="s">
        <v>80</v>
      </c>
      <c r="BK158" s="220">
        <f>ROUND(I158*H158,1)</f>
        <v>0</v>
      </c>
      <c r="BL158" s="22" t="s">
        <v>143</v>
      </c>
      <c r="BM158" s="22" t="s">
        <v>345</v>
      </c>
    </row>
    <row r="159" spans="2:47" s="1" customFormat="1" ht="13.5">
      <c r="B159" s="44"/>
      <c r="C159" s="72"/>
      <c r="D159" s="221" t="s">
        <v>181</v>
      </c>
      <c r="E159" s="72"/>
      <c r="F159" s="224" t="s">
        <v>346</v>
      </c>
      <c r="G159" s="72"/>
      <c r="H159" s="72"/>
      <c r="I159" s="182"/>
      <c r="J159" s="72"/>
      <c r="K159" s="72"/>
      <c r="L159" s="70"/>
      <c r="M159" s="223"/>
      <c r="N159" s="45"/>
      <c r="O159" s="45"/>
      <c r="P159" s="45"/>
      <c r="Q159" s="45"/>
      <c r="R159" s="45"/>
      <c r="S159" s="45"/>
      <c r="T159" s="93"/>
      <c r="AT159" s="22" t="s">
        <v>181</v>
      </c>
      <c r="AU159" s="22" t="s">
        <v>82</v>
      </c>
    </row>
    <row r="160" spans="2:51" s="11" customFormat="1" ht="13.5">
      <c r="B160" s="238"/>
      <c r="C160" s="239"/>
      <c r="D160" s="221" t="s">
        <v>183</v>
      </c>
      <c r="E160" s="240" t="s">
        <v>21</v>
      </c>
      <c r="F160" s="241" t="s">
        <v>347</v>
      </c>
      <c r="G160" s="239"/>
      <c r="H160" s="240" t="s">
        <v>21</v>
      </c>
      <c r="I160" s="242"/>
      <c r="J160" s="239"/>
      <c r="K160" s="239"/>
      <c r="L160" s="243"/>
      <c r="M160" s="244"/>
      <c r="N160" s="245"/>
      <c r="O160" s="245"/>
      <c r="P160" s="245"/>
      <c r="Q160" s="245"/>
      <c r="R160" s="245"/>
      <c r="S160" s="245"/>
      <c r="T160" s="246"/>
      <c r="AT160" s="247" t="s">
        <v>183</v>
      </c>
      <c r="AU160" s="247" t="s">
        <v>82</v>
      </c>
      <c r="AV160" s="11" t="s">
        <v>80</v>
      </c>
      <c r="AW160" s="11" t="s">
        <v>35</v>
      </c>
      <c r="AX160" s="11" t="s">
        <v>72</v>
      </c>
      <c r="AY160" s="247" t="s">
        <v>122</v>
      </c>
    </row>
    <row r="161" spans="2:51" s="12" customFormat="1" ht="13.5">
      <c r="B161" s="248"/>
      <c r="C161" s="249"/>
      <c r="D161" s="221" t="s">
        <v>183</v>
      </c>
      <c r="E161" s="250" t="s">
        <v>21</v>
      </c>
      <c r="F161" s="251" t="s">
        <v>464</v>
      </c>
      <c r="G161" s="249"/>
      <c r="H161" s="252">
        <v>5.92</v>
      </c>
      <c r="I161" s="253"/>
      <c r="J161" s="249"/>
      <c r="K161" s="249"/>
      <c r="L161" s="254"/>
      <c r="M161" s="255"/>
      <c r="N161" s="256"/>
      <c r="O161" s="256"/>
      <c r="P161" s="256"/>
      <c r="Q161" s="256"/>
      <c r="R161" s="256"/>
      <c r="S161" s="256"/>
      <c r="T161" s="257"/>
      <c r="AT161" s="258" t="s">
        <v>183</v>
      </c>
      <c r="AU161" s="258" t="s">
        <v>82</v>
      </c>
      <c r="AV161" s="12" t="s">
        <v>82</v>
      </c>
      <c r="AW161" s="12" t="s">
        <v>35</v>
      </c>
      <c r="AX161" s="12" t="s">
        <v>72</v>
      </c>
      <c r="AY161" s="258" t="s">
        <v>122</v>
      </c>
    </row>
    <row r="162" spans="2:51" s="12" customFormat="1" ht="13.5">
      <c r="B162" s="248"/>
      <c r="C162" s="249"/>
      <c r="D162" s="221" t="s">
        <v>183</v>
      </c>
      <c r="E162" s="250" t="s">
        <v>21</v>
      </c>
      <c r="F162" s="251" t="s">
        <v>465</v>
      </c>
      <c r="G162" s="249"/>
      <c r="H162" s="252">
        <v>-2.13</v>
      </c>
      <c r="I162" s="253"/>
      <c r="J162" s="249"/>
      <c r="K162" s="249"/>
      <c r="L162" s="254"/>
      <c r="M162" s="255"/>
      <c r="N162" s="256"/>
      <c r="O162" s="256"/>
      <c r="P162" s="256"/>
      <c r="Q162" s="256"/>
      <c r="R162" s="256"/>
      <c r="S162" s="256"/>
      <c r="T162" s="257"/>
      <c r="AT162" s="258" t="s">
        <v>183</v>
      </c>
      <c r="AU162" s="258" t="s">
        <v>82</v>
      </c>
      <c r="AV162" s="12" t="s">
        <v>82</v>
      </c>
      <c r="AW162" s="12" t="s">
        <v>35</v>
      </c>
      <c r="AX162" s="12" t="s">
        <v>72</v>
      </c>
      <c r="AY162" s="258" t="s">
        <v>122</v>
      </c>
    </row>
    <row r="163" spans="2:65" s="1" customFormat="1" ht="16.5" customHeight="1">
      <c r="B163" s="44"/>
      <c r="C163" s="210" t="s">
        <v>358</v>
      </c>
      <c r="D163" s="210" t="s">
        <v>123</v>
      </c>
      <c r="E163" s="211" t="s">
        <v>366</v>
      </c>
      <c r="F163" s="212" t="s">
        <v>367</v>
      </c>
      <c r="G163" s="213" t="s">
        <v>179</v>
      </c>
      <c r="H163" s="214">
        <v>1100</v>
      </c>
      <c r="I163" s="215"/>
      <c r="J163" s="214">
        <f>ROUND(I163*H163,1)</f>
        <v>0</v>
      </c>
      <c r="K163" s="212" t="s">
        <v>127</v>
      </c>
      <c r="L163" s="70"/>
      <c r="M163" s="216" t="s">
        <v>21</v>
      </c>
      <c r="N163" s="217" t="s">
        <v>43</v>
      </c>
      <c r="O163" s="45"/>
      <c r="P163" s="218">
        <f>O163*H163</f>
        <v>0</v>
      </c>
      <c r="Q163" s="218">
        <v>0.01386</v>
      </c>
      <c r="R163" s="218">
        <f>Q163*H163</f>
        <v>15.246</v>
      </c>
      <c r="S163" s="218">
        <v>0</v>
      </c>
      <c r="T163" s="219">
        <f>S163*H163</f>
        <v>0</v>
      </c>
      <c r="AR163" s="22" t="s">
        <v>143</v>
      </c>
      <c r="AT163" s="22" t="s">
        <v>123</v>
      </c>
      <c r="AU163" s="22" t="s">
        <v>82</v>
      </c>
      <c r="AY163" s="22" t="s">
        <v>122</v>
      </c>
      <c r="BE163" s="220">
        <f>IF(N163="základní",J163,0)</f>
        <v>0</v>
      </c>
      <c r="BF163" s="220">
        <f>IF(N163="snížená",J163,0)</f>
        <v>0</v>
      </c>
      <c r="BG163" s="220">
        <f>IF(N163="zákl. přenesená",J163,0)</f>
        <v>0</v>
      </c>
      <c r="BH163" s="220">
        <f>IF(N163="sníž. přenesená",J163,0)</f>
        <v>0</v>
      </c>
      <c r="BI163" s="220">
        <f>IF(N163="nulová",J163,0)</f>
        <v>0</v>
      </c>
      <c r="BJ163" s="22" t="s">
        <v>80</v>
      </c>
      <c r="BK163" s="220">
        <f>ROUND(I163*H163,1)</f>
        <v>0</v>
      </c>
      <c r="BL163" s="22" t="s">
        <v>143</v>
      </c>
      <c r="BM163" s="22" t="s">
        <v>368</v>
      </c>
    </row>
    <row r="164" spans="2:47" s="1" customFormat="1" ht="13.5">
      <c r="B164" s="44"/>
      <c r="C164" s="72"/>
      <c r="D164" s="221" t="s">
        <v>181</v>
      </c>
      <c r="E164" s="72"/>
      <c r="F164" s="224" t="s">
        <v>369</v>
      </c>
      <c r="G164" s="72"/>
      <c r="H164" s="72"/>
      <c r="I164" s="182"/>
      <c r="J164" s="72"/>
      <c r="K164" s="72"/>
      <c r="L164" s="70"/>
      <c r="M164" s="223"/>
      <c r="N164" s="45"/>
      <c r="O164" s="45"/>
      <c r="P164" s="45"/>
      <c r="Q164" s="45"/>
      <c r="R164" s="45"/>
      <c r="S164" s="45"/>
      <c r="T164" s="93"/>
      <c r="AT164" s="22" t="s">
        <v>181</v>
      </c>
      <c r="AU164" s="22" t="s">
        <v>82</v>
      </c>
    </row>
    <row r="165" spans="2:51" s="11" customFormat="1" ht="13.5">
      <c r="B165" s="238"/>
      <c r="C165" s="239"/>
      <c r="D165" s="221" t="s">
        <v>183</v>
      </c>
      <c r="E165" s="240" t="s">
        <v>21</v>
      </c>
      <c r="F165" s="241" t="s">
        <v>370</v>
      </c>
      <c r="G165" s="239"/>
      <c r="H165" s="240" t="s">
        <v>21</v>
      </c>
      <c r="I165" s="242"/>
      <c r="J165" s="239"/>
      <c r="K165" s="239"/>
      <c r="L165" s="243"/>
      <c r="M165" s="244"/>
      <c r="N165" s="245"/>
      <c r="O165" s="245"/>
      <c r="P165" s="245"/>
      <c r="Q165" s="245"/>
      <c r="R165" s="245"/>
      <c r="S165" s="245"/>
      <c r="T165" s="246"/>
      <c r="AT165" s="247" t="s">
        <v>183</v>
      </c>
      <c r="AU165" s="247" t="s">
        <v>82</v>
      </c>
      <c r="AV165" s="11" t="s">
        <v>80</v>
      </c>
      <c r="AW165" s="11" t="s">
        <v>35</v>
      </c>
      <c r="AX165" s="11" t="s">
        <v>72</v>
      </c>
      <c r="AY165" s="247" t="s">
        <v>122</v>
      </c>
    </row>
    <row r="166" spans="2:51" s="12" customFormat="1" ht="13.5">
      <c r="B166" s="248"/>
      <c r="C166" s="249"/>
      <c r="D166" s="221" t="s">
        <v>183</v>
      </c>
      <c r="E166" s="250" t="s">
        <v>21</v>
      </c>
      <c r="F166" s="251" t="s">
        <v>448</v>
      </c>
      <c r="G166" s="249"/>
      <c r="H166" s="252">
        <v>1100</v>
      </c>
      <c r="I166" s="253"/>
      <c r="J166" s="249"/>
      <c r="K166" s="249"/>
      <c r="L166" s="254"/>
      <c r="M166" s="255"/>
      <c r="N166" s="256"/>
      <c r="O166" s="256"/>
      <c r="P166" s="256"/>
      <c r="Q166" s="256"/>
      <c r="R166" s="256"/>
      <c r="S166" s="256"/>
      <c r="T166" s="257"/>
      <c r="AT166" s="258" t="s">
        <v>183</v>
      </c>
      <c r="AU166" s="258" t="s">
        <v>82</v>
      </c>
      <c r="AV166" s="12" t="s">
        <v>82</v>
      </c>
      <c r="AW166" s="12" t="s">
        <v>35</v>
      </c>
      <c r="AX166" s="12" t="s">
        <v>72</v>
      </c>
      <c r="AY166" s="258" t="s">
        <v>122</v>
      </c>
    </row>
    <row r="167" spans="2:65" s="1" customFormat="1" ht="25.5" customHeight="1">
      <c r="B167" s="44"/>
      <c r="C167" s="210" t="s">
        <v>365</v>
      </c>
      <c r="D167" s="210" t="s">
        <v>123</v>
      </c>
      <c r="E167" s="211" t="s">
        <v>373</v>
      </c>
      <c r="F167" s="212" t="s">
        <v>374</v>
      </c>
      <c r="G167" s="213" t="s">
        <v>309</v>
      </c>
      <c r="H167" s="214">
        <v>2150</v>
      </c>
      <c r="I167" s="215"/>
      <c r="J167" s="214">
        <f>ROUND(I167*H167,1)</f>
        <v>0</v>
      </c>
      <c r="K167" s="212" t="s">
        <v>127</v>
      </c>
      <c r="L167" s="70"/>
      <c r="M167" s="216" t="s">
        <v>21</v>
      </c>
      <c r="N167" s="217" t="s">
        <v>43</v>
      </c>
      <c r="O167" s="45"/>
      <c r="P167" s="218">
        <f>O167*H167</f>
        <v>0</v>
      </c>
      <c r="Q167" s="218">
        <v>0</v>
      </c>
      <c r="R167" s="218">
        <f>Q167*H167</f>
        <v>0</v>
      </c>
      <c r="S167" s="218">
        <v>0</v>
      </c>
      <c r="T167" s="219">
        <f>S167*H167</f>
        <v>0</v>
      </c>
      <c r="AR167" s="22" t="s">
        <v>143</v>
      </c>
      <c r="AT167" s="22" t="s">
        <v>123</v>
      </c>
      <c r="AU167" s="22" t="s">
        <v>82</v>
      </c>
      <c r="AY167" s="22" t="s">
        <v>122</v>
      </c>
      <c r="BE167" s="220">
        <f>IF(N167="základní",J167,0)</f>
        <v>0</v>
      </c>
      <c r="BF167" s="220">
        <f>IF(N167="snížená",J167,0)</f>
        <v>0</v>
      </c>
      <c r="BG167" s="220">
        <f>IF(N167="zákl. přenesená",J167,0)</f>
        <v>0</v>
      </c>
      <c r="BH167" s="220">
        <f>IF(N167="sníž. přenesená",J167,0)</f>
        <v>0</v>
      </c>
      <c r="BI167" s="220">
        <f>IF(N167="nulová",J167,0)</f>
        <v>0</v>
      </c>
      <c r="BJ167" s="22" t="s">
        <v>80</v>
      </c>
      <c r="BK167" s="220">
        <f>ROUND(I167*H167,1)</f>
        <v>0</v>
      </c>
      <c r="BL167" s="22" t="s">
        <v>143</v>
      </c>
      <c r="BM167" s="22" t="s">
        <v>375</v>
      </c>
    </row>
    <row r="168" spans="2:47" s="1" customFormat="1" ht="13.5">
      <c r="B168" s="44"/>
      <c r="C168" s="72"/>
      <c r="D168" s="221" t="s">
        <v>181</v>
      </c>
      <c r="E168" s="72"/>
      <c r="F168" s="224" t="s">
        <v>376</v>
      </c>
      <c r="G168" s="72"/>
      <c r="H168" s="72"/>
      <c r="I168" s="182"/>
      <c r="J168" s="72"/>
      <c r="K168" s="72"/>
      <c r="L168" s="70"/>
      <c r="M168" s="223"/>
      <c r="N168" s="45"/>
      <c r="O168" s="45"/>
      <c r="P168" s="45"/>
      <c r="Q168" s="45"/>
      <c r="R168" s="45"/>
      <c r="S168" s="45"/>
      <c r="T168" s="93"/>
      <c r="AT168" s="22" t="s">
        <v>181</v>
      </c>
      <c r="AU168" s="22" t="s">
        <v>82</v>
      </c>
    </row>
    <row r="169" spans="2:65" s="1" customFormat="1" ht="38.25" customHeight="1">
      <c r="B169" s="44"/>
      <c r="C169" s="210" t="s">
        <v>372</v>
      </c>
      <c r="D169" s="210" t="s">
        <v>123</v>
      </c>
      <c r="E169" s="211" t="s">
        <v>378</v>
      </c>
      <c r="F169" s="212" t="s">
        <v>379</v>
      </c>
      <c r="G169" s="213" t="s">
        <v>309</v>
      </c>
      <c r="H169" s="214">
        <v>3200</v>
      </c>
      <c r="I169" s="215"/>
      <c r="J169" s="214">
        <f>ROUND(I169*H169,1)</f>
        <v>0</v>
      </c>
      <c r="K169" s="212" t="s">
        <v>127</v>
      </c>
      <c r="L169" s="70"/>
      <c r="M169" s="216" t="s">
        <v>21</v>
      </c>
      <c r="N169" s="217" t="s">
        <v>43</v>
      </c>
      <c r="O169" s="45"/>
      <c r="P169" s="218">
        <f>O169*H169</f>
        <v>0</v>
      </c>
      <c r="Q169" s="218">
        <v>0</v>
      </c>
      <c r="R169" s="218">
        <f>Q169*H169</f>
        <v>0</v>
      </c>
      <c r="S169" s="218">
        <v>0.172</v>
      </c>
      <c r="T169" s="219">
        <f>S169*H169</f>
        <v>550.4</v>
      </c>
      <c r="AR169" s="22" t="s">
        <v>143</v>
      </c>
      <c r="AT169" s="22" t="s">
        <v>123</v>
      </c>
      <c r="AU169" s="22" t="s">
        <v>82</v>
      </c>
      <c r="AY169" s="22" t="s">
        <v>122</v>
      </c>
      <c r="BE169" s="220">
        <f>IF(N169="základní",J169,0)</f>
        <v>0</v>
      </c>
      <c r="BF169" s="220">
        <f>IF(N169="snížená",J169,0)</f>
        <v>0</v>
      </c>
      <c r="BG169" s="220">
        <f>IF(N169="zákl. přenesená",J169,0)</f>
        <v>0</v>
      </c>
      <c r="BH169" s="220">
        <f>IF(N169="sníž. přenesená",J169,0)</f>
        <v>0</v>
      </c>
      <c r="BI169" s="220">
        <f>IF(N169="nulová",J169,0)</f>
        <v>0</v>
      </c>
      <c r="BJ169" s="22" t="s">
        <v>80</v>
      </c>
      <c r="BK169" s="220">
        <f>ROUND(I169*H169,1)</f>
        <v>0</v>
      </c>
      <c r="BL169" s="22" t="s">
        <v>143</v>
      </c>
      <c r="BM169" s="22" t="s">
        <v>380</v>
      </c>
    </row>
    <row r="170" spans="2:47" s="1" customFormat="1" ht="13.5">
      <c r="B170" s="44"/>
      <c r="C170" s="72"/>
      <c r="D170" s="221" t="s">
        <v>181</v>
      </c>
      <c r="E170" s="72"/>
      <c r="F170" s="224" t="s">
        <v>381</v>
      </c>
      <c r="G170" s="72"/>
      <c r="H170" s="72"/>
      <c r="I170" s="182"/>
      <c r="J170" s="72"/>
      <c r="K170" s="72"/>
      <c r="L170" s="70"/>
      <c r="M170" s="223"/>
      <c r="N170" s="45"/>
      <c r="O170" s="45"/>
      <c r="P170" s="45"/>
      <c r="Q170" s="45"/>
      <c r="R170" s="45"/>
      <c r="S170" s="45"/>
      <c r="T170" s="93"/>
      <c r="AT170" s="22" t="s">
        <v>181</v>
      </c>
      <c r="AU170" s="22" t="s">
        <v>82</v>
      </c>
    </row>
    <row r="171" spans="2:65" s="1" customFormat="1" ht="51" customHeight="1">
      <c r="B171" s="44"/>
      <c r="C171" s="210" t="s">
        <v>377</v>
      </c>
      <c r="D171" s="210" t="s">
        <v>123</v>
      </c>
      <c r="E171" s="211" t="s">
        <v>383</v>
      </c>
      <c r="F171" s="212" t="s">
        <v>384</v>
      </c>
      <c r="G171" s="213" t="s">
        <v>309</v>
      </c>
      <c r="H171" s="214">
        <v>40</v>
      </c>
      <c r="I171" s="215"/>
      <c r="J171" s="214">
        <f>ROUND(I171*H171,1)</f>
        <v>0</v>
      </c>
      <c r="K171" s="212" t="s">
        <v>127</v>
      </c>
      <c r="L171" s="70"/>
      <c r="M171" s="216" t="s">
        <v>21</v>
      </c>
      <c r="N171" s="217" t="s">
        <v>43</v>
      </c>
      <c r="O171" s="45"/>
      <c r="P171" s="218">
        <f>O171*H171</f>
        <v>0</v>
      </c>
      <c r="Q171" s="218">
        <v>0</v>
      </c>
      <c r="R171" s="218">
        <f>Q171*H171</f>
        <v>0</v>
      </c>
      <c r="S171" s="218">
        <v>0.129</v>
      </c>
      <c r="T171" s="219">
        <f>S171*H171</f>
        <v>5.16</v>
      </c>
      <c r="AR171" s="22" t="s">
        <v>143</v>
      </c>
      <c r="AT171" s="22" t="s">
        <v>123</v>
      </c>
      <c r="AU171" s="22" t="s">
        <v>82</v>
      </c>
      <c r="AY171" s="22" t="s">
        <v>122</v>
      </c>
      <c r="BE171" s="220">
        <f>IF(N171="základní",J171,0)</f>
        <v>0</v>
      </c>
      <c r="BF171" s="220">
        <f>IF(N171="snížená",J171,0)</f>
        <v>0</v>
      </c>
      <c r="BG171" s="220">
        <f>IF(N171="zákl. přenesená",J171,0)</f>
        <v>0</v>
      </c>
      <c r="BH171" s="220">
        <f>IF(N171="sníž. přenesená",J171,0)</f>
        <v>0</v>
      </c>
      <c r="BI171" s="220">
        <f>IF(N171="nulová",J171,0)</f>
        <v>0</v>
      </c>
      <c r="BJ171" s="22" t="s">
        <v>80</v>
      </c>
      <c r="BK171" s="220">
        <f>ROUND(I171*H171,1)</f>
        <v>0</v>
      </c>
      <c r="BL171" s="22" t="s">
        <v>143</v>
      </c>
      <c r="BM171" s="22" t="s">
        <v>385</v>
      </c>
    </row>
    <row r="172" spans="2:47" s="1" customFormat="1" ht="13.5">
      <c r="B172" s="44"/>
      <c r="C172" s="72"/>
      <c r="D172" s="221" t="s">
        <v>181</v>
      </c>
      <c r="E172" s="72"/>
      <c r="F172" s="224" t="s">
        <v>386</v>
      </c>
      <c r="G172" s="72"/>
      <c r="H172" s="72"/>
      <c r="I172" s="182"/>
      <c r="J172" s="72"/>
      <c r="K172" s="72"/>
      <c r="L172" s="70"/>
      <c r="M172" s="223"/>
      <c r="N172" s="45"/>
      <c r="O172" s="45"/>
      <c r="P172" s="45"/>
      <c r="Q172" s="45"/>
      <c r="R172" s="45"/>
      <c r="S172" s="45"/>
      <c r="T172" s="93"/>
      <c r="AT172" s="22" t="s">
        <v>181</v>
      </c>
      <c r="AU172" s="22" t="s">
        <v>82</v>
      </c>
    </row>
    <row r="173" spans="2:65" s="1" customFormat="1" ht="38.25" customHeight="1">
      <c r="B173" s="44"/>
      <c r="C173" s="210" t="s">
        <v>382</v>
      </c>
      <c r="D173" s="210" t="s">
        <v>123</v>
      </c>
      <c r="E173" s="211" t="s">
        <v>388</v>
      </c>
      <c r="F173" s="212" t="s">
        <v>389</v>
      </c>
      <c r="G173" s="213" t="s">
        <v>179</v>
      </c>
      <c r="H173" s="214">
        <v>11150</v>
      </c>
      <c r="I173" s="215"/>
      <c r="J173" s="214">
        <f>ROUND(I173*H173,1)</f>
        <v>0</v>
      </c>
      <c r="K173" s="212" t="s">
        <v>127</v>
      </c>
      <c r="L173" s="70"/>
      <c r="M173" s="216" t="s">
        <v>21</v>
      </c>
      <c r="N173" s="217" t="s">
        <v>43</v>
      </c>
      <c r="O173" s="45"/>
      <c r="P173" s="218">
        <f>O173*H173</f>
        <v>0</v>
      </c>
      <c r="Q173" s="218">
        <v>0</v>
      </c>
      <c r="R173" s="218">
        <f>Q173*H173</f>
        <v>0</v>
      </c>
      <c r="S173" s="218">
        <v>0.02</v>
      </c>
      <c r="T173" s="219">
        <f>S173*H173</f>
        <v>223</v>
      </c>
      <c r="AR173" s="22" t="s">
        <v>143</v>
      </c>
      <c r="AT173" s="22" t="s">
        <v>123</v>
      </c>
      <c r="AU173" s="22" t="s">
        <v>82</v>
      </c>
      <c r="AY173" s="22" t="s">
        <v>122</v>
      </c>
      <c r="BE173" s="220">
        <f>IF(N173="základní",J173,0)</f>
        <v>0</v>
      </c>
      <c r="BF173" s="220">
        <f>IF(N173="snížená",J173,0)</f>
        <v>0</v>
      </c>
      <c r="BG173" s="220">
        <f>IF(N173="zákl. přenesená",J173,0)</f>
        <v>0</v>
      </c>
      <c r="BH173" s="220">
        <f>IF(N173="sníž. přenesená",J173,0)</f>
        <v>0</v>
      </c>
      <c r="BI173" s="220">
        <f>IF(N173="nulová",J173,0)</f>
        <v>0</v>
      </c>
      <c r="BJ173" s="22" t="s">
        <v>80</v>
      </c>
      <c r="BK173" s="220">
        <f>ROUND(I173*H173,1)</f>
        <v>0</v>
      </c>
      <c r="BL173" s="22" t="s">
        <v>143</v>
      </c>
      <c r="BM173" s="22" t="s">
        <v>390</v>
      </c>
    </row>
    <row r="174" spans="2:47" s="1" customFormat="1" ht="13.5">
      <c r="B174" s="44"/>
      <c r="C174" s="72"/>
      <c r="D174" s="221" t="s">
        <v>181</v>
      </c>
      <c r="E174" s="72"/>
      <c r="F174" s="224" t="s">
        <v>391</v>
      </c>
      <c r="G174" s="72"/>
      <c r="H174" s="72"/>
      <c r="I174" s="182"/>
      <c r="J174" s="72"/>
      <c r="K174" s="72"/>
      <c r="L174" s="70"/>
      <c r="M174" s="223"/>
      <c r="N174" s="45"/>
      <c r="O174" s="45"/>
      <c r="P174" s="45"/>
      <c r="Q174" s="45"/>
      <c r="R174" s="45"/>
      <c r="S174" s="45"/>
      <c r="T174" s="93"/>
      <c r="AT174" s="22" t="s">
        <v>181</v>
      </c>
      <c r="AU174" s="22" t="s">
        <v>82</v>
      </c>
    </row>
    <row r="175" spans="2:63" s="9" customFormat="1" ht="22.3" customHeight="1">
      <c r="B175" s="196"/>
      <c r="C175" s="197"/>
      <c r="D175" s="198" t="s">
        <v>71</v>
      </c>
      <c r="E175" s="236" t="s">
        <v>392</v>
      </c>
      <c r="F175" s="236" t="s">
        <v>393</v>
      </c>
      <c r="G175" s="197"/>
      <c r="H175" s="197"/>
      <c r="I175" s="200"/>
      <c r="J175" s="237">
        <f>BK175</f>
        <v>0</v>
      </c>
      <c r="K175" s="197"/>
      <c r="L175" s="202"/>
      <c r="M175" s="203"/>
      <c r="N175" s="204"/>
      <c r="O175" s="204"/>
      <c r="P175" s="205">
        <f>SUM(P176:P177)</f>
        <v>0</v>
      </c>
      <c r="Q175" s="204"/>
      <c r="R175" s="205">
        <f>SUM(R176:R177)</f>
        <v>0</v>
      </c>
      <c r="S175" s="204"/>
      <c r="T175" s="206">
        <f>SUM(T176:T177)</f>
        <v>0</v>
      </c>
      <c r="AR175" s="207" t="s">
        <v>80</v>
      </c>
      <c r="AT175" s="208" t="s">
        <v>71</v>
      </c>
      <c r="AU175" s="208" t="s">
        <v>82</v>
      </c>
      <c r="AY175" s="207" t="s">
        <v>122</v>
      </c>
      <c r="BK175" s="209">
        <f>SUM(BK176:BK177)</f>
        <v>0</v>
      </c>
    </row>
    <row r="176" spans="2:65" s="1" customFormat="1" ht="16.5" customHeight="1">
      <c r="B176" s="44"/>
      <c r="C176" s="210" t="s">
        <v>387</v>
      </c>
      <c r="D176" s="210" t="s">
        <v>123</v>
      </c>
      <c r="E176" s="211" t="s">
        <v>395</v>
      </c>
      <c r="F176" s="212" t="s">
        <v>396</v>
      </c>
      <c r="G176" s="213" t="s">
        <v>215</v>
      </c>
      <c r="H176" s="214">
        <v>2256.54</v>
      </c>
      <c r="I176" s="215"/>
      <c r="J176" s="214">
        <f>ROUND(I176*H176,1)</f>
        <v>0</v>
      </c>
      <c r="K176" s="212" t="s">
        <v>127</v>
      </c>
      <c r="L176" s="70"/>
      <c r="M176" s="216" t="s">
        <v>21</v>
      </c>
      <c r="N176" s="217" t="s">
        <v>43</v>
      </c>
      <c r="O176" s="45"/>
      <c r="P176" s="218">
        <f>O176*H176</f>
        <v>0</v>
      </c>
      <c r="Q176" s="218">
        <v>0</v>
      </c>
      <c r="R176" s="218">
        <f>Q176*H176</f>
        <v>0</v>
      </c>
      <c r="S176" s="218">
        <v>0</v>
      </c>
      <c r="T176" s="219">
        <f>S176*H176</f>
        <v>0</v>
      </c>
      <c r="AR176" s="22" t="s">
        <v>143</v>
      </c>
      <c r="AT176" s="22" t="s">
        <v>123</v>
      </c>
      <c r="AU176" s="22" t="s">
        <v>138</v>
      </c>
      <c r="AY176" s="22" t="s">
        <v>122</v>
      </c>
      <c r="BE176" s="220">
        <f>IF(N176="základní",J176,0)</f>
        <v>0</v>
      </c>
      <c r="BF176" s="220">
        <f>IF(N176="snížená",J176,0)</f>
        <v>0</v>
      </c>
      <c r="BG176" s="220">
        <f>IF(N176="zákl. přenesená",J176,0)</f>
        <v>0</v>
      </c>
      <c r="BH176" s="220">
        <f>IF(N176="sníž. přenesená",J176,0)</f>
        <v>0</v>
      </c>
      <c r="BI176" s="220">
        <f>IF(N176="nulová",J176,0)</f>
        <v>0</v>
      </c>
      <c r="BJ176" s="22" t="s">
        <v>80</v>
      </c>
      <c r="BK176" s="220">
        <f>ROUND(I176*H176,1)</f>
        <v>0</v>
      </c>
      <c r="BL176" s="22" t="s">
        <v>143</v>
      </c>
      <c r="BM176" s="22" t="s">
        <v>397</v>
      </c>
    </row>
    <row r="177" spans="2:47" s="1" customFormat="1" ht="13.5">
      <c r="B177" s="44"/>
      <c r="C177" s="72"/>
      <c r="D177" s="221" t="s">
        <v>181</v>
      </c>
      <c r="E177" s="72"/>
      <c r="F177" s="224" t="s">
        <v>398</v>
      </c>
      <c r="G177" s="72"/>
      <c r="H177" s="72"/>
      <c r="I177" s="182"/>
      <c r="J177" s="72"/>
      <c r="K177" s="72"/>
      <c r="L177" s="70"/>
      <c r="M177" s="223"/>
      <c r="N177" s="45"/>
      <c r="O177" s="45"/>
      <c r="P177" s="45"/>
      <c r="Q177" s="45"/>
      <c r="R177" s="45"/>
      <c r="S177" s="45"/>
      <c r="T177" s="93"/>
      <c r="AT177" s="22" t="s">
        <v>181</v>
      </c>
      <c r="AU177" s="22" t="s">
        <v>138</v>
      </c>
    </row>
    <row r="178" spans="2:63" s="9" customFormat="1" ht="29.85" customHeight="1">
      <c r="B178" s="196"/>
      <c r="C178" s="197"/>
      <c r="D178" s="198" t="s">
        <v>71</v>
      </c>
      <c r="E178" s="236" t="s">
        <v>399</v>
      </c>
      <c r="F178" s="236" t="s">
        <v>400</v>
      </c>
      <c r="G178" s="197"/>
      <c r="H178" s="197"/>
      <c r="I178" s="200"/>
      <c r="J178" s="237">
        <f>BK178</f>
        <v>0</v>
      </c>
      <c r="K178" s="197"/>
      <c r="L178" s="202"/>
      <c r="M178" s="203"/>
      <c r="N178" s="204"/>
      <c r="O178" s="204"/>
      <c r="P178" s="205">
        <f>SUM(P179:P212)</f>
        <v>0</v>
      </c>
      <c r="Q178" s="204"/>
      <c r="R178" s="205">
        <f>SUM(R179:R212)</f>
        <v>0</v>
      </c>
      <c r="S178" s="204"/>
      <c r="T178" s="206">
        <f>SUM(T179:T212)</f>
        <v>0</v>
      </c>
      <c r="AR178" s="207" t="s">
        <v>80</v>
      </c>
      <c r="AT178" s="208" t="s">
        <v>71</v>
      </c>
      <c r="AU178" s="208" t="s">
        <v>80</v>
      </c>
      <c r="AY178" s="207" t="s">
        <v>122</v>
      </c>
      <c r="BK178" s="209">
        <f>SUM(BK179:BK212)</f>
        <v>0</v>
      </c>
    </row>
    <row r="179" spans="2:65" s="1" customFormat="1" ht="25.5" customHeight="1">
      <c r="B179" s="44"/>
      <c r="C179" s="210" t="s">
        <v>394</v>
      </c>
      <c r="D179" s="210" t="s">
        <v>123</v>
      </c>
      <c r="E179" s="211" t="s">
        <v>402</v>
      </c>
      <c r="F179" s="212" t="s">
        <v>403</v>
      </c>
      <c r="G179" s="213" t="s">
        <v>215</v>
      </c>
      <c r="H179" s="214">
        <v>1262.56</v>
      </c>
      <c r="I179" s="215"/>
      <c r="J179" s="214">
        <f>ROUND(I179*H179,1)</f>
        <v>0</v>
      </c>
      <c r="K179" s="212" t="s">
        <v>127</v>
      </c>
      <c r="L179" s="70"/>
      <c r="M179" s="216" t="s">
        <v>21</v>
      </c>
      <c r="N179" s="217" t="s">
        <v>43</v>
      </c>
      <c r="O179" s="45"/>
      <c r="P179" s="218">
        <f>O179*H179</f>
        <v>0</v>
      </c>
      <c r="Q179" s="218">
        <v>0</v>
      </c>
      <c r="R179" s="218">
        <f>Q179*H179</f>
        <v>0</v>
      </c>
      <c r="S179" s="218">
        <v>0</v>
      </c>
      <c r="T179" s="219">
        <f>S179*H179</f>
        <v>0</v>
      </c>
      <c r="AR179" s="22" t="s">
        <v>143</v>
      </c>
      <c r="AT179" s="22" t="s">
        <v>123</v>
      </c>
      <c r="AU179" s="22" t="s">
        <v>82</v>
      </c>
      <c r="AY179" s="22" t="s">
        <v>122</v>
      </c>
      <c r="BE179" s="220">
        <f>IF(N179="základní",J179,0)</f>
        <v>0</v>
      </c>
      <c r="BF179" s="220">
        <f>IF(N179="snížená",J179,0)</f>
        <v>0</v>
      </c>
      <c r="BG179" s="220">
        <f>IF(N179="zákl. přenesená",J179,0)</f>
        <v>0</v>
      </c>
      <c r="BH179" s="220">
        <f>IF(N179="sníž. přenesená",J179,0)</f>
        <v>0</v>
      </c>
      <c r="BI179" s="220">
        <f>IF(N179="nulová",J179,0)</f>
        <v>0</v>
      </c>
      <c r="BJ179" s="22" t="s">
        <v>80</v>
      </c>
      <c r="BK179" s="220">
        <f>ROUND(I179*H179,1)</f>
        <v>0</v>
      </c>
      <c r="BL179" s="22" t="s">
        <v>143</v>
      </c>
      <c r="BM179" s="22" t="s">
        <v>404</v>
      </c>
    </row>
    <row r="180" spans="2:47" s="1" customFormat="1" ht="13.5">
      <c r="B180" s="44"/>
      <c r="C180" s="72"/>
      <c r="D180" s="221" t="s">
        <v>181</v>
      </c>
      <c r="E180" s="72"/>
      <c r="F180" s="224" t="s">
        <v>405</v>
      </c>
      <c r="G180" s="72"/>
      <c r="H180" s="72"/>
      <c r="I180" s="182"/>
      <c r="J180" s="72"/>
      <c r="K180" s="72"/>
      <c r="L180" s="70"/>
      <c r="M180" s="223"/>
      <c r="N180" s="45"/>
      <c r="O180" s="45"/>
      <c r="P180" s="45"/>
      <c r="Q180" s="45"/>
      <c r="R180" s="45"/>
      <c r="S180" s="45"/>
      <c r="T180" s="93"/>
      <c r="AT180" s="22" t="s">
        <v>181</v>
      </c>
      <c r="AU180" s="22" t="s">
        <v>82</v>
      </c>
    </row>
    <row r="181" spans="2:51" s="11" customFormat="1" ht="13.5">
      <c r="B181" s="238"/>
      <c r="C181" s="239"/>
      <c r="D181" s="221" t="s">
        <v>183</v>
      </c>
      <c r="E181" s="240" t="s">
        <v>21</v>
      </c>
      <c r="F181" s="241" t="s">
        <v>406</v>
      </c>
      <c r="G181" s="239"/>
      <c r="H181" s="240" t="s">
        <v>21</v>
      </c>
      <c r="I181" s="242"/>
      <c r="J181" s="239"/>
      <c r="K181" s="239"/>
      <c r="L181" s="243"/>
      <c r="M181" s="244"/>
      <c r="N181" s="245"/>
      <c r="O181" s="245"/>
      <c r="P181" s="245"/>
      <c r="Q181" s="245"/>
      <c r="R181" s="245"/>
      <c r="S181" s="245"/>
      <c r="T181" s="246"/>
      <c r="AT181" s="247" t="s">
        <v>183</v>
      </c>
      <c r="AU181" s="247" t="s">
        <v>82</v>
      </c>
      <c r="AV181" s="11" t="s">
        <v>80</v>
      </c>
      <c r="AW181" s="11" t="s">
        <v>35</v>
      </c>
      <c r="AX181" s="11" t="s">
        <v>72</v>
      </c>
      <c r="AY181" s="247" t="s">
        <v>122</v>
      </c>
    </row>
    <row r="182" spans="2:51" s="12" customFormat="1" ht="13.5">
      <c r="B182" s="248"/>
      <c r="C182" s="249"/>
      <c r="D182" s="221" t="s">
        <v>183</v>
      </c>
      <c r="E182" s="250" t="s">
        <v>21</v>
      </c>
      <c r="F182" s="251" t="s">
        <v>466</v>
      </c>
      <c r="G182" s="249"/>
      <c r="H182" s="252">
        <v>484</v>
      </c>
      <c r="I182" s="253"/>
      <c r="J182" s="249"/>
      <c r="K182" s="249"/>
      <c r="L182" s="254"/>
      <c r="M182" s="255"/>
      <c r="N182" s="256"/>
      <c r="O182" s="256"/>
      <c r="P182" s="256"/>
      <c r="Q182" s="256"/>
      <c r="R182" s="256"/>
      <c r="S182" s="256"/>
      <c r="T182" s="257"/>
      <c r="AT182" s="258" t="s">
        <v>183</v>
      </c>
      <c r="AU182" s="258" t="s">
        <v>82</v>
      </c>
      <c r="AV182" s="12" t="s">
        <v>82</v>
      </c>
      <c r="AW182" s="12" t="s">
        <v>35</v>
      </c>
      <c r="AX182" s="12" t="s">
        <v>72</v>
      </c>
      <c r="AY182" s="258" t="s">
        <v>122</v>
      </c>
    </row>
    <row r="183" spans="2:51" s="11" customFormat="1" ht="13.5">
      <c r="B183" s="238"/>
      <c r="C183" s="239"/>
      <c r="D183" s="221" t="s">
        <v>183</v>
      </c>
      <c r="E183" s="240" t="s">
        <v>21</v>
      </c>
      <c r="F183" s="241" t="s">
        <v>408</v>
      </c>
      <c r="G183" s="239"/>
      <c r="H183" s="240" t="s">
        <v>21</v>
      </c>
      <c r="I183" s="242"/>
      <c r="J183" s="239"/>
      <c r="K183" s="239"/>
      <c r="L183" s="243"/>
      <c r="M183" s="244"/>
      <c r="N183" s="245"/>
      <c r="O183" s="245"/>
      <c r="P183" s="245"/>
      <c r="Q183" s="245"/>
      <c r="R183" s="245"/>
      <c r="S183" s="245"/>
      <c r="T183" s="246"/>
      <c r="AT183" s="247" t="s">
        <v>183</v>
      </c>
      <c r="AU183" s="247" t="s">
        <v>82</v>
      </c>
      <c r="AV183" s="11" t="s">
        <v>80</v>
      </c>
      <c r="AW183" s="11" t="s">
        <v>35</v>
      </c>
      <c r="AX183" s="11" t="s">
        <v>72</v>
      </c>
      <c r="AY183" s="247" t="s">
        <v>122</v>
      </c>
    </row>
    <row r="184" spans="2:51" s="12" customFormat="1" ht="13.5">
      <c r="B184" s="248"/>
      <c r="C184" s="249"/>
      <c r="D184" s="221" t="s">
        <v>183</v>
      </c>
      <c r="E184" s="250" t="s">
        <v>21</v>
      </c>
      <c r="F184" s="251" t="s">
        <v>467</v>
      </c>
      <c r="G184" s="249"/>
      <c r="H184" s="252">
        <v>550.4</v>
      </c>
      <c r="I184" s="253"/>
      <c r="J184" s="249"/>
      <c r="K184" s="249"/>
      <c r="L184" s="254"/>
      <c r="M184" s="255"/>
      <c r="N184" s="256"/>
      <c r="O184" s="256"/>
      <c r="P184" s="256"/>
      <c r="Q184" s="256"/>
      <c r="R184" s="256"/>
      <c r="S184" s="256"/>
      <c r="T184" s="257"/>
      <c r="AT184" s="258" t="s">
        <v>183</v>
      </c>
      <c r="AU184" s="258" t="s">
        <v>82</v>
      </c>
      <c r="AV184" s="12" t="s">
        <v>82</v>
      </c>
      <c r="AW184" s="12" t="s">
        <v>35</v>
      </c>
      <c r="AX184" s="12" t="s">
        <v>72</v>
      </c>
      <c r="AY184" s="258" t="s">
        <v>122</v>
      </c>
    </row>
    <row r="185" spans="2:51" s="11" customFormat="1" ht="13.5">
      <c r="B185" s="238"/>
      <c r="C185" s="239"/>
      <c r="D185" s="221" t="s">
        <v>183</v>
      </c>
      <c r="E185" s="240" t="s">
        <v>21</v>
      </c>
      <c r="F185" s="241" t="s">
        <v>410</v>
      </c>
      <c r="G185" s="239"/>
      <c r="H185" s="240" t="s">
        <v>21</v>
      </c>
      <c r="I185" s="242"/>
      <c r="J185" s="239"/>
      <c r="K185" s="239"/>
      <c r="L185" s="243"/>
      <c r="M185" s="244"/>
      <c r="N185" s="245"/>
      <c r="O185" s="245"/>
      <c r="P185" s="245"/>
      <c r="Q185" s="245"/>
      <c r="R185" s="245"/>
      <c r="S185" s="245"/>
      <c r="T185" s="246"/>
      <c r="AT185" s="247" t="s">
        <v>183</v>
      </c>
      <c r="AU185" s="247" t="s">
        <v>82</v>
      </c>
      <c r="AV185" s="11" t="s">
        <v>80</v>
      </c>
      <c r="AW185" s="11" t="s">
        <v>35</v>
      </c>
      <c r="AX185" s="11" t="s">
        <v>72</v>
      </c>
      <c r="AY185" s="247" t="s">
        <v>122</v>
      </c>
    </row>
    <row r="186" spans="2:51" s="12" customFormat="1" ht="13.5">
      <c r="B186" s="248"/>
      <c r="C186" s="249"/>
      <c r="D186" s="221" t="s">
        <v>183</v>
      </c>
      <c r="E186" s="250" t="s">
        <v>21</v>
      </c>
      <c r="F186" s="251" t="s">
        <v>468</v>
      </c>
      <c r="G186" s="249"/>
      <c r="H186" s="252">
        <v>223</v>
      </c>
      <c r="I186" s="253"/>
      <c r="J186" s="249"/>
      <c r="K186" s="249"/>
      <c r="L186" s="254"/>
      <c r="M186" s="255"/>
      <c r="N186" s="256"/>
      <c r="O186" s="256"/>
      <c r="P186" s="256"/>
      <c r="Q186" s="256"/>
      <c r="R186" s="256"/>
      <c r="S186" s="256"/>
      <c r="T186" s="257"/>
      <c r="AT186" s="258" t="s">
        <v>183</v>
      </c>
      <c r="AU186" s="258" t="s">
        <v>82</v>
      </c>
      <c r="AV186" s="12" t="s">
        <v>82</v>
      </c>
      <c r="AW186" s="12" t="s">
        <v>35</v>
      </c>
      <c r="AX186" s="12" t="s">
        <v>72</v>
      </c>
      <c r="AY186" s="258" t="s">
        <v>122</v>
      </c>
    </row>
    <row r="187" spans="2:51" s="11" customFormat="1" ht="13.5">
      <c r="B187" s="238"/>
      <c r="C187" s="239"/>
      <c r="D187" s="221" t="s">
        <v>183</v>
      </c>
      <c r="E187" s="240" t="s">
        <v>21</v>
      </c>
      <c r="F187" s="241" t="s">
        <v>412</v>
      </c>
      <c r="G187" s="239"/>
      <c r="H187" s="240" t="s">
        <v>21</v>
      </c>
      <c r="I187" s="242"/>
      <c r="J187" s="239"/>
      <c r="K187" s="239"/>
      <c r="L187" s="243"/>
      <c r="M187" s="244"/>
      <c r="N187" s="245"/>
      <c r="O187" s="245"/>
      <c r="P187" s="245"/>
      <c r="Q187" s="245"/>
      <c r="R187" s="245"/>
      <c r="S187" s="245"/>
      <c r="T187" s="246"/>
      <c r="AT187" s="247" t="s">
        <v>183</v>
      </c>
      <c r="AU187" s="247" t="s">
        <v>82</v>
      </c>
      <c r="AV187" s="11" t="s">
        <v>80</v>
      </c>
      <c r="AW187" s="11" t="s">
        <v>35</v>
      </c>
      <c r="AX187" s="11" t="s">
        <v>72</v>
      </c>
      <c r="AY187" s="247" t="s">
        <v>122</v>
      </c>
    </row>
    <row r="188" spans="2:51" s="12" customFormat="1" ht="13.5">
      <c r="B188" s="248"/>
      <c r="C188" s="249"/>
      <c r="D188" s="221" t="s">
        <v>183</v>
      </c>
      <c r="E188" s="250" t="s">
        <v>21</v>
      </c>
      <c r="F188" s="251" t="s">
        <v>469</v>
      </c>
      <c r="G188" s="249"/>
      <c r="H188" s="252">
        <v>5.16</v>
      </c>
      <c r="I188" s="253"/>
      <c r="J188" s="249"/>
      <c r="K188" s="249"/>
      <c r="L188" s="254"/>
      <c r="M188" s="255"/>
      <c r="N188" s="256"/>
      <c r="O188" s="256"/>
      <c r="P188" s="256"/>
      <c r="Q188" s="256"/>
      <c r="R188" s="256"/>
      <c r="S188" s="256"/>
      <c r="T188" s="257"/>
      <c r="AT188" s="258" t="s">
        <v>183</v>
      </c>
      <c r="AU188" s="258" t="s">
        <v>82</v>
      </c>
      <c r="AV188" s="12" t="s">
        <v>82</v>
      </c>
      <c r="AW188" s="12" t="s">
        <v>35</v>
      </c>
      <c r="AX188" s="12" t="s">
        <v>72</v>
      </c>
      <c r="AY188" s="258" t="s">
        <v>122</v>
      </c>
    </row>
    <row r="189" spans="2:65" s="1" customFormat="1" ht="25.5" customHeight="1">
      <c r="B189" s="44"/>
      <c r="C189" s="210" t="s">
        <v>401</v>
      </c>
      <c r="D189" s="210" t="s">
        <v>123</v>
      </c>
      <c r="E189" s="211" t="s">
        <v>415</v>
      </c>
      <c r="F189" s="212" t="s">
        <v>416</v>
      </c>
      <c r="G189" s="213" t="s">
        <v>215</v>
      </c>
      <c r="H189" s="214">
        <v>49239.84</v>
      </c>
      <c r="I189" s="215"/>
      <c r="J189" s="214">
        <f>ROUND(I189*H189,1)</f>
        <v>0</v>
      </c>
      <c r="K189" s="212" t="s">
        <v>127</v>
      </c>
      <c r="L189" s="70"/>
      <c r="M189" s="216" t="s">
        <v>21</v>
      </c>
      <c r="N189" s="217" t="s">
        <v>43</v>
      </c>
      <c r="O189" s="45"/>
      <c r="P189" s="218">
        <f>O189*H189</f>
        <v>0</v>
      </c>
      <c r="Q189" s="218">
        <v>0</v>
      </c>
      <c r="R189" s="218">
        <f>Q189*H189</f>
        <v>0</v>
      </c>
      <c r="S189" s="218">
        <v>0</v>
      </c>
      <c r="T189" s="219">
        <f>S189*H189</f>
        <v>0</v>
      </c>
      <c r="AR189" s="22" t="s">
        <v>143</v>
      </c>
      <c r="AT189" s="22" t="s">
        <v>123</v>
      </c>
      <c r="AU189" s="22" t="s">
        <v>82</v>
      </c>
      <c r="AY189" s="22" t="s">
        <v>122</v>
      </c>
      <c r="BE189" s="220">
        <f>IF(N189="základní",J189,0)</f>
        <v>0</v>
      </c>
      <c r="BF189" s="220">
        <f>IF(N189="snížená",J189,0)</f>
        <v>0</v>
      </c>
      <c r="BG189" s="220">
        <f>IF(N189="zákl. přenesená",J189,0)</f>
        <v>0</v>
      </c>
      <c r="BH189" s="220">
        <f>IF(N189="sníž. přenesená",J189,0)</f>
        <v>0</v>
      </c>
      <c r="BI189" s="220">
        <f>IF(N189="nulová",J189,0)</f>
        <v>0</v>
      </c>
      <c r="BJ189" s="22" t="s">
        <v>80</v>
      </c>
      <c r="BK189" s="220">
        <f>ROUND(I189*H189,1)</f>
        <v>0</v>
      </c>
      <c r="BL189" s="22" t="s">
        <v>143</v>
      </c>
      <c r="BM189" s="22" t="s">
        <v>417</v>
      </c>
    </row>
    <row r="190" spans="2:47" s="1" customFormat="1" ht="13.5">
      <c r="B190" s="44"/>
      <c r="C190" s="72"/>
      <c r="D190" s="221" t="s">
        <v>181</v>
      </c>
      <c r="E190" s="72"/>
      <c r="F190" s="224" t="s">
        <v>405</v>
      </c>
      <c r="G190" s="72"/>
      <c r="H190" s="72"/>
      <c r="I190" s="182"/>
      <c r="J190" s="72"/>
      <c r="K190" s="72"/>
      <c r="L190" s="70"/>
      <c r="M190" s="223"/>
      <c r="N190" s="45"/>
      <c r="O190" s="45"/>
      <c r="P190" s="45"/>
      <c r="Q190" s="45"/>
      <c r="R190" s="45"/>
      <c r="S190" s="45"/>
      <c r="T190" s="93"/>
      <c r="AT190" s="22" t="s">
        <v>181</v>
      </c>
      <c r="AU190" s="22" t="s">
        <v>82</v>
      </c>
    </row>
    <row r="191" spans="2:51" s="12" customFormat="1" ht="13.5">
      <c r="B191" s="248"/>
      <c r="C191" s="249"/>
      <c r="D191" s="221" t="s">
        <v>183</v>
      </c>
      <c r="E191" s="250" t="s">
        <v>21</v>
      </c>
      <c r="F191" s="251" t="s">
        <v>470</v>
      </c>
      <c r="G191" s="249"/>
      <c r="H191" s="252">
        <v>49239.84</v>
      </c>
      <c r="I191" s="253"/>
      <c r="J191" s="249"/>
      <c r="K191" s="249"/>
      <c r="L191" s="254"/>
      <c r="M191" s="255"/>
      <c r="N191" s="256"/>
      <c r="O191" s="256"/>
      <c r="P191" s="256"/>
      <c r="Q191" s="256"/>
      <c r="R191" s="256"/>
      <c r="S191" s="256"/>
      <c r="T191" s="257"/>
      <c r="AT191" s="258" t="s">
        <v>183</v>
      </c>
      <c r="AU191" s="258" t="s">
        <v>82</v>
      </c>
      <c r="AV191" s="12" t="s">
        <v>82</v>
      </c>
      <c r="AW191" s="12" t="s">
        <v>35</v>
      </c>
      <c r="AX191" s="12" t="s">
        <v>72</v>
      </c>
      <c r="AY191" s="258" t="s">
        <v>122</v>
      </c>
    </row>
    <row r="192" spans="2:65" s="1" customFormat="1" ht="25.5" customHeight="1">
      <c r="B192" s="44"/>
      <c r="C192" s="210" t="s">
        <v>414</v>
      </c>
      <c r="D192" s="210" t="s">
        <v>123</v>
      </c>
      <c r="E192" s="211" t="s">
        <v>420</v>
      </c>
      <c r="F192" s="212" t="s">
        <v>421</v>
      </c>
      <c r="G192" s="213" t="s">
        <v>215</v>
      </c>
      <c r="H192" s="214">
        <v>242</v>
      </c>
      <c r="I192" s="215"/>
      <c r="J192" s="214">
        <f>ROUND(I192*H192,1)</f>
        <v>0</v>
      </c>
      <c r="K192" s="212" t="s">
        <v>127</v>
      </c>
      <c r="L192" s="70"/>
      <c r="M192" s="216" t="s">
        <v>21</v>
      </c>
      <c r="N192" s="217" t="s">
        <v>43</v>
      </c>
      <c r="O192" s="45"/>
      <c r="P192" s="218">
        <f>O192*H192</f>
        <v>0</v>
      </c>
      <c r="Q192" s="218">
        <v>0</v>
      </c>
      <c r="R192" s="218">
        <f>Q192*H192</f>
        <v>0</v>
      </c>
      <c r="S192" s="218">
        <v>0</v>
      </c>
      <c r="T192" s="219">
        <f>S192*H192</f>
        <v>0</v>
      </c>
      <c r="AR192" s="22" t="s">
        <v>143</v>
      </c>
      <c r="AT192" s="22" t="s">
        <v>123</v>
      </c>
      <c r="AU192" s="22" t="s">
        <v>82</v>
      </c>
      <c r="AY192" s="22" t="s">
        <v>122</v>
      </c>
      <c r="BE192" s="220">
        <f>IF(N192="základní",J192,0)</f>
        <v>0</v>
      </c>
      <c r="BF192" s="220">
        <f>IF(N192="snížená",J192,0)</f>
        <v>0</v>
      </c>
      <c r="BG192" s="220">
        <f>IF(N192="zákl. přenesená",J192,0)</f>
        <v>0</v>
      </c>
      <c r="BH192" s="220">
        <f>IF(N192="sníž. přenesená",J192,0)</f>
        <v>0</v>
      </c>
      <c r="BI192" s="220">
        <f>IF(N192="nulová",J192,0)</f>
        <v>0</v>
      </c>
      <c r="BJ192" s="22" t="s">
        <v>80</v>
      </c>
      <c r="BK192" s="220">
        <f>ROUND(I192*H192,1)</f>
        <v>0</v>
      </c>
      <c r="BL192" s="22" t="s">
        <v>143</v>
      </c>
      <c r="BM192" s="22" t="s">
        <v>422</v>
      </c>
    </row>
    <row r="193" spans="2:47" s="1" customFormat="1" ht="13.5">
      <c r="B193" s="44"/>
      <c r="C193" s="72"/>
      <c r="D193" s="221" t="s">
        <v>181</v>
      </c>
      <c r="E193" s="72"/>
      <c r="F193" s="224" t="s">
        <v>423</v>
      </c>
      <c r="G193" s="72"/>
      <c r="H193" s="72"/>
      <c r="I193" s="182"/>
      <c r="J193" s="72"/>
      <c r="K193" s="72"/>
      <c r="L193" s="70"/>
      <c r="M193" s="223"/>
      <c r="N193" s="45"/>
      <c r="O193" s="45"/>
      <c r="P193" s="45"/>
      <c r="Q193" s="45"/>
      <c r="R193" s="45"/>
      <c r="S193" s="45"/>
      <c r="T193" s="93"/>
      <c r="AT193" s="22" t="s">
        <v>181</v>
      </c>
      <c r="AU193" s="22" t="s">
        <v>82</v>
      </c>
    </row>
    <row r="194" spans="2:51" s="11" customFormat="1" ht="13.5">
      <c r="B194" s="238"/>
      <c r="C194" s="239"/>
      <c r="D194" s="221" t="s">
        <v>183</v>
      </c>
      <c r="E194" s="240" t="s">
        <v>21</v>
      </c>
      <c r="F194" s="241" t="s">
        <v>424</v>
      </c>
      <c r="G194" s="239"/>
      <c r="H194" s="240" t="s">
        <v>21</v>
      </c>
      <c r="I194" s="242"/>
      <c r="J194" s="239"/>
      <c r="K194" s="239"/>
      <c r="L194" s="243"/>
      <c r="M194" s="244"/>
      <c r="N194" s="245"/>
      <c r="O194" s="245"/>
      <c r="P194" s="245"/>
      <c r="Q194" s="245"/>
      <c r="R194" s="245"/>
      <c r="S194" s="245"/>
      <c r="T194" s="246"/>
      <c r="AT194" s="247" t="s">
        <v>183</v>
      </c>
      <c r="AU194" s="247" t="s">
        <v>82</v>
      </c>
      <c r="AV194" s="11" t="s">
        <v>80</v>
      </c>
      <c r="AW194" s="11" t="s">
        <v>35</v>
      </c>
      <c r="AX194" s="11" t="s">
        <v>72</v>
      </c>
      <c r="AY194" s="247" t="s">
        <v>122</v>
      </c>
    </row>
    <row r="195" spans="2:51" s="12" customFormat="1" ht="13.5">
      <c r="B195" s="248"/>
      <c r="C195" s="249"/>
      <c r="D195" s="221" t="s">
        <v>183</v>
      </c>
      <c r="E195" s="250" t="s">
        <v>21</v>
      </c>
      <c r="F195" s="251" t="s">
        <v>471</v>
      </c>
      <c r="G195" s="249"/>
      <c r="H195" s="252">
        <v>242</v>
      </c>
      <c r="I195" s="253"/>
      <c r="J195" s="249"/>
      <c r="K195" s="249"/>
      <c r="L195" s="254"/>
      <c r="M195" s="255"/>
      <c r="N195" s="256"/>
      <c r="O195" s="256"/>
      <c r="P195" s="256"/>
      <c r="Q195" s="256"/>
      <c r="R195" s="256"/>
      <c r="S195" s="256"/>
      <c r="T195" s="257"/>
      <c r="AT195" s="258" t="s">
        <v>183</v>
      </c>
      <c r="AU195" s="258" t="s">
        <v>82</v>
      </c>
      <c r="AV195" s="12" t="s">
        <v>82</v>
      </c>
      <c r="AW195" s="12" t="s">
        <v>35</v>
      </c>
      <c r="AX195" s="12" t="s">
        <v>72</v>
      </c>
      <c r="AY195" s="258" t="s">
        <v>122</v>
      </c>
    </row>
    <row r="196" spans="2:65" s="1" customFormat="1" ht="38.25" customHeight="1">
      <c r="B196" s="44"/>
      <c r="C196" s="210" t="s">
        <v>419</v>
      </c>
      <c r="D196" s="210" t="s">
        <v>123</v>
      </c>
      <c r="E196" s="211" t="s">
        <v>429</v>
      </c>
      <c r="F196" s="212" t="s">
        <v>430</v>
      </c>
      <c r="G196" s="213" t="s">
        <v>215</v>
      </c>
      <c r="H196" s="214">
        <v>9438</v>
      </c>
      <c r="I196" s="215"/>
      <c r="J196" s="214">
        <f>ROUND(I196*H196,1)</f>
        <v>0</v>
      </c>
      <c r="K196" s="212" t="s">
        <v>127</v>
      </c>
      <c r="L196" s="70"/>
      <c r="M196" s="216" t="s">
        <v>21</v>
      </c>
      <c r="N196" s="217" t="s">
        <v>43</v>
      </c>
      <c r="O196" s="45"/>
      <c r="P196" s="218">
        <f>O196*H196</f>
        <v>0</v>
      </c>
      <c r="Q196" s="218">
        <v>0</v>
      </c>
      <c r="R196" s="218">
        <f>Q196*H196</f>
        <v>0</v>
      </c>
      <c r="S196" s="218">
        <v>0</v>
      </c>
      <c r="T196" s="219">
        <f>S196*H196</f>
        <v>0</v>
      </c>
      <c r="AR196" s="22" t="s">
        <v>143</v>
      </c>
      <c r="AT196" s="22" t="s">
        <v>123</v>
      </c>
      <c r="AU196" s="22" t="s">
        <v>82</v>
      </c>
      <c r="AY196" s="22" t="s">
        <v>122</v>
      </c>
      <c r="BE196" s="220">
        <f>IF(N196="základní",J196,0)</f>
        <v>0</v>
      </c>
      <c r="BF196" s="220">
        <f>IF(N196="snížená",J196,0)</f>
        <v>0</v>
      </c>
      <c r="BG196" s="220">
        <f>IF(N196="zákl. přenesená",J196,0)</f>
        <v>0</v>
      </c>
      <c r="BH196" s="220">
        <f>IF(N196="sníž. přenesená",J196,0)</f>
        <v>0</v>
      </c>
      <c r="BI196" s="220">
        <f>IF(N196="nulová",J196,0)</f>
        <v>0</v>
      </c>
      <c r="BJ196" s="22" t="s">
        <v>80</v>
      </c>
      <c r="BK196" s="220">
        <f>ROUND(I196*H196,1)</f>
        <v>0</v>
      </c>
      <c r="BL196" s="22" t="s">
        <v>143</v>
      </c>
      <c r="BM196" s="22" t="s">
        <v>431</v>
      </c>
    </row>
    <row r="197" spans="2:47" s="1" customFormat="1" ht="13.5">
      <c r="B197" s="44"/>
      <c r="C197" s="72"/>
      <c r="D197" s="221" t="s">
        <v>181</v>
      </c>
      <c r="E197" s="72"/>
      <c r="F197" s="224" t="s">
        <v>423</v>
      </c>
      <c r="G197" s="72"/>
      <c r="H197" s="72"/>
      <c r="I197" s="182"/>
      <c r="J197" s="72"/>
      <c r="K197" s="72"/>
      <c r="L197" s="70"/>
      <c r="M197" s="223"/>
      <c r="N197" s="45"/>
      <c r="O197" s="45"/>
      <c r="P197" s="45"/>
      <c r="Q197" s="45"/>
      <c r="R197" s="45"/>
      <c r="S197" s="45"/>
      <c r="T197" s="93"/>
      <c r="AT197" s="22" t="s">
        <v>181</v>
      </c>
      <c r="AU197" s="22" t="s">
        <v>82</v>
      </c>
    </row>
    <row r="198" spans="2:51" s="12" customFormat="1" ht="13.5">
      <c r="B198" s="248"/>
      <c r="C198" s="249"/>
      <c r="D198" s="221" t="s">
        <v>183</v>
      </c>
      <c r="E198" s="250" t="s">
        <v>21</v>
      </c>
      <c r="F198" s="251" t="s">
        <v>472</v>
      </c>
      <c r="G198" s="249"/>
      <c r="H198" s="252">
        <v>9438</v>
      </c>
      <c r="I198" s="253"/>
      <c r="J198" s="249"/>
      <c r="K198" s="249"/>
      <c r="L198" s="254"/>
      <c r="M198" s="255"/>
      <c r="N198" s="256"/>
      <c r="O198" s="256"/>
      <c r="P198" s="256"/>
      <c r="Q198" s="256"/>
      <c r="R198" s="256"/>
      <c r="S198" s="256"/>
      <c r="T198" s="257"/>
      <c r="AT198" s="258" t="s">
        <v>183</v>
      </c>
      <c r="AU198" s="258" t="s">
        <v>82</v>
      </c>
      <c r="AV198" s="12" t="s">
        <v>82</v>
      </c>
      <c r="AW198" s="12" t="s">
        <v>35</v>
      </c>
      <c r="AX198" s="12" t="s">
        <v>72</v>
      </c>
      <c r="AY198" s="258" t="s">
        <v>122</v>
      </c>
    </row>
    <row r="199" spans="2:65" s="1" customFormat="1" ht="25.5" customHeight="1">
      <c r="B199" s="44"/>
      <c r="C199" s="210" t="s">
        <v>433</v>
      </c>
      <c r="D199" s="210" t="s">
        <v>123</v>
      </c>
      <c r="E199" s="211" t="s">
        <v>439</v>
      </c>
      <c r="F199" s="212" t="s">
        <v>440</v>
      </c>
      <c r="G199" s="213" t="s">
        <v>215</v>
      </c>
      <c r="H199" s="214">
        <v>465</v>
      </c>
      <c r="I199" s="215"/>
      <c r="J199" s="214">
        <f>ROUND(I199*H199,1)</f>
        <v>0</v>
      </c>
      <c r="K199" s="212" t="s">
        <v>127</v>
      </c>
      <c r="L199" s="70"/>
      <c r="M199" s="216" t="s">
        <v>21</v>
      </c>
      <c r="N199" s="217" t="s">
        <v>43</v>
      </c>
      <c r="O199" s="45"/>
      <c r="P199" s="218">
        <f>O199*H199</f>
        <v>0</v>
      </c>
      <c r="Q199" s="218">
        <v>0</v>
      </c>
      <c r="R199" s="218">
        <f>Q199*H199</f>
        <v>0</v>
      </c>
      <c r="S199" s="218">
        <v>0</v>
      </c>
      <c r="T199" s="219">
        <f>S199*H199</f>
        <v>0</v>
      </c>
      <c r="AR199" s="22" t="s">
        <v>143</v>
      </c>
      <c r="AT199" s="22" t="s">
        <v>123</v>
      </c>
      <c r="AU199" s="22" t="s">
        <v>82</v>
      </c>
      <c r="AY199" s="22" t="s">
        <v>122</v>
      </c>
      <c r="BE199" s="220">
        <f>IF(N199="základní",J199,0)</f>
        <v>0</v>
      </c>
      <c r="BF199" s="220">
        <f>IF(N199="snížená",J199,0)</f>
        <v>0</v>
      </c>
      <c r="BG199" s="220">
        <f>IF(N199="zákl. přenesená",J199,0)</f>
        <v>0</v>
      </c>
      <c r="BH199" s="220">
        <f>IF(N199="sníž. přenesená",J199,0)</f>
        <v>0</v>
      </c>
      <c r="BI199" s="220">
        <f>IF(N199="nulová",J199,0)</f>
        <v>0</v>
      </c>
      <c r="BJ199" s="22" t="s">
        <v>80</v>
      </c>
      <c r="BK199" s="220">
        <f>ROUND(I199*H199,1)</f>
        <v>0</v>
      </c>
      <c r="BL199" s="22" t="s">
        <v>143</v>
      </c>
      <c r="BM199" s="22" t="s">
        <v>441</v>
      </c>
    </row>
    <row r="200" spans="2:47" s="1" customFormat="1" ht="13.5">
      <c r="B200" s="44"/>
      <c r="C200" s="72"/>
      <c r="D200" s="221" t="s">
        <v>181</v>
      </c>
      <c r="E200" s="72"/>
      <c r="F200" s="224" t="s">
        <v>437</v>
      </c>
      <c r="G200" s="72"/>
      <c r="H200" s="72"/>
      <c r="I200" s="182"/>
      <c r="J200" s="72"/>
      <c r="K200" s="72"/>
      <c r="L200" s="70"/>
      <c r="M200" s="223"/>
      <c r="N200" s="45"/>
      <c r="O200" s="45"/>
      <c r="P200" s="45"/>
      <c r="Q200" s="45"/>
      <c r="R200" s="45"/>
      <c r="S200" s="45"/>
      <c r="T200" s="93"/>
      <c r="AT200" s="22" t="s">
        <v>181</v>
      </c>
      <c r="AU200" s="22" t="s">
        <v>82</v>
      </c>
    </row>
    <row r="201" spans="2:51" s="11" customFormat="1" ht="13.5">
      <c r="B201" s="238"/>
      <c r="C201" s="239"/>
      <c r="D201" s="221" t="s">
        <v>183</v>
      </c>
      <c r="E201" s="240" t="s">
        <v>21</v>
      </c>
      <c r="F201" s="241" t="s">
        <v>442</v>
      </c>
      <c r="G201" s="239"/>
      <c r="H201" s="240" t="s">
        <v>21</v>
      </c>
      <c r="I201" s="242"/>
      <c r="J201" s="239"/>
      <c r="K201" s="239"/>
      <c r="L201" s="243"/>
      <c r="M201" s="244"/>
      <c r="N201" s="245"/>
      <c r="O201" s="245"/>
      <c r="P201" s="245"/>
      <c r="Q201" s="245"/>
      <c r="R201" s="245"/>
      <c r="S201" s="245"/>
      <c r="T201" s="246"/>
      <c r="AT201" s="247" t="s">
        <v>183</v>
      </c>
      <c r="AU201" s="247" t="s">
        <v>82</v>
      </c>
      <c r="AV201" s="11" t="s">
        <v>80</v>
      </c>
      <c r="AW201" s="11" t="s">
        <v>35</v>
      </c>
      <c r="AX201" s="11" t="s">
        <v>72</v>
      </c>
      <c r="AY201" s="247" t="s">
        <v>122</v>
      </c>
    </row>
    <row r="202" spans="2:51" s="12" customFormat="1" ht="13.5">
      <c r="B202" s="248"/>
      <c r="C202" s="249"/>
      <c r="D202" s="221" t="s">
        <v>183</v>
      </c>
      <c r="E202" s="250" t="s">
        <v>21</v>
      </c>
      <c r="F202" s="251" t="s">
        <v>471</v>
      </c>
      <c r="G202" s="249"/>
      <c r="H202" s="252">
        <v>242</v>
      </c>
      <c r="I202" s="253"/>
      <c r="J202" s="249"/>
      <c r="K202" s="249"/>
      <c r="L202" s="254"/>
      <c r="M202" s="255"/>
      <c r="N202" s="256"/>
      <c r="O202" s="256"/>
      <c r="P202" s="256"/>
      <c r="Q202" s="256"/>
      <c r="R202" s="256"/>
      <c r="S202" s="256"/>
      <c r="T202" s="257"/>
      <c r="AT202" s="258" t="s">
        <v>183</v>
      </c>
      <c r="AU202" s="258" t="s">
        <v>82</v>
      </c>
      <c r="AV202" s="12" t="s">
        <v>82</v>
      </c>
      <c r="AW202" s="12" t="s">
        <v>35</v>
      </c>
      <c r="AX202" s="12" t="s">
        <v>72</v>
      </c>
      <c r="AY202" s="258" t="s">
        <v>122</v>
      </c>
    </row>
    <row r="203" spans="2:51" s="11" customFormat="1" ht="13.5">
      <c r="B203" s="238"/>
      <c r="C203" s="239"/>
      <c r="D203" s="221" t="s">
        <v>183</v>
      </c>
      <c r="E203" s="240" t="s">
        <v>21</v>
      </c>
      <c r="F203" s="241" t="s">
        <v>410</v>
      </c>
      <c r="G203" s="239"/>
      <c r="H203" s="240" t="s">
        <v>21</v>
      </c>
      <c r="I203" s="242"/>
      <c r="J203" s="239"/>
      <c r="K203" s="239"/>
      <c r="L203" s="243"/>
      <c r="M203" s="244"/>
      <c r="N203" s="245"/>
      <c r="O203" s="245"/>
      <c r="P203" s="245"/>
      <c r="Q203" s="245"/>
      <c r="R203" s="245"/>
      <c r="S203" s="245"/>
      <c r="T203" s="246"/>
      <c r="AT203" s="247" t="s">
        <v>183</v>
      </c>
      <c r="AU203" s="247" t="s">
        <v>82</v>
      </c>
      <c r="AV203" s="11" t="s">
        <v>80</v>
      </c>
      <c r="AW203" s="11" t="s">
        <v>35</v>
      </c>
      <c r="AX203" s="11" t="s">
        <v>72</v>
      </c>
      <c r="AY203" s="247" t="s">
        <v>122</v>
      </c>
    </row>
    <row r="204" spans="2:51" s="12" customFormat="1" ht="13.5">
      <c r="B204" s="248"/>
      <c r="C204" s="249"/>
      <c r="D204" s="221" t="s">
        <v>183</v>
      </c>
      <c r="E204" s="250" t="s">
        <v>21</v>
      </c>
      <c r="F204" s="251" t="s">
        <v>468</v>
      </c>
      <c r="G204" s="249"/>
      <c r="H204" s="252">
        <v>223</v>
      </c>
      <c r="I204" s="253"/>
      <c r="J204" s="249"/>
      <c r="K204" s="249"/>
      <c r="L204" s="254"/>
      <c r="M204" s="255"/>
      <c r="N204" s="256"/>
      <c r="O204" s="256"/>
      <c r="P204" s="256"/>
      <c r="Q204" s="256"/>
      <c r="R204" s="256"/>
      <c r="S204" s="256"/>
      <c r="T204" s="257"/>
      <c r="AT204" s="258" t="s">
        <v>183</v>
      </c>
      <c r="AU204" s="258" t="s">
        <v>82</v>
      </c>
      <c r="AV204" s="12" t="s">
        <v>82</v>
      </c>
      <c r="AW204" s="12" t="s">
        <v>35</v>
      </c>
      <c r="AX204" s="12" t="s">
        <v>72</v>
      </c>
      <c r="AY204" s="258" t="s">
        <v>122</v>
      </c>
    </row>
    <row r="205" spans="2:65" s="1" customFormat="1" ht="16.5" customHeight="1">
      <c r="B205" s="44"/>
      <c r="C205" s="210" t="s">
        <v>438</v>
      </c>
      <c r="D205" s="210" t="s">
        <v>123</v>
      </c>
      <c r="E205" s="211" t="s">
        <v>444</v>
      </c>
      <c r="F205" s="212" t="s">
        <v>445</v>
      </c>
      <c r="G205" s="213" t="s">
        <v>215</v>
      </c>
      <c r="H205" s="214">
        <v>1039.56</v>
      </c>
      <c r="I205" s="215"/>
      <c r="J205" s="214">
        <f>ROUND(I205*H205,1)</f>
        <v>0</v>
      </c>
      <c r="K205" s="212" t="s">
        <v>127</v>
      </c>
      <c r="L205" s="70"/>
      <c r="M205" s="216" t="s">
        <v>21</v>
      </c>
      <c r="N205" s="217" t="s">
        <v>43</v>
      </c>
      <c r="O205" s="45"/>
      <c r="P205" s="218">
        <f>O205*H205</f>
        <v>0</v>
      </c>
      <c r="Q205" s="218">
        <v>0</v>
      </c>
      <c r="R205" s="218">
        <f>Q205*H205</f>
        <v>0</v>
      </c>
      <c r="S205" s="218">
        <v>0</v>
      </c>
      <c r="T205" s="219">
        <f>S205*H205</f>
        <v>0</v>
      </c>
      <c r="AR205" s="22" t="s">
        <v>143</v>
      </c>
      <c r="AT205" s="22" t="s">
        <v>123</v>
      </c>
      <c r="AU205" s="22" t="s">
        <v>82</v>
      </c>
      <c r="AY205" s="22" t="s">
        <v>122</v>
      </c>
      <c r="BE205" s="220">
        <f>IF(N205="základní",J205,0)</f>
        <v>0</v>
      </c>
      <c r="BF205" s="220">
        <f>IF(N205="snížená",J205,0)</f>
        <v>0</v>
      </c>
      <c r="BG205" s="220">
        <f>IF(N205="zákl. přenesená",J205,0)</f>
        <v>0</v>
      </c>
      <c r="BH205" s="220">
        <f>IF(N205="sníž. přenesená",J205,0)</f>
        <v>0</v>
      </c>
      <c r="BI205" s="220">
        <f>IF(N205="nulová",J205,0)</f>
        <v>0</v>
      </c>
      <c r="BJ205" s="22" t="s">
        <v>80</v>
      </c>
      <c r="BK205" s="220">
        <f>ROUND(I205*H205,1)</f>
        <v>0</v>
      </c>
      <c r="BL205" s="22" t="s">
        <v>143</v>
      </c>
      <c r="BM205" s="22" t="s">
        <v>446</v>
      </c>
    </row>
    <row r="206" spans="2:47" s="1" customFormat="1" ht="13.5">
      <c r="B206" s="44"/>
      <c r="C206" s="72"/>
      <c r="D206" s="221" t="s">
        <v>181</v>
      </c>
      <c r="E206" s="72"/>
      <c r="F206" s="224" t="s">
        <v>437</v>
      </c>
      <c r="G206" s="72"/>
      <c r="H206" s="72"/>
      <c r="I206" s="182"/>
      <c r="J206" s="72"/>
      <c r="K206" s="72"/>
      <c r="L206" s="70"/>
      <c r="M206" s="223"/>
      <c r="N206" s="45"/>
      <c r="O206" s="45"/>
      <c r="P206" s="45"/>
      <c r="Q206" s="45"/>
      <c r="R206" s="45"/>
      <c r="S206" s="45"/>
      <c r="T206" s="93"/>
      <c r="AT206" s="22" t="s">
        <v>181</v>
      </c>
      <c r="AU206" s="22" t="s">
        <v>82</v>
      </c>
    </row>
    <row r="207" spans="2:51" s="11" customFormat="1" ht="13.5">
      <c r="B207" s="238"/>
      <c r="C207" s="239"/>
      <c r="D207" s="221" t="s">
        <v>183</v>
      </c>
      <c r="E207" s="240" t="s">
        <v>21</v>
      </c>
      <c r="F207" s="241" t="s">
        <v>406</v>
      </c>
      <c r="G207" s="239"/>
      <c r="H207" s="240" t="s">
        <v>21</v>
      </c>
      <c r="I207" s="242"/>
      <c r="J207" s="239"/>
      <c r="K207" s="239"/>
      <c r="L207" s="243"/>
      <c r="M207" s="244"/>
      <c r="N207" s="245"/>
      <c r="O207" s="245"/>
      <c r="P207" s="245"/>
      <c r="Q207" s="245"/>
      <c r="R207" s="245"/>
      <c r="S207" s="245"/>
      <c r="T207" s="246"/>
      <c r="AT207" s="247" t="s">
        <v>183</v>
      </c>
      <c r="AU207" s="247" t="s">
        <v>82</v>
      </c>
      <c r="AV207" s="11" t="s">
        <v>80</v>
      </c>
      <c r="AW207" s="11" t="s">
        <v>35</v>
      </c>
      <c r="AX207" s="11" t="s">
        <v>72</v>
      </c>
      <c r="AY207" s="247" t="s">
        <v>122</v>
      </c>
    </row>
    <row r="208" spans="2:51" s="12" customFormat="1" ht="13.5">
      <c r="B208" s="248"/>
      <c r="C208" s="249"/>
      <c r="D208" s="221" t="s">
        <v>183</v>
      </c>
      <c r="E208" s="250" t="s">
        <v>21</v>
      </c>
      <c r="F208" s="251" t="s">
        <v>466</v>
      </c>
      <c r="G208" s="249"/>
      <c r="H208" s="252">
        <v>484</v>
      </c>
      <c r="I208" s="253"/>
      <c r="J208" s="249"/>
      <c r="K208" s="249"/>
      <c r="L208" s="254"/>
      <c r="M208" s="255"/>
      <c r="N208" s="256"/>
      <c r="O208" s="256"/>
      <c r="P208" s="256"/>
      <c r="Q208" s="256"/>
      <c r="R208" s="256"/>
      <c r="S208" s="256"/>
      <c r="T208" s="257"/>
      <c r="AT208" s="258" t="s">
        <v>183</v>
      </c>
      <c r="AU208" s="258" t="s">
        <v>82</v>
      </c>
      <c r="AV208" s="12" t="s">
        <v>82</v>
      </c>
      <c r="AW208" s="12" t="s">
        <v>35</v>
      </c>
      <c r="AX208" s="12" t="s">
        <v>72</v>
      </c>
      <c r="AY208" s="258" t="s">
        <v>122</v>
      </c>
    </row>
    <row r="209" spans="2:51" s="11" customFormat="1" ht="13.5">
      <c r="B209" s="238"/>
      <c r="C209" s="239"/>
      <c r="D209" s="221" t="s">
        <v>183</v>
      </c>
      <c r="E209" s="240" t="s">
        <v>21</v>
      </c>
      <c r="F209" s="241" t="s">
        <v>408</v>
      </c>
      <c r="G209" s="239"/>
      <c r="H209" s="240" t="s">
        <v>21</v>
      </c>
      <c r="I209" s="242"/>
      <c r="J209" s="239"/>
      <c r="K209" s="239"/>
      <c r="L209" s="243"/>
      <c r="M209" s="244"/>
      <c r="N209" s="245"/>
      <c r="O209" s="245"/>
      <c r="P209" s="245"/>
      <c r="Q209" s="245"/>
      <c r="R209" s="245"/>
      <c r="S209" s="245"/>
      <c r="T209" s="246"/>
      <c r="AT209" s="247" t="s">
        <v>183</v>
      </c>
      <c r="AU209" s="247" t="s">
        <v>82</v>
      </c>
      <c r="AV209" s="11" t="s">
        <v>80</v>
      </c>
      <c r="AW209" s="11" t="s">
        <v>35</v>
      </c>
      <c r="AX209" s="11" t="s">
        <v>72</v>
      </c>
      <c r="AY209" s="247" t="s">
        <v>122</v>
      </c>
    </row>
    <row r="210" spans="2:51" s="12" customFormat="1" ht="13.5">
      <c r="B210" s="248"/>
      <c r="C210" s="249"/>
      <c r="D210" s="221" t="s">
        <v>183</v>
      </c>
      <c r="E210" s="250" t="s">
        <v>21</v>
      </c>
      <c r="F210" s="251" t="s">
        <v>467</v>
      </c>
      <c r="G210" s="249"/>
      <c r="H210" s="252">
        <v>550.4</v>
      </c>
      <c r="I210" s="253"/>
      <c r="J210" s="249"/>
      <c r="K210" s="249"/>
      <c r="L210" s="254"/>
      <c r="M210" s="255"/>
      <c r="N210" s="256"/>
      <c r="O210" s="256"/>
      <c r="P210" s="256"/>
      <c r="Q210" s="256"/>
      <c r="R210" s="256"/>
      <c r="S210" s="256"/>
      <c r="T210" s="257"/>
      <c r="AT210" s="258" t="s">
        <v>183</v>
      </c>
      <c r="AU210" s="258" t="s">
        <v>82</v>
      </c>
      <c r="AV210" s="12" t="s">
        <v>82</v>
      </c>
      <c r="AW210" s="12" t="s">
        <v>35</v>
      </c>
      <c r="AX210" s="12" t="s">
        <v>72</v>
      </c>
      <c r="AY210" s="258" t="s">
        <v>122</v>
      </c>
    </row>
    <row r="211" spans="2:51" s="11" customFormat="1" ht="13.5">
      <c r="B211" s="238"/>
      <c r="C211" s="239"/>
      <c r="D211" s="221" t="s">
        <v>183</v>
      </c>
      <c r="E211" s="240" t="s">
        <v>21</v>
      </c>
      <c r="F211" s="241" t="s">
        <v>412</v>
      </c>
      <c r="G211" s="239"/>
      <c r="H211" s="240" t="s">
        <v>21</v>
      </c>
      <c r="I211" s="242"/>
      <c r="J211" s="239"/>
      <c r="K211" s="239"/>
      <c r="L211" s="243"/>
      <c r="M211" s="244"/>
      <c r="N211" s="245"/>
      <c r="O211" s="245"/>
      <c r="P211" s="245"/>
      <c r="Q211" s="245"/>
      <c r="R211" s="245"/>
      <c r="S211" s="245"/>
      <c r="T211" s="246"/>
      <c r="AT211" s="247" t="s">
        <v>183</v>
      </c>
      <c r="AU211" s="247" t="s">
        <v>82</v>
      </c>
      <c r="AV211" s="11" t="s">
        <v>80</v>
      </c>
      <c r="AW211" s="11" t="s">
        <v>35</v>
      </c>
      <c r="AX211" s="11" t="s">
        <v>72</v>
      </c>
      <c r="AY211" s="247" t="s">
        <v>122</v>
      </c>
    </row>
    <row r="212" spans="2:51" s="12" customFormat="1" ht="13.5">
      <c r="B212" s="248"/>
      <c r="C212" s="249"/>
      <c r="D212" s="221" t="s">
        <v>183</v>
      </c>
      <c r="E212" s="250" t="s">
        <v>21</v>
      </c>
      <c r="F212" s="251" t="s">
        <v>469</v>
      </c>
      <c r="G212" s="249"/>
      <c r="H212" s="252">
        <v>5.16</v>
      </c>
      <c r="I212" s="253"/>
      <c r="J212" s="249"/>
      <c r="K212" s="249"/>
      <c r="L212" s="254"/>
      <c r="M212" s="268"/>
      <c r="N212" s="269"/>
      <c r="O212" s="269"/>
      <c r="P212" s="269"/>
      <c r="Q212" s="269"/>
      <c r="R212" s="269"/>
      <c r="S212" s="269"/>
      <c r="T212" s="270"/>
      <c r="AT212" s="258" t="s">
        <v>183</v>
      </c>
      <c r="AU212" s="258" t="s">
        <v>82</v>
      </c>
      <c r="AV212" s="12" t="s">
        <v>82</v>
      </c>
      <c r="AW212" s="12" t="s">
        <v>35</v>
      </c>
      <c r="AX212" s="12" t="s">
        <v>72</v>
      </c>
      <c r="AY212" s="258" t="s">
        <v>122</v>
      </c>
    </row>
    <row r="213" spans="2:12" s="1" customFormat="1" ht="6.95" customHeight="1">
      <c r="B213" s="65"/>
      <c r="C213" s="66"/>
      <c r="D213" s="66"/>
      <c r="E213" s="66"/>
      <c r="F213" s="66"/>
      <c r="G213" s="66"/>
      <c r="H213" s="66"/>
      <c r="I213" s="164"/>
      <c r="J213" s="66"/>
      <c r="K213" s="66"/>
      <c r="L213" s="70"/>
    </row>
  </sheetData>
  <sheetProtection password="CC35" sheet="1" objects="1" scenarios="1" formatColumns="0" formatRows="0" autoFilter="0"/>
  <autoFilter ref="C81:K212"/>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1" customWidth="1"/>
    <col min="2" max="2" width="1.66796875" style="271" customWidth="1"/>
    <col min="3" max="4" width="5" style="271" customWidth="1"/>
    <col min="5" max="5" width="11.66015625" style="271" customWidth="1"/>
    <col min="6" max="6" width="9.16015625" style="271" customWidth="1"/>
    <col min="7" max="7" width="5" style="271" customWidth="1"/>
    <col min="8" max="8" width="77.83203125" style="271" customWidth="1"/>
    <col min="9" max="10" width="20" style="271" customWidth="1"/>
    <col min="11" max="11" width="1.66796875" style="271" customWidth="1"/>
  </cols>
  <sheetData>
    <row r="1" ht="37.5" customHeight="1"/>
    <row r="2" spans="2:11" ht="7.5" customHeight="1">
      <c r="B2" s="272"/>
      <c r="C2" s="273"/>
      <c r="D2" s="273"/>
      <c r="E2" s="273"/>
      <c r="F2" s="273"/>
      <c r="G2" s="273"/>
      <c r="H2" s="273"/>
      <c r="I2" s="273"/>
      <c r="J2" s="273"/>
      <c r="K2" s="274"/>
    </row>
    <row r="3" spans="2:11" s="13" customFormat="1" ht="45" customHeight="1">
      <c r="B3" s="275"/>
      <c r="C3" s="276" t="s">
        <v>473</v>
      </c>
      <c r="D3" s="276"/>
      <c r="E3" s="276"/>
      <c r="F3" s="276"/>
      <c r="G3" s="276"/>
      <c r="H3" s="276"/>
      <c r="I3" s="276"/>
      <c r="J3" s="276"/>
      <c r="K3" s="277"/>
    </row>
    <row r="4" spans="2:11" ht="25.5" customHeight="1">
      <c r="B4" s="278"/>
      <c r="C4" s="279" t="s">
        <v>474</v>
      </c>
      <c r="D4" s="279"/>
      <c r="E4" s="279"/>
      <c r="F4" s="279"/>
      <c r="G4" s="279"/>
      <c r="H4" s="279"/>
      <c r="I4" s="279"/>
      <c r="J4" s="279"/>
      <c r="K4" s="280"/>
    </row>
    <row r="5" spans="2:11" ht="5.25" customHeight="1">
      <c r="B5" s="278"/>
      <c r="C5" s="281"/>
      <c r="D5" s="281"/>
      <c r="E5" s="281"/>
      <c r="F5" s="281"/>
      <c r="G5" s="281"/>
      <c r="H5" s="281"/>
      <c r="I5" s="281"/>
      <c r="J5" s="281"/>
      <c r="K5" s="280"/>
    </row>
    <row r="6" spans="2:11" ht="15" customHeight="1">
      <c r="B6" s="278"/>
      <c r="C6" s="282" t="s">
        <v>475</v>
      </c>
      <c r="D6" s="282"/>
      <c r="E6" s="282"/>
      <c r="F6" s="282"/>
      <c r="G6" s="282"/>
      <c r="H6" s="282"/>
      <c r="I6" s="282"/>
      <c r="J6" s="282"/>
      <c r="K6" s="280"/>
    </row>
    <row r="7" spans="2:11" ht="15" customHeight="1">
      <c r="B7" s="283"/>
      <c r="C7" s="282" t="s">
        <v>476</v>
      </c>
      <c r="D7" s="282"/>
      <c r="E7" s="282"/>
      <c r="F7" s="282"/>
      <c r="G7" s="282"/>
      <c r="H7" s="282"/>
      <c r="I7" s="282"/>
      <c r="J7" s="282"/>
      <c r="K7" s="280"/>
    </row>
    <row r="8" spans="2:11" ht="12.75" customHeight="1">
      <c r="B8" s="283"/>
      <c r="C8" s="282"/>
      <c r="D8" s="282"/>
      <c r="E8" s="282"/>
      <c r="F8" s="282"/>
      <c r="G8" s="282"/>
      <c r="H8" s="282"/>
      <c r="I8" s="282"/>
      <c r="J8" s="282"/>
      <c r="K8" s="280"/>
    </row>
    <row r="9" spans="2:11" ht="15" customHeight="1">
      <c r="B9" s="283"/>
      <c r="C9" s="282" t="s">
        <v>477</v>
      </c>
      <c r="D9" s="282"/>
      <c r="E9" s="282"/>
      <c r="F9" s="282"/>
      <c r="G9" s="282"/>
      <c r="H9" s="282"/>
      <c r="I9" s="282"/>
      <c r="J9" s="282"/>
      <c r="K9" s="280"/>
    </row>
    <row r="10" spans="2:11" ht="15" customHeight="1">
      <c r="B10" s="283"/>
      <c r="C10" s="282"/>
      <c r="D10" s="282" t="s">
        <v>478</v>
      </c>
      <c r="E10" s="282"/>
      <c r="F10" s="282"/>
      <c r="G10" s="282"/>
      <c r="H10" s="282"/>
      <c r="I10" s="282"/>
      <c r="J10" s="282"/>
      <c r="K10" s="280"/>
    </row>
    <row r="11" spans="2:11" ht="15" customHeight="1">
      <c r="B11" s="283"/>
      <c r="C11" s="284"/>
      <c r="D11" s="282" t="s">
        <v>479</v>
      </c>
      <c r="E11" s="282"/>
      <c r="F11" s="282"/>
      <c r="G11" s="282"/>
      <c r="H11" s="282"/>
      <c r="I11" s="282"/>
      <c r="J11" s="282"/>
      <c r="K11" s="280"/>
    </row>
    <row r="12" spans="2:11" ht="12.75" customHeight="1">
      <c r="B12" s="283"/>
      <c r="C12" s="284"/>
      <c r="D12" s="284"/>
      <c r="E12" s="284"/>
      <c r="F12" s="284"/>
      <c r="G12" s="284"/>
      <c r="H12" s="284"/>
      <c r="I12" s="284"/>
      <c r="J12" s="284"/>
      <c r="K12" s="280"/>
    </row>
    <row r="13" spans="2:11" ht="15" customHeight="1">
      <c r="B13" s="283"/>
      <c r="C13" s="284"/>
      <c r="D13" s="282" t="s">
        <v>480</v>
      </c>
      <c r="E13" s="282"/>
      <c r="F13" s="282"/>
      <c r="G13" s="282"/>
      <c r="H13" s="282"/>
      <c r="I13" s="282"/>
      <c r="J13" s="282"/>
      <c r="K13" s="280"/>
    </row>
    <row r="14" spans="2:11" ht="15" customHeight="1">
      <c r="B14" s="283"/>
      <c r="C14" s="284"/>
      <c r="D14" s="282" t="s">
        <v>481</v>
      </c>
      <c r="E14" s="282"/>
      <c r="F14" s="282"/>
      <c r="G14" s="282"/>
      <c r="H14" s="282"/>
      <c r="I14" s="282"/>
      <c r="J14" s="282"/>
      <c r="K14" s="280"/>
    </row>
    <row r="15" spans="2:11" ht="15" customHeight="1">
      <c r="B15" s="283"/>
      <c r="C15" s="284"/>
      <c r="D15" s="282" t="s">
        <v>482</v>
      </c>
      <c r="E15" s="282"/>
      <c r="F15" s="282"/>
      <c r="G15" s="282"/>
      <c r="H15" s="282"/>
      <c r="I15" s="282"/>
      <c r="J15" s="282"/>
      <c r="K15" s="280"/>
    </row>
    <row r="16" spans="2:11" ht="15" customHeight="1">
      <c r="B16" s="283"/>
      <c r="C16" s="284"/>
      <c r="D16" s="284"/>
      <c r="E16" s="285" t="s">
        <v>79</v>
      </c>
      <c r="F16" s="282" t="s">
        <v>483</v>
      </c>
      <c r="G16" s="282"/>
      <c r="H16" s="282"/>
      <c r="I16" s="282"/>
      <c r="J16" s="282"/>
      <c r="K16" s="280"/>
    </row>
    <row r="17" spans="2:11" ht="15" customHeight="1">
      <c r="B17" s="283"/>
      <c r="C17" s="284"/>
      <c r="D17" s="284"/>
      <c r="E17" s="285" t="s">
        <v>484</v>
      </c>
      <c r="F17" s="282" t="s">
        <v>485</v>
      </c>
      <c r="G17" s="282"/>
      <c r="H17" s="282"/>
      <c r="I17" s="282"/>
      <c r="J17" s="282"/>
      <c r="K17" s="280"/>
    </row>
    <row r="18" spans="2:11" ht="15" customHeight="1">
      <c r="B18" s="283"/>
      <c r="C18" s="284"/>
      <c r="D18" s="284"/>
      <c r="E18" s="285" t="s">
        <v>486</v>
      </c>
      <c r="F18" s="282" t="s">
        <v>487</v>
      </c>
      <c r="G18" s="282"/>
      <c r="H18" s="282"/>
      <c r="I18" s="282"/>
      <c r="J18" s="282"/>
      <c r="K18" s="280"/>
    </row>
    <row r="19" spans="2:11" ht="15" customHeight="1">
      <c r="B19" s="283"/>
      <c r="C19" s="284"/>
      <c r="D19" s="284"/>
      <c r="E19" s="285" t="s">
        <v>488</v>
      </c>
      <c r="F19" s="282" t="s">
        <v>489</v>
      </c>
      <c r="G19" s="282"/>
      <c r="H19" s="282"/>
      <c r="I19" s="282"/>
      <c r="J19" s="282"/>
      <c r="K19" s="280"/>
    </row>
    <row r="20" spans="2:11" ht="15" customHeight="1">
      <c r="B20" s="283"/>
      <c r="C20" s="284"/>
      <c r="D20" s="284"/>
      <c r="E20" s="285" t="s">
        <v>490</v>
      </c>
      <c r="F20" s="282" t="s">
        <v>491</v>
      </c>
      <c r="G20" s="282"/>
      <c r="H20" s="282"/>
      <c r="I20" s="282"/>
      <c r="J20" s="282"/>
      <c r="K20" s="280"/>
    </row>
    <row r="21" spans="2:11" ht="15" customHeight="1">
      <c r="B21" s="283"/>
      <c r="C21" s="284"/>
      <c r="D21" s="284"/>
      <c r="E21" s="285" t="s">
        <v>492</v>
      </c>
      <c r="F21" s="282" t="s">
        <v>493</v>
      </c>
      <c r="G21" s="282"/>
      <c r="H21" s="282"/>
      <c r="I21" s="282"/>
      <c r="J21" s="282"/>
      <c r="K21" s="280"/>
    </row>
    <row r="22" spans="2:11" ht="12.75" customHeight="1">
      <c r="B22" s="283"/>
      <c r="C22" s="284"/>
      <c r="D22" s="284"/>
      <c r="E22" s="284"/>
      <c r="F22" s="284"/>
      <c r="G22" s="284"/>
      <c r="H22" s="284"/>
      <c r="I22" s="284"/>
      <c r="J22" s="284"/>
      <c r="K22" s="280"/>
    </row>
    <row r="23" spans="2:11" ht="15" customHeight="1">
      <c r="B23" s="283"/>
      <c r="C23" s="282" t="s">
        <v>494</v>
      </c>
      <c r="D23" s="282"/>
      <c r="E23" s="282"/>
      <c r="F23" s="282"/>
      <c r="G23" s="282"/>
      <c r="H23" s="282"/>
      <c r="I23" s="282"/>
      <c r="J23" s="282"/>
      <c r="K23" s="280"/>
    </row>
    <row r="24" spans="2:11" ht="15" customHeight="1">
      <c r="B24" s="283"/>
      <c r="C24" s="282" t="s">
        <v>495</v>
      </c>
      <c r="D24" s="282"/>
      <c r="E24" s="282"/>
      <c r="F24" s="282"/>
      <c r="G24" s="282"/>
      <c r="H24" s="282"/>
      <c r="I24" s="282"/>
      <c r="J24" s="282"/>
      <c r="K24" s="280"/>
    </row>
    <row r="25" spans="2:11" ht="15" customHeight="1">
      <c r="B25" s="283"/>
      <c r="C25" s="282"/>
      <c r="D25" s="282" t="s">
        <v>496</v>
      </c>
      <c r="E25" s="282"/>
      <c r="F25" s="282"/>
      <c r="G25" s="282"/>
      <c r="H25" s="282"/>
      <c r="I25" s="282"/>
      <c r="J25" s="282"/>
      <c r="K25" s="280"/>
    </row>
    <row r="26" spans="2:11" ht="15" customHeight="1">
      <c r="B26" s="283"/>
      <c r="C26" s="284"/>
      <c r="D26" s="282" t="s">
        <v>497</v>
      </c>
      <c r="E26" s="282"/>
      <c r="F26" s="282"/>
      <c r="G26" s="282"/>
      <c r="H26" s="282"/>
      <c r="I26" s="282"/>
      <c r="J26" s="282"/>
      <c r="K26" s="280"/>
    </row>
    <row r="27" spans="2:11" ht="12.75" customHeight="1">
      <c r="B27" s="283"/>
      <c r="C27" s="284"/>
      <c r="D27" s="284"/>
      <c r="E27" s="284"/>
      <c r="F27" s="284"/>
      <c r="G27" s="284"/>
      <c r="H27" s="284"/>
      <c r="I27" s="284"/>
      <c r="J27" s="284"/>
      <c r="K27" s="280"/>
    </row>
    <row r="28" spans="2:11" ht="15" customHeight="1">
      <c r="B28" s="283"/>
      <c r="C28" s="284"/>
      <c r="D28" s="282" t="s">
        <v>498</v>
      </c>
      <c r="E28" s="282"/>
      <c r="F28" s="282"/>
      <c r="G28" s="282"/>
      <c r="H28" s="282"/>
      <c r="I28" s="282"/>
      <c r="J28" s="282"/>
      <c r="K28" s="280"/>
    </row>
    <row r="29" spans="2:11" ht="15" customHeight="1">
      <c r="B29" s="283"/>
      <c r="C29" s="284"/>
      <c r="D29" s="282" t="s">
        <v>499</v>
      </c>
      <c r="E29" s="282"/>
      <c r="F29" s="282"/>
      <c r="G29" s="282"/>
      <c r="H29" s="282"/>
      <c r="I29" s="282"/>
      <c r="J29" s="282"/>
      <c r="K29" s="280"/>
    </row>
    <row r="30" spans="2:11" ht="12.75" customHeight="1">
      <c r="B30" s="283"/>
      <c r="C30" s="284"/>
      <c r="D30" s="284"/>
      <c r="E30" s="284"/>
      <c r="F30" s="284"/>
      <c r="G30" s="284"/>
      <c r="H30" s="284"/>
      <c r="I30" s="284"/>
      <c r="J30" s="284"/>
      <c r="K30" s="280"/>
    </row>
    <row r="31" spans="2:11" ht="15" customHeight="1">
      <c r="B31" s="283"/>
      <c r="C31" s="284"/>
      <c r="D31" s="282" t="s">
        <v>500</v>
      </c>
      <c r="E31" s="282"/>
      <c r="F31" s="282"/>
      <c r="G31" s="282"/>
      <c r="H31" s="282"/>
      <c r="I31" s="282"/>
      <c r="J31" s="282"/>
      <c r="K31" s="280"/>
    </row>
    <row r="32" spans="2:11" ht="15" customHeight="1">
      <c r="B32" s="283"/>
      <c r="C32" s="284"/>
      <c r="D32" s="282" t="s">
        <v>501</v>
      </c>
      <c r="E32" s="282"/>
      <c r="F32" s="282"/>
      <c r="G32" s="282"/>
      <c r="H32" s="282"/>
      <c r="I32" s="282"/>
      <c r="J32" s="282"/>
      <c r="K32" s="280"/>
    </row>
    <row r="33" spans="2:11" ht="15" customHeight="1">
      <c r="B33" s="283"/>
      <c r="C33" s="284"/>
      <c r="D33" s="282" t="s">
        <v>502</v>
      </c>
      <c r="E33" s="282"/>
      <c r="F33" s="282"/>
      <c r="G33" s="282"/>
      <c r="H33" s="282"/>
      <c r="I33" s="282"/>
      <c r="J33" s="282"/>
      <c r="K33" s="280"/>
    </row>
    <row r="34" spans="2:11" ht="15" customHeight="1">
      <c r="B34" s="283"/>
      <c r="C34" s="284"/>
      <c r="D34" s="282"/>
      <c r="E34" s="286" t="s">
        <v>107</v>
      </c>
      <c r="F34" s="282"/>
      <c r="G34" s="282" t="s">
        <v>503</v>
      </c>
      <c r="H34" s="282"/>
      <c r="I34" s="282"/>
      <c r="J34" s="282"/>
      <c r="K34" s="280"/>
    </row>
    <row r="35" spans="2:11" ht="30.75" customHeight="1">
      <c r="B35" s="283"/>
      <c r="C35" s="284"/>
      <c r="D35" s="282"/>
      <c r="E35" s="286" t="s">
        <v>504</v>
      </c>
      <c r="F35" s="282"/>
      <c r="G35" s="282" t="s">
        <v>505</v>
      </c>
      <c r="H35" s="282"/>
      <c r="I35" s="282"/>
      <c r="J35" s="282"/>
      <c r="K35" s="280"/>
    </row>
    <row r="36" spans="2:11" ht="15" customHeight="1">
      <c r="B36" s="283"/>
      <c r="C36" s="284"/>
      <c r="D36" s="282"/>
      <c r="E36" s="286" t="s">
        <v>53</v>
      </c>
      <c r="F36" s="282"/>
      <c r="G36" s="282" t="s">
        <v>506</v>
      </c>
      <c r="H36" s="282"/>
      <c r="I36" s="282"/>
      <c r="J36" s="282"/>
      <c r="K36" s="280"/>
    </row>
    <row r="37" spans="2:11" ht="15" customHeight="1">
      <c r="B37" s="283"/>
      <c r="C37" s="284"/>
      <c r="D37" s="282"/>
      <c r="E37" s="286" t="s">
        <v>108</v>
      </c>
      <c r="F37" s="282"/>
      <c r="G37" s="282" t="s">
        <v>507</v>
      </c>
      <c r="H37" s="282"/>
      <c r="I37" s="282"/>
      <c r="J37" s="282"/>
      <c r="K37" s="280"/>
    </row>
    <row r="38" spans="2:11" ht="15" customHeight="1">
      <c r="B38" s="283"/>
      <c r="C38" s="284"/>
      <c r="D38" s="282"/>
      <c r="E38" s="286" t="s">
        <v>109</v>
      </c>
      <c r="F38" s="282"/>
      <c r="G38" s="282" t="s">
        <v>508</v>
      </c>
      <c r="H38" s="282"/>
      <c r="I38" s="282"/>
      <c r="J38" s="282"/>
      <c r="K38" s="280"/>
    </row>
    <row r="39" spans="2:11" ht="15" customHeight="1">
      <c r="B39" s="283"/>
      <c r="C39" s="284"/>
      <c r="D39" s="282"/>
      <c r="E39" s="286" t="s">
        <v>110</v>
      </c>
      <c r="F39" s="282"/>
      <c r="G39" s="282" t="s">
        <v>509</v>
      </c>
      <c r="H39" s="282"/>
      <c r="I39" s="282"/>
      <c r="J39" s="282"/>
      <c r="K39" s="280"/>
    </row>
    <row r="40" spans="2:11" ht="15" customHeight="1">
      <c r="B40" s="283"/>
      <c r="C40" s="284"/>
      <c r="D40" s="282"/>
      <c r="E40" s="286" t="s">
        <v>510</v>
      </c>
      <c r="F40" s="282"/>
      <c r="G40" s="282" t="s">
        <v>511</v>
      </c>
      <c r="H40" s="282"/>
      <c r="I40" s="282"/>
      <c r="J40" s="282"/>
      <c r="K40" s="280"/>
    </row>
    <row r="41" spans="2:11" ht="15" customHeight="1">
      <c r="B41" s="283"/>
      <c r="C41" s="284"/>
      <c r="D41" s="282"/>
      <c r="E41" s="286"/>
      <c r="F41" s="282"/>
      <c r="G41" s="282" t="s">
        <v>512</v>
      </c>
      <c r="H41" s="282"/>
      <c r="I41" s="282"/>
      <c r="J41" s="282"/>
      <c r="K41" s="280"/>
    </row>
    <row r="42" spans="2:11" ht="15" customHeight="1">
      <c r="B42" s="283"/>
      <c r="C42" s="284"/>
      <c r="D42" s="282"/>
      <c r="E42" s="286" t="s">
        <v>513</v>
      </c>
      <c r="F42" s="282"/>
      <c r="G42" s="282" t="s">
        <v>514</v>
      </c>
      <c r="H42" s="282"/>
      <c r="I42" s="282"/>
      <c r="J42" s="282"/>
      <c r="K42" s="280"/>
    </row>
    <row r="43" spans="2:11" ht="15" customHeight="1">
      <c r="B43" s="283"/>
      <c r="C43" s="284"/>
      <c r="D43" s="282"/>
      <c r="E43" s="286" t="s">
        <v>112</v>
      </c>
      <c r="F43" s="282"/>
      <c r="G43" s="282" t="s">
        <v>515</v>
      </c>
      <c r="H43" s="282"/>
      <c r="I43" s="282"/>
      <c r="J43" s="282"/>
      <c r="K43" s="280"/>
    </row>
    <row r="44" spans="2:11" ht="12.75" customHeight="1">
      <c r="B44" s="283"/>
      <c r="C44" s="284"/>
      <c r="D44" s="282"/>
      <c r="E44" s="282"/>
      <c r="F44" s="282"/>
      <c r="G44" s="282"/>
      <c r="H44" s="282"/>
      <c r="I44" s="282"/>
      <c r="J44" s="282"/>
      <c r="K44" s="280"/>
    </row>
    <row r="45" spans="2:11" ht="15" customHeight="1">
      <c r="B45" s="283"/>
      <c r="C45" s="284"/>
      <c r="D45" s="282" t="s">
        <v>516</v>
      </c>
      <c r="E45" s="282"/>
      <c r="F45" s="282"/>
      <c r="G45" s="282"/>
      <c r="H45" s="282"/>
      <c r="I45" s="282"/>
      <c r="J45" s="282"/>
      <c r="K45" s="280"/>
    </row>
    <row r="46" spans="2:11" ht="15" customHeight="1">
      <c r="B46" s="283"/>
      <c r="C46" s="284"/>
      <c r="D46" s="284"/>
      <c r="E46" s="282" t="s">
        <v>517</v>
      </c>
      <c r="F46" s="282"/>
      <c r="G46" s="282"/>
      <c r="H46" s="282"/>
      <c r="I46" s="282"/>
      <c r="J46" s="282"/>
      <c r="K46" s="280"/>
    </row>
    <row r="47" spans="2:11" ht="15" customHeight="1">
      <c r="B47" s="283"/>
      <c r="C47" s="284"/>
      <c r="D47" s="284"/>
      <c r="E47" s="282" t="s">
        <v>518</v>
      </c>
      <c r="F47" s="282"/>
      <c r="G47" s="282"/>
      <c r="H47" s="282"/>
      <c r="I47" s="282"/>
      <c r="J47" s="282"/>
      <c r="K47" s="280"/>
    </row>
    <row r="48" spans="2:11" ht="15" customHeight="1">
      <c r="B48" s="283"/>
      <c r="C48" s="284"/>
      <c r="D48" s="284"/>
      <c r="E48" s="282" t="s">
        <v>519</v>
      </c>
      <c r="F48" s="282"/>
      <c r="G48" s="282"/>
      <c r="H48" s="282"/>
      <c r="I48" s="282"/>
      <c r="J48" s="282"/>
      <c r="K48" s="280"/>
    </row>
    <row r="49" spans="2:11" ht="15" customHeight="1">
      <c r="B49" s="283"/>
      <c r="C49" s="284"/>
      <c r="D49" s="282" t="s">
        <v>520</v>
      </c>
      <c r="E49" s="282"/>
      <c r="F49" s="282"/>
      <c r="G49" s="282"/>
      <c r="H49" s="282"/>
      <c r="I49" s="282"/>
      <c r="J49" s="282"/>
      <c r="K49" s="280"/>
    </row>
    <row r="50" spans="2:11" ht="25.5" customHeight="1">
      <c r="B50" s="278"/>
      <c r="C50" s="279" t="s">
        <v>521</v>
      </c>
      <c r="D50" s="279"/>
      <c r="E50" s="279"/>
      <c r="F50" s="279"/>
      <c r="G50" s="279"/>
      <c r="H50" s="279"/>
      <c r="I50" s="279"/>
      <c r="J50" s="279"/>
      <c r="K50" s="280"/>
    </row>
    <row r="51" spans="2:11" ht="5.25" customHeight="1">
      <c r="B51" s="278"/>
      <c r="C51" s="281"/>
      <c r="D51" s="281"/>
      <c r="E51" s="281"/>
      <c r="F51" s="281"/>
      <c r="G51" s="281"/>
      <c r="H51" s="281"/>
      <c r="I51" s="281"/>
      <c r="J51" s="281"/>
      <c r="K51" s="280"/>
    </row>
    <row r="52" spans="2:11" ht="15" customHeight="1">
      <c r="B52" s="278"/>
      <c r="C52" s="282" t="s">
        <v>522</v>
      </c>
      <c r="D52" s="282"/>
      <c r="E52" s="282"/>
      <c r="F52" s="282"/>
      <c r="G52" s="282"/>
      <c r="H52" s="282"/>
      <c r="I52" s="282"/>
      <c r="J52" s="282"/>
      <c r="K52" s="280"/>
    </row>
    <row r="53" spans="2:11" ht="15" customHeight="1">
      <c r="B53" s="278"/>
      <c r="C53" s="282" t="s">
        <v>523</v>
      </c>
      <c r="D53" s="282"/>
      <c r="E53" s="282"/>
      <c r="F53" s="282"/>
      <c r="G53" s="282"/>
      <c r="H53" s="282"/>
      <c r="I53" s="282"/>
      <c r="J53" s="282"/>
      <c r="K53" s="280"/>
    </row>
    <row r="54" spans="2:11" ht="12.75" customHeight="1">
      <c r="B54" s="278"/>
      <c r="C54" s="282"/>
      <c r="D54" s="282"/>
      <c r="E54" s="282"/>
      <c r="F54" s="282"/>
      <c r="G54" s="282"/>
      <c r="H54" s="282"/>
      <c r="I54" s="282"/>
      <c r="J54" s="282"/>
      <c r="K54" s="280"/>
    </row>
    <row r="55" spans="2:11" ht="15" customHeight="1">
      <c r="B55" s="278"/>
      <c r="C55" s="282" t="s">
        <v>524</v>
      </c>
      <c r="D55" s="282"/>
      <c r="E55" s="282"/>
      <c r="F55" s="282"/>
      <c r="G55" s="282"/>
      <c r="H55" s="282"/>
      <c r="I55" s="282"/>
      <c r="J55" s="282"/>
      <c r="K55" s="280"/>
    </row>
    <row r="56" spans="2:11" ht="15" customHeight="1">
      <c r="B56" s="278"/>
      <c r="C56" s="284"/>
      <c r="D56" s="282" t="s">
        <v>525</v>
      </c>
      <c r="E56" s="282"/>
      <c r="F56" s="282"/>
      <c r="G56" s="282"/>
      <c r="H56" s="282"/>
      <c r="I56" s="282"/>
      <c r="J56" s="282"/>
      <c r="K56" s="280"/>
    </row>
    <row r="57" spans="2:11" ht="15" customHeight="1">
      <c r="B57" s="278"/>
      <c r="C57" s="284"/>
      <c r="D57" s="282" t="s">
        <v>526</v>
      </c>
      <c r="E57" s="282"/>
      <c r="F57" s="282"/>
      <c r="G57" s="282"/>
      <c r="H57" s="282"/>
      <c r="I57" s="282"/>
      <c r="J57" s="282"/>
      <c r="K57" s="280"/>
    </row>
    <row r="58" spans="2:11" ht="15" customHeight="1">
      <c r="B58" s="278"/>
      <c r="C58" s="284"/>
      <c r="D58" s="282" t="s">
        <v>527</v>
      </c>
      <c r="E58" s="282"/>
      <c r="F58" s="282"/>
      <c r="G58" s="282"/>
      <c r="H58" s="282"/>
      <c r="I58" s="282"/>
      <c r="J58" s="282"/>
      <c r="K58" s="280"/>
    </row>
    <row r="59" spans="2:11" ht="15" customHeight="1">
      <c r="B59" s="278"/>
      <c r="C59" s="284"/>
      <c r="D59" s="282" t="s">
        <v>528</v>
      </c>
      <c r="E59" s="282"/>
      <c r="F59" s="282"/>
      <c r="G59" s="282"/>
      <c r="H59" s="282"/>
      <c r="I59" s="282"/>
      <c r="J59" s="282"/>
      <c r="K59" s="280"/>
    </row>
    <row r="60" spans="2:11" ht="15" customHeight="1">
      <c r="B60" s="278"/>
      <c r="C60" s="284"/>
      <c r="D60" s="287" t="s">
        <v>529</v>
      </c>
      <c r="E60" s="287"/>
      <c r="F60" s="287"/>
      <c r="G60" s="287"/>
      <c r="H60" s="287"/>
      <c r="I60" s="287"/>
      <c r="J60" s="287"/>
      <c r="K60" s="280"/>
    </row>
    <row r="61" spans="2:11" ht="15" customHeight="1">
      <c r="B61" s="278"/>
      <c r="C61" s="284"/>
      <c r="D61" s="282" t="s">
        <v>530</v>
      </c>
      <c r="E61" s="282"/>
      <c r="F61" s="282"/>
      <c r="G61" s="282"/>
      <c r="H61" s="282"/>
      <c r="I61" s="282"/>
      <c r="J61" s="282"/>
      <c r="K61" s="280"/>
    </row>
    <row r="62" spans="2:11" ht="12.75" customHeight="1">
      <c r="B62" s="278"/>
      <c r="C62" s="284"/>
      <c r="D62" s="284"/>
      <c r="E62" s="288"/>
      <c r="F62" s="284"/>
      <c r="G62" s="284"/>
      <c r="H62" s="284"/>
      <c r="I62" s="284"/>
      <c r="J62" s="284"/>
      <c r="K62" s="280"/>
    </row>
    <row r="63" spans="2:11" ht="15" customHeight="1">
      <c r="B63" s="278"/>
      <c r="C63" s="284"/>
      <c r="D63" s="282" t="s">
        <v>531</v>
      </c>
      <c r="E63" s="282"/>
      <c r="F63" s="282"/>
      <c r="G63" s="282"/>
      <c r="H63" s="282"/>
      <c r="I63" s="282"/>
      <c r="J63" s="282"/>
      <c r="K63" s="280"/>
    </row>
    <row r="64" spans="2:11" ht="15" customHeight="1">
      <c r="B64" s="278"/>
      <c r="C64" s="284"/>
      <c r="D64" s="287" t="s">
        <v>532</v>
      </c>
      <c r="E64" s="287"/>
      <c r="F64" s="287"/>
      <c r="G64" s="287"/>
      <c r="H64" s="287"/>
      <c r="I64" s="287"/>
      <c r="J64" s="287"/>
      <c r="K64" s="280"/>
    </row>
    <row r="65" spans="2:11" ht="15" customHeight="1">
      <c r="B65" s="278"/>
      <c r="C65" s="284"/>
      <c r="D65" s="282" t="s">
        <v>533</v>
      </c>
      <c r="E65" s="282"/>
      <c r="F65" s="282"/>
      <c r="G65" s="282"/>
      <c r="H65" s="282"/>
      <c r="I65" s="282"/>
      <c r="J65" s="282"/>
      <c r="K65" s="280"/>
    </row>
    <row r="66" spans="2:11" ht="15" customHeight="1">
      <c r="B66" s="278"/>
      <c r="C66" s="284"/>
      <c r="D66" s="282" t="s">
        <v>534</v>
      </c>
      <c r="E66" s="282"/>
      <c r="F66" s="282"/>
      <c r="G66" s="282"/>
      <c r="H66" s="282"/>
      <c r="I66" s="282"/>
      <c r="J66" s="282"/>
      <c r="K66" s="280"/>
    </row>
    <row r="67" spans="2:11" ht="15" customHeight="1">
      <c r="B67" s="278"/>
      <c r="C67" s="284"/>
      <c r="D67" s="282" t="s">
        <v>535</v>
      </c>
      <c r="E67" s="282"/>
      <c r="F67" s="282"/>
      <c r="G67" s="282"/>
      <c r="H67" s="282"/>
      <c r="I67" s="282"/>
      <c r="J67" s="282"/>
      <c r="K67" s="280"/>
    </row>
    <row r="68" spans="2:11" ht="15" customHeight="1">
      <c r="B68" s="278"/>
      <c r="C68" s="284"/>
      <c r="D68" s="282" t="s">
        <v>536</v>
      </c>
      <c r="E68" s="282"/>
      <c r="F68" s="282"/>
      <c r="G68" s="282"/>
      <c r="H68" s="282"/>
      <c r="I68" s="282"/>
      <c r="J68" s="282"/>
      <c r="K68" s="280"/>
    </row>
    <row r="69" spans="2:11" ht="12.75" customHeight="1">
      <c r="B69" s="289"/>
      <c r="C69" s="290"/>
      <c r="D69" s="290"/>
      <c r="E69" s="290"/>
      <c r="F69" s="290"/>
      <c r="G69" s="290"/>
      <c r="H69" s="290"/>
      <c r="I69" s="290"/>
      <c r="J69" s="290"/>
      <c r="K69" s="291"/>
    </row>
    <row r="70" spans="2:11" ht="18.75" customHeight="1">
      <c r="B70" s="292"/>
      <c r="C70" s="292"/>
      <c r="D70" s="292"/>
      <c r="E70" s="292"/>
      <c r="F70" s="292"/>
      <c r="G70" s="292"/>
      <c r="H70" s="292"/>
      <c r="I70" s="292"/>
      <c r="J70" s="292"/>
      <c r="K70" s="293"/>
    </row>
    <row r="71" spans="2:11" ht="18.75" customHeight="1">
      <c r="B71" s="293"/>
      <c r="C71" s="293"/>
      <c r="D71" s="293"/>
      <c r="E71" s="293"/>
      <c r="F71" s="293"/>
      <c r="G71" s="293"/>
      <c r="H71" s="293"/>
      <c r="I71" s="293"/>
      <c r="J71" s="293"/>
      <c r="K71" s="293"/>
    </row>
    <row r="72" spans="2:11" ht="7.5" customHeight="1">
      <c r="B72" s="294"/>
      <c r="C72" s="295"/>
      <c r="D72" s="295"/>
      <c r="E72" s="295"/>
      <c r="F72" s="295"/>
      <c r="G72" s="295"/>
      <c r="H72" s="295"/>
      <c r="I72" s="295"/>
      <c r="J72" s="295"/>
      <c r="K72" s="296"/>
    </row>
    <row r="73" spans="2:11" ht="45" customHeight="1">
      <c r="B73" s="297"/>
      <c r="C73" s="298" t="s">
        <v>93</v>
      </c>
      <c r="D73" s="298"/>
      <c r="E73" s="298"/>
      <c r="F73" s="298"/>
      <c r="G73" s="298"/>
      <c r="H73" s="298"/>
      <c r="I73" s="298"/>
      <c r="J73" s="298"/>
      <c r="K73" s="299"/>
    </row>
    <row r="74" spans="2:11" ht="17.25" customHeight="1">
      <c r="B74" s="297"/>
      <c r="C74" s="300" t="s">
        <v>537</v>
      </c>
      <c r="D74" s="300"/>
      <c r="E74" s="300"/>
      <c r="F74" s="300" t="s">
        <v>538</v>
      </c>
      <c r="G74" s="301"/>
      <c r="H74" s="300" t="s">
        <v>108</v>
      </c>
      <c r="I74" s="300" t="s">
        <v>57</v>
      </c>
      <c r="J74" s="300" t="s">
        <v>539</v>
      </c>
      <c r="K74" s="299"/>
    </row>
    <row r="75" spans="2:11" ht="17.25" customHeight="1">
      <c r="B75" s="297"/>
      <c r="C75" s="302" t="s">
        <v>540</v>
      </c>
      <c r="D75" s="302"/>
      <c r="E75" s="302"/>
      <c r="F75" s="303" t="s">
        <v>541</v>
      </c>
      <c r="G75" s="304"/>
      <c r="H75" s="302"/>
      <c r="I75" s="302"/>
      <c r="J75" s="302" t="s">
        <v>542</v>
      </c>
      <c r="K75" s="299"/>
    </row>
    <row r="76" spans="2:11" ht="5.25" customHeight="1">
      <c r="B76" s="297"/>
      <c r="C76" s="305"/>
      <c r="D76" s="305"/>
      <c r="E76" s="305"/>
      <c r="F76" s="305"/>
      <c r="G76" s="306"/>
      <c r="H76" s="305"/>
      <c r="I76" s="305"/>
      <c r="J76" s="305"/>
      <c r="K76" s="299"/>
    </row>
    <row r="77" spans="2:11" ht="15" customHeight="1">
      <c r="B77" s="297"/>
      <c r="C77" s="286" t="s">
        <v>53</v>
      </c>
      <c r="D77" s="305"/>
      <c r="E77" s="305"/>
      <c r="F77" s="307" t="s">
        <v>543</v>
      </c>
      <c r="G77" s="306"/>
      <c r="H77" s="286" t="s">
        <v>544</v>
      </c>
      <c r="I77" s="286" t="s">
        <v>545</v>
      </c>
      <c r="J77" s="286">
        <v>20</v>
      </c>
      <c r="K77" s="299"/>
    </row>
    <row r="78" spans="2:11" ht="15" customHeight="1">
      <c r="B78" s="297"/>
      <c r="C78" s="286" t="s">
        <v>546</v>
      </c>
      <c r="D78" s="286"/>
      <c r="E78" s="286"/>
      <c r="F78" s="307" t="s">
        <v>543</v>
      </c>
      <c r="G78" s="306"/>
      <c r="H78" s="286" t="s">
        <v>547</v>
      </c>
      <c r="I78" s="286" t="s">
        <v>545</v>
      </c>
      <c r="J78" s="286">
        <v>120</v>
      </c>
      <c r="K78" s="299"/>
    </row>
    <row r="79" spans="2:11" ht="15" customHeight="1">
      <c r="B79" s="308"/>
      <c r="C79" s="286" t="s">
        <v>548</v>
      </c>
      <c r="D79" s="286"/>
      <c r="E79" s="286"/>
      <c r="F79" s="307" t="s">
        <v>549</v>
      </c>
      <c r="G79" s="306"/>
      <c r="H79" s="286" t="s">
        <v>550</v>
      </c>
      <c r="I79" s="286" t="s">
        <v>545</v>
      </c>
      <c r="J79" s="286">
        <v>50</v>
      </c>
      <c r="K79" s="299"/>
    </row>
    <row r="80" spans="2:11" ht="15" customHeight="1">
      <c r="B80" s="308"/>
      <c r="C80" s="286" t="s">
        <v>551</v>
      </c>
      <c r="D80" s="286"/>
      <c r="E80" s="286"/>
      <c r="F80" s="307" t="s">
        <v>543</v>
      </c>
      <c r="G80" s="306"/>
      <c r="H80" s="286" t="s">
        <v>552</v>
      </c>
      <c r="I80" s="286" t="s">
        <v>553</v>
      </c>
      <c r="J80" s="286"/>
      <c r="K80" s="299"/>
    </row>
    <row r="81" spans="2:11" ht="15" customHeight="1">
      <c r="B81" s="308"/>
      <c r="C81" s="309" t="s">
        <v>554</v>
      </c>
      <c r="D81" s="309"/>
      <c r="E81" s="309"/>
      <c r="F81" s="310" t="s">
        <v>549</v>
      </c>
      <c r="G81" s="309"/>
      <c r="H81" s="309" t="s">
        <v>555</v>
      </c>
      <c r="I81" s="309" t="s">
        <v>545</v>
      </c>
      <c r="J81" s="309">
        <v>15</v>
      </c>
      <c r="K81" s="299"/>
    </row>
    <row r="82" spans="2:11" ht="15" customHeight="1">
      <c r="B82" s="308"/>
      <c r="C82" s="309" t="s">
        <v>556</v>
      </c>
      <c r="D82" s="309"/>
      <c r="E82" s="309"/>
      <c r="F82" s="310" t="s">
        <v>549</v>
      </c>
      <c r="G82" s="309"/>
      <c r="H82" s="309" t="s">
        <v>557</v>
      </c>
      <c r="I82" s="309" t="s">
        <v>545</v>
      </c>
      <c r="J82" s="309">
        <v>15</v>
      </c>
      <c r="K82" s="299"/>
    </row>
    <row r="83" spans="2:11" ht="15" customHeight="1">
      <c r="B83" s="308"/>
      <c r="C83" s="309" t="s">
        <v>558</v>
      </c>
      <c r="D83" s="309"/>
      <c r="E83" s="309"/>
      <c r="F83" s="310" t="s">
        <v>549</v>
      </c>
      <c r="G83" s="309"/>
      <c r="H83" s="309" t="s">
        <v>559</v>
      </c>
      <c r="I83" s="309" t="s">
        <v>545</v>
      </c>
      <c r="J83" s="309">
        <v>20</v>
      </c>
      <c r="K83" s="299"/>
    </row>
    <row r="84" spans="2:11" ht="15" customHeight="1">
      <c r="B84" s="308"/>
      <c r="C84" s="309" t="s">
        <v>560</v>
      </c>
      <c r="D84" s="309"/>
      <c r="E84" s="309"/>
      <c r="F84" s="310" t="s">
        <v>549</v>
      </c>
      <c r="G84" s="309"/>
      <c r="H84" s="309" t="s">
        <v>561</v>
      </c>
      <c r="I84" s="309" t="s">
        <v>545</v>
      </c>
      <c r="J84" s="309">
        <v>20</v>
      </c>
      <c r="K84" s="299"/>
    </row>
    <row r="85" spans="2:11" ht="15" customHeight="1">
      <c r="B85" s="308"/>
      <c r="C85" s="286" t="s">
        <v>562</v>
      </c>
      <c r="D85" s="286"/>
      <c r="E85" s="286"/>
      <c r="F85" s="307" t="s">
        <v>549</v>
      </c>
      <c r="G85" s="306"/>
      <c r="H85" s="286" t="s">
        <v>563</v>
      </c>
      <c r="I85" s="286" t="s">
        <v>545</v>
      </c>
      <c r="J85" s="286">
        <v>50</v>
      </c>
      <c r="K85" s="299"/>
    </row>
    <row r="86" spans="2:11" ht="15" customHeight="1">
      <c r="B86" s="308"/>
      <c r="C86" s="286" t="s">
        <v>564</v>
      </c>
      <c r="D86" s="286"/>
      <c r="E86" s="286"/>
      <c r="F86" s="307" t="s">
        <v>549</v>
      </c>
      <c r="G86" s="306"/>
      <c r="H86" s="286" t="s">
        <v>565</v>
      </c>
      <c r="I86" s="286" t="s">
        <v>545</v>
      </c>
      <c r="J86" s="286">
        <v>20</v>
      </c>
      <c r="K86" s="299"/>
    </row>
    <row r="87" spans="2:11" ht="15" customHeight="1">
      <c r="B87" s="308"/>
      <c r="C87" s="286" t="s">
        <v>566</v>
      </c>
      <c r="D87" s="286"/>
      <c r="E87" s="286"/>
      <c r="F87" s="307" t="s">
        <v>549</v>
      </c>
      <c r="G87" s="306"/>
      <c r="H87" s="286" t="s">
        <v>567</v>
      </c>
      <c r="I87" s="286" t="s">
        <v>545</v>
      </c>
      <c r="J87" s="286">
        <v>20</v>
      </c>
      <c r="K87" s="299"/>
    </row>
    <row r="88" spans="2:11" ht="15" customHeight="1">
      <c r="B88" s="308"/>
      <c r="C88" s="286" t="s">
        <v>568</v>
      </c>
      <c r="D88" s="286"/>
      <c r="E88" s="286"/>
      <c r="F88" s="307" t="s">
        <v>549</v>
      </c>
      <c r="G88" s="306"/>
      <c r="H88" s="286" t="s">
        <v>569</v>
      </c>
      <c r="I88" s="286" t="s">
        <v>545</v>
      </c>
      <c r="J88" s="286">
        <v>50</v>
      </c>
      <c r="K88" s="299"/>
    </row>
    <row r="89" spans="2:11" ht="15" customHeight="1">
      <c r="B89" s="308"/>
      <c r="C89" s="286" t="s">
        <v>570</v>
      </c>
      <c r="D89" s="286"/>
      <c r="E89" s="286"/>
      <c r="F89" s="307" t="s">
        <v>549</v>
      </c>
      <c r="G89" s="306"/>
      <c r="H89" s="286" t="s">
        <v>570</v>
      </c>
      <c r="I89" s="286" t="s">
        <v>545</v>
      </c>
      <c r="J89" s="286">
        <v>50</v>
      </c>
      <c r="K89" s="299"/>
    </row>
    <row r="90" spans="2:11" ht="15" customHeight="1">
      <c r="B90" s="308"/>
      <c r="C90" s="286" t="s">
        <v>113</v>
      </c>
      <c r="D90" s="286"/>
      <c r="E90" s="286"/>
      <c r="F90" s="307" t="s">
        <v>549</v>
      </c>
      <c r="G90" s="306"/>
      <c r="H90" s="286" t="s">
        <v>571</v>
      </c>
      <c r="I90" s="286" t="s">
        <v>545</v>
      </c>
      <c r="J90" s="286">
        <v>255</v>
      </c>
      <c r="K90" s="299"/>
    </row>
    <row r="91" spans="2:11" ht="15" customHeight="1">
      <c r="B91" s="308"/>
      <c r="C91" s="286" t="s">
        <v>572</v>
      </c>
      <c r="D91" s="286"/>
      <c r="E91" s="286"/>
      <c r="F91" s="307" t="s">
        <v>543</v>
      </c>
      <c r="G91" s="306"/>
      <c r="H91" s="286" t="s">
        <v>573</v>
      </c>
      <c r="I91" s="286" t="s">
        <v>574</v>
      </c>
      <c r="J91" s="286"/>
      <c r="K91" s="299"/>
    </row>
    <row r="92" spans="2:11" ht="15" customHeight="1">
      <c r="B92" s="308"/>
      <c r="C92" s="286" t="s">
        <v>575</v>
      </c>
      <c r="D92" s="286"/>
      <c r="E92" s="286"/>
      <c r="F92" s="307" t="s">
        <v>543</v>
      </c>
      <c r="G92" s="306"/>
      <c r="H92" s="286" t="s">
        <v>576</v>
      </c>
      <c r="I92" s="286" t="s">
        <v>577</v>
      </c>
      <c r="J92" s="286"/>
      <c r="K92" s="299"/>
    </row>
    <row r="93" spans="2:11" ht="15" customHeight="1">
      <c r="B93" s="308"/>
      <c r="C93" s="286" t="s">
        <v>578</v>
      </c>
      <c r="D93" s="286"/>
      <c r="E93" s="286"/>
      <c r="F93" s="307" t="s">
        <v>543</v>
      </c>
      <c r="G93" s="306"/>
      <c r="H93" s="286" t="s">
        <v>578</v>
      </c>
      <c r="I93" s="286" t="s">
        <v>577</v>
      </c>
      <c r="J93" s="286"/>
      <c r="K93" s="299"/>
    </row>
    <row r="94" spans="2:11" ht="15" customHeight="1">
      <c r="B94" s="308"/>
      <c r="C94" s="286" t="s">
        <v>38</v>
      </c>
      <c r="D94" s="286"/>
      <c r="E94" s="286"/>
      <c r="F94" s="307" t="s">
        <v>543</v>
      </c>
      <c r="G94" s="306"/>
      <c r="H94" s="286" t="s">
        <v>579</v>
      </c>
      <c r="I94" s="286" t="s">
        <v>577</v>
      </c>
      <c r="J94" s="286"/>
      <c r="K94" s="299"/>
    </row>
    <row r="95" spans="2:11" ht="15" customHeight="1">
      <c r="B95" s="308"/>
      <c r="C95" s="286" t="s">
        <v>48</v>
      </c>
      <c r="D95" s="286"/>
      <c r="E95" s="286"/>
      <c r="F95" s="307" t="s">
        <v>543</v>
      </c>
      <c r="G95" s="306"/>
      <c r="H95" s="286" t="s">
        <v>580</v>
      </c>
      <c r="I95" s="286" t="s">
        <v>577</v>
      </c>
      <c r="J95" s="286"/>
      <c r="K95" s="299"/>
    </row>
    <row r="96" spans="2:11" ht="15" customHeight="1">
      <c r="B96" s="311"/>
      <c r="C96" s="312"/>
      <c r="D96" s="312"/>
      <c r="E96" s="312"/>
      <c r="F96" s="312"/>
      <c r="G96" s="312"/>
      <c r="H96" s="312"/>
      <c r="I96" s="312"/>
      <c r="J96" s="312"/>
      <c r="K96" s="313"/>
    </row>
    <row r="97" spans="2:11" ht="18.75" customHeight="1">
      <c r="B97" s="314"/>
      <c r="C97" s="315"/>
      <c r="D97" s="315"/>
      <c r="E97" s="315"/>
      <c r="F97" s="315"/>
      <c r="G97" s="315"/>
      <c r="H97" s="315"/>
      <c r="I97" s="315"/>
      <c r="J97" s="315"/>
      <c r="K97" s="314"/>
    </row>
    <row r="98" spans="2:11" ht="18.75" customHeight="1">
      <c r="B98" s="293"/>
      <c r="C98" s="293"/>
      <c r="D98" s="293"/>
      <c r="E98" s="293"/>
      <c r="F98" s="293"/>
      <c r="G98" s="293"/>
      <c r="H98" s="293"/>
      <c r="I98" s="293"/>
      <c r="J98" s="293"/>
      <c r="K98" s="293"/>
    </row>
    <row r="99" spans="2:11" ht="7.5" customHeight="1">
      <c r="B99" s="294"/>
      <c r="C99" s="295"/>
      <c r="D99" s="295"/>
      <c r="E99" s="295"/>
      <c r="F99" s="295"/>
      <c r="G99" s="295"/>
      <c r="H99" s="295"/>
      <c r="I99" s="295"/>
      <c r="J99" s="295"/>
      <c r="K99" s="296"/>
    </row>
    <row r="100" spans="2:11" ht="45" customHeight="1">
      <c r="B100" s="297"/>
      <c r="C100" s="298" t="s">
        <v>581</v>
      </c>
      <c r="D100" s="298"/>
      <c r="E100" s="298"/>
      <c r="F100" s="298"/>
      <c r="G100" s="298"/>
      <c r="H100" s="298"/>
      <c r="I100" s="298"/>
      <c r="J100" s="298"/>
      <c r="K100" s="299"/>
    </row>
    <row r="101" spans="2:11" ht="17.25" customHeight="1">
      <c r="B101" s="297"/>
      <c r="C101" s="300" t="s">
        <v>537</v>
      </c>
      <c r="D101" s="300"/>
      <c r="E101" s="300"/>
      <c r="F101" s="300" t="s">
        <v>538</v>
      </c>
      <c r="G101" s="301"/>
      <c r="H101" s="300" t="s">
        <v>108</v>
      </c>
      <c r="I101" s="300" t="s">
        <v>57</v>
      </c>
      <c r="J101" s="300" t="s">
        <v>539</v>
      </c>
      <c r="K101" s="299"/>
    </row>
    <row r="102" spans="2:11" ht="17.25" customHeight="1">
      <c r="B102" s="297"/>
      <c r="C102" s="302" t="s">
        <v>540</v>
      </c>
      <c r="D102" s="302"/>
      <c r="E102" s="302"/>
      <c r="F102" s="303" t="s">
        <v>541</v>
      </c>
      <c r="G102" s="304"/>
      <c r="H102" s="302"/>
      <c r="I102" s="302"/>
      <c r="J102" s="302" t="s">
        <v>542</v>
      </c>
      <c r="K102" s="299"/>
    </row>
    <row r="103" spans="2:11" ht="5.25" customHeight="1">
      <c r="B103" s="297"/>
      <c r="C103" s="300"/>
      <c r="D103" s="300"/>
      <c r="E103" s="300"/>
      <c r="F103" s="300"/>
      <c r="G103" s="316"/>
      <c r="H103" s="300"/>
      <c r="I103" s="300"/>
      <c r="J103" s="300"/>
      <c r="K103" s="299"/>
    </row>
    <row r="104" spans="2:11" ht="15" customHeight="1">
      <c r="B104" s="297"/>
      <c r="C104" s="286" t="s">
        <v>53</v>
      </c>
      <c r="D104" s="305"/>
      <c r="E104" s="305"/>
      <c r="F104" s="307" t="s">
        <v>543</v>
      </c>
      <c r="G104" s="316"/>
      <c r="H104" s="286" t="s">
        <v>582</v>
      </c>
      <c r="I104" s="286" t="s">
        <v>545</v>
      </c>
      <c r="J104" s="286">
        <v>20</v>
      </c>
      <c r="K104" s="299"/>
    </row>
    <row r="105" spans="2:11" ht="15" customHeight="1">
      <c r="B105" s="297"/>
      <c r="C105" s="286" t="s">
        <v>546</v>
      </c>
      <c r="D105" s="286"/>
      <c r="E105" s="286"/>
      <c r="F105" s="307" t="s">
        <v>543</v>
      </c>
      <c r="G105" s="286"/>
      <c r="H105" s="286" t="s">
        <v>582</v>
      </c>
      <c r="I105" s="286" t="s">
        <v>545</v>
      </c>
      <c r="J105" s="286">
        <v>120</v>
      </c>
      <c r="K105" s="299"/>
    </row>
    <row r="106" spans="2:11" ht="15" customHeight="1">
      <c r="B106" s="308"/>
      <c r="C106" s="286" t="s">
        <v>548</v>
      </c>
      <c r="D106" s="286"/>
      <c r="E106" s="286"/>
      <c r="F106" s="307" t="s">
        <v>549</v>
      </c>
      <c r="G106" s="286"/>
      <c r="H106" s="286" t="s">
        <v>582</v>
      </c>
      <c r="I106" s="286" t="s">
        <v>545</v>
      </c>
      <c r="J106" s="286">
        <v>50</v>
      </c>
      <c r="K106" s="299"/>
    </row>
    <row r="107" spans="2:11" ht="15" customHeight="1">
      <c r="B107" s="308"/>
      <c r="C107" s="286" t="s">
        <v>551</v>
      </c>
      <c r="D107" s="286"/>
      <c r="E107" s="286"/>
      <c r="F107" s="307" t="s">
        <v>543</v>
      </c>
      <c r="G107" s="286"/>
      <c r="H107" s="286" t="s">
        <v>582</v>
      </c>
      <c r="I107" s="286" t="s">
        <v>553</v>
      </c>
      <c r="J107" s="286"/>
      <c r="K107" s="299"/>
    </row>
    <row r="108" spans="2:11" ht="15" customHeight="1">
      <c r="B108" s="308"/>
      <c r="C108" s="286" t="s">
        <v>562</v>
      </c>
      <c r="D108" s="286"/>
      <c r="E108" s="286"/>
      <c r="F108" s="307" t="s">
        <v>549</v>
      </c>
      <c r="G108" s="286"/>
      <c r="H108" s="286" t="s">
        <v>582</v>
      </c>
      <c r="I108" s="286" t="s">
        <v>545</v>
      </c>
      <c r="J108" s="286">
        <v>50</v>
      </c>
      <c r="K108" s="299"/>
    </row>
    <row r="109" spans="2:11" ht="15" customHeight="1">
      <c r="B109" s="308"/>
      <c r="C109" s="286" t="s">
        <v>570</v>
      </c>
      <c r="D109" s="286"/>
      <c r="E109" s="286"/>
      <c r="F109" s="307" t="s">
        <v>549</v>
      </c>
      <c r="G109" s="286"/>
      <c r="H109" s="286" t="s">
        <v>582</v>
      </c>
      <c r="I109" s="286" t="s">
        <v>545</v>
      </c>
      <c r="J109" s="286">
        <v>50</v>
      </c>
      <c r="K109" s="299"/>
    </row>
    <row r="110" spans="2:11" ht="15" customHeight="1">
      <c r="B110" s="308"/>
      <c r="C110" s="286" t="s">
        <v>568</v>
      </c>
      <c r="D110" s="286"/>
      <c r="E110" s="286"/>
      <c r="F110" s="307" t="s">
        <v>549</v>
      </c>
      <c r="G110" s="286"/>
      <c r="H110" s="286" t="s">
        <v>582</v>
      </c>
      <c r="I110" s="286" t="s">
        <v>545</v>
      </c>
      <c r="J110" s="286">
        <v>50</v>
      </c>
      <c r="K110" s="299"/>
    </row>
    <row r="111" spans="2:11" ht="15" customHeight="1">
      <c r="B111" s="308"/>
      <c r="C111" s="286" t="s">
        <v>53</v>
      </c>
      <c r="D111" s="286"/>
      <c r="E111" s="286"/>
      <c r="F111" s="307" t="s">
        <v>543</v>
      </c>
      <c r="G111" s="286"/>
      <c r="H111" s="286" t="s">
        <v>583</v>
      </c>
      <c r="I111" s="286" t="s">
        <v>545</v>
      </c>
      <c r="J111" s="286">
        <v>20</v>
      </c>
      <c r="K111" s="299"/>
    </row>
    <row r="112" spans="2:11" ht="15" customHeight="1">
      <c r="B112" s="308"/>
      <c r="C112" s="286" t="s">
        <v>584</v>
      </c>
      <c r="D112" s="286"/>
      <c r="E112" s="286"/>
      <c r="F112" s="307" t="s">
        <v>543</v>
      </c>
      <c r="G112" s="286"/>
      <c r="H112" s="286" t="s">
        <v>585</v>
      </c>
      <c r="I112" s="286" t="s">
        <v>545</v>
      </c>
      <c r="J112" s="286">
        <v>120</v>
      </c>
      <c r="K112" s="299"/>
    </row>
    <row r="113" spans="2:11" ht="15" customHeight="1">
      <c r="B113" s="308"/>
      <c r="C113" s="286" t="s">
        <v>38</v>
      </c>
      <c r="D113" s="286"/>
      <c r="E113" s="286"/>
      <c r="F113" s="307" t="s">
        <v>543</v>
      </c>
      <c r="G113" s="286"/>
      <c r="H113" s="286" t="s">
        <v>586</v>
      </c>
      <c r="I113" s="286" t="s">
        <v>577</v>
      </c>
      <c r="J113" s="286"/>
      <c r="K113" s="299"/>
    </row>
    <row r="114" spans="2:11" ht="15" customHeight="1">
      <c r="B114" s="308"/>
      <c r="C114" s="286" t="s">
        <v>48</v>
      </c>
      <c r="D114" s="286"/>
      <c r="E114" s="286"/>
      <c r="F114" s="307" t="s">
        <v>543</v>
      </c>
      <c r="G114" s="286"/>
      <c r="H114" s="286" t="s">
        <v>587</v>
      </c>
      <c r="I114" s="286" t="s">
        <v>577</v>
      </c>
      <c r="J114" s="286"/>
      <c r="K114" s="299"/>
    </row>
    <row r="115" spans="2:11" ht="15" customHeight="1">
      <c r="B115" s="308"/>
      <c r="C115" s="286" t="s">
        <v>57</v>
      </c>
      <c r="D115" s="286"/>
      <c r="E115" s="286"/>
      <c r="F115" s="307" t="s">
        <v>543</v>
      </c>
      <c r="G115" s="286"/>
      <c r="H115" s="286" t="s">
        <v>588</v>
      </c>
      <c r="I115" s="286" t="s">
        <v>589</v>
      </c>
      <c r="J115" s="286"/>
      <c r="K115" s="299"/>
    </row>
    <row r="116" spans="2:11" ht="15" customHeight="1">
      <c r="B116" s="311"/>
      <c r="C116" s="317"/>
      <c r="D116" s="317"/>
      <c r="E116" s="317"/>
      <c r="F116" s="317"/>
      <c r="G116" s="317"/>
      <c r="H116" s="317"/>
      <c r="I116" s="317"/>
      <c r="J116" s="317"/>
      <c r="K116" s="313"/>
    </row>
    <row r="117" spans="2:11" ht="18.75" customHeight="1">
      <c r="B117" s="318"/>
      <c r="C117" s="282"/>
      <c r="D117" s="282"/>
      <c r="E117" s="282"/>
      <c r="F117" s="319"/>
      <c r="G117" s="282"/>
      <c r="H117" s="282"/>
      <c r="I117" s="282"/>
      <c r="J117" s="282"/>
      <c r="K117" s="318"/>
    </row>
    <row r="118" spans="2:11" ht="18.75" customHeight="1">
      <c r="B118" s="293"/>
      <c r="C118" s="293"/>
      <c r="D118" s="293"/>
      <c r="E118" s="293"/>
      <c r="F118" s="293"/>
      <c r="G118" s="293"/>
      <c r="H118" s="293"/>
      <c r="I118" s="293"/>
      <c r="J118" s="293"/>
      <c r="K118" s="293"/>
    </row>
    <row r="119" spans="2:11" ht="7.5" customHeight="1">
      <c r="B119" s="320"/>
      <c r="C119" s="321"/>
      <c r="D119" s="321"/>
      <c r="E119" s="321"/>
      <c r="F119" s="321"/>
      <c r="G119" s="321"/>
      <c r="H119" s="321"/>
      <c r="I119" s="321"/>
      <c r="J119" s="321"/>
      <c r="K119" s="322"/>
    </row>
    <row r="120" spans="2:11" ht="45" customHeight="1">
      <c r="B120" s="323"/>
      <c r="C120" s="276" t="s">
        <v>590</v>
      </c>
      <c r="D120" s="276"/>
      <c r="E120" s="276"/>
      <c r="F120" s="276"/>
      <c r="G120" s="276"/>
      <c r="H120" s="276"/>
      <c r="I120" s="276"/>
      <c r="J120" s="276"/>
      <c r="K120" s="324"/>
    </row>
    <row r="121" spans="2:11" ht="17.25" customHeight="1">
      <c r="B121" s="325"/>
      <c r="C121" s="300" t="s">
        <v>537</v>
      </c>
      <c r="D121" s="300"/>
      <c r="E121" s="300"/>
      <c r="F121" s="300" t="s">
        <v>538</v>
      </c>
      <c r="G121" s="301"/>
      <c r="H121" s="300" t="s">
        <v>108</v>
      </c>
      <c r="I121" s="300" t="s">
        <v>57</v>
      </c>
      <c r="J121" s="300" t="s">
        <v>539</v>
      </c>
      <c r="K121" s="326"/>
    </row>
    <row r="122" spans="2:11" ht="17.25" customHeight="1">
      <c r="B122" s="325"/>
      <c r="C122" s="302" t="s">
        <v>540</v>
      </c>
      <c r="D122" s="302"/>
      <c r="E122" s="302"/>
      <c r="F122" s="303" t="s">
        <v>541</v>
      </c>
      <c r="G122" s="304"/>
      <c r="H122" s="302"/>
      <c r="I122" s="302"/>
      <c r="J122" s="302" t="s">
        <v>542</v>
      </c>
      <c r="K122" s="326"/>
    </row>
    <row r="123" spans="2:11" ht="5.25" customHeight="1">
      <c r="B123" s="327"/>
      <c r="C123" s="305"/>
      <c r="D123" s="305"/>
      <c r="E123" s="305"/>
      <c r="F123" s="305"/>
      <c r="G123" s="286"/>
      <c r="H123" s="305"/>
      <c r="I123" s="305"/>
      <c r="J123" s="305"/>
      <c r="K123" s="328"/>
    </row>
    <row r="124" spans="2:11" ht="15" customHeight="1">
      <c r="B124" s="327"/>
      <c r="C124" s="286" t="s">
        <v>546</v>
      </c>
      <c r="D124" s="305"/>
      <c r="E124" s="305"/>
      <c r="F124" s="307" t="s">
        <v>543</v>
      </c>
      <c r="G124" s="286"/>
      <c r="H124" s="286" t="s">
        <v>582</v>
      </c>
      <c r="I124" s="286" t="s">
        <v>545</v>
      </c>
      <c r="J124" s="286">
        <v>120</v>
      </c>
      <c r="K124" s="329"/>
    </row>
    <row r="125" spans="2:11" ht="15" customHeight="1">
      <c r="B125" s="327"/>
      <c r="C125" s="286" t="s">
        <v>591</v>
      </c>
      <c r="D125" s="286"/>
      <c r="E125" s="286"/>
      <c r="F125" s="307" t="s">
        <v>543</v>
      </c>
      <c r="G125" s="286"/>
      <c r="H125" s="286" t="s">
        <v>592</v>
      </c>
      <c r="I125" s="286" t="s">
        <v>545</v>
      </c>
      <c r="J125" s="286" t="s">
        <v>593</v>
      </c>
      <c r="K125" s="329"/>
    </row>
    <row r="126" spans="2:11" ht="15" customHeight="1">
      <c r="B126" s="327"/>
      <c r="C126" s="286" t="s">
        <v>492</v>
      </c>
      <c r="D126" s="286"/>
      <c r="E126" s="286"/>
      <c r="F126" s="307" t="s">
        <v>543</v>
      </c>
      <c r="G126" s="286"/>
      <c r="H126" s="286" t="s">
        <v>594</v>
      </c>
      <c r="I126" s="286" t="s">
        <v>545</v>
      </c>
      <c r="J126" s="286" t="s">
        <v>593</v>
      </c>
      <c r="K126" s="329"/>
    </row>
    <row r="127" spans="2:11" ht="15" customHeight="1">
      <c r="B127" s="327"/>
      <c r="C127" s="286" t="s">
        <v>554</v>
      </c>
      <c r="D127" s="286"/>
      <c r="E127" s="286"/>
      <c r="F127" s="307" t="s">
        <v>549</v>
      </c>
      <c r="G127" s="286"/>
      <c r="H127" s="286" t="s">
        <v>555</v>
      </c>
      <c r="I127" s="286" t="s">
        <v>545</v>
      </c>
      <c r="J127" s="286">
        <v>15</v>
      </c>
      <c r="K127" s="329"/>
    </row>
    <row r="128" spans="2:11" ht="15" customHeight="1">
      <c r="B128" s="327"/>
      <c r="C128" s="309" t="s">
        <v>556</v>
      </c>
      <c r="D128" s="309"/>
      <c r="E128" s="309"/>
      <c r="F128" s="310" t="s">
        <v>549</v>
      </c>
      <c r="G128" s="309"/>
      <c r="H128" s="309" t="s">
        <v>557</v>
      </c>
      <c r="I128" s="309" t="s">
        <v>545</v>
      </c>
      <c r="J128" s="309">
        <v>15</v>
      </c>
      <c r="K128" s="329"/>
    </row>
    <row r="129" spans="2:11" ht="15" customHeight="1">
      <c r="B129" s="327"/>
      <c r="C129" s="309" t="s">
        <v>558</v>
      </c>
      <c r="D129" s="309"/>
      <c r="E129" s="309"/>
      <c r="F129" s="310" t="s">
        <v>549</v>
      </c>
      <c r="G129" s="309"/>
      <c r="H129" s="309" t="s">
        <v>559</v>
      </c>
      <c r="I129" s="309" t="s">
        <v>545</v>
      </c>
      <c r="J129" s="309">
        <v>20</v>
      </c>
      <c r="K129" s="329"/>
    </row>
    <row r="130" spans="2:11" ht="15" customHeight="1">
      <c r="B130" s="327"/>
      <c r="C130" s="309" t="s">
        <v>560</v>
      </c>
      <c r="D130" s="309"/>
      <c r="E130" s="309"/>
      <c r="F130" s="310" t="s">
        <v>549</v>
      </c>
      <c r="G130" s="309"/>
      <c r="H130" s="309" t="s">
        <v>561</v>
      </c>
      <c r="I130" s="309" t="s">
        <v>545</v>
      </c>
      <c r="J130" s="309">
        <v>20</v>
      </c>
      <c r="K130" s="329"/>
    </row>
    <row r="131" spans="2:11" ht="15" customHeight="1">
      <c r="B131" s="327"/>
      <c r="C131" s="286" t="s">
        <v>548</v>
      </c>
      <c r="D131" s="286"/>
      <c r="E131" s="286"/>
      <c r="F131" s="307" t="s">
        <v>549</v>
      </c>
      <c r="G131" s="286"/>
      <c r="H131" s="286" t="s">
        <v>582</v>
      </c>
      <c r="I131" s="286" t="s">
        <v>545</v>
      </c>
      <c r="J131" s="286">
        <v>50</v>
      </c>
      <c r="K131" s="329"/>
    </row>
    <row r="132" spans="2:11" ht="15" customHeight="1">
      <c r="B132" s="327"/>
      <c r="C132" s="286" t="s">
        <v>562</v>
      </c>
      <c r="D132" s="286"/>
      <c r="E132" s="286"/>
      <c r="F132" s="307" t="s">
        <v>549</v>
      </c>
      <c r="G132" s="286"/>
      <c r="H132" s="286" t="s">
        <v>582</v>
      </c>
      <c r="I132" s="286" t="s">
        <v>545</v>
      </c>
      <c r="J132" s="286">
        <v>50</v>
      </c>
      <c r="K132" s="329"/>
    </row>
    <row r="133" spans="2:11" ht="15" customHeight="1">
      <c r="B133" s="327"/>
      <c r="C133" s="286" t="s">
        <v>568</v>
      </c>
      <c r="D133" s="286"/>
      <c r="E133" s="286"/>
      <c r="F133" s="307" t="s">
        <v>549</v>
      </c>
      <c r="G133" s="286"/>
      <c r="H133" s="286" t="s">
        <v>582</v>
      </c>
      <c r="I133" s="286" t="s">
        <v>545</v>
      </c>
      <c r="J133" s="286">
        <v>50</v>
      </c>
      <c r="K133" s="329"/>
    </row>
    <row r="134" spans="2:11" ht="15" customHeight="1">
      <c r="B134" s="327"/>
      <c r="C134" s="286" t="s">
        <v>570</v>
      </c>
      <c r="D134" s="286"/>
      <c r="E134" s="286"/>
      <c r="F134" s="307" t="s">
        <v>549</v>
      </c>
      <c r="G134" s="286"/>
      <c r="H134" s="286" t="s">
        <v>582</v>
      </c>
      <c r="I134" s="286" t="s">
        <v>545</v>
      </c>
      <c r="J134" s="286">
        <v>50</v>
      </c>
      <c r="K134" s="329"/>
    </row>
    <row r="135" spans="2:11" ht="15" customHeight="1">
      <c r="B135" s="327"/>
      <c r="C135" s="286" t="s">
        <v>113</v>
      </c>
      <c r="D135" s="286"/>
      <c r="E135" s="286"/>
      <c r="F135" s="307" t="s">
        <v>549</v>
      </c>
      <c r="G135" s="286"/>
      <c r="H135" s="286" t="s">
        <v>595</v>
      </c>
      <c r="I135" s="286" t="s">
        <v>545</v>
      </c>
      <c r="J135" s="286">
        <v>255</v>
      </c>
      <c r="K135" s="329"/>
    </row>
    <row r="136" spans="2:11" ht="15" customHeight="1">
      <c r="B136" s="327"/>
      <c r="C136" s="286" t="s">
        <v>572</v>
      </c>
      <c r="D136" s="286"/>
      <c r="E136" s="286"/>
      <c r="F136" s="307" t="s">
        <v>543</v>
      </c>
      <c r="G136" s="286"/>
      <c r="H136" s="286" t="s">
        <v>596</v>
      </c>
      <c r="I136" s="286" t="s">
        <v>574</v>
      </c>
      <c r="J136" s="286"/>
      <c r="K136" s="329"/>
    </row>
    <row r="137" spans="2:11" ht="15" customHeight="1">
      <c r="B137" s="327"/>
      <c r="C137" s="286" t="s">
        <v>575</v>
      </c>
      <c r="D137" s="286"/>
      <c r="E137" s="286"/>
      <c r="F137" s="307" t="s">
        <v>543</v>
      </c>
      <c r="G137" s="286"/>
      <c r="H137" s="286" t="s">
        <v>597</v>
      </c>
      <c r="I137" s="286" t="s">
        <v>577</v>
      </c>
      <c r="J137" s="286"/>
      <c r="K137" s="329"/>
    </row>
    <row r="138" spans="2:11" ht="15" customHeight="1">
      <c r="B138" s="327"/>
      <c r="C138" s="286" t="s">
        <v>578</v>
      </c>
      <c r="D138" s="286"/>
      <c r="E138" s="286"/>
      <c r="F138" s="307" t="s">
        <v>543</v>
      </c>
      <c r="G138" s="286"/>
      <c r="H138" s="286" t="s">
        <v>578</v>
      </c>
      <c r="I138" s="286" t="s">
        <v>577</v>
      </c>
      <c r="J138" s="286"/>
      <c r="K138" s="329"/>
    </row>
    <row r="139" spans="2:11" ht="15" customHeight="1">
      <c r="B139" s="327"/>
      <c r="C139" s="286" t="s">
        <v>38</v>
      </c>
      <c r="D139" s="286"/>
      <c r="E139" s="286"/>
      <c r="F139" s="307" t="s">
        <v>543</v>
      </c>
      <c r="G139" s="286"/>
      <c r="H139" s="286" t="s">
        <v>598</v>
      </c>
      <c r="I139" s="286" t="s">
        <v>577</v>
      </c>
      <c r="J139" s="286"/>
      <c r="K139" s="329"/>
    </row>
    <row r="140" spans="2:11" ht="15" customHeight="1">
      <c r="B140" s="327"/>
      <c r="C140" s="286" t="s">
        <v>599</v>
      </c>
      <c r="D140" s="286"/>
      <c r="E140" s="286"/>
      <c r="F140" s="307" t="s">
        <v>543</v>
      </c>
      <c r="G140" s="286"/>
      <c r="H140" s="286" t="s">
        <v>600</v>
      </c>
      <c r="I140" s="286" t="s">
        <v>577</v>
      </c>
      <c r="J140" s="286"/>
      <c r="K140" s="329"/>
    </row>
    <row r="141" spans="2:11" ht="15" customHeight="1">
      <c r="B141" s="330"/>
      <c r="C141" s="331"/>
      <c r="D141" s="331"/>
      <c r="E141" s="331"/>
      <c r="F141" s="331"/>
      <c r="G141" s="331"/>
      <c r="H141" s="331"/>
      <c r="I141" s="331"/>
      <c r="J141" s="331"/>
      <c r="K141" s="332"/>
    </row>
    <row r="142" spans="2:11" ht="18.75" customHeight="1">
      <c r="B142" s="282"/>
      <c r="C142" s="282"/>
      <c r="D142" s="282"/>
      <c r="E142" s="282"/>
      <c r="F142" s="319"/>
      <c r="G142" s="282"/>
      <c r="H142" s="282"/>
      <c r="I142" s="282"/>
      <c r="J142" s="282"/>
      <c r="K142" s="282"/>
    </row>
    <row r="143" spans="2:11" ht="18.75" customHeight="1">
      <c r="B143" s="293"/>
      <c r="C143" s="293"/>
      <c r="D143" s="293"/>
      <c r="E143" s="293"/>
      <c r="F143" s="293"/>
      <c r="G143" s="293"/>
      <c r="H143" s="293"/>
      <c r="I143" s="293"/>
      <c r="J143" s="293"/>
      <c r="K143" s="293"/>
    </row>
    <row r="144" spans="2:11" ht="7.5" customHeight="1">
      <c r="B144" s="294"/>
      <c r="C144" s="295"/>
      <c r="D144" s="295"/>
      <c r="E144" s="295"/>
      <c r="F144" s="295"/>
      <c r="G144" s="295"/>
      <c r="H144" s="295"/>
      <c r="I144" s="295"/>
      <c r="J144" s="295"/>
      <c r="K144" s="296"/>
    </row>
    <row r="145" spans="2:11" ht="45" customHeight="1">
      <c r="B145" s="297"/>
      <c r="C145" s="298" t="s">
        <v>601</v>
      </c>
      <c r="D145" s="298"/>
      <c r="E145" s="298"/>
      <c r="F145" s="298"/>
      <c r="G145" s="298"/>
      <c r="H145" s="298"/>
      <c r="I145" s="298"/>
      <c r="J145" s="298"/>
      <c r="K145" s="299"/>
    </row>
    <row r="146" spans="2:11" ht="17.25" customHeight="1">
      <c r="B146" s="297"/>
      <c r="C146" s="300" t="s">
        <v>537</v>
      </c>
      <c r="D146" s="300"/>
      <c r="E146" s="300"/>
      <c r="F146" s="300" t="s">
        <v>538</v>
      </c>
      <c r="G146" s="301"/>
      <c r="H146" s="300" t="s">
        <v>108</v>
      </c>
      <c r="I146" s="300" t="s">
        <v>57</v>
      </c>
      <c r="J146" s="300" t="s">
        <v>539</v>
      </c>
      <c r="K146" s="299"/>
    </row>
    <row r="147" spans="2:11" ht="17.25" customHeight="1">
      <c r="B147" s="297"/>
      <c r="C147" s="302" t="s">
        <v>540</v>
      </c>
      <c r="D147" s="302"/>
      <c r="E147" s="302"/>
      <c r="F147" s="303" t="s">
        <v>541</v>
      </c>
      <c r="G147" s="304"/>
      <c r="H147" s="302"/>
      <c r="I147" s="302"/>
      <c r="J147" s="302" t="s">
        <v>542</v>
      </c>
      <c r="K147" s="299"/>
    </row>
    <row r="148" spans="2:11" ht="5.25" customHeight="1">
      <c r="B148" s="308"/>
      <c r="C148" s="305"/>
      <c r="D148" s="305"/>
      <c r="E148" s="305"/>
      <c r="F148" s="305"/>
      <c r="G148" s="306"/>
      <c r="H148" s="305"/>
      <c r="I148" s="305"/>
      <c r="J148" s="305"/>
      <c r="K148" s="329"/>
    </row>
    <row r="149" spans="2:11" ht="15" customHeight="1">
      <c r="B149" s="308"/>
      <c r="C149" s="333" t="s">
        <v>546</v>
      </c>
      <c r="D149" s="286"/>
      <c r="E149" s="286"/>
      <c r="F149" s="334" t="s">
        <v>543</v>
      </c>
      <c r="G149" s="286"/>
      <c r="H149" s="333" t="s">
        <v>582</v>
      </c>
      <c r="I149" s="333" t="s">
        <v>545</v>
      </c>
      <c r="J149" s="333">
        <v>120</v>
      </c>
      <c r="K149" s="329"/>
    </row>
    <row r="150" spans="2:11" ht="15" customHeight="1">
      <c r="B150" s="308"/>
      <c r="C150" s="333" t="s">
        <v>591</v>
      </c>
      <c r="D150" s="286"/>
      <c r="E150" s="286"/>
      <c r="F150" s="334" t="s">
        <v>543</v>
      </c>
      <c r="G150" s="286"/>
      <c r="H150" s="333" t="s">
        <v>602</v>
      </c>
      <c r="I150" s="333" t="s">
        <v>545</v>
      </c>
      <c r="J150" s="333" t="s">
        <v>593</v>
      </c>
      <c r="K150" s="329"/>
    </row>
    <row r="151" spans="2:11" ht="15" customHeight="1">
      <c r="B151" s="308"/>
      <c r="C151" s="333" t="s">
        <v>492</v>
      </c>
      <c r="D151" s="286"/>
      <c r="E151" s="286"/>
      <c r="F151" s="334" t="s">
        <v>543</v>
      </c>
      <c r="G151" s="286"/>
      <c r="H151" s="333" t="s">
        <v>603</v>
      </c>
      <c r="I151" s="333" t="s">
        <v>545</v>
      </c>
      <c r="J151" s="333" t="s">
        <v>593</v>
      </c>
      <c r="K151" s="329"/>
    </row>
    <row r="152" spans="2:11" ht="15" customHeight="1">
      <c r="B152" s="308"/>
      <c r="C152" s="333" t="s">
        <v>548</v>
      </c>
      <c r="D152" s="286"/>
      <c r="E152" s="286"/>
      <c r="F152" s="334" t="s">
        <v>549</v>
      </c>
      <c r="G152" s="286"/>
      <c r="H152" s="333" t="s">
        <v>582</v>
      </c>
      <c r="I152" s="333" t="s">
        <v>545</v>
      </c>
      <c r="J152" s="333">
        <v>50</v>
      </c>
      <c r="K152" s="329"/>
    </row>
    <row r="153" spans="2:11" ht="15" customHeight="1">
      <c r="B153" s="308"/>
      <c r="C153" s="333" t="s">
        <v>551</v>
      </c>
      <c r="D153" s="286"/>
      <c r="E153" s="286"/>
      <c r="F153" s="334" t="s">
        <v>543</v>
      </c>
      <c r="G153" s="286"/>
      <c r="H153" s="333" t="s">
        <v>582</v>
      </c>
      <c r="I153" s="333" t="s">
        <v>553</v>
      </c>
      <c r="J153" s="333"/>
      <c r="K153" s="329"/>
    </row>
    <row r="154" spans="2:11" ht="15" customHeight="1">
      <c r="B154" s="308"/>
      <c r="C154" s="333" t="s">
        <v>562</v>
      </c>
      <c r="D154" s="286"/>
      <c r="E154" s="286"/>
      <c r="F154" s="334" t="s">
        <v>549</v>
      </c>
      <c r="G154" s="286"/>
      <c r="H154" s="333" t="s">
        <v>582</v>
      </c>
      <c r="I154" s="333" t="s">
        <v>545</v>
      </c>
      <c r="J154" s="333">
        <v>50</v>
      </c>
      <c r="K154" s="329"/>
    </row>
    <row r="155" spans="2:11" ht="15" customHeight="1">
      <c r="B155" s="308"/>
      <c r="C155" s="333" t="s">
        <v>570</v>
      </c>
      <c r="D155" s="286"/>
      <c r="E155" s="286"/>
      <c r="F155" s="334" t="s">
        <v>549</v>
      </c>
      <c r="G155" s="286"/>
      <c r="H155" s="333" t="s">
        <v>582</v>
      </c>
      <c r="I155" s="333" t="s">
        <v>545</v>
      </c>
      <c r="J155" s="333">
        <v>50</v>
      </c>
      <c r="K155" s="329"/>
    </row>
    <row r="156" spans="2:11" ht="15" customHeight="1">
      <c r="B156" s="308"/>
      <c r="C156" s="333" t="s">
        <v>568</v>
      </c>
      <c r="D156" s="286"/>
      <c r="E156" s="286"/>
      <c r="F156" s="334" t="s">
        <v>549</v>
      </c>
      <c r="G156" s="286"/>
      <c r="H156" s="333" t="s">
        <v>582</v>
      </c>
      <c r="I156" s="333" t="s">
        <v>545</v>
      </c>
      <c r="J156" s="333">
        <v>50</v>
      </c>
      <c r="K156" s="329"/>
    </row>
    <row r="157" spans="2:11" ht="15" customHeight="1">
      <c r="B157" s="308"/>
      <c r="C157" s="333" t="s">
        <v>100</v>
      </c>
      <c r="D157" s="286"/>
      <c r="E157" s="286"/>
      <c r="F157" s="334" t="s">
        <v>543</v>
      </c>
      <c r="G157" s="286"/>
      <c r="H157" s="333" t="s">
        <v>604</v>
      </c>
      <c r="I157" s="333" t="s">
        <v>545</v>
      </c>
      <c r="J157" s="333" t="s">
        <v>605</v>
      </c>
      <c r="K157" s="329"/>
    </row>
    <row r="158" spans="2:11" ht="15" customHeight="1">
      <c r="B158" s="308"/>
      <c r="C158" s="333" t="s">
        <v>606</v>
      </c>
      <c r="D158" s="286"/>
      <c r="E158" s="286"/>
      <c r="F158" s="334" t="s">
        <v>543</v>
      </c>
      <c r="G158" s="286"/>
      <c r="H158" s="333" t="s">
        <v>607</v>
      </c>
      <c r="I158" s="333" t="s">
        <v>577</v>
      </c>
      <c r="J158" s="333"/>
      <c r="K158" s="329"/>
    </row>
    <row r="159" spans="2:11" ht="15" customHeight="1">
      <c r="B159" s="335"/>
      <c r="C159" s="317"/>
      <c r="D159" s="317"/>
      <c r="E159" s="317"/>
      <c r="F159" s="317"/>
      <c r="G159" s="317"/>
      <c r="H159" s="317"/>
      <c r="I159" s="317"/>
      <c r="J159" s="317"/>
      <c r="K159" s="336"/>
    </row>
    <row r="160" spans="2:11" ht="18.75" customHeight="1">
      <c r="B160" s="282"/>
      <c r="C160" s="286"/>
      <c r="D160" s="286"/>
      <c r="E160" s="286"/>
      <c r="F160" s="307"/>
      <c r="G160" s="286"/>
      <c r="H160" s="286"/>
      <c r="I160" s="286"/>
      <c r="J160" s="286"/>
      <c r="K160" s="282"/>
    </row>
    <row r="161" spans="2:11" ht="18.75" customHeight="1">
      <c r="B161" s="293"/>
      <c r="C161" s="293"/>
      <c r="D161" s="293"/>
      <c r="E161" s="293"/>
      <c r="F161" s="293"/>
      <c r="G161" s="293"/>
      <c r="H161" s="293"/>
      <c r="I161" s="293"/>
      <c r="J161" s="293"/>
      <c r="K161" s="293"/>
    </row>
    <row r="162" spans="2:11" ht="7.5" customHeight="1">
      <c r="B162" s="272"/>
      <c r="C162" s="273"/>
      <c r="D162" s="273"/>
      <c r="E162" s="273"/>
      <c r="F162" s="273"/>
      <c r="G162" s="273"/>
      <c r="H162" s="273"/>
      <c r="I162" s="273"/>
      <c r="J162" s="273"/>
      <c r="K162" s="274"/>
    </row>
    <row r="163" spans="2:11" ht="45" customHeight="1">
      <c r="B163" s="275"/>
      <c r="C163" s="276" t="s">
        <v>608</v>
      </c>
      <c r="D163" s="276"/>
      <c r="E163" s="276"/>
      <c r="F163" s="276"/>
      <c r="G163" s="276"/>
      <c r="H163" s="276"/>
      <c r="I163" s="276"/>
      <c r="J163" s="276"/>
      <c r="K163" s="277"/>
    </row>
    <row r="164" spans="2:11" ht="17.25" customHeight="1">
      <c r="B164" s="275"/>
      <c r="C164" s="300" t="s">
        <v>537</v>
      </c>
      <c r="D164" s="300"/>
      <c r="E164" s="300"/>
      <c r="F164" s="300" t="s">
        <v>538</v>
      </c>
      <c r="G164" s="337"/>
      <c r="H164" s="338" t="s">
        <v>108</v>
      </c>
      <c r="I164" s="338" t="s">
        <v>57</v>
      </c>
      <c r="J164" s="300" t="s">
        <v>539</v>
      </c>
      <c r="K164" s="277"/>
    </row>
    <row r="165" spans="2:11" ht="17.25" customHeight="1">
      <c r="B165" s="278"/>
      <c r="C165" s="302" t="s">
        <v>540</v>
      </c>
      <c r="D165" s="302"/>
      <c r="E165" s="302"/>
      <c r="F165" s="303" t="s">
        <v>541</v>
      </c>
      <c r="G165" s="339"/>
      <c r="H165" s="340"/>
      <c r="I165" s="340"/>
      <c r="J165" s="302" t="s">
        <v>542</v>
      </c>
      <c r="K165" s="280"/>
    </row>
    <row r="166" spans="2:11" ht="5.25" customHeight="1">
      <c r="B166" s="308"/>
      <c r="C166" s="305"/>
      <c r="D166" s="305"/>
      <c r="E166" s="305"/>
      <c r="F166" s="305"/>
      <c r="G166" s="306"/>
      <c r="H166" s="305"/>
      <c r="I166" s="305"/>
      <c r="J166" s="305"/>
      <c r="K166" s="329"/>
    </row>
    <row r="167" spans="2:11" ht="15" customHeight="1">
      <c r="B167" s="308"/>
      <c r="C167" s="286" t="s">
        <v>546</v>
      </c>
      <c r="D167" s="286"/>
      <c r="E167" s="286"/>
      <c r="F167" s="307" t="s">
        <v>543</v>
      </c>
      <c r="G167" s="286"/>
      <c r="H167" s="286" t="s">
        <v>582</v>
      </c>
      <c r="I167" s="286" t="s">
        <v>545</v>
      </c>
      <c r="J167" s="286">
        <v>120</v>
      </c>
      <c r="K167" s="329"/>
    </row>
    <row r="168" spans="2:11" ht="15" customHeight="1">
      <c r="B168" s="308"/>
      <c r="C168" s="286" t="s">
        <v>591</v>
      </c>
      <c r="D168" s="286"/>
      <c r="E168" s="286"/>
      <c r="F168" s="307" t="s">
        <v>543</v>
      </c>
      <c r="G168" s="286"/>
      <c r="H168" s="286" t="s">
        <v>592</v>
      </c>
      <c r="I168" s="286" t="s">
        <v>545</v>
      </c>
      <c r="J168" s="286" t="s">
        <v>593</v>
      </c>
      <c r="K168" s="329"/>
    </row>
    <row r="169" spans="2:11" ht="15" customHeight="1">
      <c r="B169" s="308"/>
      <c r="C169" s="286" t="s">
        <v>492</v>
      </c>
      <c r="D169" s="286"/>
      <c r="E169" s="286"/>
      <c r="F169" s="307" t="s">
        <v>543</v>
      </c>
      <c r="G169" s="286"/>
      <c r="H169" s="286" t="s">
        <v>609</v>
      </c>
      <c r="I169" s="286" t="s">
        <v>545</v>
      </c>
      <c r="J169" s="286" t="s">
        <v>593</v>
      </c>
      <c r="K169" s="329"/>
    </row>
    <row r="170" spans="2:11" ht="15" customHeight="1">
      <c r="B170" s="308"/>
      <c r="C170" s="286" t="s">
        <v>548</v>
      </c>
      <c r="D170" s="286"/>
      <c r="E170" s="286"/>
      <c r="F170" s="307" t="s">
        <v>549</v>
      </c>
      <c r="G170" s="286"/>
      <c r="H170" s="286" t="s">
        <v>609</v>
      </c>
      <c r="I170" s="286" t="s">
        <v>545</v>
      </c>
      <c r="J170" s="286">
        <v>50</v>
      </c>
      <c r="K170" s="329"/>
    </row>
    <row r="171" spans="2:11" ht="15" customHeight="1">
      <c r="B171" s="308"/>
      <c r="C171" s="286" t="s">
        <v>551</v>
      </c>
      <c r="D171" s="286"/>
      <c r="E171" s="286"/>
      <c r="F171" s="307" t="s">
        <v>543</v>
      </c>
      <c r="G171" s="286"/>
      <c r="H171" s="286" t="s">
        <v>609</v>
      </c>
      <c r="I171" s="286" t="s">
        <v>553</v>
      </c>
      <c r="J171" s="286"/>
      <c r="K171" s="329"/>
    </row>
    <row r="172" spans="2:11" ht="15" customHeight="1">
      <c r="B172" s="308"/>
      <c r="C172" s="286" t="s">
        <v>562</v>
      </c>
      <c r="D172" s="286"/>
      <c r="E172" s="286"/>
      <c r="F172" s="307" t="s">
        <v>549</v>
      </c>
      <c r="G172" s="286"/>
      <c r="H172" s="286" t="s">
        <v>609</v>
      </c>
      <c r="I172" s="286" t="s">
        <v>545</v>
      </c>
      <c r="J172" s="286">
        <v>50</v>
      </c>
      <c r="K172" s="329"/>
    </row>
    <row r="173" spans="2:11" ht="15" customHeight="1">
      <c r="B173" s="308"/>
      <c r="C173" s="286" t="s">
        <v>570</v>
      </c>
      <c r="D173" s="286"/>
      <c r="E173" s="286"/>
      <c r="F173" s="307" t="s">
        <v>549</v>
      </c>
      <c r="G173" s="286"/>
      <c r="H173" s="286" t="s">
        <v>609</v>
      </c>
      <c r="I173" s="286" t="s">
        <v>545</v>
      </c>
      <c r="J173" s="286">
        <v>50</v>
      </c>
      <c r="K173" s="329"/>
    </row>
    <row r="174" spans="2:11" ht="15" customHeight="1">
      <c r="B174" s="308"/>
      <c r="C174" s="286" t="s">
        <v>568</v>
      </c>
      <c r="D174" s="286"/>
      <c r="E174" s="286"/>
      <c r="F174" s="307" t="s">
        <v>549</v>
      </c>
      <c r="G174" s="286"/>
      <c r="H174" s="286" t="s">
        <v>609</v>
      </c>
      <c r="I174" s="286" t="s">
        <v>545</v>
      </c>
      <c r="J174" s="286">
        <v>50</v>
      </c>
      <c r="K174" s="329"/>
    </row>
    <row r="175" spans="2:11" ht="15" customHeight="1">
      <c r="B175" s="308"/>
      <c r="C175" s="286" t="s">
        <v>107</v>
      </c>
      <c r="D175" s="286"/>
      <c r="E175" s="286"/>
      <c r="F175" s="307" t="s">
        <v>543</v>
      </c>
      <c r="G175" s="286"/>
      <c r="H175" s="286" t="s">
        <v>610</v>
      </c>
      <c r="I175" s="286" t="s">
        <v>611</v>
      </c>
      <c r="J175" s="286"/>
      <c r="K175" s="329"/>
    </row>
    <row r="176" spans="2:11" ht="15" customHeight="1">
      <c r="B176" s="308"/>
      <c r="C176" s="286" t="s">
        <v>57</v>
      </c>
      <c r="D176" s="286"/>
      <c r="E176" s="286"/>
      <c r="F176" s="307" t="s">
        <v>543</v>
      </c>
      <c r="G176" s="286"/>
      <c r="H176" s="286" t="s">
        <v>612</v>
      </c>
      <c r="I176" s="286" t="s">
        <v>613</v>
      </c>
      <c r="J176" s="286">
        <v>1</v>
      </c>
      <c r="K176" s="329"/>
    </row>
    <row r="177" spans="2:11" ht="15" customHeight="1">
      <c r="B177" s="308"/>
      <c r="C177" s="286" t="s">
        <v>53</v>
      </c>
      <c r="D177" s="286"/>
      <c r="E177" s="286"/>
      <c r="F177" s="307" t="s">
        <v>543</v>
      </c>
      <c r="G177" s="286"/>
      <c r="H177" s="286" t="s">
        <v>614</v>
      </c>
      <c r="I177" s="286" t="s">
        <v>545</v>
      </c>
      <c r="J177" s="286">
        <v>20</v>
      </c>
      <c r="K177" s="329"/>
    </row>
    <row r="178" spans="2:11" ht="15" customHeight="1">
      <c r="B178" s="308"/>
      <c r="C178" s="286" t="s">
        <v>108</v>
      </c>
      <c r="D178" s="286"/>
      <c r="E178" s="286"/>
      <c r="F178" s="307" t="s">
        <v>543</v>
      </c>
      <c r="G178" s="286"/>
      <c r="H178" s="286" t="s">
        <v>615</v>
      </c>
      <c r="I178" s="286" t="s">
        <v>545</v>
      </c>
      <c r="J178" s="286">
        <v>255</v>
      </c>
      <c r="K178" s="329"/>
    </row>
    <row r="179" spans="2:11" ht="15" customHeight="1">
      <c r="B179" s="308"/>
      <c r="C179" s="286" t="s">
        <v>109</v>
      </c>
      <c r="D179" s="286"/>
      <c r="E179" s="286"/>
      <c r="F179" s="307" t="s">
        <v>543</v>
      </c>
      <c r="G179" s="286"/>
      <c r="H179" s="286" t="s">
        <v>508</v>
      </c>
      <c r="I179" s="286" t="s">
        <v>545</v>
      </c>
      <c r="J179" s="286">
        <v>10</v>
      </c>
      <c r="K179" s="329"/>
    </row>
    <row r="180" spans="2:11" ht="15" customHeight="1">
      <c r="B180" s="308"/>
      <c r="C180" s="286" t="s">
        <v>110</v>
      </c>
      <c r="D180" s="286"/>
      <c r="E180" s="286"/>
      <c r="F180" s="307" t="s">
        <v>543</v>
      </c>
      <c r="G180" s="286"/>
      <c r="H180" s="286" t="s">
        <v>616</v>
      </c>
      <c r="I180" s="286" t="s">
        <v>577</v>
      </c>
      <c r="J180" s="286"/>
      <c r="K180" s="329"/>
    </row>
    <row r="181" spans="2:11" ht="15" customHeight="1">
      <c r="B181" s="308"/>
      <c r="C181" s="286" t="s">
        <v>617</v>
      </c>
      <c r="D181" s="286"/>
      <c r="E181" s="286"/>
      <c r="F181" s="307" t="s">
        <v>543</v>
      </c>
      <c r="G181" s="286"/>
      <c r="H181" s="286" t="s">
        <v>618</v>
      </c>
      <c r="I181" s="286" t="s">
        <v>577</v>
      </c>
      <c r="J181" s="286"/>
      <c r="K181" s="329"/>
    </row>
    <row r="182" spans="2:11" ht="15" customHeight="1">
      <c r="B182" s="308"/>
      <c r="C182" s="286" t="s">
        <v>606</v>
      </c>
      <c r="D182" s="286"/>
      <c r="E182" s="286"/>
      <c r="F182" s="307" t="s">
        <v>543</v>
      </c>
      <c r="G182" s="286"/>
      <c r="H182" s="286" t="s">
        <v>619</v>
      </c>
      <c r="I182" s="286" t="s">
        <v>577</v>
      </c>
      <c r="J182" s="286"/>
      <c r="K182" s="329"/>
    </row>
    <row r="183" spans="2:11" ht="15" customHeight="1">
      <c r="B183" s="308"/>
      <c r="C183" s="286" t="s">
        <v>112</v>
      </c>
      <c r="D183" s="286"/>
      <c r="E183" s="286"/>
      <c r="F183" s="307" t="s">
        <v>549</v>
      </c>
      <c r="G183" s="286"/>
      <c r="H183" s="286" t="s">
        <v>620</v>
      </c>
      <c r="I183" s="286" t="s">
        <v>545</v>
      </c>
      <c r="J183" s="286">
        <v>50</v>
      </c>
      <c r="K183" s="329"/>
    </row>
    <row r="184" spans="2:11" ht="15" customHeight="1">
      <c r="B184" s="308"/>
      <c r="C184" s="286" t="s">
        <v>621</v>
      </c>
      <c r="D184" s="286"/>
      <c r="E184" s="286"/>
      <c r="F184" s="307" t="s">
        <v>549</v>
      </c>
      <c r="G184" s="286"/>
      <c r="H184" s="286" t="s">
        <v>622</v>
      </c>
      <c r="I184" s="286" t="s">
        <v>623</v>
      </c>
      <c r="J184" s="286"/>
      <c r="K184" s="329"/>
    </row>
    <row r="185" spans="2:11" ht="15" customHeight="1">
      <c r="B185" s="308"/>
      <c r="C185" s="286" t="s">
        <v>624</v>
      </c>
      <c r="D185" s="286"/>
      <c r="E185" s="286"/>
      <c r="F185" s="307" t="s">
        <v>549</v>
      </c>
      <c r="G185" s="286"/>
      <c r="H185" s="286" t="s">
        <v>625</v>
      </c>
      <c r="I185" s="286" t="s">
        <v>623</v>
      </c>
      <c r="J185" s="286"/>
      <c r="K185" s="329"/>
    </row>
    <row r="186" spans="2:11" ht="15" customHeight="1">
      <c r="B186" s="308"/>
      <c r="C186" s="286" t="s">
        <v>626</v>
      </c>
      <c r="D186" s="286"/>
      <c r="E186" s="286"/>
      <c r="F186" s="307" t="s">
        <v>549</v>
      </c>
      <c r="G186" s="286"/>
      <c r="H186" s="286" t="s">
        <v>627</v>
      </c>
      <c r="I186" s="286" t="s">
        <v>623</v>
      </c>
      <c r="J186" s="286"/>
      <c r="K186" s="329"/>
    </row>
    <row r="187" spans="2:11" ht="15" customHeight="1">
      <c r="B187" s="308"/>
      <c r="C187" s="341" t="s">
        <v>628</v>
      </c>
      <c r="D187" s="286"/>
      <c r="E187" s="286"/>
      <c r="F187" s="307" t="s">
        <v>549</v>
      </c>
      <c r="G187" s="286"/>
      <c r="H187" s="286" t="s">
        <v>629</v>
      </c>
      <c r="I187" s="286" t="s">
        <v>630</v>
      </c>
      <c r="J187" s="342" t="s">
        <v>631</v>
      </c>
      <c r="K187" s="329"/>
    </row>
    <row r="188" spans="2:11" ht="15" customHeight="1">
      <c r="B188" s="308"/>
      <c r="C188" s="292" t="s">
        <v>42</v>
      </c>
      <c r="D188" s="286"/>
      <c r="E188" s="286"/>
      <c r="F188" s="307" t="s">
        <v>543</v>
      </c>
      <c r="G188" s="286"/>
      <c r="H188" s="282" t="s">
        <v>632</v>
      </c>
      <c r="I188" s="286" t="s">
        <v>633</v>
      </c>
      <c r="J188" s="286"/>
      <c r="K188" s="329"/>
    </row>
    <row r="189" spans="2:11" ht="15" customHeight="1">
      <c r="B189" s="308"/>
      <c r="C189" s="292" t="s">
        <v>634</v>
      </c>
      <c r="D189" s="286"/>
      <c r="E189" s="286"/>
      <c r="F189" s="307" t="s">
        <v>543</v>
      </c>
      <c r="G189" s="286"/>
      <c r="H189" s="286" t="s">
        <v>635</v>
      </c>
      <c r="I189" s="286" t="s">
        <v>577</v>
      </c>
      <c r="J189" s="286"/>
      <c r="K189" s="329"/>
    </row>
    <row r="190" spans="2:11" ht="15" customHeight="1">
      <c r="B190" s="308"/>
      <c r="C190" s="292" t="s">
        <v>636</v>
      </c>
      <c r="D190" s="286"/>
      <c r="E190" s="286"/>
      <c r="F190" s="307" t="s">
        <v>543</v>
      </c>
      <c r="G190" s="286"/>
      <c r="H190" s="286" t="s">
        <v>637</v>
      </c>
      <c r="I190" s="286" t="s">
        <v>577</v>
      </c>
      <c r="J190" s="286"/>
      <c r="K190" s="329"/>
    </row>
    <row r="191" spans="2:11" ht="15" customHeight="1">
      <c r="B191" s="308"/>
      <c r="C191" s="292" t="s">
        <v>638</v>
      </c>
      <c r="D191" s="286"/>
      <c r="E191" s="286"/>
      <c r="F191" s="307" t="s">
        <v>549</v>
      </c>
      <c r="G191" s="286"/>
      <c r="H191" s="286" t="s">
        <v>639</v>
      </c>
      <c r="I191" s="286" t="s">
        <v>577</v>
      </c>
      <c r="J191" s="286"/>
      <c r="K191" s="329"/>
    </row>
    <row r="192" spans="2:11" ht="15" customHeight="1">
      <c r="B192" s="335"/>
      <c r="C192" s="343"/>
      <c r="D192" s="317"/>
      <c r="E192" s="317"/>
      <c r="F192" s="317"/>
      <c r="G192" s="317"/>
      <c r="H192" s="317"/>
      <c r="I192" s="317"/>
      <c r="J192" s="317"/>
      <c r="K192" s="336"/>
    </row>
    <row r="193" spans="2:11" ht="18.75" customHeight="1">
      <c r="B193" s="282"/>
      <c r="C193" s="286"/>
      <c r="D193" s="286"/>
      <c r="E193" s="286"/>
      <c r="F193" s="307"/>
      <c r="G193" s="286"/>
      <c r="H193" s="286"/>
      <c r="I193" s="286"/>
      <c r="J193" s="286"/>
      <c r="K193" s="282"/>
    </row>
    <row r="194" spans="2:11" ht="18.75" customHeight="1">
      <c r="B194" s="282"/>
      <c r="C194" s="286"/>
      <c r="D194" s="286"/>
      <c r="E194" s="286"/>
      <c r="F194" s="307"/>
      <c r="G194" s="286"/>
      <c r="H194" s="286"/>
      <c r="I194" s="286"/>
      <c r="J194" s="286"/>
      <c r="K194" s="282"/>
    </row>
    <row r="195" spans="2:11" ht="18.75" customHeight="1">
      <c r="B195" s="293"/>
      <c r="C195" s="293"/>
      <c r="D195" s="293"/>
      <c r="E195" s="293"/>
      <c r="F195" s="293"/>
      <c r="G195" s="293"/>
      <c r="H195" s="293"/>
      <c r="I195" s="293"/>
      <c r="J195" s="293"/>
      <c r="K195" s="293"/>
    </row>
    <row r="196" spans="2:11" ht="13.5">
      <c r="B196" s="272"/>
      <c r="C196" s="273"/>
      <c r="D196" s="273"/>
      <c r="E196" s="273"/>
      <c r="F196" s="273"/>
      <c r="G196" s="273"/>
      <c r="H196" s="273"/>
      <c r="I196" s="273"/>
      <c r="J196" s="273"/>
      <c r="K196" s="274"/>
    </row>
    <row r="197" spans="2:11" ht="21">
      <c r="B197" s="275"/>
      <c r="C197" s="276" t="s">
        <v>640</v>
      </c>
      <c r="D197" s="276"/>
      <c r="E197" s="276"/>
      <c r="F197" s="276"/>
      <c r="G197" s="276"/>
      <c r="H197" s="276"/>
      <c r="I197" s="276"/>
      <c r="J197" s="276"/>
      <c r="K197" s="277"/>
    </row>
    <row r="198" spans="2:11" ht="25.5" customHeight="1">
      <c r="B198" s="275"/>
      <c r="C198" s="344" t="s">
        <v>641</v>
      </c>
      <c r="D198" s="344"/>
      <c r="E198" s="344"/>
      <c r="F198" s="344" t="s">
        <v>642</v>
      </c>
      <c r="G198" s="345"/>
      <c r="H198" s="344" t="s">
        <v>643</v>
      </c>
      <c r="I198" s="344"/>
      <c r="J198" s="344"/>
      <c r="K198" s="277"/>
    </row>
    <row r="199" spans="2:11" ht="5.25" customHeight="1">
      <c r="B199" s="308"/>
      <c r="C199" s="305"/>
      <c r="D199" s="305"/>
      <c r="E199" s="305"/>
      <c r="F199" s="305"/>
      <c r="G199" s="286"/>
      <c r="H199" s="305"/>
      <c r="I199" s="305"/>
      <c r="J199" s="305"/>
      <c r="K199" s="329"/>
    </row>
    <row r="200" spans="2:11" ht="15" customHeight="1">
      <c r="B200" s="308"/>
      <c r="C200" s="286" t="s">
        <v>633</v>
      </c>
      <c r="D200" s="286"/>
      <c r="E200" s="286"/>
      <c r="F200" s="307" t="s">
        <v>43</v>
      </c>
      <c r="G200" s="286"/>
      <c r="H200" s="286" t="s">
        <v>644</v>
      </c>
      <c r="I200" s="286"/>
      <c r="J200" s="286"/>
      <c r="K200" s="329"/>
    </row>
    <row r="201" spans="2:11" ht="15" customHeight="1">
      <c r="B201" s="308"/>
      <c r="C201" s="314"/>
      <c r="D201" s="286"/>
      <c r="E201" s="286"/>
      <c r="F201" s="307" t="s">
        <v>44</v>
      </c>
      <c r="G201" s="286"/>
      <c r="H201" s="286" t="s">
        <v>645</v>
      </c>
      <c r="I201" s="286"/>
      <c r="J201" s="286"/>
      <c r="K201" s="329"/>
    </row>
    <row r="202" spans="2:11" ht="15" customHeight="1">
      <c r="B202" s="308"/>
      <c r="C202" s="314"/>
      <c r="D202" s="286"/>
      <c r="E202" s="286"/>
      <c r="F202" s="307" t="s">
        <v>47</v>
      </c>
      <c r="G202" s="286"/>
      <c r="H202" s="286" t="s">
        <v>646</v>
      </c>
      <c r="I202" s="286"/>
      <c r="J202" s="286"/>
      <c r="K202" s="329"/>
    </row>
    <row r="203" spans="2:11" ht="15" customHeight="1">
      <c r="B203" s="308"/>
      <c r="C203" s="286"/>
      <c r="D203" s="286"/>
      <c r="E203" s="286"/>
      <c r="F203" s="307" t="s">
        <v>45</v>
      </c>
      <c r="G203" s="286"/>
      <c r="H203" s="286" t="s">
        <v>647</v>
      </c>
      <c r="I203" s="286"/>
      <c r="J203" s="286"/>
      <c r="K203" s="329"/>
    </row>
    <row r="204" spans="2:11" ht="15" customHeight="1">
      <c r="B204" s="308"/>
      <c r="C204" s="286"/>
      <c r="D204" s="286"/>
      <c r="E204" s="286"/>
      <c r="F204" s="307" t="s">
        <v>46</v>
      </c>
      <c r="G204" s="286"/>
      <c r="H204" s="286" t="s">
        <v>648</v>
      </c>
      <c r="I204" s="286"/>
      <c r="J204" s="286"/>
      <c r="K204" s="329"/>
    </row>
    <row r="205" spans="2:11" ht="15" customHeight="1">
      <c r="B205" s="308"/>
      <c r="C205" s="286"/>
      <c r="D205" s="286"/>
      <c r="E205" s="286"/>
      <c r="F205" s="307"/>
      <c r="G205" s="286"/>
      <c r="H205" s="286"/>
      <c r="I205" s="286"/>
      <c r="J205" s="286"/>
      <c r="K205" s="329"/>
    </row>
    <row r="206" spans="2:11" ht="15" customHeight="1">
      <c r="B206" s="308"/>
      <c r="C206" s="286" t="s">
        <v>589</v>
      </c>
      <c r="D206" s="286"/>
      <c r="E206" s="286"/>
      <c r="F206" s="307" t="s">
        <v>79</v>
      </c>
      <c r="G206" s="286"/>
      <c r="H206" s="286" t="s">
        <v>649</v>
      </c>
      <c r="I206" s="286"/>
      <c r="J206" s="286"/>
      <c r="K206" s="329"/>
    </row>
    <row r="207" spans="2:11" ht="15" customHeight="1">
      <c r="B207" s="308"/>
      <c r="C207" s="314"/>
      <c r="D207" s="286"/>
      <c r="E207" s="286"/>
      <c r="F207" s="307" t="s">
        <v>486</v>
      </c>
      <c r="G207" s="286"/>
      <c r="H207" s="286" t="s">
        <v>487</v>
      </c>
      <c r="I207" s="286"/>
      <c r="J207" s="286"/>
      <c r="K207" s="329"/>
    </row>
    <row r="208" spans="2:11" ht="15" customHeight="1">
      <c r="B208" s="308"/>
      <c r="C208" s="286"/>
      <c r="D208" s="286"/>
      <c r="E208" s="286"/>
      <c r="F208" s="307" t="s">
        <v>484</v>
      </c>
      <c r="G208" s="286"/>
      <c r="H208" s="286" t="s">
        <v>650</v>
      </c>
      <c r="I208" s="286"/>
      <c r="J208" s="286"/>
      <c r="K208" s="329"/>
    </row>
    <row r="209" spans="2:11" ht="15" customHeight="1">
      <c r="B209" s="346"/>
      <c r="C209" s="314"/>
      <c r="D209" s="314"/>
      <c r="E209" s="314"/>
      <c r="F209" s="307" t="s">
        <v>488</v>
      </c>
      <c r="G209" s="292"/>
      <c r="H209" s="333" t="s">
        <v>489</v>
      </c>
      <c r="I209" s="333"/>
      <c r="J209" s="333"/>
      <c r="K209" s="347"/>
    </row>
    <row r="210" spans="2:11" ht="15" customHeight="1">
      <c r="B210" s="346"/>
      <c r="C210" s="314"/>
      <c r="D210" s="314"/>
      <c r="E210" s="314"/>
      <c r="F210" s="307" t="s">
        <v>490</v>
      </c>
      <c r="G210" s="292"/>
      <c r="H210" s="333" t="s">
        <v>651</v>
      </c>
      <c r="I210" s="333"/>
      <c r="J210" s="333"/>
      <c r="K210" s="347"/>
    </row>
    <row r="211" spans="2:11" ht="15" customHeight="1">
      <c r="B211" s="346"/>
      <c r="C211" s="314"/>
      <c r="D211" s="314"/>
      <c r="E211" s="314"/>
      <c r="F211" s="348"/>
      <c r="G211" s="292"/>
      <c r="H211" s="349"/>
      <c r="I211" s="349"/>
      <c r="J211" s="349"/>
      <c r="K211" s="347"/>
    </row>
    <row r="212" spans="2:11" ht="15" customHeight="1">
      <c r="B212" s="346"/>
      <c r="C212" s="286" t="s">
        <v>613</v>
      </c>
      <c r="D212" s="314"/>
      <c r="E212" s="314"/>
      <c r="F212" s="307">
        <v>1</v>
      </c>
      <c r="G212" s="292"/>
      <c r="H212" s="333" t="s">
        <v>652</v>
      </c>
      <c r="I212" s="333"/>
      <c r="J212" s="333"/>
      <c r="K212" s="347"/>
    </row>
    <row r="213" spans="2:11" ht="15" customHeight="1">
      <c r="B213" s="346"/>
      <c r="C213" s="314"/>
      <c r="D213" s="314"/>
      <c r="E213" s="314"/>
      <c r="F213" s="307">
        <v>2</v>
      </c>
      <c r="G213" s="292"/>
      <c r="H213" s="333" t="s">
        <v>653</v>
      </c>
      <c r="I213" s="333"/>
      <c r="J213" s="333"/>
      <c r="K213" s="347"/>
    </row>
    <row r="214" spans="2:11" ht="15" customHeight="1">
      <c r="B214" s="346"/>
      <c r="C214" s="314"/>
      <c r="D214" s="314"/>
      <c r="E214" s="314"/>
      <c r="F214" s="307">
        <v>3</v>
      </c>
      <c r="G214" s="292"/>
      <c r="H214" s="333" t="s">
        <v>654</v>
      </c>
      <c r="I214" s="333"/>
      <c r="J214" s="333"/>
      <c r="K214" s="347"/>
    </row>
    <row r="215" spans="2:11" ht="15" customHeight="1">
      <c r="B215" s="346"/>
      <c r="C215" s="314"/>
      <c r="D215" s="314"/>
      <c r="E215" s="314"/>
      <c r="F215" s="307">
        <v>4</v>
      </c>
      <c r="G215" s="292"/>
      <c r="H215" s="333" t="s">
        <v>655</v>
      </c>
      <c r="I215" s="333"/>
      <c r="J215" s="333"/>
      <c r="K215" s="347"/>
    </row>
    <row r="216" spans="2:11" ht="12.75" customHeight="1">
      <c r="B216" s="350"/>
      <c r="C216" s="351"/>
      <c r="D216" s="351"/>
      <c r="E216" s="351"/>
      <c r="F216" s="351"/>
      <c r="G216" s="351"/>
      <c r="H216" s="351"/>
      <c r="I216" s="351"/>
      <c r="J216" s="351"/>
      <c r="K216" s="352"/>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Administrator\Roman</dc:creator>
  <cp:keywords/>
  <dc:description/>
  <cp:lastModifiedBy>Administrator\Roman</cp:lastModifiedBy>
  <dcterms:created xsi:type="dcterms:W3CDTF">2018-11-28T19:04:16Z</dcterms:created>
  <dcterms:modified xsi:type="dcterms:W3CDTF">2018-11-28T19:04:22Z</dcterms:modified>
  <cp:category/>
  <cp:version/>
  <cp:contentType/>
  <cp:contentStatus/>
</cp:coreProperties>
</file>