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KALKULACE\Zakázky\Horní_Bříza\09_DOZP_Střecha\Dodatky\D_4\"/>
    </mc:Choice>
  </mc:AlternateContent>
  <xr:revisionPtr revIDLastSave="0" documentId="13_ncr:1_{7919184A-DDB2-436F-B035-B254B172B6BB}" xr6:coauthVersionLast="40" xr6:coauthVersionMax="40" xr10:uidLastSave="{00000000-0000-0000-0000-000000000000}"/>
  <bookViews>
    <workbookView xWindow="0" yWindow="0" windowWidth="25200" windowHeight="12360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Pol'!$A$1:$U$16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4" i="12" l="1"/>
  <c r="Q14" i="12" s="1"/>
  <c r="G12" i="12"/>
  <c r="Q12" i="12" s="1"/>
  <c r="G11" i="12"/>
  <c r="Q11" i="12" s="1"/>
  <c r="G10" i="12"/>
  <c r="Q10" i="12" s="1"/>
  <c r="G9" i="12"/>
  <c r="Q9" i="12" s="1"/>
  <c r="I9" i="12" l="1"/>
  <c r="K9" i="12"/>
  <c r="M9" i="12"/>
  <c r="O9" i="12"/>
  <c r="U9" i="12"/>
  <c r="I10" i="12"/>
  <c r="K10" i="12"/>
  <c r="M10" i="12"/>
  <c r="O10" i="12"/>
  <c r="U10" i="12"/>
  <c r="I11" i="12"/>
  <c r="K11" i="12"/>
  <c r="M11" i="12"/>
  <c r="O11" i="12"/>
  <c r="U11" i="12"/>
  <c r="I12" i="12"/>
  <c r="K12" i="12"/>
  <c r="M12" i="12"/>
  <c r="O12" i="12"/>
  <c r="U12" i="12"/>
  <c r="I14" i="12"/>
  <c r="I13" i="12" s="1"/>
  <c r="K14" i="12"/>
  <c r="K13" i="12" s="1"/>
  <c r="M14" i="12"/>
  <c r="M13" i="12" s="1"/>
  <c r="O14" i="12"/>
  <c r="O13" i="12" s="1"/>
  <c r="Q13" i="12"/>
  <c r="U14" i="12"/>
  <c r="U13" i="12" s="1"/>
  <c r="F40" i="1"/>
  <c r="G40" i="1"/>
  <c r="H40" i="1"/>
  <c r="I40" i="1"/>
  <c r="J39" i="1" s="1"/>
  <c r="J40" i="1"/>
  <c r="I21" i="1"/>
  <c r="J28" i="1"/>
  <c r="J26" i="1"/>
  <c r="G38" i="1"/>
  <c r="F38" i="1"/>
  <c r="H32" i="1"/>
  <c r="J23" i="1"/>
  <c r="J24" i="1"/>
  <c r="J25" i="1"/>
  <c r="J27" i="1"/>
  <c r="E24" i="1"/>
  <c r="E26" i="1"/>
  <c r="M8" i="12" l="1"/>
  <c r="U8" i="12"/>
  <c r="K8" i="12"/>
  <c r="Q8" i="12"/>
  <c r="Q16" i="12" s="1"/>
  <c r="I8" i="12"/>
  <c r="O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<sst xmlns="http://schemas.openxmlformats.org/spreadsheetml/2006/main" count="175" uniqueCount="125">
  <si>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</si>
  <si>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</si>
  <si>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</si>
  <si>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</si>
  <si>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</si>
  <si>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</si>
  <si>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</si>
  <si>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</si>
  <si>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</si>
  <si>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</si>
  <si>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</si>
  <si>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</si>
  <si>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</si>
  <si>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</si>
  <si>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</si>
  <si>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</si>
  <si>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</si>
  <si>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</si>
  <si>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</si>
  <si>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</si>
  <si>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</si>
  <si>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</si>
  <si>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</si>
  <si>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</si>
  <si>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</si>
  <si>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</si>
  <si>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</si>
  <si>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</si>
  <si>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</si>
  <si>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</si>
  <si>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</si>
  <si>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</si>
  <si>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</si>
  <si>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</si>
  <si>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</si>
  <si>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</si>
  <si>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</si>
  <si>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</si>
  <si>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</si>
  <si>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</si>
  <si>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</si>
  <si>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</si>
  <si>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</si>
  <si>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HORNÍ BŘÍZA</t>
  </si>
  <si>
    <t>Rozpočet:</t>
  </si>
  <si>
    <t>Misto</t>
  </si>
  <si>
    <t>HORNÍ BŘÍZA, obj. B-   HOSPODÁŘSKÝ PAVILON</t>
  </si>
  <si>
    <t>Rozpočet</t>
  </si>
  <si>
    <t>Celkem za stavbu</t>
  </si>
  <si>
    <t>CZK</t>
  </si>
  <si>
    <t>Rekapitulace dílů</t>
  </si>
  <si>
    <t>Typ dílu</t>
  </si>
  <si>
    <t>61</t>
  </si>
  <si>
    <t>Upravy povrchů vnitřní</t>
  </si>
  <si>
    <t>94</t>
  </si>
  <si>
    <t>Lešení a stavební výtahy</t>
  </si>
  <si>
    <t>95</t>
  </si>
  <si>
    <t>Dokončovací kce na pozem.stav.</t>
  </si>
  <si>
    <t>97</t>
  </si>
  <si>
    <t>Prorážení otvorů</t>
  </si>
  <si>
    <t>99</t>
  </si>
  <si>
    <t>Staveništní přesun hmot</t>
  </si>
  <si>
    <t>712</t>
  </si>
  <si>
    <t>Živičné krytiny</t>
  </si>
  <si>
    <t>713</t>
  </si>
  <si>
    <t>Izolace tepelné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</si>
  <si>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</si>
  <si>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</si>
  <si>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</si>
  <si>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</si>
  <si>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</si>
  <si>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</si>
  <si>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</si>
  <si>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</si>
  <si>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784</t>
  </si>
  <si>
    <t>Malby</t>
  </si>
  <si>
    <t>900</t>
  </si>
  <si>
    <t>Profese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</si>
  <si>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</si>
  <si>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</si>
  <si>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</si>
  <si>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</si>
  <si>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</si>
  <si>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</si>
  <si>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</si>
  <si>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</si>
  <si>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</si>
  <si>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</si>
  <si>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</si>
  <si>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</si>
  <si>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</si>
  <si>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</si>
  <si>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</si>
  <si>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</si>
  <si>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</si>
  <si>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</si>
  <si>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</si>
  <si>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</si>
  <si>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</si>
  <si>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</si>
  <si>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</si>
  <si>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</si>
  <si>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</si>
  <si>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</si>
  <si>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</si>
  <si>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</si>
  <si>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</si>
  <si>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POL1_0</t>
  </si>
  <si>
    <t>t</t>
  </si>
  <si>
    <t>764905101RT2</t>
  </si>
  <si>
    <t>764352811R00</t>
  </si>
  <si>
    <t>764351837R00</t>
  </si>
  <si>
    <t>kus</t>
  </si>
  <si>
    <t>ks</t>
  </si>
  <si>
    <t>998764103R00</t>
  </si>
  <si>
    <t>Přesun hmot pro klempířské konstr., výšky do 24 m</t>
  </si>
  <si>
    <t>3</t>
  </si>
  <si>
    <t/>
  </si>
  <si>
    <t>END</t>
  </si>
  <si>
    <t>celkem bez DPH</t>
  </si>
  <si>
    <r>
      <t>HORNÍ BŘÍZA, obj. A + B -</t>
    </r>
    <r>
      <rPr>
        <b/>
        <sz val="10"/>
        <rFont val="Arial CE"/>
        <charset val="238"/>
      </rPr>
      <t xml:space="preserve"> vícepráce - manipulace se střešními okny</t>
    </r>
  </si>
  <si>
    <t>Posunutí střešních oken o 10 cm výše vč. úpravy uchycení a laťování</t>
  </si>
  <si>
    <t>Zpětná montáž střešních oken do vyšších otvorů dle nové střešní krytiny</t>
  </si>
  <si>
    <t>Demontáž střešních oken vč. očištění a uložení pro zpětnou montáž</t>
  </si>
  <si>
    <t>Zařízení staveniště, přesun hmot,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</si>
</sst>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48" xfId="0" applyNumberFormat="1" applyFont="1" applyBorder="1" applyAlignment="1">
      <alignment vertical="top" shrinkToFit="1"/>
    </xf>
    <xf numFmtId="0" fontId="16" fillId="0" borderId="48" xfId="0" applyFont="1" applyBorder="1" applyAlignment="1">
      <alignment vertical="top" shrinkToFit="1"/>
    </xf>
    <xf numFmtId="0" fontId="11" fillId="0" borderId="0" xfId="0" applyFont="1"/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" fontId="11" fillId="0" borderId="0" xfId="0" applyNumberFormat="1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85" t="s">
        <v>39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opLeftCell="B17" zoomScaleNormal="100" zoomScaleSheetLayoutView="75" workbookViewId="0">
      <selection activeCell="I51" sqref="I51:J5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186" t="s">
        <v>42</v>
      </c>
      <c r="C1" s="187"/>
      <c r="D1" s="187"/>
      <c r="E1" s="187"/>
      <c r="F1" s="187"/>
      <c r="G1" s="187"/>
      <c r="H1" s="187"/>
      <c r="I1" s="187"/>
      <c r="J1" s="188"/>
    </row>
    <row r="2" spans="1:15" ht="23.25" customHeight="1" x14ac:dyDescent="0.2">
      <c r="A2" s="4"/>
      <c r="B2" s="81" t="s">
        <v>40</v>
      </c>
      <c r="C2" s="82"/>
      <c r="D2" s="212" t="s">
        <v>46</v>
      </c>
      <c r="E2" s="213"/>
      <c r="F2" s="213"/>
      <c r="G2" s="213"/>
      <c r="H2" s="213"/>
      <c r="I2" s="213"/>
      <c r="J2" s="214"/>
      <c r="O2" s="2"/>
    </row>
    <row r="3" spans="1:15" ht="23.25" customHeight="1" x14ac:dyDescent="0.2">
      <c r="A3" s="4"/>
      <c r="B3" s="83" t="s">
        <v>45</v>
      </c>
      <c r="C3" s="84"/>
      <c r="D3" s="205" t="s">
        <v>43</v>
      </c>
      <c r="E3" s="206"/>
      <c r="F3" s="206"/>
      <c r="G3" s="206"/>
      <c r="H3" s="206"/>
      <c r="I3" s="206"/>
      <c r="J3" s="207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6"/>
      <c r="E11" s="216"/>
      <c r="F11" s="216"/>
      <c r="G11" s="216"/>
      <c r="H11" s="28" t="s">
        <v>33</v>
      </c>
      <c r="I11" s="91"/>
      <c r="J11" s="11"/>
    </row>
    <row r="12" spans="1:15" ht="15.75" customHeight="1" x14ac:dyDescent="0.2">
      <c r="A12" s="4"/>
      <c r="B12" s="41"/>
      <c r="C12" s="26"/>
      <c r="D12" s="203"/>
      <c r="E12" s="203"/>
      <c r="F12" s="203"/>
      <c r="G12" s="203"/>
      <c r="H12" s="28" t="s">
        <v>34</v>
      </c>
      <c r="I12" s="91"/>
      <c r="J12" s="11"/>
    </row>
    <row r="13" spans="1:15" ht="15.75" customHeight="1" x14ac:dyDescent="0.2">
      <c r="A13" s="4"/>
      <c r="B13" s="42"/>
      <c r="C13" s="92"/>
      <c r="D13" s="204"/>
      <c r="E13" s="204"/>
      <c r="F13" s="204"/>
      <c r="G13" s="204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5"/>
      <c r="F15" s="215"/>
      <c r="G15" s="200"/>
      <c r="H15" s="200"/>
      <c r="I15" s="200" t="s">
        <v>28</v>
      </c>
      <c r="J15" s="201"/>
    </row>
    <row r="16" spans="1:15" ht="23.25" customHeight="1" x14ac:dyDescent="0.2">
      <c r="A16" s="139" t="s">
        <v>23</v>
      </c>
      <c r="B16" s="140" t="s">
        <v>23</v>
      </c>
      <c r="C16" s="58"/>
      <c r="D16" s="59"/>
      <c r="E16" s="195"/>
      <c r="F16" s="202"/>
      <c r="G16" s="195"/>
      <c r="H16" s="202"/>
      <c r="I16" s="195">
        <v>0</v>
      </c>
      <c r="J16" s="196"/>
    </row>
    <row r="17" spans="1:10" ht="23.25" customHeight="1" x14ac:dyDescent="0.2">
      <c r="A17" s="139" t="s">
        <v>24</v>
      </c>
      <c r="B17" s="140" t="s">
        <v>24</v>
      </c>
      <c r="C17" s="58"/>
      <c r="D17" s="59"/>
      <c r="E17" s="195"/>
      <c r="F17" s="202"/>
      <c r="G17" s="195"/>
      <c r="H17" s="202"/>
      <c r="I17" s="195">
        <v>0</v>
      </c>
      <c r="J17" s="196"/>
    </row>
    <row r="18" spans="1:10" ht="23.25" customHeight="1" x14ac:dyDescent="0.2">
      <c r="A18" s="139" t="s">
        <v>25</v>
      </c>
      <c r="B18" s="140" t="s">
        <v>25</v>
      </c>
      <c r="C18" s="58"/>
      <c r="D18" s="59"/>
      <c r="E18" s="195"/>
      <c r="F18" s="202"/>
      <c r="G18" s="195"/>
      <c r="H18" s="202"/>
      <c r="I18" s="195">
        <v>0</v>
      </c>
      <c r="J18" s="196"/>
    </row>
    <row r="19" spans="1:10" ht="23.25" customHeight="1" x14ac:dyDescent="0.2">
      <c r="A19" s="139" t="s">
        <v>78</v>
      </c>
      <c r="B19" s="140" t="s">
        <v>26</v>
      </c>
      <c r="C19" s="58"/>
      <c r="D19" s="59"/>
      <c r="E19" s="195"/>
      <c r="F19" s="202"/>
      <c r="G19" s="195"/>
      <c r="H19" s="202"/>
      <c r="I19" s="195">
        <v>0</v>
      </c>
      <c r="J19" s="196"/>
    </row>
    <row r="20" spans="1:10" ht="23.25" customHeight="1" x14ac:dyDescent="0.2">
      <c r="A20" s="139" t="s">
        <v>79</v>
      </c>
      <c r="B20" s="140" t="s">
        <v>27</v>
      </c>
      <c r="C20" s="58"/>
      <c r="D20" s="59"/>
      <c r="E20" s="195"/>
      <c r="F20" s="202"/>
      <c r="G20" s="195"/>
      <c r="H20" s="202"/>
      <c r="I20" s="195">
        <v>0</v>
      </c>
      <c r="J20" s="196"/>
    </row>
    <row r="21" spans="1:10" ht="23.25" customHeight="1" x14ac:dyDescent="0.2">
      <c r="A21" s="4"/>
      <c r="B21" s="74" t="s">
        <v>28</v>
      </c>
      <c r="C21" s="75"/>
      <c r="D21" s="76"/>
      <c r="E21" s="197"/>
      <c r="F21" s="198"/>
      <c r="G21" s="197"/>
      <c r="H21" s="198"/>
      <c r="I21" s="197">
        <f>SUM(I16:J20)</f>
        <v>0</v>
      </c>
      <c r="J21" s="208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193">
        <v>0</v>
      </c>
      <c r="H23" s="194"/>
      <c r="I23" s="194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8">
        <v>0</v>
      </c>
      <c r="H24" s="219"/>
      <c r="I24" s="21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193">
        <v>0</v>
      </c>
      <c r="H25" s="194"/>
      <c r="I25" s="194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189">
        <v>0</v>
      </c>
      <c r="H26" s="190"/>
      <c r="I26" s="19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191">
        <v>0</v>
      </c>
      <c r="H27" s="191"/>
      <c r="I27" s="191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192">
        <v>1756026.4</v>
      </c>
      <c r="H28" s="199"/>
      <c r="I28" s="199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192">
        <v>0</v>
      </c>
      <c r="H29" s="192"/>
      <c r="I29" s="192"/>
      <c r="J29" s="118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43500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7" t="s">
        <v>2</v>
      </c>
      <c r="E35" s="21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0</v>
      </c>
      <c r="B39" s="102" t="s">
        <v>47</v>
      </c>
      <c r="C39" s="220" t="s">
        <v>46</v>
      </c>
      <c r="D39" s="221"/>
      <c r="E39" s="221"/>
      <c r="F39" s="107">
        <v>1756026.4</v>
      </c>
      <c r="G39" s="108">
        <v>0</v>
      </c>
      <c r="H39" s="109">
        <v>263404</v>
      </c>
      <c r="I39" s="109">
        <v>2019430.3999999999</v>
      </c>
      <c r="J39" s="103" t="str">
        <f>IF(CenaCelkemVypocet=0,"",I39/CenaCelkemVypocet*100)</f>
        <v/>
      </c>
    </row>
    <row r="40" spans="1:10" ht="25.5" hidden="1" customHeight="1" x14ac:dyDescent="0.2">
      <c r="A40" s="96"/>
      <c r="B40" s="222" t="s">
        <v>48</v>
      </c>
      <c r="C40" s="223"/>
      <c r="D40" s="223"/>
      <c r="E40" s="224"/>
      <c r="F40" s="110">
        <f>SUMIF(A39:A39,"=1",F39:F39)</f>
        <v>0</v>
      </c>
      <c r="G40" s="111">
        <f>SUMIF(A39:A39,"=1",G39:G39)</f>
        <v>0</v>
      </c>
      <c r="H40" s="111">
        <f>SUMIF(A39:A39,"=1",H39:H39)</f>
        <v>0</v>
      </c>
      <c r="I40" s="111">
        <f>SUMIF(A39:A39,"=1",I39:I39)</f>
        <v>0</v>
      </c>
      <c r="J40" s="97">
        <f>SUMIF(A39:A39,"=1",J39:J39)</f>
        <v>0</v>
      </c>
    </row>
    <row r="44" spans="1:10" ht="15.75" x14ac:dyDescent="0.25">
      <c r="B44" s="119" t="s">
        <v>50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51</v>
      </c>
      <c r="G46" s="128"/>
      <c r="H46" s="128"/>
      <c r="I46" s="225" t="s">
        <v>28</v>
      </c>
      <c r="J46" s="225"/>
    </row>
    <row r="47" spans="1:10" ht="25.5" customHeight="1" x14ac:dyDescent="0.2">
      <c r="A47" s="121"/>
      <c r="B47" s="129" t="s">
        <v>52</v>
      </c>
      <c r="C47" s="227" t="s">
        <v>53</v>
      </c>
      <c r="D47" s="228"/>
      <c r="E47" s="228"/>
      <c r="F47" s="131" t="s">
        <v>23</v>
      </c>
      <c r="G47" s="132"/>
      <c r="H47" s="132"/>
      <c r="I47" s="226"/>
      <c r="J47" s="226"/>
    </row>
    <row r="48" spans="1:10" ht="25.5" customHeight="1" x14ac:dyDescent="0.2">
      <c r="A48" s="121"/>
      <c r="B48" s="123" t="s">
        <v>54</v>
      </c>
      <c r="C48" s="210" t="s">
        <v>55</v>
      </c>
      <c r="D48" s="211"/>
      <c r="E48" s="211"/>
      <c r="F48" s="133" t="s">
        <v>23</v>
      </c>
      <c r="G48" s="134"/>
      <c r="H48" s="134"/>
      <c r="I48" s="209"/>
      <c r="J48" s="209"/>
    </row>
    <row r="49" spans="1:10" ht="25.5" customHeight="1" x14ac:dyDescent="0.2">
      <c r="A49" s="121"/>
      <c r="B49" s="123" t="s">
        <v>56</v>
      </c>
      <c r="C49" s="210" t="s">
        <v>57</v>
      </c>
      <c r="D49" s="211"/>
      <c r="E49" s="211"/>
      <c r="F49" s="133" t="s">
        <v>23</v>
      </c>
      <c r="G49" s="134"/>
      <c r="H49" s="134"/>
      <c r="I49" s="209"/>
      <c r="J49" s="209"/>
    </row>
    <row r="50" spans="1:10" ht="25.5" customHeight="1" x14ac:dyDescent="0.2">
      <c r="A50" s="121"/>
      <c r="B50" s="123" t="s">
        <v>58</v>
      </c>
      <c r="C50" s="210" t="s">
        <v>59</v>
      </c>
      <c r="D50" s="211"/>
      <c r="E50" s="211"/>
      <c r="F50" s="133" t="s">
        <v>23</v>
      </c>
      <c r="G50" s="134"/>
      <c r="H50" s="134"/>
      <c r="I50" s="209"/>
      <c r="J50" s="209"/>
    </row>
    <row r="51" spans="1:10" ht="25.5" customHeight="1" x14ac:dyDescent="0.2">
      <c r="A51" s="121"/>
      <c r="B51" s="123" t="s">
        <v>60</v>
      </c>
      <c r="C51" s="210" t="s">
        <v>61</v>
      </c>
      <c r="D51" s="211"/>
      <c r="E51" s="211"/>
      <c r="F51" s="133" t="s">
        <v>23</v>
      </c>
      <c r="G51" s="134"/>
      <c r="H51" s="134"/>
      <c r="I51" s="209"/>
      <c r="J51" s="209"/>
    </row>
    <row r="52" spans="1:10" ht="25.5" customHeight="1" x14ac:dyDescent="0.2">
      <c r="A52" s="121"/>
      <c r="B52" s="123" t="s">
        <v>62</v>
      </c>
      <c r="C52" s="210" t="s">
        <v>63</v>
      </c>
      <c r="D52" s="211"/>
      <c r="E52" s="211"/>
      <c r="F52" s="133" t="s">
        <v>24</v>
      </c>
      <c r="G52" s="134"/>
      <c r="H52" s="134"/>
      <c r="I52" s="209"/>
      <c r="J52" s="209"/>
    </row>
    <row r="53" spans="1:10" ht="25.5" customHeight="1" x14ac:dyDescent="0.2">
      <c r="A53" s="121"/>
      <c r="B53" s="123" t="s">
        <v>64</v>
      </c>
      <c r="C53" s="210" t="s">
        <v>65</v>
      </c>
      <c r="D53" s="211"/>
      <c r="E53" s="211"/>
      <c r="F53" s="133" t="s">
        <v>24</v>
      </c>
      <c r="G53" s="134"/>
      <c r="H53" s="134"/>
      <c r="I53" s="209"/>
      <c r="J53" s="209"/>
    </row>
    <row r="54" spans="1:10" ht="25.5" customHeight="1" x14ac:dyDescent="0.2">
      <c r="A54" s="121"/>
      <c r="B54" s="123" t="s">
        <v>66</v>
      </c>
      <c r="C54" s="210" t="s">
        <v>67</v>
      </c>
      <c r="D54" s="211"/>
      <c r="E54" s="211"/>
      <c r="F54" s="133" t="s">
        <v>24</v>
      </c>
      <c r="G54" s="134"/>
      <c r="H54" s="134"/>
      <c r="I54" s="209"/>
      <c r="J54" s="209"/>
    </row>
    <row r="55" spans="1:10" ht="25.5" customHeight="1" x14ac:dyDescent="0.2">
      <c r="A55" s="121"/>
      <c r="B55" s="123" t="s">
        <v>68</v>
      </c>
      <c r="C55" s="210" t="s">
        <v>69</v>
      </c>
      <c r="D55" s="211"/>
      <c r="E55" s="211"/>
      <c r="F55" s="133" t="s">
        <v>24</v>
      </c>
      <c r="G55" s="134"/>
      <c r="H55" s="134"/>
      <c r="I55" s="209"/>
      <c r="J55" s="209"/>
    </row>
    <row r="56" spans="1:10" ht="25.5" customHeight="1" x14ac:dyDescent="0.2">
      <c r="A56" s="121"/>
      <c r="B56" s="123" t="s">
        <v>70</v>
      </c>
      <c r="C56" s="210" t="s">
        <v>71</v>
      </c>
      <c r="D56" s="211"/>
      <c r="E56" s="211"/>
      <c r="F56" s="133" t="s">
        <v>24</v>
      </c>
      <c r="G56" s="134"/>
      <c r="H56" s="134"/>
      <c r="I56" s="209"/>
      <c r="J56" s="209"/>
    </row>
    <row r="57" spans="1:10" ht="25.5" customHeight="1" x14ac:dyDescent="0.2">
      <c r="A57" s="121"/>
      <c r="B57" s="123" t="s">
        <v>72</v>
      </c>
      <c r="C57" s="210" t="s">
        <v>73</v>
      </c>
      <c r="D57" s="211"/>
      <c r="E57" s="211"/>
      <c r="F57" s="133" t="s">
        <v>24</v>
      </c>
      <c r="G57" s="134"/>
      <c r="H57" s="134"/>
      <c r="I57" s="209"/>
      <c r="J57" s="209"/>
    </row>
    <row r="58" spans="1:10" ht="25.5" customHeight="1" x14ac:dyDescent="0.2">
      <c r="A58" s="121"/>
      <c r="B58" s="123" t="s">
        <v>74</v>
      </c>
      <c r="C58" s="210" t="s">
        <v>75</v>
      </c>
      <c r="D58" s="211"/>
      <c r="E58" s="211"/>
      <c r="F58" s="133" t="s">
        <v>24</v>
      </c>
      <c r="G58" s="134"/>
      <c r="H58" s="134"/>
      <c r="I58" s="209"/>
      <c r="J58" s="209"/>
    </row>
    <row r="59" spans="1:10" ht="25.5" customHeight="1" x14ac:dyDescent="0.2">
      <c r="A59" s="121"/>
      <c r="B59" s="123" t="s">
        <v>76</v>
      </c>
      <c r="C59" s="210" t="s">
        <v>77</v>
      </c>
      <c r="D59" s="211"/>
      <c r="E59" s="211"/>
      <c r="F59" s="133" t="s">
        <v>23</v>
      </c>
      <c r="G59" s="134"/>
      <c r="H59" s="134"/>
      <c r="I59" s="209"/>
      <c r="J59" s="209"/>
    </row>
    <row r="60" spans="1:10" ht="25.5" customHeight="1" x14ac:dyDescent="0.2">
      <c r="A60" s="121"/>
      <c r="B60" s="130" t="s">
        <v>78</v>
      </c>
      <c r="C60" s="231" t="s">
        <v>26</v>
      </c>
      <c r="D60" s="232"/>
      <c r="E60" s="232"/>
      <c r="F60" s="135" t="s">
        <v>23</v>
      </c>
      <c r="G60" s="136"/>
      <c r="H60" s="136"/>
      <c r="I60" s="230"/>
      <c r="J60" s="230"/>
    </row>
    <row r="61" spans="1:10" ht="25.5" customHeight="1" x14ac:dyDescent="0.2">
      <c r="A61" s="122"/>
      <c r="B61" s="126" t="s">
        <v>1</v>
      </c>
      <c r="C61" s="126"/>
      <c r="D61" s="127"/>
      <c r="E61" s="127"/>
      <c r="F61" s="137"/>
      <c r="G61" s="138"/>
      <c r="H61" s="138"/>
      <c r="I61" s="229"/>
      <c r="J61" s="229"/>
    </row>
    <row r="62" spans="1:10" x14ac:dyDescent="0.2">
      <c r="F62" s="94"/>
      <c r="G62" s="95"/>
      <c r="H62" s="94"/>
      <c r="I62" s="95"/>
      <c r="J62" s="95"/>
    </row>
    <row r="63" spans="1:10" x14ac:dyDescent="0.2">
      <c r="F63" s="94"/>
      <c r="G63" s="95"/>
      <c r="H63" s="94"/>
      <c r="I63" s="95"/>
      <c r="J63" s="95"/>
    </row>
    <row r="64" spans="1:10" x14ac:dyDescent="0.2">
      <c r="F64" s="94"/>
      <c r="G64" s="95"/>
      <c r="H64" s="94"/>
      <c r="I64" s="95"/>
      <c r="J64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I61:J61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3" t="s">
        <v>6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79" t="s">
        <v>41</v>
      </c>
      <c r="B2" s="78"/>
      <c r="C2" s="235"/>
      <c r="D2" s="235"/>
      <c r="E2" s="235"/>
      <c r="F2" s="235"/>
      <c r="G2" s="236"/>
    </row>
    <row r="3" spans="1:7" ht="24.95" hidden="1" customHeight="1" x14ac:dyDescent="0.2">
      <c r="A3" s="79" t="s">
        <v>7</v>
      </c>
      <c r="B3" s="78"/>
      <c r="C3" s="235"/>
      <c r="D3" s="235"/>
      <c r="E3" s="235"/>
      <c r="F3" s="235"/>
      <c r="G3" s="236"/>
    </row>
    <row r="4" spans="1:7" ht="24.95" hidden="1" customHeight="1" x14ac:dyDescent="0.2">
      <c r="A4" s="79" t="s">
        <v>8</v>
      </c>
      <c r="B4" s="78"/>
      <c r="C4" s="235"/>
      <c r="D4" s="235"/>
      <c r="E4" s="235"/>
      <c r="F4" s="235"/>
      <c r="G4" s="236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6"/>
  <sheetViews>
    <sheetView tabSelected="1" workbookViewId="0">
      <selection activeCell="E17" sqref="E17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7" max="17" width="10.140625" bestFit="1" customWidth="1"/>
    <col min="18" max="21" width="0" hidden="1" customWidth="1"/>
    <col min="29" max="39" width="0" hidden="1" customWidth="1"/>
  </cols>
  <sheetData>
    <row r="1" spans="1:60" ht="15.75" customHeight="1" x14ac:dyDescent="0.25">
      <c r="A1" s="237" t="s">
        <v>6</v>
      </c>
      <c r="B1" s="237"/>
      <c r="C1" s="237"/>
      <c r="D1" s="237"/>
      <c r="E1" s="237"/>
      <c r="F1" s="237"/>
      <c r="G1" s="237"/>
      <c r="AE1" t="s">
        <v>81</v>
      </c>
    </row>
    <row r="2" spans="1:60" ht="25.15" customHeight="1" x14ac:dyDescent="0.2">
      <c r="A2" s="143" t="s">
        <v>80</v>
      </c>
      <c r="B2" s="141"/>
      <c r="C2" s="238" t="s">
        <v>120</v>
      </c>
      <c r="D2" s="239"/>
      <c r="E2" s="239"/>
      <c r="F2" s="239"/>
      <c r="G2" s="240"/>
      <c r="AE2" t="s">
        <v>82</v>
      </c>
    </row>
    <row r="3" spans="1:60" ht="25.15" customHeight="1" x14ac:dyDescent="0.2">
      <c r="A3" s="144" t="s">
        <v>7</v>
      </c>
      <c r="B3" s="142"/>
      <c r="C3" s="241" t="s">
        <v>43</v>
      </c>
      <c r="D3" s="242"/>
      <c r="E3" s="242"/>
      <c r="F3" s="242"/>
      <c r="G3" s="243"/>
      <c r="AE3" t="s">
        <v>83</v>
      </c>
    </row>
    <row r="4" spans="1:60" ht="25.15" hidden="1" customHeight="1" x14ac:dyDescent="0.2">
      <c r="A4" s="144" t="s">
        <v>8</v>
      </c>
      <c r="B4" s="142"/>
      <c r="C4" s="241"/>
      <c r="D4" s="242"/>
      <c r="E4" s="242"/>
      <c r="F4" s="242"/>
      <c r="G4" s="243"/>
      <c r="AE4" t="s">
        <v>84</v>
      </c>
    </row>
    <row r="5" spans="1:60" hidden="1" x14ac:dyDescent="0.2">
      <c r="A5" s="145" t="s">
        <v>85</v>
      </c>
      <c r="B5" s="146"/>
      <c r="C5" s="147"/>
      <c r="D5" s="148"/>
      <c r="E5" s="148"/>
      <c r="F5" s="148"/>
      <c r="G5" s="149"/>
      <c r="AE5" t="s">
        <v>86</v>
      </c>
    </row>
    <row r="7" spans="1:60" ht="38.25" x14ac:dyDescent="0.2">
      <c r="A7" s="154" t="s">
        <v>87</v>
      </c>
      <c r="B7" s="155" t="s">
        <v>88</v>
      </c>
      <c r="C7" s="155" t="s">
        <v>89</v>
      </c>
      <c r="D7" s="154" t="s">
        <v>90</v>
      </c>
      <c r="E7" s="154" t="s">
        <v>91</v>
      </c>
      <c r="F7" s="150" t="s">
        <v>92</v>
      </c>
      <c r="G7" s="169" t="s">
        <v>28</v>
      </c>
      <c r="H7" s="170" t="s">
        <v>29</v>
      </c>
      <c r="I7" s="170" t="s">
        <v>93</v>
      </c>
      <c r="J7" s="170" t="s">
        <v>30</v>
      </c>
      <c r="K7" s="170" t="s">
        <v>94</v>
      </c>
      <c r="L7" s="170" t="s">
        <v>95</v>
      </c>
      <c r="M7" s="170" t="s">
        <v>96</v>
      </c>
      <c r="N7" s="170" t="s">
        <v>97</v>
      </c>
      <c r="O7" s="170" t="s">
        <v>98</v>
      </c>
      <c r="P7" s="170" t="s">
        <v>99</v>
      </c>
      <c r="Q7" s="170" t="s">
        <v>100</v>
      </c>
      <c r="R7" s="170" t="s">
        <v>101</v>
      </c>
      <c r="S7" s="170" t="s">
        <v>102</v>
      </c>
      <c r="T7" s="170" t="s">
        <v>103</v>
      </c>
      <c r="U7" s="156" t="s">
        <v>104</v>
      </c>
    </row>
    <row r="8" spans="1:60" x14ac:dyDescent="0.2">
      <c r="A8" s="153" t="s">
        <v>105</v>
      </c>
      <c r="B8" s="158" t="s">
        <v>68</v>
      </c>
      <c r="C8" s="178" t="s">
        <v>69</v>
      </c>
      <c r="D8" s="162"/>
      <c r="E8" s="166"/>
      <c r="F8" s="168"/>
      <c r="G8" s="168"/>
      <c r="H8" s="168"/>
      <c r="I8" s="168">
        <f>SUM(I9:I12)</f>
        <v>32748.76</v>
      </c>
      <c r="J8" s="168"/>
      <c r="K8" s="168">
        <f>SUM(K9:K12)</f>
        <v>31105.54</v>
      </c>
      <c r="L8" s="168"/>
      <c r="M8" s="168">
        <f>SUM(M9:M12)</f>
        <v>75150.918749999983</v>
      </c>
      <c r="N8" s="163"/>
      <c r="O8" s="163">
        <f>SUM(O9:O12)</f>
        <v>0.25431999999999999</v>
      </c>
      <c r="P8" s="163"/>
      <c r="Q8" s="163">
        <f>SUM(Q9:Q12)</f>
        <v>65348.624999999993</v>
      </c>
      <c r="R8" s="163"/>
      <c r="S8" s="163"/>
      <c r="T8" s="164"/>
      <c r="U8" s="163">
        <f>SUM(U9:U12)</f>
        <v>69.14</v>
      </c>
      <c r="AE8" t="s">
        <v>106</v>
      </c>
    </row>
    <row r="9" spans="1:60" ht="22.5" outlineLevel="1" x14ac:dyDescent="0.2">
      <c r="A9" s="152">
        <v>18</v>
      </c>
      <c r="B9" s="157" t="s">
        <v>109</v>
      </c>
      <c r="C9" s="177" t="s">
        <v>123</v>
      </c>
      <c r="D9" s="159" t="s">
        <v>112</v>
      </c>
      <c r="E9" s="165">
        <v>44</v>
      </c>
      <c r="F9" s="167">
        <v>358.8</v>
      </c>
      <c r="G9" s="167">
        <f t="shared" ref="G9:G12" si="0">F9*E9</f>
        <v>15787.2</v>
      </c>
      <c r="H9" s="167">
        <v>744.29</v>
      </c>
      <c r="I9" s="167">
        <f>ROUND(E9*H9,2)</f>
        <v>32748.76</v>
      </c>
      <c r="J9" s="167">
        <v>581.71</v>
      </c>
      <c r="K9" s="167">
        <f>ROUND(E9*J9,2)</f>
        <v>25595.24</v>
      </c>
      <c r="L9" s="167">
        <v>15</v>
      </c>
      <c r="M9" s="167">
        <f>G9*(1+L9/100)</f>
        <v>18155.28</v>
      </c>
      <c r="N9" s="160">
        <v>5.7800000000000004E-3</v>
      </c>
      <c r="O9" s="160">
        <f>ROUND(E9*N9,5)</f>
        <v>0.25431999999999999</v>
      </c>
      <c r="P9" s="160">
        <v>0</v>
      </c>
      <c r="Q9" s="167">
        <f t="shared" ref="Q9:Q12" si="1">G9</f>
        <v>15787.2</v>
      </c>
      <c r="R9" s="160"/>
      <c r="S9" s="160"/>
      <c r="T9" s="161">
        <v>1.2765</v>
      </c>
      <c r="U9" s="160">
        <f>ROUND(E9*T9,2)</f>
        <v>56.17</v>
      </c>
      <c r="V9" s="151"/>
      <c r="W9" s="151"/>
      <c r="X9" s="151"/>
      <c r="Y9" s="151"/>
      <c r="Z9" s="151"/>
      <c r="AA9" s="151"/>
      <c r="AB9" s="151"/>
      <c r="AC9" s="151"/>
      <c r="AD9" s="151"/>
      <c r="AE9" s="151" t="s">
        <v>107</v>
      </c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2">
        <v>19</v>
      </c>
      <c r="B10" s="157" t="s">
        <v>110</v>
      </c>
      <c r="C10" s="177" t="s">
        <v>121</v>
      </c>
      <c r="D10" s="159" t="s">
        <v>112</v>
      </c>
      <c r="E10" s="165">
        <v>44</v>
      </c>
      <c r="F10" s="167">
        <v>636</v>
      </c>
      <c r="G10" s="167">
        <f t="shared" si="0"/>
        <v>27984</v>
      </c>
      <c r="H10" s="167">
        <v>0</v>
      </c>
      <c r="I10" s="167">
        <f>ROUND(E10*H10,2)</f>
        <v>0</v>
      </c>
      <c r="J10" s="167">
        <v>36.5</v>
      </c>
      <c r="K10" s="167">
        <f>ROUND(E10*J10,2)</f>
        <v>1606</v>
      </c>
      <c r="L10" s="167">
        <v>15</v>
      </c>
      <c r="M10" s="167">
        <f>G10*(1+L10/100)</f>
        <v>32181.599999999999</v>
      </c>
      <c r="N10" s="160">
        <v>0</v>
      </c>
      <c r="O10" s="160">
        <f>ROUND(E10*N10,5)</f>
        <v>0</v>
      </c>
      <c r="P10" s="160">
        <v>3.3600000000000001E-3</v>
      </c>
      <c r="Q10" s="167">
        <f t="shared" si="1"/>
        <v>27984</v>
      </c>
      <c r="R10" s="160"/>
      <c r="S10" s="160"/>
      <c r="T10" s="161">
        <v>6.9000000000000006E-2</v>
      </c>
      <c r="U10" s="160">
        <f>ROUND(E10*T10,2)</f>
        <v>3.04</v>
      </c>
      <c r="V10" s="151"/>
      <c r="W10" s="151"/>
      <c r="X10" s="151"/>
      <c r="Y10" s="151"/>
      <c r="Z10" s="151"/>
      <c r="AA10" s="151"/>
      <c r="AB10" s="151"/>
      <c r="AC10" s="151"/>
      <c r="AD10" s="151"/>
      <c r="AE10" s="151" t="s">
        <v>107</v>
      </c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152">
        <v>21</v>
      </c>
      <c r="B11" s="157" t="s">
        <v>111</v>
      </c>
      <c r="C11" s="177" t="s">
        <v>122</v>
      </c>
      <c r="D11" s="159" t="s">
        <v>112</v>
      </c>
      <c r="E11" s="165">
        <v>44</v>
      </c>
      <c r="F11" s="167">
        <v>434.4</v>
      </c>
      <c r="G11" s="167">
        <f t="shared" si="0"/>
        <v>19113.599999999999</v>
      </c>
      <c r="H11" s="167">
        <v>0</v>
      </c>
      <c r="I11" s="167">
        <f t="shared" ref="I11:I12" si="2">ROUND(E11*H11,2)</f>
        <v>0</v>
      </c>
      <c r="J11" s="167">
        <v>27.2</v>
      </c>
      <c r="K11" s="167">
        <f t="shared" ref="K11:K12" si="3">ROUND(E11*J11,2)</f>
        <v>1196.8</v>
      </c>
      <c r="L11" s="167">
        <v>15</v>
      </c>
      <c r="M11" s="167">
        <f t="shared" ref="M11:M12" si="4">G11*(1+L11/100)</f>
        <v>21980.639999999996</v>
      </c>
      <c r="N11" s="160">
        <v>0</v>
      </c>
      <c r="O11" s="160">
        <f t="shared" ref="O11:O12" si="5">ROUND(E11*N11,5)</f>
        <v>0</v>
      </c>
      <c r="P11" s="160">
        <v>6.8999999999999997E-4</v>
      </c>
      <c r="Q11" s="167">
        <f t="shared" si="1"/>
        <v>19113.599999999999</v>
      </c>
      <c r="R11" s="160"/>
      <c r="S11" s="160"/>
      <c r="T11" s="161">
        <v>5.7000000000000002E-2</v>
      </c>
      <c r="U11" s="160">
        <f t="shared" ref="U11:U12" si="6">ROUND(E11*T11,2)</f>
        <v>2.5099999999999998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 t="s">
        <v>107</v>
      </c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2">
        <v>28</v>
      </c>
      <c r="B12" s="157" t="s">
        <v>114</v>
      </c>
      <c r="C12" s="177" t="s">
        <v>115</v>
      </c>
      <c r="D12" s="159" t="s">
        <v>108</v>
      </c>
      <c r="E12" s="165">
        <v>1.5</v>
      </c>
      <c r="F12" s="167">
        <v>1642.55</v>
      </c>
      <c r="G12" s="167">
        <f t="shared" si="0"/>
        <v>2463.8249999999998</v>
      </c>
      <c r="H12" s="167">
        <v>0</v>
      </c>
      <c r="I12" s="167">
        <f t="shared" si="2"/>
        <v>0</v>
      </c>
      <c r="J12" s="167">
        <v>1805</v>
      </c>
      <c r="K12" s="167">
        <f t="shared" si="3"/>
        <v>2707.5</v>
      </c>
      <c r="L12" s="167">
        <v>15</v>
      </c>
      <c r="M12" s="167">
        <f t="shared" si="4"/>
        <v>2833.3987499999994</v>
      </c>
      <c r="N12" s="160">
        <v>0</v>
      </c>
      <c r="O12" s="160">
        <f t="shared" si="5"/>
        <v>0</v>
      </c>
      <c r="P12" s="160">
        <v>0</v>
      </c>
      <c r="Q12" s="167">
        <f t="shared" si="1"/>
        <v>2463.8249999999998</v>
      </c>
      <c r="R12" s="160"/>
      <c r="S12" s="160"/>
      <c r="T12" s="161">
        <v>4.9470000000000001</v>
      </c>
      <c r="U12" s="160">
        <f t="shared" si="6"/>
        <v>7.42</v>
      </c>
      <c r="V12" s="151"/>
      <c r="W12" s="151"/>
      <c r="X12" s="151"/>
      <c r="Y12" s="151"/>
      <c r="Z12" s="151"/>
      <c r="AA12" s="151"/>
      <c r="AB12" s="151"/>
      <c r="AC12" s="151"/>
      <c r="AD12" s="151"/>
      <c r="AE12" s="151" t="s">
        <v>107</v>
      </c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53"/>
      <c r="B13" s="158" t="s">
        <v>78</v>
      </c>
      <c r="C13" s="178" t="s">
        <v>26</v>
      </c>
      <c r="D13" s="162"/>
      <c r="E13" s="166"/>
      <c r="F13" s="168"/>
      <c r="G13" s="168"/>
      <c r="H13" s="168"/>
      <c r="I13" s="168">
        <f>SUM(I14:I14)</f>
        <v>0</v>
      </c>
      <c r="J13" s="168"/>
      <c r="K13" s="168">
        <f>SUM(K14:K14)</f>
        <v>83620</v>
      </c>
      <c r="L13" s="168"/>
      <c r="M13" s="168">
        <f>SUM(M14:M14)</f>
        <v>3449.9999999999995</v>
      </c>
      <c r="N13" s="163"/>
      <c r="O13" s="163">
        <f>SUM(O14:O14)</f>
        <v>0</v>
      </c>
      <c r="P13" s="163"/>
      <c r="Q13" s="163">
        <f>SUM(Q14:Q14)</f>
        <v>3000</v>
      </c>
      <c r="R13" s="163"/>
      <c r="S13" s="163"/>
      <c r="T13" s="164"/>
      <c r="U13" s="163">
        <f>SUM(U14:U14)</f>
        <v>0</v>
      </c>
      <c r="AE13" t="s">
        <v>106</v>
      </c>
    </row>
    <row r="14" spans="1:60" outlineLevel="1" x14ac:dyDescent="0.2">
      <c r="A14" s="171">
        <v>33</v>
      </c>
      <c r="B14" s="172" t="s">
        <v>116</v>
      </c>
      <c r="C14" s="179" t="s">
        <v>124</v>
      </c>
      <c r="D14" s="173" t="s">
        <v>113</v>
      </c>
      <c r="E14" s="174">
        <v>1</v>
      </c>
      <c r="F14" s="182">
        <v>3000</v>
      </c>
      <c r="G14" s="182">
        <f t="shared" ref="G14" si="7">F14*E14</f>
        <v>3000</v>
      </c>
      <c r="H14" s="182">
        <v>0</v>
      </c>
      <c r="I14" s="182">
        <f>ROUND(E14*H14,2)</f>
        <v>0</v>
      </c>
      <c r="J14" s="182">
        <v>83620</v>
      </c>
      <c r="K14" s="182">
        <f>ROUND(E14*J14,2)</f>
        <v>83620</v>
      </c>
      <c r="L14" s="182">
        <v>15</v>
      </c>
      <c r="M14" s="182">
        <f>G14*(1+L14/100)</f>
        <v>3449.9999999999995</v>
      </c>
      <c r="N14" s="183">
        <v>0</v>
      </c>
      <c r="O14" s="183">
        <f>ROUND(E14*N14,5)</f>
        <v>0</v>
      </c>
      <c r="P14" s="183">
        <v>0</v>
      </c>
      <c r="Q14" s="182">
        <f>G14</f>
        <v>3000</v>
      </c>
      <c r="R14" s="175"/>
      <c r="S14" s="175"/>
      <c r="T14" s="176">
        <v>0</v>
      </c>
      <c r="U14" s="175">
        <f>ROUND(E14*T14,2)</f>
        <v>0</v>
      </c>
      <c r="V14" s="151"/>
      <c r="W14" s="151"/>
      <c r="X14" s="151"/>
      <c r="Y14" s="151"/>
      <c r="Z14" s="151"/>
      <c r="AA14" s="151"/>
      <c r="AB14" s="151"/>
      <c r="AC14" s="151"/>
      <c r="AD14" s="151"/>
      <c r="AE14" s="151" t="s">
        <v>107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6"/>
      <c r="B15" s="7" t="s">
        <v>117</v>
      </c>
      <c r="C15" s="180" t="s">
        <v>117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AC15">
        <v>15</v>
      </c>
      <c r="AD15">
        <v>21</v>
      </c>
    </row>
    <row r="16" spans="1:60" ht="15" x14ac:dyDescent="0.25">
      <c r="C16" s="181"/>
      <c r="O16" s="184" t="s">
        <v>119</v>
      </c>
      <c r="P16" s="184"/>
      <c r="Q16" s="244">
        <f>Q13+Q8</f>
        <v>68348.625</v>
      </c>
      <c r="AE16" t="s">
        <v>118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landscape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Kalkulace</cp:lastModifiedBy>
  <cp:lastPrinted>2014-02-28T09:52:57Z</cp:lastPrinted>
  <dcterms:created xsi:type="dcterms:W3CDTF">2009-04-08T07:15:50Z</dcterms:created>
  <dcterms:modified xsi:type="dcterms:W3CDTF">2019-02-04T09:30:16Z</dcterms:modified>
</cp:coreProperties>
</file>