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45" windowWidth="18195" windowHeight="11070" tabRatio="918" activeTab="0"/>
  </bookViews>
  <sheets>
    <sheet name="rozpočet původní" sheetId="1" r:id="rId1"/>
  </sheets>
  <definedNames>
    <definedName name="_xlnm.Print_Area" localSheetId="0">'rozpočet původní'!$A$1:$S$94</definedName>
  </definedNames>
  <calcPr calcId="152511"/>
</workbook>
</file>

<file path=xl/sharedStrings.xml><?xml version="1.0" encoding="utf-8"?>
<sst xmlns="http://schemas.openxmlformats.org/spreadsheetml/2006/main" count="111" uniqueCount="74">
  <si>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</si>
  <si>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</si>
  <si>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</si>
  <si>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</si>
  <si>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</si>
  <si>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</si>
  <si>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</si>
  <si>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</si>
  <si>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</si>
  <si>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</si>
  <si>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</si>
  <si>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</si>
  <si>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</si>
  <si>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</si>
  <si>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</si>
  <si>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</si>
  <si>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</si>
  <si>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</si>
  <si>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</si>
  <si>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</si>
  <si>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</si>
  <si>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</si>
  <si>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</si>
  <si>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</si>
  <si>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</si>
  <si>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</si>
  <si>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</si>
  <si>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</si>
  <si>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</si>
  <si>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</si>
  <si>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</si>
  <si>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</si>
  <si>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</si>
  <si>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</si>
  <si>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Očištění plochy silnice od nánosů a nečistot</t>
  </si>
  <si>
    <t>Pol4</t>
  </si>
  <si>
    <t>Pol5</t>
  </si>
  <si>
    <t>Pol6</t>
  </si>
  <si>
    <t>Pol7</t>
  </si>
  <si>
    <t>Pol8</t>
  </si>
  <si>
    <t>Pol9</t>
  </si>
  <si>
    <t>Celkové náklady za stavbu</t>
  </si>
  <si>
    <t>SPRÁVA A ÚDRŽBA SILNIC PLZEŇSKÉHO KRAJE, příspěvková organizace</t>
  </si>
  <si>
    <t>SPRÁVA A ÚDRŽBA SILNIC PLZEŇSKÉHO KRAJE, p.o.</t>
  </si>
  <si>
    <t>Pol3</t>
  </si>
  <si>
    <t>t</t>
  </si>
  <si>
    <t>kpl</t>
  </si>
  <si>
    <t>D1 - Komunikace</t>
  </si>
  <si>
    <t>Postřik živičný spojovací ze silniční emulze v množství 0,3kg/m2</t>
  </si>
  <si>
    <t>Vyrovnání povrchu krytu asfaltovým betonem ACL 16 S</t>
  </si>
  <si>
    <t>DIO</t>
  </si>
  <si>
    <t>Pol10</t>
  </si>
  <si>
    <t>Zkoušky a ostatní měření</t>
  </si>
  <si>
    <t>Asfaltový beton vrstva obrusná ACO 11 S tl. 50mm z nemodifikovaného asfaltu, včetně ošetření středové spáry a spáry napojení na stávající povrchy</t>
  </si>
  <si>
    <t>Stržení krajnic traktrovým rypadlem, šířka 0,5 m, tl. 100 mm odvoz na skládku, včetně skládkovného</t>
  </si>
  <si>
    <t>Pol11</t>
  </si>
  <si>
    <t>Zalití styčné spáry komunikace</t>
  </si>
  <si>
    <t>m</t>
  </si>
  <si>
    <t>Dosypání krajnic ŠD, šířka 0,5m , tl. 150mm</t>
  </si>
  <si>
    <t>Koterovská 162, 326 00 Plzeň</t>
  </si>
  <si>
    <t>DPH 21%</t>
  </si>
  <si>
    <t>Cena včetně DPH</t>
  </si>
  <si>
    <t>Zafrézování začátku a konce úpravy</t>
  </si>
  <si>
    <t>Pol12</t>
  </si>
  <si>
    <t>Pol13</t>
  </si>
  <si>
    <t>Pol2</t>
  </si>
  <si>
    <t>Předznačení vodorovného dopravního značení</t>
  </si>
  <si>
    <t>Vodorovné dopravní značení dělící čáry š. 125 mm bílý plast</t>
  </si>
  <si>
    <t>III/18329 Štěnovický Borek - Čižice, oprava</t>
  </si>
  <si>
    <t>III/18329 Štěnovický Borek-Čižice, oprava</t>
  </si>
  <si>
    <t>ROZPOČET D1 - III/18329 Štěnovický Borek-Čižice, oprava</t>
  </si>
  <si>
    <t>Vodohospodářské stavby, společnost s ručením omezeným</t>
  </si>
  <si>
    <t>Křižíkova 2393, 415 01 Teplice</t>
  </si>
  <si>
    <t>CZ40233308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</si>
</sst>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5" fontId="8" fillId="0" borderId="0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0" fontId="0" fillId="3" borderId="21" xfId="0" applyFont="1" applyFill="1" applyBorder="1" applyAlignment="1" applyProtection="1">
      <alignment horizontal="center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0" fontId="0" fillId="3" borderId="21" xfId="0" applyFont="1" applyFill="1" applyBorder="1" applyAlignment="1" applyProtection="1">
      <alignment horizontal="center" vertical="center" wrapText="1"/>
      <protection/>
    </xf>
    <xf numFmtId="167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2" xfId="0" applyFont="1" applyFill="1" applyBorder="1" applyAlignment="1" applyProtection="1">
      <alignment horizontal="center" vertical="center"/>
      <protection/>
    </xf>
    <xf numFmtId="0" fontId="0" fillId="3" borderId="22" xfId="0" applyFont="1" applyFill="1" applyBorder="1" applyAlignment="1" applyProtection="1">
      <alignment horizontal="center" vertical="center" wrapText="1"/>
      <protection/>
    </xf>
    <xf numFmtId="167" fontId="0" fillId="3" borderId="22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center" vertical="center" wrapText="1"/>
      <protection/>
    </xf>
    <xf numFmtId="0" fontId="0" fillId="3" borderId="21" xfId="0" applyFill="1" applyBorder="1" applyAlignment="1" applyProtection="1">
      <alignment horizontal="center" vertical="center"/>
      <protection/>
    </xf>
    <xf numFmtId="49" fontId="0" fillId="3" borderId="22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165" fontId="0" fillId="0" borderId="19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68" fontId="8" fillId="0" borderId="6" xfId="0" applyNumberFormat="1" applyFont="1" applyBorder="1" applyAlignment="1" applyProtection="1">
      <alignment horizontal="right" vertical="center"/>
      <protection/>
    </xf>
    <xf numFmtId="168" fontId="8" fillId="0" borderId="0" xfId="0" applyNumberFormat="1" applyFont="1" applyBorder="1" applyAlignment="1" applyProtection="1">
      <alignment horizontal="right" vertical="center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65" fontId="0" fillId="3" borderId="19" xfId="0" applyNumberFormat="1" applyFont="1" applyFill="1" applyBorder="1" applyAlignment="1" applyProtection="1">
      <alignment horizontal="right" vertical="center"/>
      <protection/>
    </xf>
    <xf numFmtId="165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left" vertical="center"/>
      <protection/>
    </xf>
    <xf numFmtId="165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165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49" fontId="0" fillId="3" borderId="21" xfId="0" applyNumberFormat="1" applyFont="1" applyFill="1" applyBorder="1" applyAlignment="1" applyProtection="1">
      <alignment horizontal="left" vertical="top" wrapText="1"/>
      <protection/>
    </xf>
    <xf numFmtId="49" fontId="0" fillId="3" borderId="21" xfId="0" applyNumberFormat="1" applyFill="1" applyBorder="1" applyAlignment="1" applyProtection="1">
      <alignment horizontal="left" vertical="top" wrapText="1"/>
      <protection/>
    </xf>
    <xf numFmtId="49" fontId="16" fillId="3" borderId="21" xfId="0" applyNumberFormat="1" applyFont="1" applyFill="1" applyBorder="1" applyAlignment="1" applyProtection="1">
      <alignment horizontal="left" vertical="center" wrapText="1"/>
      <protection/>
    </xf>
    <xf numFmtId="49" fontId="16" fillId="3" borderId="19" xfId="0" applyNumberFormat="1" applyFont="1" applyFill="1" applyBorder="1" applyAlignment="1" applyProtection="1">
      <alignment horizontal="left" vertical="center" wrapText="1"/>
      <protection/>
    </xf>
    <xf numFmtId="49" fontId="16" fillId="3" borderId="20" xfId="0" applyNumberFormat="1" applyFont="1" applyFill="1" applyBorder="1" applyAlignment="1" applyProtection="1">
      <alignment horizontal="left" vertical="center" wrapText="1"/>
      <protection/>
    </xf>
    <xf numFmtId="49" fontId="16" fillId="3" borderId="23" xfId="0" applyNumberFormat="1" applyFont="1" applyFill="1" applyBorder="1" applyAlignment="1" applyProtection="1">
      <alignment horizontal="left" vertical="center" wrapText="1"/>
      <protection/>
    </xf>
    <xf numFmtId="49" fontId="0" fillId="3" borderId="19" xfId="0" applyNumberFormat="1" applyFill="1" applyBorder="1" applyAlignment="1" applyProtection="1">
      <alignment horizontal="left" vertical="top" wrapText="1"/>
      <protection/>
    </xf>
    <xf numFmtId="49" fontId="0" fillId="3" borderId="20" xfId="0" applyNumberFormat="1" applyFill="1" applyBorder="1" applyAlignment="1" applyProtection="1">
      <alignment horizontal="left" vertical="top" wrapText="1"/>
      <protection/>
    </xf>
    <xf numFmtId="49" fontId="0" fillId="3" borderId="23" xfId="0" applyNumberFormat="1" applyFill="1" applyBorder="1" applyAlignment="1" applyProtection="1">
      <alignment horizontal="left" vertical="top" wrapText="1"/>
      <protection/>
    </xf>
    <xf numFmtId="165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>
      <alignment vertical="center"/>
    </xf>
    <xf numFmtId="168" fontId="6" fillId="0" borderId="0" xfId="0" applyNumberFormat="1" applyFont="1" applyAlignment="1" applyProtection="1">
      <alignment horizontal="right" vertical="center"/>
      <protection/>
    </xf>
    <xf numFmtId="165" fontId="1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left" vertical="top"/>
      <protection/>
    </xf>
    <xf numFmtId="165" fontId="12" fillId="2" borderId="0" xfId="0" applyNumberFormat="1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49" fontId="0" fillId="3" borderId="22" xfId="0" applyNumberFormat="1" applyFont="1" applyFill="1" applyBorder="1" applyAlignment="1" applyProtection="1">
      <alignment horizontal="left" vertical="top" wrapText="1"/>
      <protection/>
    </xf>
    <xf numFmtId="49" fontId="0" fillId="3" borderId="22" xfId="0" applyNumberFormat="1" applyFill="1" applyBorder="1" applyAlignment="1" applyProtection="1">
      <alignment horizontal="left" vertical="top" wrapText="1"/>
      <protection/>
    </xf>
    <xf numFmtId="165" fontId="0" fillId="3" borderId="22" xfId="0" applyNumberFormat="1" applyFont="1" applyFill="1" applyBorder="1" applyAlignment="1" applyProtection="1">
      <alignment horizontal="right" vertical="center"/>
      <protection/>
    </xf>
    <xf numFmtId="0" fontId="0" fillId="3" borderId="22" xfId="0" applyFill="1" applyBorder="1" applyAlignment="1" applyProtection="1">
      <alignment horizontal="left" vertical="center"/>
      <protection/>
    </xf>
    <xf numFmtId="165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168" fontId="8" fillId="0" borderId="14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5" fontId="4" fillId="2" borderId="8" xfId="0" applyNumberFormat="1" applyFont="1" applyFill="1" applyBorder="1" applyAlignment="1" applyProtection="1">
      <alignment horizontal="right" vertical="center"/>
      <protection/>
    </xf>
    <xf numFmtId="165" fontId="4" fillId="2" borderId="24" xfId="0" applyNumberFormat="1" applyFont="1" applyFill="1" applyBorder="1" applyAlignment="1" applyProtection="1">
      <alignment horizontal="right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2"/>
  <sheetViews>
    <sheetView tabSelected="1" view="pageBreakPreview" zoomScaleSheetLayoutView="100" workbookViewId="0" topLeftCell="C72">
      <selection activeCell="L89" sqref="L89:M89"/>
    </sheetView>
  </sheetViews>
  <sheetFormatPr defaultColWidth="9.140625" defaultRowHeight="15"/>
  <cols>
    <col min="1" max="1" width="2.7109375" style="0" customWidth="1"/>
    <col min="9" max="9" width="57.421875" style="0" customWidth="1"/>
    <col min="11" max="11" width="10.28125" style="0" bestFit="1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112" t="s">
        <v>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118" t="s">
        <v>68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6"/>
      <c r="R5" s="5"/>
    </row>
    <row r="6" spans="2:18" ht="18">
      <c r="B6" s="8"/>
      <c r="C6" s="9"/>
      <c r="D6" s="10"/>
      <c r="E6" s="9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9"/>
      <c r="R6" s="11"/>
    </row>
    <row r="7" spans="2:18" ht="15">
      <c r="B7" s="8"/>
      <c r="C7" s="9"/>
      <c r="D7" s="7"/>
      <c r="E7" s="9"/>
      <c r="F7" s="12"/>
      <c r="G7" s="9"/>
      <c r="H7" s="9"/>
      <c r="I7" s="9"/>
      <c r="J7" s="9"/>
      <c r="K7" s="9"/>
      <c r="L7" s="9"/>
      <c r="M7" s="7"/>
      <c r="N7" s="9"/>
      <c r="O7" s="12"/>
      <c r="P7" s="9"/>
      <c r="Q7" s="9"/>
      <c r="R7" s="11"/>
    </row>
    <row r="8" spans="2:18" ht="15">
      <c r="B8" s="8"/>
      <c r="C8" s="9"/>
      <c r="D8" s="7" t="s">
        <v>2</v>
      </c>
      <c r="E8" s="9"/>
      <c r="F8" s="74" t="s">
        <v>69</v>
      </c>
      <c r="G8" s="9"/>
      <c r="H8" s="9"/>
      <c r="I8" s="9"/>
      <c r="J8" s="9"/>
      <c r="K8" s="9"/>
      <c r="L8" s="9"/>
      <c r="M8" s="7"/>
      <c r="N8" s="9"/>
      <c r="O8" s="115"/>
      <c r="P8" s="115"/>
      <c r="Q8" s="9"/>
      <c r="R8" s="11"/>
    </row>
    <row r="9" spans="2:18" ht="1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/>
    </row>
    <row r="10" spans="2:18" ht="15">
      <c r="B10" s="8"/>
      <c r="C10" s="9"/>
      <c r="D10" s="7" t="s">
        <v>3</v>
      </c>
      <c r="E10" s="9"/>
      <c r="F10" s="9" t="s">
        <v>42</v>
      </c>
      <c r="G10" s="9"/>
      <c r="H10" s="9"/>
      <c r="I10" s="9"/>
      <c r="J10" s="9"/>
      <c r="K10" s="9"/>
      <c r="L10" s="9"/>
      <c r="M10" s="7" t="s">
        <v>4</v>
      </c>
      <c r="N10" s="9"/>
      <c r="O10" s="108">
        <v>72053119</v>
      </c>
      <c r="P10" s="108"/>
      <c r="Q10" s="9"/>
      <c r="R10" s="11"/>
    </row>
    <row r="11" spans="2:18" ht="15">
      <c r="B11" s="8"/>
      <c r="C11" s="9"/>
      <c r="D11" s="9"/>
      <c r="E11" s="12"/>
      <c r="F11" s="71" t="s">
        <v>59</v>
      </c>
      <c r="G11" s="9"/>
      <c r="H11" s="9"/>
      <c r="I11" s="9"/>
      <c r="J11" s="9"/>
      <c r="K11" s="9"/>
      <c r="L11" s="9"/>
      <c r="M11" s="7"/>
      <c r="N11" s="9"/>
      <c r="O11" s="108"/>
      <c r="P11" s="108"/>
      <c r="Q11" s="9"/>
      <c r="R11" s="11"/>
    </row>
    <row r="12" spans="2:18" ht="1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</row>
    <row r="13" spans="2:18" ht="15">
      <c r="B13" s="8"/>
      <c r="C13" s="9"/>
      <c r="D13" s="7" t="s">
        <v>6</v>
      </c>
      <c r="E13" s="9"/>
      <c r="F13" s="9" t="s">
        <v>71</v>
      </c>
      <c r="G13" s="9"/>
      <c r="H13" s="9"/>
      <c r="I13" s="9"/>
      <c r="J13" s="9"/>
      <c r="K13" s="9"/>
      <c r="L13" s="9"/>
      <c r="M13" s="7" t="s">
        <v>4</v>
      </c>
      <c r="N13" s="9"/>
      <c r="O13" s="108">
        <v>40233308</v>
      </c>
      <c r="P13" s="108"/>
      <c r="Q13" s="9"/>
      <c r="R13" s="11"/>
    </row>
    <row r="14" spans="2:18" ht="15">
      <c r="B14" s="8"/>
      <c r="C14" s="9"/>
      <c r="D14" s="9"/>
      <c r="E14" s="12"/>
      <c r="F14" s="9" t="s">
        <v>72</v>
      </c>
      <c r="G14" s="9"/>
      <c r="H14" s="9"/>
      <c r="I14" s="9"/>
      <c r="J14" s="9"/>
      <c r="K14" s="9"/>
      <c r="L14" s="9"/>
      <c r="M14" s="7" t="s">
        <v>5</v>
      </c>
      <c r="N14" s="9"/>
      <c r="O14" s="108" t="s">
        <v>73</v>
      </c>
      <c r="P14" s="108"/>
      <c r="Q14" s="9"/>
      <c r="R14" s="11"/>
    </row>
    <row r="15" spans="2:18" ht="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</row>
    <row r="16" spans="2:18" ht="15">
      <c r="B16" s="8"/>
      <c r="C16" s="9"/>
      <c r="D16" s="7"/>
      <c r="E16" s="9"/>
      <c r="F16" s="9"/>
      <c r="G16" s="9"/>
      <c r="H16" s="9"/>
      <c r="I16" s="9"/>
      <c r="J16" s="9"/>
      <c r="K16" s="9"/>
      <c r="L16" s="9"/>
      <c r="M16" s="7"/>
      <c r="N16" s="9"/>
      <c r="O16" s="108"/>
      <c r="P16" s="108"/>
      <c r="Q16" s="9"/>
      <c r="R16" s="11"/>
    </row>
    <row r="17" spans="2:18" ht="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</row>
    <row r="18" spans="2:18" ht="15">
      <c r="B18" s="8"/>
      <c r="C18" s="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9"/>
      <c r="R18" s="11"/>
    </row>
    <row r="19" spans="2:22" ht="15">
      <c r="B19" s="8"/>
      <c r="C19" s="9"/>
      <c r="D19" s="14" t="s">
        <v>7</v>
      </c>
      <c r="E19" s="9"/>
      <c r="F19" s="9"/>
      <c r="G19" s="9"/>
      <c r="H19" s="9"/>
      <c r="I19" s="9"/>
      <c r="J19" s="9"/>
      <c r="K19" s="9"/>
      <c r="L19" s="9"/>
      <c r="M19" s="105">
        <f>N60</f>
        <v>4628714.5</v>
      </c>
      <c r="N19" s="105"/>
      <c r="O19" s="105"/>
      <c r="P19" s="105"/>
      <c r="Q19" s="9"/>
      <c r="R19" s="11"/>
      <c r="U19" s="105"/>
      <c r="V19" s="105"/>
    </row>
    <row r="20" spans="2:18" ht="15">
      <c r="B20" s="8"/>
      <c r="C20" s="9"/>
      <c r="D20" s="15"/>
      <c r="E20" s="9"/>
      <c r="F20" s="9"/>
      <c r="G20" s="9"/>
      <c r="H20" s="9"/>
      <c r="I20" s="9"/>
      <c r="J20" s="9"/>
      <c r="K20" s="9"/>
      <c r="L20" s="9"/>
      <c r="M20" s="105"/>
      <c r="N20" s="105"/>
      <c r="O20" s="105"/>
      <c r="P20" s="105"/>
      <c r="Q20" s="9"/>
      <c r="R20" s="11"/>
    </row>
    <row r="21" spans="2:18" ht="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59"/>
      <c r="N21" s="59"/>
      <c r="O21" s="59"/>
      <c r="P21" s="59"/>
      <c r="Q21" s="9"/>
      <c r="R21" s="11"/>
    </row>
    <row r="22" spans="2:18" ht="15">
      <c r="B22" s="8"/>
      <c r="C22" s="9"/>
      <c r="D22" s="16" t="s">
        <v>8</v>
      </c>
      <c r="E22" s="9"/>
      <c r="F22" s="9"/>
      <c r="G22" s="9"/>
      <c r="H22" s="9"/>
      <c r="I22" s="9"/>
      <c r="J22" s="9"/>
      <c r="K22" s="9"/>
      <c r="L22" s="9"/>
      <c r="M22" s="126">
        <f>M19</f>
        <v>4628714.5</v>
      </c>
      <c r="N22" s="126"/>
      <c r="O22" s="126"/>
      <c r="P22" s="126"/>
      <c r="Q22" s="9"/>
      <c r="R22" s="11"/>
    </row>
    <row r="23" spans="2:18" ht="15">
      <c r="B23" s="8"/>
      <c r="C23" s="72"/>
      <c r="D23" s="78" t="s">
        <v>60</v>
      </c>
      <c r="E23" s="79"/>
      <c r="F23" s="72"/>
      <c r="G23" s="72"/>
      <c r="H23" s="72"/>
      <c r="I23" s="72"/>
      <c r="J23" s="72"/>
      <c r="K23" s="72"/>
      <c r="L23" s="72"/>
      <c r="M23" s="80">
        <f>SUM(M22*0.21)</f>
        <v>972030.0449999999</v>
      </c>
      <c r="N23" s="80"/>
      <c r="O23" s="80"/>
      <c r="P23" s="80"/>
      <c r="Q23" s="72"/>
      <c r="R23" s="11"/>
    </row>
    <row r="24" spans="2:18" ht="15">
      <c r="B24" s="8"/>
      <c r="C24" s="72"/>
      <c r="D24" s="78" t="s">
        <v>61</v>
      </c>
      <c r="E24" s="79"/>
      <c r="F24" s="72"/>
      <c r="G24" s="72"/>
      <c r="H24" s="72"/>
      <c r="I24" s="72"/>
      <c r="J24" s="72"/>
      <c r="K24" s="72"/>
      <c r="L24" s="72"/>
      <c r="M24" s="81">
        <f>SUM(M22:P23)</f>
        <v>5600744.545</v>
      </c>
      <c r="N24" s="81"/>
      <c r="O24" s="81"/>
      <c r="P24" s="81"/>
      <c r="Q24" s="72"/>
      <c r="R24" s="11"/>
    </row>
    <row r="25" spans="2:18" ht="15">
      <c r="B25" s="8"/>
      <c r="C25" s="57"/>
      <c r="D25" s="16"/>
      <c r="E25" s="57"/>
      <c r="F25" s="57"/>
      <c r="G25" s="57"/>
      <c r="H25" s="57"/>
      <c r="I25" s="57"/>
      <c r="J25" s="57"/>
      <c r="K25" s="57"/>
      <c r="L25" s="57"/>
      <c r="M25" s="58"/>
      <c r="N25" s="58"/>
      <c r="O25" s="58"/>
      <c r="P25" s="58"/>
      <c r="Q25" s="57"/>
      <c r="R25" s="11"/>
    </row>
    <row r="26" spans="2:18" ht="15">
      <c r="B26" s="8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9"/>
      <c r="R26" s="11"/>
    </row>
    <row r="27" spans="2:18" ht="15" customHeight="1" hidden="1">
      <c r="B27" s="8"/>
      <c r="C27" s="9"/>
      <c r="D27" s="9"/>
      <c r="E27" s="17" t="s">
        <v>10</v>
      </c>
      <c r="F27" s="18">
        <v>0</v>
      </c>
      <c r="G27" s="19" t="s">
        <v>9</v>
      </c>
      <c r="H27" s="127">
        <f>ROUND((SUM($BJ$62:$BJ$62)+SUM($BJ$80:$BJ$93)),2)</f>
        <v>0</v>
      </c>
      <c r="I27" s="127"/>
      <c r="J27" s="127"/>
      <c r="K27" s="9"/>
      <c r="L27" s="9"/>
      <c r="M27" s="127">
        <v>0</v>
      </c>
      <c r="N27" s="127"/>
      <c r="O27" s="127"/>
      <c r="P27" s="127"/>
      <c r="Q27" s="9"/>
      <c r="R27" s="11"/>
    </row>
    <row r="28" spans="2:18" ht="15" customHeight="1" hidden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</row>
    <row r="29" spans="2:18" ht="18" customHeight="1" hidden="1">
      <c r="B29" s="8"/>
      <c r="C29" s="20"/>
      <c r="D29" s="21" t="s">
        <v>11</v>
      </c>
      <c r="E29" s="22"/>
      <c r="F29" s="22"/>
      <c r="G29" s="23" t="s">
        <v>12</v>
      </c>
      <c r="H29" s="24" t="s">
        <v>13</v>
      </c>
      <c r="I29" s="22"/>
      <c r="J29" s="22"/>
      <c r="K29" s="22"/>
      <c r="L29" s="128">
        <f>SUM($N$27:$N$29)</f>
        <v>0</v>
      </c>
      <c r="M29" s="128"/>
      <c r="N29" s="128"/>
      <c r="O29" s="128"/>
      <c r="P29" s="129"/>
      <c r="Q29" s="20"/>
      <c r="R29" s="11"/>
    </row>
    <row r="30" spans="2:18" ht="7.5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1"/>
    </row>
    <row r="31" spans="2:18" ht="14.25" customHeight="1"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5"/>
    </row>
    <row r="32" spans="2:18" ht="15.75" customHeight="1">
      <c r="B32" s="8"/>
      <c r="C32" s="9"/>
      <c r="D32" s="25" t="s">
        <v>16</v>
      </c>
      <c r="E32" s="13"/>
      <c r="F32" s="13"/>
      <c r="G32" s="13"/>
      <c r="H32" s="26"/>
      <c r="I32" s="9"/>
      <c r="J32" s="25" t="s">
        <v>17</v>
      </c>
      <c r="K32" s="13"/>
      <c r="L32" s="13"/>
      <c r="M32" s="13"/>
      <c r="N32" s="13"/>
      <c r="O32" s="13"/>
      <c r="P32" s="26"/>
      <c r="Q32" s="9"/>
      <c r="R32" s="11"/>
    </row>
    <row r="33" spans="2:18" ht="14.25" customHeight="1">
      <c r="B33" s="4"/>
      <c r="C33" s="6"/>
      <c r="D33" s="27"/>
      <c r="E33" s="6"/>
      <c r="F33" s="6"/>
      <c r="G33" s="6"/>
      <c r="H33" s="28"/>
      <c r="I33" s="6"/>
      <c r="J33" s="27"/>
      <c r="K33" s="6"/>
      <c r="L33" s="6"/>
      <c r="M33" s="6"/>
      <c r="N33" s="6"/>
      <c r="O33" s="6"/>
      <c r="P33" s="28"/>
      <c r="Q33" s="6"/>
      <c r="R33" s="5"/>
    </row>
    <row r="34" spans="2:18" ht="15.75" customHeight="1">
      <c r="B34" s="4"/>
      <c r="C34" s="6"/>
      <c r="D34" s="27"/>
      <c r="E34" s="6"/>
      <c r="F34" s="6"/>
      <c r="G34" s="6"/>
      <c r="H34" s="28"/>
      <c r="I34" s="6"/>
      <c r="J34" s="27"/>
      <c r="K34" s="6"/>
      <c r="L34" s="6"/>
      <c r="M34" s="6"/>
      <c r="N34" s="6"/>
      <c r="O34" s="6"/>
      <c r="P34" s="28"/>
      <c r="Q34" s="6"/>
      <c r="R34" s="5"/>
    </row>
    <row r="35" spans="2:18" ht="14.25" customHeight="1">
      <c r="B35" s="4"/>
      <c r="C35" s="6"/>
      <c r="D35" s="27"/>
      <c r="E35" s="6"/>
      <c r="F35" s="6"/>
      <c r="G35" s="6"/>
      <c r="H35" s="28"/>
      <c r="I35" s="6"/>
      <c r="J35" s="27"/>
      <c r="K35" s="6"/>
      <c r="L35" s="6"/>
      <c r="M35" s="6"/>
      <c r="N35" s="6"/>
      <c r="O35" s="6"/>
      <c r="P35" s="28"/>
      <c r="Q35" s="6"/>
      <c r="R35" s="5"/>
    </row>
    <row r="36" spans="2:18" ht="14.25" customHeight="1">
      <c r="B36" s="4"/>
      <c r="C36" s="6"/>
      <c r="D36" s="27"/>
      <c r="E36" s="6"/>
      <c r="F36" s="6"/>
      <c r="G36" s="6"/>
      <c r="H36" s="28"/>
      <c r="I36" s="6"/>
      <c r="J36" s="27"/>
      <c r="K36" s="6"/>
      <c r="L36" s="6"/>
      <c r="M36" s="6"/>
      <c r="N36" s="6"/>
      <c r="O36" s="6"/>
      <c r="P36" s="28"/>
      <c r="Q36" s="6"/>
      <c r="R36" s="5"/>
    </row>
    <row r="37" spans="2:18" ht="14.25" customHeight="1">
      <c r="B37" s="4"/>
      <c r="C37" s="6"/>
      <c r="D37" s="27"/>
      <c r="E37" s="6"/>
      <c r="F37" s="6"/>
      <c r="G37" s="6"/>
      <c r="H37" s="28"/>
      <c r="I37" s="6"/>
      <c r="J37" s="27"/>
      <c r="K37" s="6"/>
      <c r="L37" s="6"/>
      <c r="M37" s="6"/>
      <c r="N37" s="6"/>
      <c r="O37" s="6"/>
      <c r="P37" s="28"/>
      <c r="Q37" s="6"/>
      <c r="R37" s="5"/>
    </row>
    <row r="38" spans="2:18" ht="14.25" customHeight="1">
      <c r="B38" s="4"/>
      <c r="C38" s="6"/>
      <c r="D38" s="27"/>
      <c r="E38" s="6"/>
      <c r="F38" s="6"/>
      <c r="G38" s="6"/>
      <c r="H38" s="28"/>
      <c r="I38" s="6"/>
      <c r="J38" s="27"/>
      <c r="K38" s="6"/>
      <c r="L38" s="6"/>
      <c r="M38" s="6"/>
      <c r="N38" s="6"/>
      <c r="O38" s="6"/>
      <c r="P38" s="28"/>
      <c r="Q38" s="6"/>
      <c r="R38" s="5"/>
    </row>
    <row r="39" spans="2:18" ht="14.25" customHeight="1">
      <c r="B39" s="4"/>
      <c r="C39" s="6"/>
      <c r="D39" s="27"/>
      <c r="E39" s="6"/>
      <c r="F39" s="6"/>
      <c r="G39" s="6"/>
      <c r="H39" s="28"/>
      <c r="I39" s="6"/>
      <c r="J39" s="27"/>
      <c r="K39" s="6"/>
      <c r="L39" s="6"/>
      <c r="M39" s="6"/>
      <c r="N39" s="6"/>
      <c r="O39" s="6"/>
      <c r="P39" s="28"/>
      <c r="Q39" s="6"/>
      <c r="R39" s="5"/>
    </row>
    <row r="40" spans="2:18" ht="14.25" customHeight="1">
      <c r="B40" s="4"/>
      <c r="C40" s="6"/>
      <c r="D40" s="27"/>
      <c r="E40" s="6"/>
      <c r="F40" s="6"/>
      <c r="G40" s="6"/>
      <c r="H40" s="28"/>
      <c r="I40" s="6"/>
      <c r="J40" s="27"/>
      <c r="K40" s="6"/>
      <c r="L40" s="6"/>
      <c r="M40" s="6"/>
      <c r="N40" s="6"/>
      <c r="O40" s="6"/>
      <c r="P40" s="28"/>
      <c r="Q40" s="6"/>
      <c r="R40" s="5"/>
    </row>
    <row r="41" spans="2:18" ht="14.25" customHeight="1">
      <c r="B41" s="8"/>
      <c r="C41" s="9"/>
      <c r="D41" s="29" t="s">
        <v>14</v>
      </c>
      <c r="E41" s="30"/>
      <c r="F41" s="30"/>
      <c r="G41" s="31" t="s">
        <v>15</v>
      </c>
      <c r="H41" s="32"/>
      <c r="I41" s="9"/>
      <c r="J41" s="29" t="s">
        <v>14</v>
      </c>
      <c r="K41" s="30"/>
      <c r="L41" s="30"/>
      <c r="M41" s="30"/>
      <c r="N41" s="31" t="s">
        <v>15</v>
      </c>
      <c r="O41" s="30"/>
      <c r="P41" s="32"/>
      <c r="Q41" s="9"/>
      <c r="R41" s="11"/>
    </row>
    <row r="42" spans="2:18" ht="14.25" customHeight="1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</row>
    <row r="47" spans="2:18" ht="14.25" customHeight="1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</row>
    <row r="48" spans="2:18" ht="21">
      <c r="B48" s="8"/>
      <c r="C48" s="112" t="s">
        <v>18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"/>
    </row>
    <row r="49" spans="2:18" ht="37.5" customHeight="1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1"/>
    </row>
    <row r="50" spans="2:18" ht="15" customHeight="1">
      <c r="B50" s="8"/>
      <c r="C50" s="7" t="s">
        <v>1</v>
      </c>
      <c r="D50" s="9"/>
      <c r="E50" s="9"/>
      <c r="F50" s="113" t="str">
        <f>F5</f>
        <v>III/18329 Štěnovický Borek - Čižice, oprava</v>
      </c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9"/>
      <c r="R50" s="11"/>
    </row>
    <row r="51" spans="2:18" ht="18">
      <c r="B51" s="8"/>
      <c r="C51" s="39"/>
      <c r="D51" s="9"/>
      <c r="E51" s="9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9"/>
      <c r="R51" s="11"/>
    </row>
    <row r="52" spans="2:18" ht="37.5" customHeigh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1"/>
    </row>
    <row r="53" spans="2:18" ht="15">
      <c r="B53" s="8"/>
      <c r="C53" s="7" t="s">
        <v>2</v>
      </c>
      <c r="D53" s="9"/>
      <c r="E53" s="9"/>
      <c r="F53" s="12" t="str">
        <f>F8</f>
        <v>III/18329 Štěnovický Borek-Čižice, oprava</v>
      </c>
      <c r="G53" s="9"/>
      <c r="H53" s="9"/>
      <c r="I53" s="9"/>
      <c r="J53" s="9"/>
      <c r="K53" s="7"/>
      <c r="L53" s="9"/>
      <c r="M53" s="115"/>
      <c r="N53" s="115"/>
      <c r="O53" s="115"/>
      <c r="P53" s="115"/>
      <c r="Q53" s="9"/>
      <c r="R53" s="11"/>
    </row>
    <row r="54" spans="2:18" ht="18.75" customHeight="1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1"/>
    </row>
    <row r="55" spans="2:18" ht="15">
      <c r="B55" s="8"/>
      <c r="C55" s="7" t="s">
        <v>3</v>
      </c>
      <c r="D55" s="9"/>
      <c r="E55" s="9"/>
      <c r="F55" s="56" t="s">
        <v>43</v>
      </c>
      <c r="G55" s="9"/>
      <c r="H55" s="9"/>
      <c r="I55" s="9"/>
      <c r="J55" s="9"/>
      <c r="K55" s="7" t="s">
        <v>6</v>
      </c>
      <c r="L55" s="9"/>
      <c r="M55" s="108"/>
      <c r="N55" s="108"/>
      <c r="O55" s="108"/>
      <c r="P55" s="108"/>
      <c r="Q55" s="108"/>
      <c r="R55" s="11"/>
    </row>
    <row r="56" spans="2:18" ht="15">
      <c r="B56" s="8"/>
      <c r="D56" s="9"/>
      <c r="E56" s="9"/>
      <c r="F56" s="70" t="s">
        <v>59</v>
      </c>
      <c r="G56" s="9"/>
      <c r="H56" s="9"/>
      <c r="I56" s="9"/>
      <c r="J56" s="9"/>
      <c r="K56" s="7"/>
      <c r="L56" s="9"/>
      <c r="M56" s="108"/>
      <c r="N56" s="108"/>
      <c r="O56" s="108"/>
      <c r="P56" s="108"/>
      <c r="Q56" s="108"/>
      <c r="R56" s="11"/>
    </row>
    <row r="57" spans="2:18" ht="1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1"/>
    </row>
    <row r="58" spans="2:18" ht="11.25" customHeight="1">
      <c r="B58" s="8"/>
      <c r="C58" s="117" t="s">
        <v>19</v>
      </c>
      <c r="D58" s="117"/>
      <c r="E58" s="117"/>
      <c r="F58" s="117"/>
      <c r="G58" s="117"/>
      <c r="H58" s="20"/>
      <c r="I58" s="20"/>
      <c r="J58" s="20"/>
      <c r="K58" s="20"/>
      <c r="L58" s="20"/>
      <c r="M58" s="20"/>
      <c r="N58" s="117" t="s">
        <v>20</v>
      </c>
      <c r="O58" s="117"/>
      <c r="P58" s="117"/>
      <c r="Q58" s="117"/>
      <c r="R58" s="11"/>
    </row>
    <row r="59" spans="2:18" ht="30" customHeight="1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1"/>
    </row>
    <row r="60" spans="2:18" ht="15.75" customHeight="1">
      <c r="B60" s="8"/>
      <c r="C60" s="40" t="s">
        <v>21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130">
        <f>N61</f>
        <v>4628714.5</v>
      </c>
      <c r="O60" s="130"/>
      <c r="P60" s="130"/>
      <c r="Q60" s="130"/>
      <c r="R60" s="11"/>
    </row>
    <row r="61" spans="2:18" ht="28.5" customHeight="1">
      <c r="B61" s="41"/>
      <c r="C61" s="42"/>
      <c r="D61" s="42" t="s">
        <v>47</v>
      </c>
      <c r="E61" s="42"/>
      <c r="F61" s="42"/>
      <c r="G61" s="42"/>
      <c r="H61" s="42"/>
      <c r="I61" s="42"/>
      <c r="J61" s="42"/>
      <c r="K61" s="42"/>
      <c r="L61" s="42"/>
      <c r="M61" s="42"/>
      <c r="N61" s="125">
        <f>N79</f>
        <v>4628714.5</v>
      </c>
      <c r="O61" s="125"/>
      <c r="P61" s="125"/>
      <c r="Q61" s="125"/>
      <c r="R61" s="43"/>
    </row>
    <row r="62" spans="2:18" ht="18.75" customHeight="1">
      <c r="B62" s="8"/>
      <c r="C62" s="44" t="s">
        <v>41</v>
      </c>
      <c r="D62" s="20"/>
      <c r="E62" s="20"/>
      <c r="F62" s="20"/>
      <c r="G62" s="20"/>
      <c r="H62" s="20"/>
      <c r="I62" s="20"/>
      <c r="J62" s="20"/>
      <c r="K62" s="20"/>
      <c r="L62" s="116">
        <f>N60</f>
        <v>4628714.5</v>
      </c>
      <c r="M62" s="116"/>
      <c r="N62" s="116"/>
      <c r="O62" s="116"/>
      <c r="P62" s="116"/>
      <c r="Q62" s="116"/>
      <c r="R62" s="11"/>
    </row>
    <row r="63" spans="2:18" ht="30" customHeight="1"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5"/>
    </row>
    <row r="66" spans="2:18" ht="15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spans="2:18" ht="21">
      <c r="B67" s="8"/>
      <c r="C67" s="112" t="s">
        <v>70</v>
      </c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1"/>
    </row>
    <row r="68" spans="2:18" ht="1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1"/>
    </row>
    <row r="69" spans="2:18" ht="15">
      <c r="B69" s="8"/>
      <c r="C69" s="7" t="s">
        <v>1</v>
      </c>
      <c r="D69" s="9"/>
      <c r="E69" s="9"/>
      <c r="F69" s="113" t="str">
        <f>F5</f>
        <v>III/18329 Štěnovický Borek - Čižice, oprava</v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9"/>
      <c r="R69" s="11"/>
    </row>
    <row r="70" spans="2:18" ht="18">
      <c r="B70" s="8"/>
      <c r="C70" s="39"/>
      <c r="D70" s="9"/>
      <c r="E70" s="9"/>
      <c r="F70" s="114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9"/>
      <c r="R70" s="11"/>
    </row>
    <row r="71" spans="2:18" ht="1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1"/>
    </row>
    <row r="72" spans="2:18" ht="15">
      <c r="B72" s="8"/>
      <c r="C72" s="7" t="s">
        <v>2</v>
      </c>
      <c r="D72" s="9"/>
      <c r="E72" s="9"/>
      <c r="F72" s="12" t="str">
        <f>F8</f>
        <v>III/18329 Štěnovický Borek-Čižice, oprava</v>
      </c>
      <c r="G72" s="9"/>
      <c r="H72" s="9"/>
      <c r="I72" s="9"/>
      <c r="J72" s="9"/>
      <c r="K72" s="7"/>
      <c r="L72" s="9"/>
      <c r="M72" s="115"/>
      <c r="N72" s="107"/>
      <c r="O72" s="107"/>
      <c r="P72" s="107"/>
      <c r="Q72" s="9"/>
      <c r="R72" s="11"/>
    </row>
    <row r="73" spans="2:18" ht="1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1"/>
    </row>
    <row r="74" spans="2:18" ht="15">
      <c r="B74" s="8"/>
      <c r="C74" s="7" t="s">
        <v>3</v>
      </c>
      <c r="D74" s="9"/>
      <c r="E74" s="9"/>
      <c r="F74" s="12" t="s">
        <v>43</v>
      </c>
      <c r="G74" s="9"/>
      <c r="H74" s="9"/>
      <c r="I74" s="9"/>
      <c r="J74" s="9"/>
      <c r="K74" s="7" t="s">
        <v>6</v>
      </c>
      <c r="L74" s="9"/>
      <c r="M74" s="108"/>
      <c r="N74" s="107"/>
      <c r="O74" s="107"/>
      <c r="P74" s="107"/>
      <c r="Q74" s="107"/>
      <c r="R74" s="11"/>
    </row>
    <row r="75" spans="2:18" ht="15">
      <c r="B75" s="8"/>
      <c r="C75" s="7"/>
      <c r="D75" s="9"/>
      <c r="E75" s="9"/>
      <c r="F75" s="70" t="s">
        <v>59</v>
      </c>
      <c r="G75" s="9"/>
      <c r="H75" s="9"/>
      <c r="I75" s="9"/>
      <c r="J75" s="9"/>
      <c r="K75" s="7"/>
      <c r="L75" s="9"/>
      <c r="M75" s="108"/>
      <c r="N75" s="107"/>
      <c r="O75" s="107"/>
      <c r="P75" s="107"/>
      <c r="Q75" s="107"/>
      <c r="R75" s="11"/>
    </row>
    <row r="76" spans="2:18" ht="15"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1"/>
    </row>
    <row r="77" spans="2:18" ht="15">
      <c r="B77" s="48"/>
      <c r="C77" s="49" t="s">
        <v>22</v>
      </c>
      <c r="D77" s="50" t="s">
        <v>23</v>
      </c>
      <c r="E77" s="50" t="s">
        <v>24</v>
      </c>
      <c r="F77" s="109" t="s">
        <v>25</v>
      </c>
      <c r="G77" s="110"/>
      <c r="H77" s="110"/>
      <c r="I77" s="110"/>
      <c r="J77" s="50" t="s">
        <v>26</v>
      </c>
      <c r="K77" s="50" t="s">
        <v>27</v>
      </c>
      <c r="L77" s="109" t="s">
        <v>28</v>
      </c>
      <c r="M77" s="110"/>
      <c r="N77" s="109" t="s">
        <v>29</v>
      </c>
      <c r="O77" s="110"/>
      <c r="P77" s="110"/>
      <c r="Q77" s="111"/>
      <c r="R77" s="51"/>
    </row>
    <row r="78" spans="2:24" ht="18">
      <c r="B78" s="8"/>
      <c r="C78" s="40" t="s">
        <v>7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106">
        <f>N79</f>
        <v>4628714.5</v>
      </c>
      <c r="O78" s="107"/>
      <c r="P78" s="107"/>
      <c r="Q78" s="107"/>
      <c r="R78" s="11"/>
      <c r="U78" s="106"/>
      <c r="V78" s="107"/>
      <c r="W78" s="107"/>
      <c r="X78" s="107"/>
    </row>
    <row r="79" spans="2:18" ht="18">
      <c r="B79" s="52"/>
      <c r="C79" s="53"/>
      <c r="D79" s="54" t="s">
        <v>47</v>
      </c>
      <c r="E79" s="54"/>
      <c r="F79" s="54"/>
      <c r="G79" s="54"/>
      <c r="H79" s="54"/>
      <c r="I79" s="54"/>
      <c r="J79" s="54"/>
      <c r="K79" s="54"/>
      <c r="L79" s="54"/>
      <c r="M79" s="54"/>
      <c r="N79" s="131">
        <f>SUM(N80:Q92)</f>
        <v>4628714.5</v>
      </c>
      <c r="O79" s="132"/>
      <c r="P79" s="132"/>
      <c r="Q79" s="132"/>
      <c r="R79" s="55"/>
    </row>
    <row r="80" spans="2:18" ht="47.25" customHeight="1">
      <c r="B80" s="8"/>
      <c r="C80" s="60" t="s">
        <v>30</v>
      </c>
      <c r="D80" s="60" t="s">
        <v>31</v>
      </c>
      <c r="E80" s="61" t="s">
        <v>32</v>
      </c>
      <c r="F80" s="91" t="s">
        <v>62</v>
      </c>
      <c r="G80" s="91"/>
      <c r="H80" s="91"/>
      <c r="I80" s="91"/>
      <c r="J80" s="67" t="s">
        <v>46</v>
      </c>
      <c r="K80" s="63">
        <v>1</v>
      </c>
      <c r="L80" s="92">
        <v>24000</v>
      </c>
      <c r="M80" s="93"/>
      <c r="N80" s="88">
        <f>ROUND($L80*$K80,2)</f>
        <v>24000</v>
      </c>
      <c r="O80" s="89"/>
      <c r="P80" s="89"/>
      <c r="Q80" s="89"/>
      <c r="R80" s="11"/>
    </row>
    <row r="81" spans="2:18" ht="18.75" customHeight="1">
      <c r="B81" s="8"/>
      <c r="C81" s="60">
        <v>2</v>
      </c>
      <c r="D81" s="60" t="s">
        <v>31</v>
      </c>
      <c r="E81" s="73" t="s">
        <v>65</v>
      </c>
      <c r="F81" s="90" t="s">
        <v>34</v>
      </c>
      <c r="G81" s="91"/>
      <c r="H81" s="91"/>
      <c r="I81" s="91"/>
      <c r="J81" s="62" t="s">
        <v>33</v>
      </c>
      <c r="K81" s="63">
        <v>7177.5</v>
      </c>
      <c r="L81" s="86">
        <v>4</v>
      </c>
      <c r="M81" s="87"/>
      <c r="N81" s="88">
        <f aca="true" t="shared" si="0" ref="N81:N85">ROUND($L81*$K81,2)</f>
        <v>28710</v>
      </c>
      <c r="O81" s="89"/>
      <c r="P81" s="89"/>
      <c r="Q81" s="89"/>
      <c r="R81" s="11"/>
    </row>
    <row r="82" spans="2:18" ht="18.75" customHeight="1">
      <c r="B82" s="8"/>
      <c r="C82" s="60">
        <v>3</v>
      </c>
      <c r="D82" s="60" t="s">
        <v>31</v>
      </c>
      <c r="E82" s="73" t="s">
        <v>44</v>
      </c>
      <c r="F82" s="90" t="s">
        <v>48</v>
      </c>
      <c r="G82" s="91"/>
      <c r="H82" s="91"/>
      <c r="I82" s="91"/>
      <c r="J82" s="62" t="s">
        <v>33</v>
      </c>
      <c r="K82" s="63">
        <v>7177.5</v>
      </c>
      <c r="L82" s="86">
        <v>12</v>
      </c>
      <c r="M82" s="87"/>
      <c r="N82" s="88">
        <f>SUM(K82*L82)</f>
        <v>86130</v>
      </c>
      <c r="O82" s="89"/>
      <c r="P82" s="89"/>
      <c r="Q82" s="89"/>
      <c r="R82" s="11"/>
    </row>
    <row r="83" spans="2:18" ht="18.75" customHeight="1">
      <c r="B83" s="8"/>
      <c r="C83" s="60">
        <v>4</v>
      </c>
      <c r="D83" s="60"/>
      <c r="E83" s="73" t="s">
        <v>35</v>
      </c>
      <c r="F83" s="82" t="s">
        <v>48</v>
      </c>
      <c r="G83" s="83"/>
      <c r="H83" s="83"/>
      <c r="I83" s="84"/>
      <c r="J83" s="67" t="s">
        <v>33</v>
      </c>
      <c r="K83" s="63">
        <v>7177.5</v>
      </c>
      <c r="L83" s="85">
        <v>12</v>
      </c>
      <c r="M83" s="77"/>
      <c r="N83" s="75">
        <f>SUM(K83*L83)</f>
        <v>86130</v>
      </c>
      <c r="O83" s="76"/>
      <c r="P83" s="76"/>
      <c r="Q83" s="77"/>
      <c r="R83" s="11"/>
    </row>
    <row r="84" spans="2:18" ht="38.25" customHeight="1">
      <c r="B84" s="8"/>
      <c r="C84" s="60">
        <v>5</v>
      </c>
      <c r="D84" s="60" t="s">
        <v>31</v>
      </c>
      <c r="E84" s="73" t="s">
        <v>36</v>
      </c>
      <c r="F84" s="91" t="s">
        <v>53</v>
      </c>
      <c r="G84" s="91"/>
      <c r="H84" s="91"/>
      <c r="I84" s="91"/>
      <c r="J84" s="62" t="s">
        <v>33</v>
      </c>
      <c r="K84" s="63">
        <f>+K81</f>
        <v>7177.5</v>
      </c>
      <c r="L84" s="86">
        <v>297</v>
      </c>
      <c r="M84" s="87"/>
      <c r="N84" s="88">
        <f t="shared" si="0"/>
        <v>2131717.5</v>
      </c>
      <c r="O84" s="89"/>
      <c r="P84" s="89"/>
      <c r="Q84" s="89"/>
      <c r="R84" s="11"/>
    </row>
    <row r="85" spans="2:18" ht="18.75" customHeight="1">
      <c r="B85" s="8"/>
      <c r="C85" s="60">
        <v>6</v>
      </c>
      <c r="D85" s="60" t="s">
        <v>31</v>
      </c>
      <c r="E85" s="73" t="s">
        <v>37</v>
      </c>
      <c r="F85" s="90" t="s">
        <v>49</v>
      </c>
      <c r="G85" s="91"/>
      <c r="H85" s="91"/>
      <c r="I85" s="91"/>
      <c r="J85" s="62" t="s">
        <v>45</v>
      </c>
      <c r="K85" s="63">
        <v>933</v>
      </c>
      <c r="L85" s="92">
        <v>1850</v>
      </c>
      <c r="M85" s="93"/>
      <c r="N85" s="88">
        <f t="shared" si="0"/>
        <v>1726050</v>
      </c>
      <c r="O85" s="89"/>
      <c r="P85" s="89"/>
      <c r="Q85" s="89"/>
      <c r="R85" s="11"/>
    </row>
    <row r="86" spans="2:18" ht="30" customHeight="1">
      <c r="B86" s="8"/>
      <c r="C86" s="60">
        <v>7</v>
      </c>
      <c r="D86" s="60" t="s">
        <v>31</v>
      </c>
      <c r="E86" s="73" t="s">
        <v>38</v>
      </c>
      <c r="F86" s="95" t="s">
        <v>54</v>
      </c>
      <c r="G86" s="95"/>
      <c r="H86" s="95"/>
      <c r="I86" s="95"/>
      <c r="J86" s="62" t="s">
        <v>33</v>
      </c>
      <c r="K86" s="63">
        <v>1305</v>
      </c>
      <c r="L86" s="92">
        <v>131</v>
      </c>
      <c r="M86" s="93"/>
      <c r="N86" s="88">
        <f aca="true" t="shared" si="1" ref="N86:N92">ROUND($L86*$K86,2)</f>
        <v>170955</v>
      </c>
      <c r="O86" s="89"/>
      <c r="P86" s="89"/>
      <c r="Q86" s="89"/>
      <c r="R86" s="11"/>
    </row>
    <row r="87" spans="2:18" ht="15" customHeight="1">
      <c r="B87" s="8"/>
      <c r="C87" s="60">
        <v>8</v>
      </c>
      <c r="D87" s="68" t="s">
        <v>31</v>
      </c>
      <c r="E87" s="73" t="s">
        <v>39</v>
      </c>
      <c r="F87" s="100" t="s">
        <v>66</v>
      </c>
      <c r="G87" s="101"/>
      <c r="H87" s="101"/>
      <c r="I87" s="102"/>
      <c r="J87" s="67" t="s">
        <v>57</v>
      </c>
      <c r="K87" s="63">
        <v>2610</v>
      </c>
      <c r="L87" s="103">
        <v>3.1</v>
      </c>
      <c r="M87" s="104"/>
      <c r="N87" s="75">
        <f>SUM(K87*L87)</f>
        <v>8091</v>
      </c>
      <c r="O87" s="76"/>
      <c r="P87" s="76"/>
      <c r="Q87" s="77"/>
      <c r="R87" s="11"/>
    </row>
    <row r="88" spans="2:18" ht="15" customHeight="1">
      <c r="B88" s="8"/>
      <c r="C88" s="60">
        <v>9</v>
      </c>
      <c r="D88" s="68" t="s">
        <v>31</v>
      </c>
      <c r="E88" s="73" t="s">
        <v>40</v>
      </c>
      <c r="F88" s="100" t="s">
        <v>67</v>
      </c>
      <c r="G88" s="101"/>
      <c r="H88" s="101"/>
      <c r="I88" s="102"/>
      <c r="J88" s="67" t="s">
        <v>57</v>
      </c>
      <c r="K88" s="63">
        <v>2610</v>
      </c>
      <c r="L88" s="103">
        <v>50</v>
      </c>
      <c r="M88" s="104"/>
      <c r="N88" s="75">
        <f>SUM(K88*L88)</f>
        <v>130500</v>
      </c>
      <c r="O88" s="76"/>
      <c r="P88" s="76"/>
      <c r="Q88" s="77"/>
      <c r="R88" s="11"/>
    </row>
    <row r="89" spans="2:18" ht="15">
      <c r="B89" s="8"/>
      <c r="C89" s="60">
        <v>10</v>
      </c>
      <c r="D89" s="60" t="s">
        <v>31</v>
      </c>
      <c r="E89" s="73" t="s">
        <v>51</v>
      </c>
      <c r="F89" s="96" t="s">
        <v>58</v>
      </c>
      <c r="G89" s="96"/>
      <c r="H89" s="96"/>
      <c r="I89" s="96"/>
      <c r="J89" s="67" t="s">
        <v>33</v>
      </c>
      <c r="K89" s="63">
        <v>1305</v>
      </c>
      <c r="L89" s="92">
        <v>135.6</v>
      </c>
      <c r="M89" s="93"/>
      <c r="N89" s="88">
        <f t="shared" si="1"/>
        <v>176958</v>
      </c>
      <c r="O89" s="89"/>
      <c r="P89" s="89"/>
      <c r="Q89" s="89"/>
      <c r="R89" s="11"/>
    </row>
    <row r="90" spans="2:18" ht="15">
      <c r="B90" s="8"/>
      <c r="C90" s="60">
        <v>11</v>
      </c>
      <c r="D90" s="68" t="s">
        <v>31</v>
      </c>
      <c r="E90" s="73" t="s">
        <v>55</v>
      </c>
      <c r="F90" s="97" t="s">
        <v>56</v>
      </c>
      <c r="G90" s="98"/>
      <c r="H90" s="98"/>
      <c r="I90" s="99"/>
      <c r="J90" s="67" t="s">
        <v>57</v>
      </c>
      <c r="K90" s="63">
        <v>11</v>
      </c>
      <c r="L90" s="92">
        <v>43</v>
      </c>
      <c r="M90" s="93"/>
      <c r="N90" s="75">
        <f>SUM(K90*L90)</f>
        <v>473</v>
      </c>
      <c r="O90" s="76"/>
      <c r="P90" s="76"/>
      <c r="Q90" s="77"/>
      <c r="R90" s="11"/>
    </row>
    <row r="91" spans="2:18" ht="15">
      <c r="B91" s="8"/>
      <c r="C91" s="60">
        <v>12</v>
      </c>
      <c r="D91" s="60" t="s">
        <v>31</v>
      </c>
      <c r="E91" s="73" t="s">
        <v>63</v>
      </c>
      <c r="F91" s="94" t="s">
        <v>50</v>
      </c>
      <c r="G91" s="95"/>
      <c r="H91" s="95"/>
      <c r="I91" s="95"/>
      <c r="J91" s="62" t="s">
        <v>46</v>
      </c>
      <c r="K91" s="63">
        <v>1</v>
      </c>
      <c r="L91" s="86">
        <v>32000</v>
      </c>
      <c r="M91" s="87"/>
      <c r="N91" s="88">
        <f t="shared" si="1"/>
        <v>32000</v>
      </c>
      <c r="O91" s="89"/>
      <c r="P91" s="89"/>
      <c r="Q91" s="89"/>
      <c r="R91" s="11"/>
    </row>
    <row r="92" spans="2:18" ht="15">
      <c r="B92" s="33"/>
      <c r="C92" s="64">
        <v>13</v>
      </c>
      <c r="D92" s="64" t="s">
        <v>31</v>
      </c>
      <c r="E92" s="69" t="s">
        <v>64</v>
      </c>
      <c r="F92" s="119" t="s">
        <v>52</v>
      </c>
      <c r="G92" s="120"/>
      <c r="H92" s="120"/>
      <c r="I92" s="120"/>
      <c r="J92" s="65" t="s">
        <v>46</v>
      </c>
      <c r="K92" s="66">
        <v>1</v>
      </c>
      <c r="L92" s="121">
        <v>27000</v>
      </c>
      <c r="M92" s="122"/>
      <c r="N92" s="123">
        <f t="shared" si="1"/>
        <v>27000</v>
      </c>
      <c r="O92" s="124"/>
      <c r="P92" s="124"/>
      <c r="Q92" s="124"/>
      <c r="R92" s="35"/>
    </row>
  </sheetData>
  <mergeCells count="81">
    <mergeCell ref="F92:I92"/>
    <mergeCell ref="L92:M92"/>
    <mergeCell ref="N92:Q92"/>
    <mergeCell ref="N61:Q61"/>
    <mergeCell ref="M22:P22"/>
    <mergeCell ref="H27:J27"/>
    <mergeCell ref="M27:P27"/>
    <mergeCell ref="L29:P29"/>
    <mergeCell ref="C48:Q48"/>
    <mergeCell ref="C58:G58"/>
    <mergeCell ref="N60:Q60"/>
    <mergeCell ref="N79:Q79"/>
    <mergeCell ref="F80:I80"/>
    <mergeCell ref="L80:M80"/>
    <mergeCell ref="N82:Q82"/>
    <mergeCell ref="F81:I81"/>
    <mergeCell ref="C3:Q3"/>
    <mergeCell ref="O8:P8"/>
    <mergeCell ref="O10:P10"/>
    <mergeCell ref="O11:P11"/>
    <mergeCell ref="F5:P6"/>
    <mergeCell ref="L62:Q62"/>
    <mergeCell ref="M53:P53"/>
    <mergeCell ref="M55:Q55"/>
    <mergeCell ref="O13:P13"/>
    <mergeCell ref="O14:P14"/>
    <mergeCell ref="O16:P16"/>
    <mergeCell ref="M56:Q56"/>
    <mergeCell ref="N58:Q58"/>
    <mergeCell ref="M19:P19"/>
    <mergeCell ref="M20:P20"/>
    <mergeCell ref="F51:P51"/>
    <mergeCell ref="F50:P50"/>
    <mergeCell ref="F88:I88"/>
    <mergeCell ref="L87:M87"/>
    <mergeCell ref="L88:M88"/>
    <mergeCell ref="U19:V19"/>
    <mergeCell ref="U78:X78"/>
    <mergeCell ref="N80:Q80"/>
    <mergeCell ref="M75:Q75"/>
    <mergeCell ref="F77:I77"/>
    <mergeCell ref="L77:M77"/>
    <mergeCell ref="N77:Q77"/>
    <mergeCell ref="N78:Q78"/>
    <mergeCell ref="C67:Q67"/>
    <mergeCell ref="F69:P69"/>
    <mergeCell ref="F70:P70"/>
    <mergeCell ref="M72:P72"/>
    <mergeCell ref="M74:Q74"/>
    <mergeCell ref="F85:I85"/>
    <mergeCell ref="L85:M85"/>
    <mergeCell ref="N85:Q85"/>
    <mergeCell ref="F91:I91"/>
    <mergeCell ref="L91:M91"/>
    <mergeCell ref="N91:Q91"/>
    <mergeCell ref="F86:I86"/>
    <mergeCell ref="L86:M86"/>
    <mergeCell ref="N86:Q86"/>
    <mergeCell ref="F89:I89"/>
    <mergeCell ref="L89:M89"/>
    <mergeCell ref="N89:Q89"/>
    <mergeCell ref="F90:I90"/>
    <mergeCell ref="N90:Q90"/>
    <mergeCell ref="L90:M90"/>
    <mergeCell ref="F87:I87"/>
    <mergeCell ref="N87:Q87"/>
    <mergeCell ref="N88:Q88"/>
    <mergeCell ref="D23:E23"/>
    <mergeCell ref="D24:E24"/>
    <mergeCell ref="M23:P23"/>
    <mergeCell ref="M24:P24"/>
    <mergeCell ref="F83:I83"/>
    <mergeCell ref="L83:M83"/>
    <mergeCell ref="N83:Q83"/>
    <mergeCell ref="L81:M81"/>
    <mergeCell ref="N81:Q81"/>
    <mergeCell ref="F82:I82"/>
    <mergeCell ref="L82:M82"/>
    <mergeCell ref="F84:I84"/>
    <mergeCell ref="L84:M84"/>
    <mergeCell ref="N84:Q84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3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Vlastníková Markéta</cp:lastModifiedBy>
  <cp:lastPrinted>2019-01-28T14:05:07Z</cp:lastPrinted>
  <dcterms:created xsi:type="dcterms:W3CDTF">2015-04-07T12:53:15Z</dcterms:created>
  <dcterms:modified xsi:type="dcterms:W3CDTF">2019-01-28T14:05:12Z</dcterms:modified>
  <cp:category/>
  <cp:version/>
  <cp:contentType/>
  <cp:contentStatus/>
</cp:coreProperties>
</file>