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VRN - vedlejší r..." sheetId="2" r:id="rId2"/>
    <sheet name="SO 304 - Vodovod ul. Klat..." sheetId="3" r:id="rId3"/>
    <sheet name="306.1 - Rekonstrukce vodo..." sheetId="4" r:id="rId4"/>
    <sheet name="306.2 - Provizorní vodovod" sheetId="5" r:id="rId5"/>
    <sheet name="SO 308 - Vodovodní přípojky" sheetId="6" r:id="rId6"/>
    <sheet name="SO 309 - Provizorní vodovod" sheetId="7" r:id="rId7"/>
    <sheet name="Pokyny pro vyplnění" sheetId="8" r:id="rId8"/>
  </sheets>
  <definedNames>
    <definedName name="_xlnm.Print_Area" localSheetId="0">'Rekapitulace stavby'!$D$4:$AO$33,'Rekapitulace stavby'!$C$39:$AQ$59</definedName>
    <definedName name="_xlnm._FilterDatabase" localSheetId="1" hidden="1">'SO 001 - VRN - vedlejší r...'!$C$79:$K$92</definedName>
    <definedName name="_xlnm.Print_Area" localSheetId="1">'SO 001 - VRN - vedlejší r...'!$C$4:$J$36,'SO 001 - VRN - vedlejší r...'!$C$42:$J$61,'SO 001 - VRN - vedlejší r...'!$C$67:$K$92</definedName>
    <definedName name="_xlnm._FilterDatabase" localSheetId="2" hidden="1">'SO 304 - Vodovod ul. Klat...'!$C$83:$K$390</definedName>
    <definedName name="_xlnm.Print_Area" localSheetId="2">'SO 304 - Vodovod ul. Klat...'!$C$4:$J$36,'SO 304 - Vodovod ul. Klat...'!$C$42:$J$65,'SO 304 - Vodovod ul. Klat...'!$C$71:$K$390</definedName>
    <definedName name="_xlnm._FilterDatabase" localSheetId="3" hidden="1">'306.1 - Rekonstrukce vodo...'!$C$89:$K$486</definedName>
    <definedName name="_xlnm.Print_Area" localSheetId="3">'306.1 - Rekonstrukce vodo...'!$C$4:$J$38,'306.1 - Rekonstrukce vodo...'!$C$44:$J$69,'306.1 - Rekonstrukce vodo...'!$C$75:$K$486</definedName>
    <definedName name="_xlnm._FilterDatabase" localSheetId="4" hidden="1">'306.2 - Provizorní vodovod'!$C$87:$K$210</definedName>
    <definedName name="_xlnm.Print_Area" localSheetId="4">'306.2 - Provizorní vodovod'!$C$4:$J$38,'306.2 - Provizorní vodovod'!$C$44:$J$67,'306.2 - Provizorní vodovod'!$C$73:$K$210</definedName>
    <definedName name="_xlnm._FilterDatabase" localSheetId="5" hidden="1">'SO 308 - Vodovodní přípojky'!$C$83:$K$438</definedName>
    <definedName name="_xlnm.Print_Area" localSheetId="5">'SO 308 - Vodovodní přípojky'!$C$4:$J$36,'SO 308 - Vodovodní přípojky'!$C$42:$J$65,'SO 308 - Vodovodní přípojky'!$C$71:$K$438</definedName>
    <definedName name="_xlnm._FilterDatabase" localSheetId="6" hidden="1">'SO 309 - Provizorní vodovod'!$C$83:$K$410</definedName>
    <definedName name="_xlnm.Print_Area" localSheetId="6">'SO 309 - Provizorní vodovod'!$C$4:$J$36,'SO 309 - Provizorní vodovod'!$C$42:$J$65,'SO 309 - Provizorní vodovod'!$C$71:$K$410</definedName>
    <definedName name="_xlnm.Print_Area" localSheetId="7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001 - VRN - vedlejší r...'!$79:$79</definedName>
    <definedName name="_xlnm.Print_Titles" localSheetId="2">'SO 304 - Vodovod ul. Klat...'!$83:$83</definedName>
    <definedName name="_xlnm.Print_Titles" localSheetId="3">'306.1 - Rekonstrukce vodo...'!$89:$89</definedName>
    <definedName name="_xlnm.Print_Titles" localSheetId="4">'306.2 - Provizorní vodovod'!$87:$87</definedName>
    <definedName name="_xlnm.Print_Titles" localSheetId="5">'SO 308 - Vodovodní přípojky'!$83:$83</definedName>
    <definedName name="_xlnm.Print_Titles" localSheetId="6">'SO 309 - Provizorní vodovod'!$83:$83</definedName>
  </definedNames>
  <calcPr fullCalcOnLoad="1"/>
</workbook>
</file>

<file path=xl/sharedStrings.xml><?xml version="1.0" encoding="utf-8"?>
<sst xmlns="http://schemas.openxmlformats.org/spreadsheetml/2006/main" count="15228" uniqueCount="1644">
  <si>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</si>
  <si>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</si>
  <si>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</si>
  <si>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</si>
  <si>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</si>
  <si>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</si>
  <si>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</si>
  <si>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{07fd6f79-5a19-4122-b9e6-e7ab79b03ef4}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</si>
  <si>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</si>
  <si>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</si>
  <si>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</si>
  <si>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</si>
  <si>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</si>
  <si>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</si>
  <si>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</si>
  <si>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</si>
  <si>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</si>
  <si>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</si>
  <si>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</si>
  <si>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PLÁNICE - OBNOVA A DOSTAVBA VODOVODU A KANALIZACE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</si>
  <si>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</si>
  <si>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</si>
  <si>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</si>
  <si>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</si>
  <si>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</si>
  <si>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</si>
  <si>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</si>
  <si>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</si>
  <si>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28. 11. 2018</t>
  </si>
  <si>
    <t>10</t>
  </si>
  <si>
    <t>100</t>
  </si>
  <si>
    <t>Zadavatel:</t>
  </si>
  <si>
    <t>IČ:</t>
  </si>
  <si>
    <t>Město Plánice</t>
  </si>
  <si>
    <t>DIČ:</t>
  </si>
  <si>
    <t>Uchazeč:</t>
  </si>
  <si>
    <t>Vyplň údaj</t>
  </si>
  <si>
    <t>Projektant:</t>
  </si>
  <si>
    <t>Valbek, spol. s 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</si>
  <si>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</si>
  <si>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</si>
  <si>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</si>
  <si>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</si>
  <si>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</si>
  <si>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</si>
  <si>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</si>
  <si>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</si>
  <si>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</si>
  <si>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</si>
  <si>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</si>
  <si>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</si>
  <si>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</si>
  <si>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</si>
  <si>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</si>
  <si>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</si>
  <si>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</si>
  <si>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</si>
  <si>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</si>
  <si>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</si>
  <si>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</si>
  <si>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</si>
  <si>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</si>
  <si>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</si>
  <si>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</si>
  <si>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</si>
  <si>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</si>
  <si>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</si>
  <si>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</si>
  <si>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</si>
  <si>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</si>
  <si>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</si>
  <si>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</si>
  <si>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</si>
  <si>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</si>
  <si>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</si>
  <si>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</si>
  <si>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</si>
  <si>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</si>
  <si>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</si>
  <si>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</si>
  <si>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</si>
  <si>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</si>
  <si>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VRN - vedlejší rozpočtové náklady</t>
  </si>
  <si>
    <t>VON</t>
  </si>
  <si>
    <t>{b0c97cfe-3883-43cd-b211-0ccb12ec23c9}</t>
  </si>
  <si>
    <t>2</t>
  </si>
  <si>
    <t>SO 304</t>
  </si>
  <si>
    <t>Vodovod ul. Klatovská</t>
  </si>
  <si>
    <t>ING</t>
  </si>
  <si>
    <t>{e8c47c18-c8f8-45a7-8f8c-3be0f74495c9}</t>
  </si>
  <si>
    <t>SO 306</t>
  </si>
  <si>
    <t>Rekonstrukce vodovodu ul. Klatovská</t>
  </si>
  <si>
    <t>{a9fac1ff-8e99-4781-94d3-19be5529e1ff}</t>
  </si>
  <si>
    <t>306.1</t>
  </si>
  <si>
    <t>Soupis</t>
  </si>
  <si>
    <t>{7184c256-cc7f-412b-a872-700ab8a17739}</t>
  </si>
  <si>
    <t>306.2</t>
  </si>
  <si>
    <t>Provizorní vodovod</t>
  </si>
  <si>
    <t>{bdf0e4a6-50f1-4f71-ad53-c956e1711f6a}</t>
  </si>
  <si>
    <t>SO 308</t>
  </si>
  <si>
    <t>Vodovodní přípojky</t>
  </si>
  <si>
    <t>{5bb4cd5a-3a28-4199-9c8f-30e71bf1ef06}</t>
  </si>
  <si>
    <t>SO 309</t>
  </si>
  <si>
    <t>{1784737b-c7e6-4ab7-b0e1-853db79be9ba}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</si>
  <si>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</si>
  <si>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</si>
  <si>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</si>
  <si>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</si>
  <si>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</si>
  <si>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</si>
  <si>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</si>
  <si>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001 - VRN - vedlejší rozpočtové náklady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</si>
  <si>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</si>
  <si>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</si>
  <si>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</si>
  <si>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</si>
  <si>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</si>
  <si>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</si>
  <si>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 xml:space="preserve">    O01 - Ostatní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</si>
  <si>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</si>
  <si>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</si>
  <si>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</si>
  <si>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</si>
  <si>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</si>
  <si>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</si>
  <si>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</si>
  <si>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</si>
  <si>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</si>
  <si>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</si>
  <si>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</si>
  <si>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</si>
  <si>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</si>
  <si>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</si>
  <si>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</si>
  <si>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</si>
  <si>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</si>
  <si>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</si>
  <si>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</si>
  <si>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</si>
  <si>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O01</t>
  </si>
  <si>
    <t>K</t>
  </si>
  <si>
    <t>01911</t>
  </si>
  <si>
    <t>Dopravně inženýrská opatření vč projednání</t>
  </si>
  <si>
    <t>kpl</t>
  </si>
  <si>
    <t>512</t>
  </si>
  <si>
    <t>96046993</t>
  </si>
  <si>
    <t>PP</t>
  </si>
  <si>
    <t>VRN</t>
  </si>
  <si>
    <t>Vedlejší rozpočtové náklady</t>
  </si>
  <si>
    <t>5</t>
  </si>
  <si>
    <t>030001000.</t>
  </si>
  <si>
    <t>Zařízení staveniště</t>
  </si>
  <si>
    <t>1024</t>
  </si>
  <si>
    <t>-273476972</t>
  </si>
  <si>
    <t>3</t>
  </si>
  <si>
    <t>091</t>
  </si>
  <si>
    <t>Geodetické zaměření</t>
  </si>
  <si>
    <t>-1533121983</t>
  </si>
  <si>
    <t>zaměřování pro věcná břemena</t>
  </si>
  <si>
    <t>094</t>
  </si>
  <si>
    <t>Dokumentace skutečného provedení stavby</t>
  </si>
  <si>
    <t>1578330728</t>
  </si>
  <si>
    <t>SO 304 - Vodovod ul. Klatovská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</si>
  <si>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</si>
  <si>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</si>
  <si>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</si>
  <si>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</si>
  <si>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</si>
  <si>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</si>
  <si>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</si>
  <si>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</si>
  <si>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</si>
  <si>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</si>
  <si>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</si>
  <si>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113107223</t>
  </si>
  <si>
    <t>Odstranění podkladu z kameniva drceného tl 300 mm strojně pl přes 200 m2</t>
  </si>
  <si>
    <t>m2</t>
  </si>
  <si>
    <t>CS ÚRS 2018 02</t>
  </si>
  <si>
    <t>1840309717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</si>
  <si>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</si>
  <si>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VV</t>
  </si>
  <si>
    <t xml:space="preserve">komunikace živice tl. 300mm </t>
  </si>
  <si>
    <t>"rýha" 243,92*1,00</t>
  </si>
  <si>
    <t>Součet</t>
  </si>
  <si>
    <t>113107242</t>
  </si>
  <si>
    <t>Odstranění podkladu živičného tl 100 mm strojně pl přes 200 m2</t>
  </si>
  <si>
    <t>-538123122</t>
  </si>
  <si>
    <t>Odstranění podkladů nebo krytů strojně plochy jednotlivě přes 200 m2 s přemístěním hmot na skládku na vzdálenost do 20 m nebo s naložením na dopravní prostředek živičných, o tl. vrstvy přes 50 do 100 mm</t>
  </si>
  <si>
    <t>komunikace živice ACL16 tl.70mm</t>
  </si>
  <si>
    <t>"rýha+okraj 50cm" 243,92*(1,00+2*0,50)</t>
  </si>
  <si>
    <t>113107243</t>
  </si>
  <si>
    <t>Odstranění podkladu živičného tl 150 mm strojně pl přes 200 m2</t>
  </si>
  <si>
    <t>-925188982</t>
  </si>
  <si>
    <t>Odstranění podkladů nebo krytů strojně plochy jednotlivě přes 200 m2 s přemístěním hmot na skládku na vzdálenost do 20 m nebo s naložením na dopravní prostředek živičných, o tl. vrstvy přes 100 do 150 mm</t>
  </si>
  <si>
    <t>komunikace živice ACP16 tl. 120mm</t>
  </si>
  <si>
    <t>"rýha+25cm okraje" 243,92*(1,00+2*0,25)</t>
  </si>
  <si>
    <t>113154232</t>
  </si>
  <si>
    <t>Frézování živičného krytu tl 40 mm pruh š 2 m pl do 1000 m2 bez překážek v trase</t>
  </si>
  <si>
    <t>1119802839</t>
  </si>
  <si>
    <t>Frézování živičného podkladu nebo krytu  s naložením na dopravní prostředek plochy přes 500 do 1 000 m2 bez překážek v trase pruhu šířky přes 1 m do 2 m, tloušťky vrstvy 40 mm</t>
  </si>
  <si>
    <t>" rýha +50cm na každou stranu výkopu" (1,00+2*0,50)*243,92</t>
  </si>
  <si>
    <t>115001102</t>
  </si>
  <si>
    <t>Převedení vody potrubím DN do 150</t>
  </si>
  <si>
    <t>m</t>
  </si>
  <si>
    <t>-472122645</t>
  </si>
  <si>
    <t>Převedení vody potrubím průměru DN přes 100 do 150</t>
  </si>
  <si>
    <t>6</t>
  </si>
  <si>
    <t>115101201</t>
  </si>
  <si>
    <t>Čerpání vody na dopravní výšku do 10 m průměrný přítok do 500 l/min</t>
  </si>
  <si>
    <t>hod</t>
  </si>
  <si>
    <t>-19916890</t>
  </si>
  <si>
    <t>Čerpání vody na dopravní výšku do 10 m s uvažovaným průměrným přítokem do 500 l/min</t>
  </si>
  <si>
    <t>7</t>
  </si>
  <si>
    <t>115101301</t>
  </si>
  <si>
    <t>Pohotovost čerpací soupravy pro dopravní výšku do 10 m přítok do 500 l/min</t>
  </si>
  <si>
    <t>den</t>
  </si>
  <si>
    <t>-775329330</t>
  </si>
  <si>
    <t>Pohotovost záložní čerpací soupravy pro dopravní výšku do 10 m s uvažovaným průměrným přítokem do 500 l/min</t>
  </si>
  <si>
    <t>8</t>
  </si>
  <si>
    <t>119001411</t>
  </si>
  <si>
    <t>Dočasné zajištění potrubí betonového, ŽB nebo kameninového DN do 200</t>
  </si>
  <si>
    <t>447243894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</si>
  <si>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</si>
  <si>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3*1,00</t>
  </si>
  <si>
    <t>9</t>
  </si>
  <si>
    <t>119001421</t>
  </si>
  <si>
    <t>Dočasné zajištění kabelů a kabelových tratí ze 3 volně ložených kabelů</t>
  </si>
  <si>
    <t>-940473470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</si>
  <si>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</si>
  <si>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1*1,00</t>
  </si>
  <si>
    <t>120001101</t>
  </si>
  <si>
    <t>Příplatek za ztížení odkopávky nebo prokkopávky v blízkosti inženýrských sítí</t>
  </si>
  <si>
    <t>m3</t>
  </si>
  <si>
    <t>1431308050</t>
  </si>
  <si>
    <t>Příplatek k cenám vykopávek za ztížení vykopávky  v blízkosti inženýrských sítí nebo výbušnin v horninách jakékoliv třídy</t>
  </si>
  <si>
    <t>4*1,50*1,00*1,00</t>
  </si>
  <si>
    <t>11</t>
  </si>
  <si>
    <t>132201202</t>
  </si>
  <si>
    <t>Hloubení rýh š do 2000 mm v hornině tř. 3 objemu do 1000 m3</t>
  </si>
  <si>
    <t>675105426</t>
  </si>
  <si>
    <t>Hloubení zapažených i nezapažených rýh šířky přes 600 do 2 000 mm  s urovnáním dna do předepsaného profilu a spádu v hornině tř. 3 přes 100 do 1 000 m3</t>
  </si>
  <si>
    <t>otevřený výkop</t>
  </si>
  <si>
    <t>243,92*1,00*(1,60+0,10)" PEHD dn90</t>
  </si>
  <si>
    <t>(6,95+3,0)*1,00*(1,60+0,10)" napojení na stávající vodovod dn80+hydrant</t>
  </si>
  <si>
    <t>odpočet vybourané vozovky</t>
  </si>
  <si>
    <t xml:space="preserve">-243,92*1,0*0,53" </t>
  </si>
  <si>
    <t>"tř. 3cca 50%"302,301*0,50</t>
  </si>
  <si>
    <t>12</t>
  </si>
  <si>
    <t>132201209</t>
  </si>
  <si>
    <t>Příplatek za lepivost k hloubení rýh š do 2000 mm v hornině tř. 3</t>
  </si>
  <si>
    <t>1014494775</t>
  </si>
  <si>
    <t>Hloubení zapažených i nezapažených rýh šířky přes 600 do 2 000 mm  s urovnáním dna do předepsaného profilu a spádu v hornině tř. 3 Příplatek k cenám za lepivost horniny tř. 3</t>
  </si>
  <si>
    <t>151,151*0,30" 30%</t>
  </si>
  <si>
    <t>13</t>
  </si>
  <si>
    <t>132301202</t>
  </si>
  <si>
    <t>Hloubení rýh š do 2000 mm v hornině tř. 4 objemu do 1000 m3</t>
  </si>
  <si>
    <t>74436208</t>
  </si>
  <si>
    <t>Hloubení zapažených i nezapažených rýh šířky přes 600 do 2 000 mm  s urovnáním dna do předepsaného profilu a spádu v hornině tř. 4 přes 100 do 1 000 m3</t>
  </si>
  <si>
    <t>"tř. 4 cca 50%" 302,301*0,50</t>
  </si>
  <si>
    <t>14</t>
  </si>
  <si>
    <t>132301209</t>
  </si>
  <si>
    <t>Příplatek za lepivost k hloubení rýh š do 2000 mm v hornině tř. 4</t>
  </si>
  <si>
    <t>-314796708</t>
  </si>
  <si>
    <t>Hloubení zapažených i nezapažených rýh šířky přes 600 do 2 000 mm  s urovnáním dna do předepsaného profilu a spádu v hornině tř. 4 Příplatek k cenám za lepivost horniny tř. 4</t>
  </si>
  <si>
    <t>151,151*0,30</t>
  </si>
  <si>
    <t>151101101</t>
  </si>
  <si>
    <t>Zřízení příložného pažení a rozepření stěn rýh hl do 2 m</t>
  </si>
  <si>
    <t>-1123179067</t>
  </si>
  <si>
    <t>Zřízení pažení a rozepření stěn rýh pro podzemní vedení pro všechny šířky rýhy  příložné pro jakoukoliv mezerovitost, hloubky do 2 m</t>
  </si>
  <si>
    <t>2*(243,92+9,95)*(1,60+0,10)</t>
  </si>
  <si>
    <t>16</t>
  </si>
  <si>
    <t>151101111</t>
  </si>
  <si>
    <t>Odstranění příložného pažení a rozepření stěn rýh hl do 2 m</t>
  </si>
  <si>
    <t>485551927</t>
  </si>
  <si>
    <t>Odstranění pažení a rozepření stěn rýh pro podzemní vedení  s uložením materiálu na vzdálenost do 3 m od kraje výkopu příložné, hloubky do 2 m</t>
  </si>
  <si>
    <t>17</t>
  </si>
  <si>
    <t>161101101</t>
  </si>
  <si>
    <t>Svislé přemístění výkopku z horniny tř. 1 až 4 hl výkopu do 2,5 m</t>
  </si>
  <si>
    <t>61407219</t>
  </si>
  <si>
    <t>Svislé přemístění výkopku  bez naložení do dopravní nádoby avšak s vyprázdněním dopravní nádoby na hromadu nebo do dopravního prostředku z horniny tř. 1 až 4, při hloubce výkopu přes 1 do 2,5 m</t>
  </si>
  <si>
    <t>18</t>
  </si>
  <si>
    <t>162401102</t>
  </si>
  <si>
    <t>Vodorovné přemístění do 2000 m výkopku/sypaniny z horniny tř. 1 až 4</t>
  </si>
  <si>
    <t>611825672</t>
  </si>
  <si>
    <t>Vodorovné přemístění výkopku nebo sypaniny po suchu  na obvyklém dopravním prostředku, bez naložení výkopku, avšak se složením bez rozhrnutí z horniny tř. 1 až 4 na vzdálenost přes 1 500 do 2 000 m</t>
  </si>
  <si>
    <t>"50%zemina pro zásyp na deponii a zpět" 177,717*0,50*2</t>
  </si>
  <si>
    <t>"nakupovaný štěrk pro zásyp" 177,717*0,50</t>
  </si>
  <si>
    <t>"materiál pro lože" 25,387</t>
  </si>
  <si>
    <t>"materiál pro obsyp" 97,395</t>
  </si>
  <si>
    <t>19</t>
  </si>
  <si>
    <t>162701105</t>
  </si>
  <si>
    <t>Vodorovné přemístění do 10000 m výkopku/sypaniny z horniny tř. 1 až 4</t>
  </si>
  <si>
    <t>-710182596</t>
  </si>
  <si>
    <t>Vodorovné přemístění výkopku nebo sypaniny po suchu  na obvyklém dopravním prostředku, bez naložení výkopku, avšak se složením bez rozhrnutí z horniny tř. 1 až 4 na vzdálenost přes 9 000 do 10 000 m</t>
  </si>
  <si>
    <t>"přebytečná zemina na trvalou skládku" 302,301-177,717*0,50</t>
  </si>
  <si>
    <t>20</t>
  </si>
  <si>
    <t>162701109</t>
  </si>
  <si>
    <t>Příplatek k vodorovnému přemístění výkopku/sypaniny z horniny tř. 1 až 4 ZKD 1000 m přes 10000 m</t>
  </si>
  <si>
    <t>-259546796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</si>
  <si>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</si>
  <si>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213,443*10</t>
  </si>
  <si>
    <t>167101102</t>
  </si>
  <si>
    <t>Nakládání výkopku z hornin tř. 1 až 4 přes 100 m3</t>
  </si>
  <si>
    <t>1929171492</t>
  </si>
  <si>
    <t>Nakládání, skládání a překládání neulehlého výkopku nebo sypaniny  nakládání, množství přes 100 m3, z hornin tř. 1 až 4</t>
  </si>
  <si>
    <t>"zemina pro zásyp na deponii" 177,717*0,50</t>
  </si>
  <si>
    <t>22</t>
  </si>
  <si>
    <t>171201201</t>
  </si>
  <si>
    <t>Uložení sypaniny na skládky</t>
  </si>
  <si>
    <t>-1083382890</t>
  </si>
  <si>
    <t>Uložení sypaniny  na skládky</t>
  </si>
  <si>
    <t>23</t>
  </si>
  <si>
    <t>171201211</t>
  </si>
  <si>
    <t>Poplatek za uložení stavebního odpadu - zeminy a kameniva na skládce</t>
  </si>
  <si>
    <t>t</t>
  </si>
  <si>
    <t>-584469052</t>
  </si>
  <si>
    <t>Poplatek za uložení stavebního odpadu na skládce (skládkovné) zeminy a kameniva zatříděného do Katalogu odpadů pod kódem 170 504</t>
  </si>
  <si>
    <t>177,717*1,8</t>
  </si>
  <si>
    <t>24</t>
  </si>
  <si>
    <t>174101101</t>
  </si>
  <si>
    <t>Zásyp jam, šachet rýh nebo kolem objektů sypaninou se zhutněním</t>
  </si>
  <si>
    <t>994498964</t>
  </si>
  <si>
    <t>Zásyp sypaninou z jakékoliv horniny  s uložením výkopku ve vrstvách se zhutněním jam, šachet, rýh nebo kolem objektů v těchto vykopávkách</t>
  </si>
  <si>
    <t>"výkop" 302,3012</t>
  </si>
  <si>
    <t>vytlačená kubatura</t>
  </si>
  <si>
    <t>"lože" -25,387</t>
  </si>
  <si>
    <t>"obsyp" -97,395</t>
  </si>
  <si>
    <t>"bloky pod potrubí" -0,251</t>
  </si>
  <si>
    <t>"PEHD DN80" -243,92*3,14*0,045*0,045</t>
  </si>
  <si>
    <t>25</t>
  </si>
  <si>
    <t>M</t>
  </si>
  <si>
    <t>583312000.</t>
  </si>
  <si>
    <t>štěrkopísek netříděný zásypový materiál</t>
  </si>
  <si>
    <t>-1219353139</t>
  </si>
  <si>
    <t>"nakupovaný materiál cca 50%" 177,717*1,80*0,50</t>
  </si>
  <si>
    <t>26</t>
  </si>
  <si>
    <t>175151101</t>
  </si>
  <si>
    <t>Obsypání potrubí strojně sypaninou bez prohození, uloženou do 3 m</t>
  </si>
  <si>
    <t>1626589783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</si>
  <si>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</si>
  <si>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PEHD dn90</t>
  </si>
  <si>
    <t>(243,92+9,95)*(1,00*0,39-3,14*0,045*0,045)" otevř. výkop</t>
  </si>
  <si>
    <t>27</t>
  </si>
  <si>
    <t>583313450.</t>
  </si>
  <si>
    <t>kamenivo těžené drobné tříděné frakce 0-4</t>
  </si>
  <si>
    <t>1999421245</t>
  </si>
  <si>
    <t>97,395*1,80</t>
  </si>
  <si>
    <t>28</t>
  </si>
  <si>
    <t>181951102</t>
  </si>
  <si>
    <t>Úprava pláně v hornině tř. 1 až 4 se zhutněním</t>
  </si>
  <si>
    <t>1366926143</t>
  </si>
  <si>
    <t>Úprava pláně vyrovnáním výškových rozdílů  v hornině tř. 1 až 4 se zhutněním</t>
  </si>
  <si>
    <t>komunikace-otevř.výkop</t>
  </si>
  <si>
    <t>243,92*1,00</t>
  </si>
  <si>
    <t>Vodorovné konstrukce</t>
  </si>
  <si>
    <t>29</t>
  </si>
  <si>
    <t>451572111</t>
  </si>
  <si>
    <t>Lože pod potrubí otevřený výkop z kameniva drobného těženého</t>
  </si>
  <si>
    <t>-1251857294</t>
  </si>
  <si>
    <t>Lože pod potrubí, stoky a drobné objekty v otevřeném výkopu z kameniva drobného těženého 0 až 4 mm</t>
  </si>
  <si>
    <t>0,10*(243,92+9,95)*1,00</t>
  </si>
  <si>
    <t>30</t>
  </si>
  <si>
    <t>452313141</t>
  </si>
  <si>
    <t>Podkladní bloky z betonu prostého tř. C 16/20 otevřený výkop</t>
  </si>
  <si>
    <t>-1370838903</t>
  </si>
  <si>
    <t>Podkladní a zajišťovací konstrukce z betonu prostého v otevřeném výkopu bloky pro potrubí z betonu tř. C 16/20</t>
  </si>
  <si>
    <t>0,28*0,28*0,64*5</t>
  </si>
  <si>
    <t>31</t>
  </si>
  <si>
    <t>452353101</t>
  </si>
  <si>
    <t>Bednění podkladních bloků otevřený výkop</t>
  </si>
  <si>
    <t>-429937128</t>
  </si>
  <si>
    <t>Bednění podkladních a zajišťovacích konstrukcí v otevřeném výkopu bloků pro potrubí</t>
  </si>
  <si>
    <t>0,28*(0,28+0,64)*2*5</t>
  </si>
  <si>
    <t>Komunikace</t>
  </si>
  <si>
    <t>32</t>
  </si>
  <si>
    <t>566901231</t>
  </si>
  <si>
    <t>Vyspravení podkladu po překopech ing sítí plochy přes 15 m2 štěrkodrtí tl. 100 mm</t>
  </si>
  <si>
    <t>806952563</t>
  </si>
  <si>
    <t>Vyspravení podkladu po překopech inženýrských sítí plochy přes 15 m2 s rozprostřením a zhutněním štěrkodrtí tl. 100 mm</t>
  </si>
  <si>
    <t>tl.100mm</t>
  </si>
  <si>
    <t>"komunikace živice-rýha" 243,92*1,00</t>
  </si>
  <si>
    <t>33</t>
  </si>
  <si>
    <t>566901233</t>
  </si>
  <si>
    <t>Vyspravení podkladu po překopech ing sítí plochy přes 15 m2 štěrkodrtí tl. 200 mm</t>
  </si>
  <si>
    <t>897133119</t>
  </si>
  <si>
    <t>Vyspravení podkladu po překopech inženýrských sítí plochy přes 15 m2 s rozprostřením a zhutněním štěrkodrtí tl. 200 mm</t>
  </si>
  <si>
    <t>tl.200mm</t>
  </si>
  <si>
    <t>"komunikace živice-rýha" 1,00*243,92</t>
  </si>
  <si>
    <t>34</t>
  </si>
  <si>
    <t>566901262.a</t>
  </si>
  <si>
    <t>Vyspravení podkladu po překopech ing sítí plochy přes 15 m2 obalovaným kamenivem ACP (OK) tl. 120 mm</t>
  </si>
  <si>
    <t>1593048490</t>
  </si>
  <si>
    <t>Vyspravení podkladu po překopech inženýrských sítí plochy přes 15 m2 s rozprostřením a zhutněním obalovaným kamenivem ACP (OK) tl. 120 mm</t>
  </si>
  <si>
    <t>komunikace ACP16 tl.120mm</t>
  </si>
  <si>
    <t>(1,00+2*0,25)*243,92</t>
  </si>
  <si>
    <t>35</t>
  </si>
  <si>
    <t>572341111</t>
  </si>
  <si>
    <t>Vyspravení krytu komunikací po překopech plochy přes 15 m2 asfalt betonem ACO (AB) tl 50 mm</t>
  </si>
  <si>
    <t>409170781</t>
  </si>
  <si>
    <t>Vyspravení krytu komunikací po překopech inženýrských sítí plochy přes 15 m2 asfaltovým betonem ACO (AB), po zhutnění tl. přes 30 do 50 mm</t>
  </si>
  <si>
    <t>ACO11 obrusná tl. 40mm</t>
  </si>
  <si>
    <t>36</t>
  </si>
  <si>
    <t>573111112</t>
  </si>
  <si>
    <t>Postřik živičný infiltrační s posypem z asfaltu množství 1 kg/m2</t>
  </si>
  <si>
    <t>231400090</t>
  </si>
  <si>
    <t>Postřik infiltrační PI z asfaltu silničního s posypem kamenivem, v množství 1,00 kg/m2</t>
  </si>
  <si>
    <t>37</t>
  </si>
  <si>
    <t>577165112</t>
  </si>
  <si>
    <t>Asfaltový beton vrstva ložní ACL 16 (ABH) tl 70 mm š do 3 m z nemodifikovaného asfaltu</t>
  </si>
  <si>
    <t>1450131587</t>
  </si>
  <si>
    <t>Asfaltový beton vrstva ložní ACL 16 (ABH)  s rozprostřením a zhutněním z nemodifikovaného asfaltu v pruhu šířky do 3 m, po zhutnění tl. 70 mm</t>
  </si>
  <si>
    <t>ACL16 ložná tl. 70mm</t>
  </si>
  <si>
    <t>38</t>
  </si>
  <si>
    <t>573231111</t>
  </si>
  <si>
    <t>Postřik živičný spojovací ze silniční emulze v množství 0,70 kg/m2</t>
  </si>
  <si>
    <t>976133706</t>
  </si>
  <si>
    <t>Postřik spojovací PS bez posypu kamenivem ze silniční emulze, v množství 0,70 kg/m2</t>
  </si>
  <si>
    <t>487,84*2</t>
  </si>
  <si>
    <t>Trubní vedení</t>
  </si>
  <si>
    <t>39</t>
  </si>
  <si>
    <t>850245121</t>
  </si>
  <si>
    <t>Výřez nebo výsek na potrubí z trub litinových tlakových nebo plastických hmot DN 80</t>
  </si>
  <si>
    <t>kus</t>
  </si>
  <si>
    <t>-1025876281</t>
  </si>
  <si>
    <t>Výřez nebo výsek  na potrubí z trub litinových tlakových nebo plasických hmot DN 80</t>
  </si>
  <si>
    <t>40</t>
  </si>
  <si>
    <t>850265121</t>
  </si>
  <si>
    <t>Výřez nebo výsek na potrubí z trub litinových tlakových nebo plastických hmot DN 100</t>
  </si>
  <si>
    <t>-1539357753</t>
  </si>
  <si>
    <t>Výřez nebo výsek  na potrubí z trub litinových tlakových nebo plasických hmot DN 100</t>
  </si>
  <si>
    <t>41</t>
  </si>
  <si>
    <t>857242121</t>
  </si>
  <si>
    <t>Montáž litinových tvarovek jednoosých přírubových otevřený výkop DN 80</t>
  </si>
  <si>
    <t>-1654568582</t>
  </si>
  <si>
    <t>Montáž litinových tvarovek na potrubí litinovém tlakovém jednoosých na potrubí z trub přírubových v otevřeném výkopu, kanálu nebo v šachtě DN 80</t>
  </si>
  <si>
    <t>3+10+1+3+1</t>
  </si>
  <si>
    <t>42</t>
  </si>
  <si>
    <t>552518200</t>
  </si>
  <si>
    <t>koleno přírubové prodloužené s patkou pro připojení k hydrantu 80/90 mm</t>
  </si>
  <si>
    <t>-99093932</t>
  </si>
  <si>
    <t>43</t>
  </si>
  <si>
    <t>552516560.a</t>
  </si>
  <si>
    <t>Příruba s PE vevařovacím koncem DN80</t>
  </si>
  <si>
    <t>-1065177596</t>
  </si>
  <si>
    <t>44</t>
  </si>
  <si>
    <t>552599300</t>
  </si>
  <si>
    <t>koleno přírubové P tvárná litina DN 80-22 1/2°</t>
  </si>
  <si>
    <t>2037231875</t>
  </si>
  <si>
    <t>45</t>
  </si>
  <si>
    <t>55253092</t>
  </si>
  <si>
    <t>trouba přírubová litinová vodovodní  PN 10/16 DN 80 dl 500mm</t>
  </si>
  <si>
    <t>1135286083</t>
  </si>
  <si>
    <t>"TP kus" 3*0,50</t>
  </si>
  <si>
    <t>46</t>
  </si>
  <si>
    <t>799408000016</t>
  </si>
  <si>
    <t>SPOJKA - S PŘÍRUBOU 80 (85-105)</t>
  </si>
  <si>
    <t>KS</t>
  </si>
  <si>
    <t>-1282480734</t>
  </si>
  <si>
    <t>SPOJKA - S PŘÍRUBOU 80 (85-105) - spojka hrdlo-příruba</t>
  </si>
  <si>
    <t>47</t>
  </si>
  <si>
    <t>857244121</t>
  </si>
  <si>
    <t>Montáž litinových tvarovek odbočných přírubových otevřený výkop DN 80</t>
  </si>
  <si>
    <t>427099911</t>
  </si>
  <si>
    <t>Montáž litinových tvarovek na potrubí litinovém tlakovém odbočných na potrubí z trub přírubových v otevřeném výkopu, kanálu nebo v šachtě DN 80</t>
  </si>
  <si>
    <t>48</t>
  </si>
  <si>
    <t>55253510</t>
  </si>
  <si>
    <t>tvarovka přírubová litinová vodovodní s přírubovou odbočkou PN 10/40 T-kus DN 80/80</t>
  </si>
  <si>
    <t>1739458809</t>
  </si>
  <si>
    <t>49</t>
  </si>
  <si>
    <t>857262122</t>
  </si>
  <si>
    <t>Montáž litinových tvarovek jednoosých přírubových otevřený výkop DN 100</t>
  </si>
  <si>
    <t>-307212446</t>
  </si>
  <si>
    <t>Montáž litinových tvarovek na potrubí litinovém tlakovém jednoosých na potrubí z trub přírubových v otevřeném výkopu, kanálu nebo v šachtě DN 100</t>
  </si>
  <si>
    <t>3+2+1</t>
  </si>
  <si>
    <t>50</t>
  </si>
  <si>
    <t>552536100.a</t>
  </si>
  <si>
    <t>přechod přírubový (redukce), FFR-kus litinový  DN 80/100 mm</t>
  </si>
  <si>
    <t>-590156138</t>
  </si>
  <si>
    <t>trouby a tvarovky litinové tlakové přechody přírubové zn. FFR  (redukce)  DN 80/100</t>
  </si>
  <si>
    <t>51</t>
  </si>
  <si>
    <t>799410000016</t>
  </si>
  <si>
    <t>SPOJKA S PŘÍRUBOU 100 (104-132)</t>
  </si>
  <si>
    <t>213493255</t>
  </si>
  <si>
    <t>SPOJKA S PŘÍRUBOU 100 (104-132) - spojka hrdlo-příruba</t>
  </si>
  <si>
    <t>52</t>
  </si>
  <si>
    <t>552516580.a</t>
  </si>
  <si>
    <t>Příruba s PE vevařovacím koncem DN100</t>
  </si>
  <si>
    <t>-2140938801</t>
  </si>
  <si>
    <t>53</t>
  </si>
  <si>
    <t>871241211</t>
  </si>
  <si>
    <t>Montáž potrubí z PE100 SDR 11 otevřený výkop svařovaných elektrotvarovkou D 90 x 8,2 mm</t>
  </si>
  <si>
    <t>1909269311</t>
  </si>
  <si>
    <t>Montáž vodovodního potrubí z plastů v otevřeném výkopu z polyetylenu PE 100 svařovaných elektrotvarovkou SDR 11/PN16 D 90 x 8,2 mm</t>
  </si>
  <si>
    <t>54</t>
  </si>
  <si>
    <t>286131150</t>
  </si>
  <si>
    <t>potrubí vodovodní PE100 PN16 SDR11 6m 12m 100m 90x8,2mm</t>
  </si>
  <si>
    <t>-152350108</t>
  </si>
  <si>
    <t>243,92*1,01 'Přepočtené koeficientem množství</t>
  </si>
  <si>
    <t>55</t>
  </si>
  <si>
    <t>877241101</t>
  </si>
  <si>
    <t>Montáž elektrospojek na vodovodním potrubí z PE trub d 90</t>
  </si>
  <si>
    <t>1497837226</t>
  </si>
  <si>
    <t>Montáž tvarovek na vodovodním plastovém potrubí z polyetylenu PE 100 elektrotvarovek SDR 11/PN16 spojek, oblouků nebo redukcí d 90</t>
  </si>
  <si>
    <t>56</t>
  </si>
  <si>
    <t>28615974</t>
  </si>
  <si>
    <t>elektrospojka SDR 11 PE 100 PN 16 d 90</t>
  </si>
  <si>
    <t>-1395890871</t>
  </si>
  <si>
    <t>57</t>
  </si>
  <si>
    <t>877261101</t>
  </si>
  <si>
    <t>Montáž elektrospojek na vodovodním potrubí z PE trub d 110</t>
  </si>
  <si>
    <t>-1085844362</t>
  </si>
  <si>
    <t>Montáž tvarovek na vodovodním plastovém potrubí z polyetylenu PE 100 elektrotvarovek SDR 11/PN16 spojek, oblouků nebo redukcí d 110</t>
  </si>
  <si>
    <t>58</t>
  </si>
  <si>
    <t>28615975</t>
  </si>
  <si>
    <t>elektrospojka SDR 11 PE 100 PN 16 d 110</t>
  </si>
  <si>
    <t>118016040</t>
  </si>
  <si>
    <t>59</t>
  </si>
  <si>
    <t>891241111</t>
  </si>
  <si>
    <t>Montáž vodovodních šoupátek otevřený výkop DN 80</t>
  </si>
  <si>
    <t>1153402603</t>
  </si>
  <si>
    <t>Montáž vodovodních armatur na potrubí šoupátek nebo klapek uzavíracích v otevřeném výkopu nebo v šachtách s osazením zemní soupravy (bez poklopů) DN 80</t>
  </si>
  <si>
    <t>60</t>
  </si>
  <si>
    <t>422211160</t>
  </si>
  <si>
    <t>šoupátko s přírubami, voda DN 80mm PN16</t>
  </si>
  <si>
    <t>-2057520275</t>
  </si>
  <si>
    <t>61</t>
  </si>
  <si>
    <t>950205010003</t>
  </si>
  <si>
    <t>SOUPRAVA ZEMNÍ TELESKOPICKÁ E2-1,3 -1,8 50-100 (1,3-1,8m)</t>
  </si>
  <si>
    <t>1907176924</t>
  </si>
  <si>
    <t>62</t>
  </si>
  <si>
    <t>891247111</t>
  </si>
  <si>
    <t>Montáž hydrantů podzemních DN 80</t>
  </si>
  <si>
    <t>-1575612079</t>
  </si>
  <si>
    <t>Montáž vodovodních armatur na potrubí hydrantů podzemních (bez osazení poklopů) DN 80</t>
  </si>
  <si>
    <t>63</t>
  </si>
  <si>
    <t>422735890.</t>
  </si>
  <si>
    <t xml:space="preserve">hydrant podzemní DN80 </t>
  </si>
  <si>
    <t>395287219</t>
  </si>
  <si>
    <t>64</t>
  </si>
  <si>
    <t>891247211</t>
  </si>
  <si>
    <t>Montáž hydrantů nadzemních DN 80</t>
  </si>
  <si>
    <t>-2093770193</t>
  </si>
  <si>
    <t>Montáž vodovodních armatur na potrubí hydrantů nadzemních DN 80</t>
  </si>
  <si>
    <t>65</t>
  </si>
  <si>
    <t>422736800.a</t>
  </si>
  <si>
    <t>hydrant nadzemní litinový DN80</t>
  </si>
  <si>
    <t>-1557322771</t>
  </si>
  <si>
    <t>66</t>
  </si>
  <si>
    <t>892241111</t>
  </si>
  <si>
    <t>Tlaková zkouška vodou potrubí do 80</t>
  </si>
  <si>
    <t>-488094635</t>
  </si>
  <si>
    <t>Tlakové zkoušky vodou na potrubí DN do 80</t>
  </si>
  <si>
    <t>67</t>
  </si>
  <si>
    <t>892273122</t>
  </si>
  <si>
    <t>Proplach a dezinfekce vodovodního potrubí DN od 80 do 125</t>
  </si>
  <si>
    <t>-1542873478</t>
  </si>
  <si>
    <t>68</t>
  </si>
  <si>
    <t>892372111</t>
  </si>
  <si>
    <t>Zabezpečení konců potrubí DN do 300 při tlakových zkouškách vodou</t>
  </si>
  <si>
    <t>-1909535882</t>
  </si>
  <si>
    <t>Tlakové zkoušky vodou zabezpečení konců potrubí při tlakových zkouškách DN do 300</t>
  </si>
  <si>
    <t>69</t>
  </si>
  <si>
    <t>899401112</t>
  </si>
  <si>
    <t>Osazení poklopů litinových šoupátkových</t>
  </si>
  <si>
    <t>1128801517</t>
  </si>
  <si>
    <t>70</t>
  </si>
  <si>
    <t>1750000R</t>
  </si>
  <si>
    <t>poklop uliční šoupátkový</t>
  </si>
  <si>
    <t>946186932</t>
  </si>
  <si>
    <t>71</t>
  </si>
  <si>
    <t>348100R</t>
  </si>
  <si>
    <t>podklad deska UNI</t>
  </si>
  <si>
    <t>-437511188</t>
  </si>
  <si>
    <t>72</t>
  </si>
  <si>
    <t>899401113</t>
  </si>
  <si>
    <t>Osazení poklopů litinových hydrantových</t>
  </si>
  <si>
    <t>1425768405</t>
  </si>
  <si>
    <t>73</t>
  </si>
  <si>
    <t>422914520</t>
  </si>
  <si>
    <t>poklop litinový - hydrantový DN 80</t>
  </si>
  <si>
    <t>-1236540779</t>
  </si>
  <si>
    <t>74</t>
  </si>
  <si>
    <t>348200R</t>
  </si>
  <si>
    <t>Podklad deska pod hydrant poklop</t>
  </si>
  <si>
    <t>-970956895</t>
  </si>
  <si>
    <t>75</t>
  </si>
  <si>
    <t>899712111</t>
  </si>
  <si>
    <t>Orientační tabulky na zdivu</t>
  </si>
  <si>
    <t>1041860284</t>
  </si>
  <si>
    <t>Orientační tabulky na vodovodních a kanalizačních řadech na zdivu</t>
  </si>
  <si>
    <t>76</t>
  </si>
  <si>
    <t>899721111</t>
  </si>
  <si>
    <t>Signalizační vodič DN do 150 mm na potrubí</t>
  </si>
  <si>
    <t>810392021</t>
  </si>
  <si>
    <t>Signalizační vodič na potrubí DN do 150 mm</t>
  </si>
  <si>
    <t>77</t>
  </si>
  <si>
    <t>899722112</t>
  </si>
  <si>
    <t>Krytí potrubí z plastů výstražnou fólií z PVC 25 cm</t>
  </si>
  <si>
    <t>1926703024</t>
  </si>
  <si>
    <t>Krytí potrubí z plastů výstražnou fólií z PVC šířky 25 cm</t>
  </si>
  <si>
    <t>78</t>
  </si>
  <si>
    <t>89999901</t>
  </si>
  <si>
    <t>Zhotovení přírubového spoje vč nerez šroubů a matek + bandáže</t>
  </si>
  <si>
    <t>ks</t>
  </si>
  <si>
    <t>523903713</t>
  </si>
  <si>
    <t>14+7+13+3</t>
  </si>
  <si>
    <t>Ostatní konstrukce a práce-bourání</t>
  </si>
  <si>
    <t>79</t>
  </si>
  <si>
    <t>919112233</t>
  </si>
  <si>
    <t>Řezání spár pro vytvoření komůrky š 20 mm hl 40 mm pro těsnící zálivku v živičném krytu</t>
  </si>
  <si>
    <t>448565752</t>
  </si>
  <si>
    <t>Řezání dilatačních spár v živičném krytu  vytvoření komůrky pro těsnící zálivku šířky 20 mm, hloubky 40 mm</t>
  </si>
  <si>
    <t>80</t>
  </si>
  <si>
    <t>919122132</t>
  </si>
  <si>
    <t>Těsnění spár zálivkou za tepla pro komůrky š 20 mm hl 40 mm s těsnicím profilem</t>
  </si>
  <si>
    <t>494447638</t>
  </si>
  <si>
    <t>Utěsnění dilatačních spár zálivkou za tepla  v cementobetonovém nebo živičném krytu včetně adhezního nátěru s těsnicím profilem pod zálivkou, pro komůrky šířky 20 mm, hloubky 40 mm</t>
  </si>
  <si>
    <t>243,92*2</t>
  </si>
  <si>
    <t>81</t>
  </si>
  <si>
    <t>919735112</t>
  </si>
  <si>
    <t>Řezání stávajícího živičného krytu hl do 100 mm</t>
  </si>
  <si>
    <t>117946258</t>
  </si>
  <si>
    <t>Řezání stávajícího živičného krytu nebo podkladu  hloubky přes 50 do 100 mm</t>
  </si>
  <si>
    <t>82</t>
  </si>
  <si>
    <t>969011131</t>
  </si>
  <si>
    <t>Vybourání vodovodního nebo plynového vedení DN do 125</t>
  </si>
  <si>
    <t>168391316</t>
  </si>
  <si>
    <t>Vybourání vodovodního, plynového a pod. vedení  DN do 125 mm</t>
  </si>
  <si>
    <t>997</t>
  </si>
  <si>
    <t>Přesun sutě</t>
  </si>
  <si>
    <t>83</t>
  </si>
  <si>
    <t>997013511</t>
  </si>
  <si>
    <t>Odvoz suti a vybouraných hmot z meziskládky na skládku do 1 km s naložením a se složením</t>
  </si>
  <si>
    <t>-1078219860</t>
  </si>
  <si>
    <t>Odvoz suti a vybouraných hmot z meziskládky na skládku  s naložením a se složením, na vzdálenost do 1 km</t>
  </si>
  <si>
    <t>15,577" bouraný vodovod</t>
  </si>
  <si>
    <t>84</t>
  </si>
  <si>
    <t>997013509</t>
  </si>
  <si>
    <t>Příplatek k odvozu suti a vybouraných hmot na skládku ZKD 1 km přes 1 km</t>
  </si>
  <si>
    <t>926293694</t>
  </si>
  <si>
    <t>Odvoz suti a vybouraných hmot na skládku nebo meziskládku  se složením, na vzdálenost Příplatek k ceně za každý další i započatý 1 km přes 1 km</t>
  </si>
  <si>
    <t>15,577*19</t>
  </si>
  <si>
    <t>85</t>
  </si>
  <si>
    <t>997221551</t>
  </si>
  <si>
    <t>Vodorovná doprava suti ze sypkých materiálů do 1 km</t>
  </si>
  <si>
    <t>-1055880109</t>
  </si>
  <si>
    <t>Vodorovná doprava suti  bez naložení, ale se složením a s hrubým urovnáním ze sypkých materiálů, na vzdálenost do 1 km</t>
  </si>
  <si>
    <t>107,325" kamenivo z podkl.vrstev komunikace</t>
  </si>
  <si>
    <t>86</t>
  </si>
  <si>
    <t>997221559</t>
  </si>
  <si>
    <t>Příplatek ZKD 1 km u vodorovné dopravy suti ze sypkých materiálů</t>
  </si>
  <si>
    <t>-1011427993</t>
  </si>
  <si>
    <t>Vodorovná doprava suti  bez naložení, ale se složením a s hrubým urovnáním Příplatek k ceně za každý další i započatý 1 km přes 1 km</t>
  </si>
  <si>
    <t>107,325*19</t>
  </si>
  <si>
    <t>87</t>
  </si>
  <si>
    <t>997221561</t>
  </si>
  <si>
    <t>Vodorovná doprava suti z kusových materiálů do 1 km</t>
  </si>
  <si>
    <t>772086440</t>
  </si>
  <si>
    <t>Vodorovná doprava suti  bez naložení, ale se složením a s hrubým urovnáním z kusových materiálů, na vzdálenost do 1 km</t>
  </si>
  <si>
    <t>107,325+115,618" živice</t>
  </si>
  <si>
    <t>50,248" živice-frézování</t>
  </si>
  <si>
    <t>88</t>
  </si>
  <si>
    <t>997221569</t>
  </si>
  <si>
    <t>Příplatek ZKD 1 km u vodorovné dopravy suti z kusových materiálů</t>
  </si>
  <si>
    <t>-1923740339</t>
  </si>
  <si>
    <t>273,191*19</t>
  </si>
  <si>
    <t>89</t>
  </si>
  <si>
    <t>997221845</t>
  </si>
  <si>
    <t>Poplatek za uložení na skládce (skládkovné) odpadu asfaltového bez dehtu kód odpadu 170 302</t>
  </si>
  <si>
    <t>-122019237</t>
  </si>
  <si>
    <t>Poplatek za uložení stavebního odpadu na skládce (skládkovné) asfaltového bez obsahu dehtu zatříděného do Katalogu odpadů pod kódem 170 302</t>
  </si>
  <si>
    <t>90</t>
  </si>
  <si>
    <t>997221855</t>
  </si>
  <si>
    <t>Poplatek za uložení na skládce (skládkovné) zeminy a kameniva kód odpadu 170 504</t>
  </si>
  <si>
    <t>372409815</t>
  </si>
  <si>
    <t>107,325</t>
  </si>
  <si>
    <t>998</t>
  </si>
  <si>
    <t>Přesun hmot</t>
  </si>
  <si>
    <t>91</t>
  </si>
  <si>
    <t>998225111</t>
  </si>
  <si>
    <t>Přesun hmot pro pozemní komunikace s krytem z kamene, monolitickým betonovým nebo živičným</t>
  </si>
  <si>
    <t>-360162012</t>
  </si>
  <si>
    <t>Přesun hmot pro komunikace s krytem z kameniva, monolitickým betonovým nebo živičným  dopravní vzdálenost do 200 m jakékoliv délky objektu</t>
  </si>
  <si>
    <t>345,255</t>
  </si>
  <si>
    <t>92</t>
  </si>
  <si>
    <t>998276101</t>
  </si>
  <si>
    <t>Přesun hmot pro trubní vedení z trub z plastických hmot otevřený výkop</t>
  </si>
  <si>
    <t>-1360944590</t>
  </si>
  <si>
    <t>Přesun hmot pro trubní vedení hloubené z trub z plastických hmot nebo sklolaminátových pro vodovody nebo kanalizace v otevřeném výkopu dopravní vzdálenost do 15 m</t>
  </si>
  <si>
    <t>350,788-345,255</t>
  </si>
  <si>
    <t>SO 306 - Rekonstrukce vodovodu ul. Klatovská</t>
  </si>
  <si>
    <t>Soupis:</t>
  </si>
  <si>
    <t>306.1 - Rekonstrukce vodovodu ul. Klatovská</t>
  </si>
  <si>
    <t>113106221</t>
  </si>
  <si>
    <t>Rozebrání dlažeb vozovek z drobných kostek s ložem z kameniva strojně pl přes 50 do 200 m2</t>
  </si>
  <si>
    <t>666713016</t>
  </si>
  <si>
    <t>Rozebrání dlažeb a dílců vozovek a ploch s přemístěním hmot na skládku na vzdálenost do 3 m nebo s naložením na dopravní prostředek, s jakoukoliv výplní spár strojně plochy jednotlivě přes 50 m2 do 200 m2 z drobných kostek nebo odseků s ložem z kameniva</t>
  </si>
  <si>
    <t>komunikace-dlažba</t>
  </si>
  <si>
    <t>97,50*(1,00+2*0,50)</t>
  </si>
  <si>
    <t>113107164</t>
  </si>
  <si>
    <t>Odstranění podkladu z kameniva drceného tl 400 mm strojně pl přes 50 do 200 m2</t>
  </si>
  <si>
    <t>-1991905798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</si>
  <si>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</si>
  <si>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komunikace-dlažba tl.350mm</t>
  </si>
  <si>
    <t xml:space="preserve">"rýha" 97,50*1,00 </t>
  </si>
  <si>
    <t>1266291150</t>
  </si>
  <si>
    <t>"rýha" 716,50*1,00</t>
  </si>
  <si>
    <t>-1224872676</t>
  </si>
  <si>
    <t>"rýha+okraj 50cm" 716,50*(1,00+2*0,50)</t>
  </si>
  <si>
    <t>1125665761</t>
  </si>
  <si>
    <t>"rýha+25cm okraje" 716,50*(1,00+2*0,25)</t>
  </si>
  <si>
    <t>125660624</t>
  </si>
  <si>
    <t>" rýha +50cm na každou stranu výkopu" (1,00+2*0,50)*716,50</t>
  </si>
  <si>
    <t>731466724</t>
  </si>
  <si>
    <t>-5229775</t>
  </si>
  <si>
    <t>-348188185</t>
  </si>
  <si>
    <t>119001401</t>
  </si>
  <si>
    <t>Dočasné zajištění potrubí ocelového nebo litinového DN do 200</t>
  </si>
  <si>
    <t>-1646367115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</si>
  <si>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</si>
  <si>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15*1,00</t>
  </si>
  <si>
    <t>-987612241</t>
  </si>
  <si>
    <t>5*1,00</t>
  </si>
  <si>
    <t>188244316</t>
  </si>
  <si>
    <t>20*1,00*1,50*1,00</t>
  </si>
  <si>
    <t>977506154</t>
  </si>
  <si>
    <t>786,55*1,00*(1,60+0,10)" PEHD dn125 řád</t>
  </si>
  <si>
    <t>8,35*1,00*(1,60+0,10)" PEHD dn125 přípojky</t>
  </si>
  <si>
    <t>16,30*1,00*(1,60+0,10)" PEHD dn90 přípojky</t>
  </si>
  <si>
    <t>2,80*1,00*(1,60+0,10)" PEHD dn63 přípojky</t>
  </si>
  <si>
    <t>-716,50*1,00*0,53" živice</t>
  </si>
  <si>
    <t>-97,50*1,00*0,46" dlažba</t>
  </si>
  <si>
    <t>"tř. 3cca 50%"959,205*0,50</t>
  </si>
  <si>
    <t>2073069003</t>
  </si>
  <si>
    <t>479,603*0,30" 30%</t>
  </si>
  <si>
    <t>65697535</t>
  </si>
  <si>
    <t>"tř. 4 cca 50%" 959,205*0,50</t>
  </si>
  <si>
    <t>238465864</t>
  </si>
  <si>
    <t>479,603*0,30</t>
  </si>
  <si>
    <t>1222554312</t>
  </si>
  <si>
    <t>2*(786,55+8,35+16,30+2,80)*(1,60+0,10)</t>
  </si>
  <si>
    <t>-1708430887</t>
  </si>
  <si>
    <t>623237332</t>
  </si>
  <si>
    <t>2045808703</t>
  </si>
  <si>
    <t>"50%zemina pro zásyp na deponii a zpět" 531,085*0,50*2</t>
  </si>
  <si>
    <t>"nakupovaný mat pro zásyp" 531,085*0,5</t>
  </si>
  <si>
    <t>"materiál pro obsyp" 335,806</t>
  </si>
  <si>
    <t>"materiál pro lože" 81,40</t>
  </si>
  <si>
    <t>389167109</t>
  </si>
  <si>
    <t>"přebytečná zemina na trvalou skládku" 959,205-531,085*0,50</t>
  </si>
  <si>
    <t>1385768518</t>
  </si>
  <si>
    <t>693,663*10</t>
  </si>
  <si>
    <t>-160193290</t>
  </si>
  <si>
    <t>"zemina pro zásyp na deponii" 531,085*0,50</t>
  </si>
  <si>
    <t>-1354053013</t>
  </si>
  <si>
    <t>1807183954</t>
  </si>
  <si>
    <t>693,663*1,8</t>
  </si>
  <si>
    <t>-1840506035</t>
  </si>
  <si>
    <t>"výkop" 959,205</t>
  </si>
  <si>
    <t>"lože" -81,40</t>
  </si>
  <si>
    <t>"obsyp" -335,806</t>
  </si>
  <si>
    <t>"bloky pod potrubí" -1,06</t>
  </si>
  <si>
    <t>"PEHD dn125" -794,90*3,14*0,0625*0,0625</t>
  </si>
  <si>
    <t>"PEHD dn90" -16,30*3,14*0,045*0,045</t>
  </si>
  <si>
    <t>-1727244735</t>
  </si>
  <si>
    <t>"nakupovaný materiál cca 50%" 531,085*1,80*0,50</t>
  </si>
  <si>
    <t>-361037081</t>
  </si>
  <si>
    <t>786,55*(1,00*0,425-3,14*0,061*0,061)" dn125</t>
  </si>
  <si>
    <t>8,35*(1,00*0,425-3,14*0,061*0,061)" dn125</t>
  </si>
  <si>
    <t>16,30*(1,00*0,39-3,14*0,045*0,045)" dn90</t>
  </si>
  <si>
    <t>2,80*(1,00*0,36)" dn63</t>
  </si>
  <si>
    <t>1942587900</t>
  </si>
  <si>
    <t>335,806*1,80</t>
  </si>
  <si>
    <t>-143706839</t>
  </si>
  <si>
    <t xml:space="preserve">komunikace - rýha </t>
  </si>
  <si>
    <t>(716,50+97,50)*1,0</t>
  </si>
  <si>
    <t>1021562457</t>
  </si>
  <si>
    <t>0,10*814,00*1,00</t>
  </si>
  <si>
    <t>469083948</t>
  </si>
  <si>
    <t>0,37*0,30*0,63*12</t>
  </si>
  <si>
    <t>0,29*0,30*0,69*2</t>
  </si>
  <si>
    <t>0,21*0,20*0,48*3</t>
  </si>
  <si>
    <t>0,11*0,20*0,45*4</t>
  </si>
  <si>
    <t>-954543842</t>
  </si>
  <si>
    <t>0,37*(0,30+0,63)*2*12</t>
  </si>
  <si>
    <t>0,29*(0,30+0,69)*2*2</t>
  </si>
  <si>
    <t>-835900002</t>
  </si>
  <si>
    <t>"komunikace živice-rýha" 716,50*1,00</t>
  </si>
  <si>
    <t>566901232</t>
  </si>
  <si>
    <t>Vyspravení podkladu po překopech ing sítí plochy přes 15 m2 štěrkodrtí tl. 150 mm</t>
  </si>
  <si>
    <t>-2136038299</t>
  </si>
  <si>
    <t>Vyspravení podkladu po překopech inženýrských sítí plochy přes 15 m2 s rozprostřením a zhutněním štěrkodrtí tl. 150 mm</t>
  </si>
  <si>
    <t xml:space="preserve">"komunikace dlažba-rýha" 97,50*1,00 </t>
  </si>
  <si>
    <t>402871489</t>
  </si>
  <si>
    <t>"komunikace živice-rýha" 1,00*716,50</t>
  </si>
  <si>
    <t>"komunikace dlažba-rýha" 1,00*97,50</t>
  </si>
  <si>
    <t>-1541608968</t>
  </si>
  <si>
    <t>(1,00+2*0,25)*716,50</t>
  </si>
  <si>
    <t>2119240333</t>
  </si>
  <si>
    <t>-1555635580</t>
  </si>
  <si>
    <t>-1856237287</t>
  </si>
  <si>
    <t>382399192</t>
  </si>
  <si>
    <t>1433,00*2</t>
  </si>
  <si>
    <t>591211111</t>
  </si>
  <si>
    <t>Kladení dlažby z kostek drobných z kamene do lože z kameniva těženého tl 50 mm</t>
  </si>
  <si>
    <t>1919003875</t>
  </si>
  <si>
    <t>Kladení dlažby z kostek  s provedením lože do tl. 50 mm, s vyplněním spár, s dvojím beraněním a se smetením přebytečného materiálu na krajnici drobných z kamene, do lože z kameniva těženého</t>
  </si>
  <si>
    <t>" komunikace dlažba" 97,50*(1,00+2*0,50)</t>
  </si>
  <si>
    <t>58381007</t>
  </si>
  <si>
    <t>kostka dlažební žula drobná 8/10</t>
  </si>
  <si>
    <t>-1019229062</t>
  </si>
  <si>
    <t>P</t>
  </si>
  <si>
    <t>Poznámka k položce:
1t = cca 5 m2</t>
  </si>
  <si>
    <t>0,20*195,00" spotřeba1t=5m2  20% nepoužitelné vybourané dlažby</t>
  </si>
  <si>
    <t>-977642232</t>
  </si>
  <si>
    <t>321266148</t>
  </si>
  <si>
    <t>-1363289736</t>
  </si>
  <si>
    <t>2+3+2+6+1+1+1+2+6</t>
  </si>
  <si>
    <t>799405000016</t>
  </si>
  <si>
    <t>SPOJKA S PŘÍRUBOU 50 (56-71)</t>
  </si>
  <si>
    <t>-1690431692</t>
  </si>
  <si>
    <t>SPOJKA S PŘÍRUBOU 50 (56-71) - spojka hrdlo-příruba</t>
  </si>
  <si>
    <t>SPOJKA S PŘÍRUBOU 80 (85-105)</t>
  </si>
  <si>
    <t>1291913148</t>
  </si>
  <si>
    <t>SPOJKA S PŘÍRUBOU 80 (85-105) - spojka hrdlo-příruba</t>
  </si>
  <si>
    <t>54337165</t>
  </si>
  <si>
    <t>"TP kus" 4*0,50</t>
  </si>
  <si>
    <t>-430120099</t>
  </si>
  <si>
    <t>552599100</t>
  </si>
  <si>
    <t>koleno přírubové P tvárná litina DN 80-11,25°</t>
  </si>
  <si>
    <t>1883749474</t>
  </si>
  <si>
    <t>2123656590</t>
  </si>
  <si>
    <t>552599701.</t>
  </si>
  <si>
    <t>koleno přírubové P tvárná litina DN80-30°</t>
  </si>
  <si>
    <t>-1734006010</t>
  </si>
  <si>
    <t>552516550.a</t>
  </si>
  <si>
    <t>Příruba s PE vevařovacím koncem DN50</t>
  </si>
  <si>
    <t>1974332360</t>
  </si>
  <si>
    <t>1955733654</t>
  </si>
  <si>
    <t>1883984111</t>
  </si>
  <si>
    <t>4+1+25+3</t>
  </si>
  <si>
    <t>995466390</t>
  </si>
  <si>
    <t>55259813</t>
  </si>
  <si>
    <t>přechod přírubový tvárná litina DN 100/50 L200mm</t>
  </si>
  <si>
    <t>-816466090</t>
  </si>
  <si>
    <t>-1290401247</t>
  </si>
  <si>
    <t>552599120</t>
  </si>
  <si>
    <t>koleno přírubové P tvárná litina DN 100-11,25°</t>
  </si>
  <si>
    <t>-1529724174</t>
  </si>
  <si>
    <t>857264121</t>
  </si>
  <si>
    <t>Montáž litinových tvarovek odbočných přírubových otevřený výkop DN 100</t>
  </si>
  <si>
    <t>-829572714</t>
  </si>
  <si>
    <t>Montáž litinových tvarovek na potrubí litinovém tlakovém odbočných na potrubí z trub přírubových v otevřeném výkopu, kanálu nebo v šachtě DN 100</t>
  </si>
  <si>
    <t>552507140</t>
  </si>
  <si>
    <t>tvarovka přírubová s přírubovou odbočkou T-DN 100x100 PN 10-16 natural</t>
  </si>
  <si>
    <t>1358566279</t>
  </si>
  <si>
    <t>552507160</t>
  </si>
  <si>
    <t>tvarovka přírubová s přírubovou odbočkou T-DN 100x50 PN 10-16 natural</t>
  </si>
  <si>
    <t>1124443247</t>
  </si>
  <si>
    <t>552507180</t>
  </si>
  <si>
    <t>tvarovka přírubová s přírubovou odbočkou T-DN 100x80 PN 10-16 natural</t>
  </si>
  <si>
    <t>-84910455</t>
  </si>
  <si>
    <t>871211211</t>
  </si>
  <si>
    <t>Montáž potrubí z PE100 SDR 11 otevřený výkop svařovaných elektrotvarovkou D 63 x 5,8 mm</t>
  </si>
  <si>
    <t>714686464</t>
  </si>
  <si>
    <t>Montáž vodovodního potrubí z plastů v otevřeném výkopu z polyetylenu PE 100 svařovaných elektrotvarovkou SDR 11/PN16 D 63 x 5,8 mm</t>
  </si>
  <si>
    <t>286131130</t>
  </si>
  <si>
    <t>potrubí vodovodní PE100 PN16 SDR11 6m 100m 63x5,8mm</t>
  </si>
  <si>
    <t>967496690</t>
  </si>
  <si>
    <t>2,8*1,015 'Přepočtené koeficientem množství</t>
  </si>
  <si>
    <t>66311061</t>
  </si>
  <si>
    <t>-199379079</t>
  </si>
  <si>
    <t>16,3*1,015 'Přepočtené koeficientem množství</t>
  </si>
  <si>
    <t>871261211</t>
  </si>
  <si>
    <t>Montáž potrubí z PE100 SDR 11 otevřený výkop svařovaných elektrotvarovkou D 125 x 11,4 mm</t>
  </si>
  <si>
    <t>-629293262</t>
  </si>
  <si>
    <t>Montáž vodovodního potrubí z plastů v otevřeném výkopu z polyetylenu PE 100 svařovaných elektrotvarovkou SDR 11/PN16 D 125 x 11,4 mm</t>
  </si>
  <si>
    <t>786,55+8,35</t>
  </si>
  <si>
    <t>28613116.a</t>
  </si>
  <si>
    <t>potrubí vodovodní PE100 PN16 SDR11 6 m, 12 m, 125 x 11,4 mm</t>
  </si>
  <si>
    <t>1795238659</t>
  </si>
  <si>
    <t>794,9*1,015 'Přepočtené koeficientem množství</t>
  </si>
  <si>
    <t>-1071111142</t>
  </si>
  <si>
    <t>286159740</t>
  </si>
  <si>
    <t>-1619921164</t>
  </si>
  <si>
    <t>877271101</t>
  </si>
  <si>
    <t>Montáž elektrospojek na vodovodním potrubí z PE trub d 125</t>
  </si>
  <si>
    <t>-1929408595</t>
  </si>
  <si>
    <t>Montáž tvarovek na vodovodním plastovém potrubí z polyetylenu PE 100 elektrotvarovek SDR 11/PN16 spojek, oblouků nebo redukcí d 125</t>
  </si>
  <si>
    <t>286159760</t>
  </si>
  <si>
    <t>elektrospojka SDR 11 PE 100 PN 16 d 125</t>
  </si>
  <si>
    <t>1410835332</t>
  </si>
  <si>
    <t>877271110</t>
  </si>
  <si>
    <t>Montáž elektrokolen 45° na vodovodním potrubí z PE trub d 125</t>
  </si>
  <si>
    <t>249530512</t>
  </si>
  <si>
    <t>Montáž tvarovek na vodovodním plastovém potrubí z polyetylenu PE 100 elektrotvarovek SDR 11/PN16 kolen 22° nebo 45° d 125</t>
  </si>
  <si>
    <t>2+3+4</t>
  </si>
  <si>
    <t>286149500</t>
  </si>
  <si>
    <t>elektrokoleno 45° PE 100 PN 16 d 125</t>
  </si>
  <si>
    <t>-1837608353</t>
  </si>
  <si>
    <t>286149501.a</t>
  </si>
  <si>
    <t>koleno 22 1/2°, PE 100, PN 16, d 125</t>
  </si>
  <si>
    <t>-453380468</t>
  </si>
  <si>
    <t>286149502.a</t>
  </si>
  <si>
    <t>koleno 11 1/4°, PE 100, PN 16, d 125</t>
  </si>
  <si>
    <t>2038518291</t>
  </si>
  <si>
    <t>891211112</t>
  </si>
  <si>
    <t>Montáž vodovodních šoupátek otevřený výkop DN 50</t>
  </si>
  <si>
    <t>956716577</t>
  </si>
  <si>
    <t>Montáž vodovodních armatur na potrubí šoupátek nebo klapek uzavíracích v otevřeném výkopu nebo v šachtách s osazením zemní soupravy (bez poklopů) DN 50</t>
  </si>
  <si>
    <t>422211140</t>
  </si>
  <si>
    <t>šoupátko s přírubami, voda DN 50mm PN16</t>
  </si>
  <si>
    <t>-1248003979</t>
  </si>
  <si>
    <t>198853450</t>
  </si>
  <si>
    <t>794942954</t>
  </si>
  <si>
    <t>-443808137</t>
  </si>
  <si>
    <t>422735890.a</t>
  </si>
  <si>
    <t>1168554705</t>
  </si>
  <si>
    <t>-1516893324</t>
  </si>
  <si>
    <t>70541528</t>
  </si>
  <si>
    <t>891261112</t>
  </si>
  <si>
    <t>Montáž vodovodních šoupátek otevřený výkop DN 100</t>
  </si>
  <si>
    <t>-1309989763</t>
  </si>
  <si>
    <t>Montáž vodovodních armatur na potrubí šoupátek nebo klapek uzavíracích v otevřeném výkopu nebo v šachtách s osazením zemní soupravy (bez poklopů) DN 100</t>
  </si>
  <si>
    <t>422211170</t>
  </si>
  <si>
    <t>šoupátko s přírubami, voda DN 100mm PN16</t>
  </si>
  <si>
    <t>-152775576</t>
  </si>
  <si>
    <t>2087328770</t>
  </si>
  <si>
    <t>83965664</t>
  </si>
  <si>
    <t>16,30+2,80</t>
  </si>
  <si>
    <t>892271111</t>
  </si>
  <si>
    <t>Tlaková zkouška vodou potrubí DN 100 nebo 125</t>
  </si>
  <si>
    <t>-1695581370</t>
  </si>
  <si>
    <t>Tlakové zkoušky vodou na potrubí DN 100 nebo 125</t>
  </si>
  <si>
    <t>1816717656</t>
  </si>
  <si>
    <t>794,90+16,30</t>
  </si>
  <si>
    <t>"proplach navazujících úseků" 300,00</t>
  </si>
  <si>
    <t>93</t>
  </si>
  <si>
    <t>-660295230</t>
  </si>
  <si>
    <t>94</t>
  </si>
  <si>
    <t>790590926</t>
  </si>
  <si>
    <t>95</t>
  </si>
  <si>
    <t>-303616664</t>
  </si>
  <si>
    <t>96</t>
  </si>
  <si>
    <t>-898123106</t>
  </si>
  <si>
    <t>97</t>
  </si>
  <si>
    <t>1500104493</t>
  </si>
  <si>
    <t>98</t>
  </si>
  <si>
    <t>484617881</t>
  </si>
  <si>
    <t>99</t>
  </si>
  <si>
    <t>podklad deska pod hydrant poklop</t>
  </si>
  <si>
    <t>144521876</t>
  </si>
  <si>
    <t>-307258832</t>
  </si>
  <si>
    <t>101</t>
  </si>
  <si>
    <t>-791948203</t>
  </si>
  <si>
    <t>102</t>
  </si>
  <si>
    <t>2100849935</t>
  </si>
  <si>
    <t>103</t>
  </si>
  <si>
    <t>864942280</t>
  </si>
  <si>
    <t>7+12+11+9+8+7+6+4+7+10</t>
  </si>
  <si>
    <t>104</t>
  </si>
  <si>
    <t>-1936467755</t>
  </si>
  <si>
    <t>105</t>
  </si>
  <si>
    <t>-1077486279</t>
  </si>
  <si>
    <t>1433,00</t>
  </si>
  <si>
    <t>106</t>
  </si>
  <si>
    <t>2096514322</t>
  </si>
  <si>
    <t>2*716,50</t>
  </si>
  <si>
    <t>107</t>
  </si>
  <si>
    <t>979071121</t>
  </si>
  <si>
    <t>Očištění dlažebních kostek drobných s původním spárováním kamenivem těženým</t>
  </si>
  <si>
    <t>911970810</t>
  </si>
  <si>
    <t>Očištění vybouraných dlažebních kostek  od spojovacího materiálu, s uložením očištěných kostek na skládku, s odklizením odpadových hmot na hromady a s odklizením vybouraných kostek na vzdálenost do 3 m drobných, s původním vyplněním spár kamenivem těženým</t>
  </si>
  <si>
    <t>108</t>
  </si>
  <si>
    <t>-1866679308</t>
  </si>
  <si>
    <t>56,55+315,26</t>
  </si>
  <si>
    <t>109</t>
  </si>
  <si>
    <t>-1493958783</t>
  </si>
  <si>
    <t>371,81*19</t>
  </si>
  <si>
    <t>110</t>
  </si>
  <si>
    <t>-708326722</t>
  </si>
  <si>
    <t>49,92" dlažba</t>
  </si>
  <si>
    <t>315,26+339,621" živičné podkl.vrstvy</t>
  </si>
  <si>
    <t>147,599" frézování</t>
  </si>
  <si>
    <t>Mezisoučet</t>
  </si>
  <si>
    <t>49,92*2" dlažba na deponii</t>
  </si>
  <si>
    <t>111</t>
  </si>
  <si>
    <t>223461754</t>
  </si>
  <si>
    <t>852,40*19</t>
  </si>
  <si>
    <t>49,92*2*1" dlažba na deponii</t>
  </si>
  <si>
    <t>112</t>
  </si>
  <si>
    <t>997221611</t>
  </si>
  <si>
    <t>Nakládání suti na dopravní prostředky pro vodorovnou dopravu</t>
  </si>
  <si>
    <t>329685098</t>
  </si>
  <si>
    <t>Nakládání na dopravní prostředky  pro vodorovnou dopravu suti</t>
  </si>
  <si>
    <t>49,92" dlažba na deponii</t>
  </si>
  <si>
    <t>113</t>
  </si>
  <si>
    <t>-448938774</t>
  </si>
  <si>
    <t>114</t>
  </si>
  <si>
    <t>2110141718</t>
  </si>
  <si>
    <t>115</t>
  </si>
  <si>
    <t>-1077716473</t>
  </si>
  <si>
    <t>1122,093</t>
  </si>
  <si>
    <t>116</t>
  </si>
  <si>
    <t>1506702049</t>
  </si>
  <si>
    <t>1135,187-1122,093</t>
  </si>
  <si>
    <t>306.2 - Provizorní vodovod</t>
  </si>
  <si>
    <t xml:space="preserve">    9 - Ostatní konstrukce a práce, bourání</t>
  </si>
  <si>
    <t>581264209</t>
  </si>
  <si>
    <t>0,066*10</t>
  </si>
  <si>
    <t>794323167</t>
  </si>
  <si>
    <t>0,30*(0,30+0,65)*2*10</t>
  </si>
  <si>
    <t>857242122.a</t>
  </si>
  <si>
    <t>Provizorní vodovod - montáž a demontáž litinových tvarovek jednoosých přírubových otevřený výkop DN 80 vč. šroubů</t>
  </si>
  <si>
    <t>821118317</t>
  </si>
  <si>
    <t>Provizorní vodovod - montáž a demontáž litinových tvarovek na potrubí litinovém tlakovém jednoosých na potrubí z trub přírubových v otevřeném výkopu, kanálu nebo v šachtě DN 80 vč. šroubů</t>
  </si>
  <si>
    <t>4*(4+4)+55+55</t>
  </si>
  <si>
    <t>7972000.</t>
  </si>
  <si>
    <t xml:space="preserve">speciál.příruba jištěná proti posunu pro LT DN 80 </t>
  </si>
  <si>
    <t>-1040134526</t>
  </si>
  <si>
    <t>Poznámka k položce:
atypický materiál, index ceny 1</t>
  </si>
  <si>
    <t>79720001.</t>
  </si>
  <si>
    <t xml:space="preserve">speciál.příruba jištěná proti posunu pro PVC DN 80 </t>
  </si>
  <si>
    <t>2088143217</t>
  </si>
  <si>
    <t>630003203216.A</t>
  </si>
  <si>
    <t>TVAROVKA ISO SPOJKA DN 32-32</t>
  </si>
  <si>
    <t>-539362538</t>
  </si>
  <si>
    <t>VODA+KANAL Trubní fitinky - ISO, ZAK, FIT TVAROVKA ISO SPOJKA DN 32-32</t>
  </si>
  <si>
    <t>Poznámka k položce:
Opakovaně použitý materiál - index ceny - 0,2</t>
  </si>
  <si>
    <t>14"ks"</t>
  </si>
  <si>
    <t>622103206416.a</t>
  </si>
  <si>
    <t>TVAROVKA ISO K 2681/3151 6/4"-32</t>
  </si>
  <si>
    <t>1530294703</t>
  </si>
  <si>
    <t>857262121.</t>
  </si>
  <si>
    <t>Provizorní vodovod - montáž a demontáž tvarovek jednoosých přírubových otevřený výkop do DN 100 vč. šroubů</t>
  </si>
  <si>
    <t>-1603194260</t>
  </si>
  <si>
    <t>Montáž litinových tvarovek na potrubí litinovém tlakovém jednoosých na potrubí z trub přírubových v otevřeném výkopu, kanálu nebo v šachtě do DN 100 vč. šroubů</t>
  </si>
  <si>
    <t>4*(4*4)</t>
  </si>
  <si>
    <t>552536110.</t>
  </si>
  <si>
    <t>přechod přírubový,FFR-kus litinový délka 200 mm DN 100/50 mm</t>
  </si>
  <si>
    <t>-1894738903</t>
  </si>
  <si>
    <t>trouby a tvarovky litinové tlakové přechody přírubové zn. FFR  (redukce) 100/50</t>
  </si>
  <si>
    <t>Poznámka k položce:
opakovaně použitý materiál, index ceny 0,2</t>
  </si>
  <si>
    <t>552536120.a</t>
  </si>
  <si>
    <t>přechod přírubový, FFR-kus litinový dl 200mm DN 100/80</t>
  </si>
  <si>
    <t>1370227991</t>
  </si>
  <si>
    <t>7972001.</t>
  </si>
  <si>
    <t xml:space="preserve">speciál. příruba jištěná proti posunu pro LT DN 100 </t>
  </si>
  <si>
    <t>-1421727058</t>
  </si>
  <si>
    <t>79720011.</t>
  </si>
  <si>
    <t xml:space="preserve">speciál. příruba jištěná proti posunu pro PVC DN 100 </t>
  </si>
  <si>
    <t>1706521020</t>
  </si>
  <si>
    <t>871161121.</t>
  </si>
  <si>
    <t>Provizorní vodovod - montáž a demontáž potrubí z PE100 SDR 11 otevřený výkop svařovaných na tupo D 32 x 3,0 mm</t>
  </si>
  <si>
    <t>1964223738</t>
  </si>
  <si>
    <t>4*50,00" 10ks po 5m</t>
  </si>
  <si>
    <t>28613110.a</t>
  </si>
  <si>
    <t>potrubí vodovodní PE100 PN16 SDR11 6m 100m 32x3,0mm</t>
  </si>
  <si>
    <t>424988132</t>
  </si>
  <si>
    <t>200,00</t>
  </si>
  <si>
    <t>871241121.</t>
  </si>
  <si>
    <t>Provizorná vodovod - montáž a demontáž potrubí z PE100 SDR 11 otevřený výkop svařovaných na tupo D 90 x 8,2 mm</t>
  </si>
  <si>
    <t>-1830822396</t>
  </si>
  <si>
    <t>4*200,00</t>
  </si>
  <si>
    <t>286131150.a</t>
  </si>
  <si>
    <t>-163816791</t>
  </si>
  <si>
    <t>800,00</t>
  </si>
  <si>
    <t>891181112.a</t>
  </si>
  <si>
    <t>Provizorní vodovod - montáž a demontáž vodovodních šoupátek otevřený výkop DN 40</t>
  </si>
  <si>
    <t>-501433358</t>
  </si>
  <si>
    <t>Provizorní vodovod - montáž a demontáž vodovodních armatur na potrubí šoupátek nebo klapek uzavíracích v otevřeném výkopu nebo v šachtách s osazením zemní soupravy (bez poklopů) DN 40</t>
  </si>
  <si>
    <t>268100100016.a</t>
  </si>
  <si>
    <t>ŠOUPÁTKO NAVRTÁVACÍ DOMOVNÍ PŘÍPOJKY 2"-6/4"</t>
  </si>
  <si>
    <t>1723369474</t>
  </si>
  <si>
    <t>891241100.</t>
  </si>
  <si>
    <t>Provizorní vodovod - montáž a demontáž vodovodních šoupátek DN 80</t>
  </si>
  <si>
    <t>483365104</t>
  </si>
  <si>
    <t>Montáž vodovodních armatur na potrubí šoupátek v otevřeném výkopu nebo v šachtách s osazením zemní soupravy (bez poklopů) DN 80</t>
  </si>
  <si>
    <t>4*4</t>
  </si>
  <si>
    <t>422211160.</t>
  </si>
  <si>
    <t>šoupátko s přírubami, voda DN 80 mm PN 16</t>
  </si>
  <si>
    <t>-162157504</t>
  </si>
  <si>
    <t xml:space="preserve"> 2</t>
  </si>
  <si>
    <t>422910730.</t>
  </si>
  <si>
    <t>souprava zemní pro šoupátka DN  65-80 mm, Rd 1,5 m</t>
  </si>
  <si>
    <t>-1075996033</t>
  </si>
  <si>
    <t>díly (sestavy) k armaturám průmyslovým soupravy zemní pro ovládání armatur zakopaných v zemi pro krycí hloubku Rd 1,5 m DN  65-80 mm</t>
  </si>
  <si>
    <t>891261100.</t>
  </si>
  <si>
    <t>Provizorní vodovod - montáž a demontáž vodovodních šoupátek DN 100</t>
  </si>
  <si>
    <t>22654365</t>
  </si>
  <si>
    <t>Montáž vodovodních armatur na potrubí šoupátek v otevřeném výkopu nebo v šachtách s osazením zemní soupravy (bez poklopů) DN 100</t>
  </si>
  <si>
    <t>4*2</t>
  </si>
  <si>
    <t>422211170.</t>
  </si>
  <si>
    <t>1896425000</t>
  </si>
  <si>
    <t>422910740.</t>
  </si>
  <si>
    <t>souprava zemní pro šoupátka DN 100-150 mm, Rd 1,5 m</t>
  </si>
  <si>
    <t>196907322</t>
  </si>
  <si>
    <t>díly (sestavy) k armaturám průmyslovým soupravy zemní pro ovládání armatur zakopaných v zemi pro krycí hloubku Rd 1,5 m DN 100-150 mm</t>
  </si>
  <si>
    <t>891269100.</t>
  </si>
  <si>
    <t xml:space="preserve">Provizorní vodovod - montáž a demontáž navrtávacích pasů na potrubí </t>
  </si>
  <si>
    <t>1529800915</t>
  </si>
  <si>
    <t>Montáž vodovodních armatur na potrubí navrtávacích pasů s ventilem Jt 1 Mpa, na potrubí z trub osinkocementových, litinových, ocelových nebo plastických hmot DN 100</t>
  </si>
  <si>
    <t>4*10</t>
  </si>
  <si>
    <t>42273546.a</t>
  </si>
  <si>
    <t>navrtávací pasy se závitovým výstupem z tvárné litiny, pro vodovodní PE a PVC potrubí 90-2”</t>
  </si>
  <si>
    <t>-1592446589</t>
  </si>
  <si>
    <t>-1321570949</t>
  </si>
  <si>
    <t>892241111.</t>
  </si>
  <si>
    <t>Provizorní vodovod - tlaková zkouška vodou potrubí do 80</t>
  </si>
  <si>
    <t>-1073809177</t>
  </si>
  <si>
    <t>-1444952099</t>
  </si>
  <si>
    <t>Ostatní konstrukce a práce, bourání</t>
  </si>
  <si>
    <t>961044111</t>
  </si>
  <si>
    <t>Bourání základů z betonu prostého</t>
  </si>
  <si>
    <t>908473699</t>
  </si>
  <si>
    <t>Bourání základů z betonu  prostého</t>
  </si>
  <si>
    <t>"bloky" 0,66</t>
  </si>
  <si>
    <t>-2075601749</t>
  </si>
  <si>
    <t>1,32" Beton bloky</t>
  </si>
  <si>
    <t>508326765</t>
  </si>
  <si>
    <t>1,32*19</t>
  </si>
  <si>
    <t>997221815</t>
  </si>
  <si>
    <t>Poplatek za uložení na skládce (skládkovné) stavebního odpadu betonového kód odpadu 170 101</t>
  </si>
  <si>
    <t>1630112894</t>
  </si>
  <si>
    <t>Poplatek za uložení stavebního odpadu na skládce (skládkovné) z prostého betonu zatříděného do Katalogu odpadů pod kódem 170 101</t>
  </si>
  <si>
    <t>-113163878</t>
  </si>
  <si>
    <t>SO 308 - Vodovodní přípojky</t>
  </si>
  <si>
    <t>113106144</t>
  </si>
  <si>
    <t>Rozebrání dlažeb ze zámkových dlaždic komunikací pro pěší strojně pl přes 50 m2</t>
  </si>
  <si>
    <t>228105771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</si>
  <si>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</si>
  <si>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chodník-dlažba zámková</t>
  </si>
  <si>
    <t>105,47*(1,00+2*0,50)</t>
  </si>
  <si>
    <t>-391638017</t>
  </si>
  <si>
    <t>31,74*(1,00+2*0,50)</t>
  </si>
  <si>
    <t>113107162</t>
  </si>
  <si>
    <t>Odstranění podkladu pl přes 50 do 200 m2 z kameniva drceného do tl 200 mm</t>
  </si>
  <si>
    <t>259558641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</si>
  <si>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</si>
  <si>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"nezpevněná komunikace" 1,00*73,05</t>
  </si>
  <si>
    <t>-244961812</t>
  </si>
  <si>
    <t xml:space="preserve">"rýha" 31,74*1,00 </t>
  </si>
  <si>
    <t>1466007878</t>
  </si>
  <si>
    <t>"rýha" 232,88*1,00</t>
  </si>
  <si>
    <t>chodník dlažba tl. 240mm</t>
  </si>
  <si>
    <t>"rýha" 105,47*1,00</t>
  </si>
  <si>
    <t>832946831</t>
  </si>
  <si>
    <t>"rýha+okraj 50cm" 232,88*(1,00+2*0,50)</t>
  </si>
  <si>
    <t>1478667375</t>
  </si>
  <si>
    <t>"rýha+25cm okraje" 232,88*(1,00+2*0,25)</t>
  </si>
  <si>
    <t>-1633624165</t>
  </si>
  <si>
    <t>" rýha +50cm na každou stranu výkopu" (1,00+2*0,50)*232,88</t>
  </si>
  <si>
    <t>113202111</t>
  </si>
  <si>
    <t>Vytrhání obrub krajníků obrubníků stojatých</t>
  </si>
  <si>
    <t>-2035591881</t>
  </si>
  <si>
    <t>Vytrhání obrub  s vybouráním lože, s přemístěním hmot na skládku na vzdálenost do 3 m nebo s naložením na dopravní prostředek z krajníků nebo obrubníků stojatých</t>
  </si>
  <si>
    <t>1429620891</t>
  </si>
  <si>
    <t>121101101</t>
  </si>
  <si>
    <t>Sejmutí ornice s přemístěním na vzdálenost do 50 m</t>
  </si>
  <si>
    <t>-1840415315</t>
  </si>
  <si>
    <t>Sejmutí ornice nebo lesní půdy  s vodorovným přemístěním na hromady v místě upotřebení nebo na dočasné či trvalé skládky se složením, na vzdálenost do 50 m</t>
  </si>
  <si>
    <t>0,10*21,00*1,00</t>
  </si>
  <si>
    <t>510,00*1,00*(1,50+0,10)" přípojky dn32,63</t>
  </si>
  <si>
    <t>-1,00*(232,88*0,53+31,74*0,46+73,05*0,20+105,47*0,20)</t>
  </si>
  <si>
    <t>"tř. 3cca 50%"642,269*0,50</t>
  </si>
  <si>
    <t>321,135*0,30" 30%</t>
  </si>
  <si>
    <t>"tř. 4 cca 50%" 642,269*0,50</t>
  </si>
  <si>
    <t>321,135*0,30</t>
  </si>
  <si>
    <t>2*510,00*(1,50+0,10)</t>
  </si>
  <si>
    <t>"50%zemina pro zásyp na deponii a zpět" 422,969*0,50*2</t>
  </si>
  <si>
    <t>"ornice pro ohumusování na deponii a zpět" 21,00*0,10*2</t>
  </si>
  <si>
    <t>"nakupovaný mat pro zásyp" 422,969*0,5</t>
  </si>
  <si>
    <t>"materiál pro obsyp" 168,30</t>
  </si>
  <si>
    <t>"materiál pro lože" 51,00</t>
  </si>
  <si>
    <t>"přebytečná zemina na trvalou skládku" 642,269-422,969*0,50</t>
  </si>
  <si>
    <t>-5654782</t>
  </si>
  <si>
    <t>430,785*10</t>
  </si>
  <si>
    <t>"zemina pro zásyp na deponii" 422,969*0,50</t>
  </si>
  <si>
    <t>"ornice pro ohumusování na deponi" 2,10</t>
  </si>
  <si>
    <t>430,785*1,8</t>
  </si>
  <si>
    <t>"výkop" 642,269</t>
  </si>
  <si>
    <t>"lože" -51,00</t>
  </si>
  <si>
    <t>"obsyp" -168,30</t>
  </si>
  <si>
    <t>"nakupovaný materiál cca 50%" 422,969*1,80*0,50</t>
  </si>
  <si>
    <t>přípojky PEHD dn32,63</t>
  </si>
  <si>
    <t>510*1,00*0,33" otevř. výkop</t>
  </si>
  <si>
    <t>168,3*1,80</t>
  </si>
  <si>
    <t>181301101</t>
  </si>
  <si>
    <t>Rozprostření ornice tl vrstvy do 100 mm pl do 500 m2 v rovině nebo ve svahu do 1:5</t>
  </si>
  <si>
    <t>-583871092</t>
  </si>
  <si>
    <t>Rozprostření a urovnání ornice v rovině nebo ve svahu sklonu do 1:5 při souvislé ploše do 500 m2, tl. vrstvy do 100 mm</t>
  </si>
  <si>
    <t>"zpětné ohumusování" 21,0</t>
  </si>
  <si>
    <t>181411131</t>
  </si>
  <si>
    <t>Založení parkového trávníku výsevem plochy do 1000 m2 v rovině a ve svahu do 1:5</t>
  </si>
  <si>
    <t>1805073562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</si>
  <si>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</si>
  <si>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</si>
  <si>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</si>
  <si>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kg</t>
  </si>
  <si>
    <t>-2076343345</t>
  </si>
  <si>
    <t>21,00*0,015</t>
  </si>
  <si>
    <t>510,00*1,00</t>
  </si>
  <si>
    <t>184802111</t>
  </si>
  <si>
    <t>Chemické odplevelení před založením kultury nad 20 m2 postřikem na široko v rovině a svahu do 1:5</t>
  </si>
  <si>
    <t>-841215516</t>
  </si>
  <si>
    <t>Chemické odplevelení půdy před založením kultury, trávníku nebo zpevněných ploch  o výměře jednotlivě přes 20 m2 v rovině nebo na svahu do 1:5 postřikem na široko</t>
  </si>
  <si>
    <t>185803111</t>
  </si>
  <si>
    <t>Ošetření trávníku shrabáním v rovině a svahu do 1:5</t>
  </si>
  <si>
    <t>2141795654</t>
  </si>
  <si>
    <t>Ošetření trávníku  jednorázové v rovině nebo na svahu do 1:5</t>
  </si>
  <si>
    <t>185804311</t>
  </si>
  <si>
    <t>Zalití rostlin vodou plocha do 20 m2</t>
  </si>
  <si>
    <t>-1218924419</t>
  </si>
  <si>
    <t>Zalití rostlin vodou  plochy záhonů jednotlivě do 20 m2</t>
  </si>
  <si>
    <t>21,00*0,1</t>
  </si>
  <si>
    <t>081139100</t>
  </si>
  <si>
    <t>voda povrchová pro jinou potřebu průmyslu a služeb</t>
  </si>
  <si>
    <t>-492563035</t>
  </si>
  <si>
    <t>185851121</t>
  </si>
  <si>
    <t>Dovoz vody pro zálivku rostlin za vzdálenost do 1000 m</t>
  </si>
  <si>
    <t>1089116717</t>
  </si>
  <si>
    <t>Dovoz vody pro zálivku rostlin  na vzdálenost do 1000 m</t>
  </si>
  <si>
    <t>0,10*510,00*1,00</t>
  </si>
  <si>
    <t>-1038857326</t>
  </si>
  <si>
    <t>"komunikace živice-rýha" 232,88*1,00</t>
  </si>
  <si>
    <t>1415820657</t>
  </si>
  <si>
    <t xml:space="preserve">"komunikace dlažba-rýha" 31,74*1,00 </t>
  </si>
  <si>
    <t>-624062169</t>
  </si>
  <si>
    <t>"komunikace živice-rýha" 1,00*232,88</t>
  </si>
  <si>
    <t>"nezpevněná komunikace-rýha" 1,00*73,05</t>
  </si>
  <si>
    <t>"komunikace dlažba-rýha" 1,00*31,74</t>
  </si>
  <si>
    <t>"chodník dlažba-rýha" 1,00*105,47</t>
  </si>
  <si>
    <t>1992837600</t>
  </si>
  <si>
    <t>(1,00+2*0,25)*232,88</t>
  </si>
  <si>
    <t>-2125135277</t>
  </si>
  <si>
    <t>918883920</t>
  </si>
  <si>
    <t>379963938</t>
  </si>
  <si>
    <t>484830967</t>
  </si>
  <si>
    <t>2*465,76</t>
  </si>
  <si>
    <t>835787561</t>
  </si>
  <si>
    <t>-892352865</t>
  </si>
  <si>
    <t>0,20*63,48" spotřeba1t=5m2  20% nepoužitelné vybourané dlažby</t>
  </si>
  <si>
    <t>596211110</t>
  </si>
  <si>
    <t>Kladení zámkové dlažby komunikací pro pěší tl 60 mm skupiny A pl do 50 m2</t>
  </si>
  <si>
    <t>1162683223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</si>
  <si>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</si>
  <si>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chodník-dlažba</t>
  </si>
  <si>
    <t>59245015</t>
  </si>
  <si>
    <t>dlažba zámková profilová základní 20x16,5x6 cm přírodní</t>
  </si>
  <si>
    <t>-2120008310</t>
  </si>
  <si>
    <t>210,94*1,02 'Přepočtené koeficientem množství</t>
  </si>
  <si>
    <t>54+1</t>
  </si>
  <si>
    <t>622103206416</t>
  </si>
  <si>
    <t>359310750</t>
  </si>
  <si>
    <t>622106306416</t>
  </si>
  <si>
    <t>TVAROVKA ISO K 2681/3151 6/4"-63</t>
  </si>
  <si>
    <t>-1639658940</t>
  </si>
  <si>
    <t>871161211</t>
  </si>
  <si>
    <t>Montáž potrubí z PE100 SDR 11 otevřený výkop svařovaných elektrotvarovkou D 32 x 3,0 mm</t>
  </si>
  <si>
    <t>-1748199807</t>
  </si>
  <si>
    <t>Montáž vodovodního potrubí z plastů v otevřeném výkopu z polyetylenu PE 100 svařovaných elektrotvarovkou SDR 11/PN16 D 32 x 3,0 mm</t>
  </si>
  <si>
    <t>286131100</t>
  </si>
  <si>
    <t>979799148</t>
  </si>
  <si>
    <t>500*1,015 'Přepočtené koeficientem množství</t>
  </si>
  <si>
    <t>-471118312</t>
  </si>
  <si>
    <t>2114007043</t>
  </si>
  <si>
    <t>10*1,015 'Přepočtené koeficientem množství</t>
  </si>
  <si>
    <t>877161101</t>
  </si>
  <si>
    <t>Montáž elektrospojek na vodovodním potrubí z PE trub d 32</t>
  </si>
  <si>
    <t>-1685653073</t>
  </si>
  <si>
    <t>Montáž tvarovek na vodovodním plastovém potrubí z polyetylenu PE 100 elektrotvarovek SDR 11/PN16 spojek, oblouků nebo redukcí d 32</t>
  </si>
  <si>
    <t>28615969</t>
  </si>
  <si>
    <t>elektrospojka SDR 11 PE 100 PN 16 d 32</t>
  </si>
  <si>
    <t>-1360616007</t>
  </si>
  <si>
    <t>54*2</t>
  </si>
  <si>
    <t>877211101</t>
  </si>
  <si>
    <t>Montáž elektrospojek na vodovodním potrubí z PE trub d 63</t>
  </si>
  <si>
    <t>-1053833863</t>
  </si>
  <si>
    <t>Montáž tvarovek na vodovodním plastovém potrubí z polyetylenu PE 100 elektrotvarovek SDR 11/PN16 spojek, oblouků nebo redukcí d 63</t>
  </si>
  <si>
    <t>286159720</t>
  </si>
  <si>
    <t>elektrospojka SDR 11 PE 100 PN 16 d 63</t>
  </si>
  <si>
    <t>-1029420843</t>
  </si>
  <si>
    <t>891181111</t>
  </si>
  <si>
    <t>Montáž vodovodních šoupátek otevřený výkop DN 40</t>
  </si>
  <si>
    <t>849602578</t>
  </si>
  <si>
    <t>Montáž vodovodních armatur na potrubí šoupátek nebo klapek uzavíracích v otevřeném výkopu nebo v šachtách s osazením zemní soupravy (bez poklopů) DN 40</t>
  </si>
  <si>
    <t>268100100016</t>
  </si>
  <si>
    <t>30737084</t>
  </si>
  <si>
    <t>960113018004</t>
  </si>
  <si>
    <t>SOUPRAVA ZEMNÍ TELESKOPICKÁ DOM. ŠOUPÁTKA-1,3-1,8 3/4"-2" (1,3-1,8m)</t>
  </si>
  <si>
    <t>-2045945218</t>
  </si>
  <si>
    <t>891249111</t>
  </si>
  <si>
    <t>Montáž navrtávacích pasů na potrubí z jakýchkoli trub DN 80</t>
  </si>
  <si>
    <t>-378246939</t>
  </si>
  <si>
    <t>Montáž vodovodních armatur na potrubí navrtávacích pasů s ventilem Jt 1 MPa, na potrubí z trub litinových, ocelových nebo plastických hmot DN 80</t>
  </si>
  <si>
    <t>422735460</t>
  </si>
  <si>
    <t>1076134968</t>
  </si>
  <si>
    <t>891319111</t>
  </si>
  <si>
    <t>Montáž navrtávacích pasů na potrubí z jakýchkoli trub DN 150</t>
  </si>
  <si>
    <t>1020712422</t>
  </si>
  <si>
    <t>Montáž vodovodních armatur na potrubí navrtávacích pasů s ventilem Jt 1 MPa, na potrubí z trub litinových, ocelových nebo plastických hmot DN 150</t>
  </si>
  <si>
    <t>422735540</t>
  </si>
  <si>
    <t>navrtávací pasy se závitovým výstupem z tvárné litiny, pro vodovodní PE a PVC potrubí 125-2”</t>
  </si>
  <si>
    <t>-1119884304</t>
  </si>
  <si>
    <t>892233122</t>
  </si>
  <si>
    <t>Proplach a dezinfekce vodovodního potrubí DN od 40 do 70</t>
  </si>
  <si>
    <t>-1162103944</t>
  </si>
  <si>
    <t>916131213</t>
  </si>
  <si>
    <t>Osazení silničního obrubníku betonového stojatého s boční opěrou do lože z betonu prostého</t>
  </si>
  <si>
    <t>-1318810672</t>
  </si>
  <si>
    <t>Osazení silničního obrubníku betonového se zřízením lože, s vyplněním a zatřením spár cementovou maltou stojatého s boční opěrou z betonu prostého, do lože z betonu prostého</t>
  </si>
  <si>
    <t>"předpoklad využití pův obrubníků" 120"m"</t>
  </si>
  <si>
    <t>59217034</t>
  </si>
  <si>
    <t>obrubník betonový silniční 100x15x30 cm</t>
  </si>
  <si>
    <t>670751018</t>
  </si>
  <si>
    <t>"předpoklad výměny 20% poškozených ks" 120*0,2</t>
  </si>
  <si>
    <t>1036817575</t>
  </si>
  <si>
    <t>465,76</t>
  </si>
  <si>
    <t>2*232,88</t>
  </si>
  <si>
    <t>979024443</t>
  </si>
  <si>
    <t>Očištění vybouraných obrubníků a krajníků silničních</t>
  </si>
  <si>
    <t>1638563443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</si>
  <si>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</si>
  <si>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120*0,8</t>
  </si>
  <si>
    <t>-221881846</t>
  </si>
  <si>
    <t>63,48*0,8</t>
  </si>
  <si>
    <t>17,167+18,409+148,874</t>
  </si>
  <si>
    <t>184,45*19</t>
  </si>
  <si>
    <t>54,844+4,06" dlažba</t>
  </si>
  <si>
    <t>0,205*120*0,2" obrubníky</t>
  </si>
  <si>
    <t>102,467+110,385" živič.podklady</t>
  </si>
  <si>
    <t>47,973" frézování</t>
  </si>
  <si>
    <t>"dlažba deponie" 16,25*2</t>
  </si>
  <si>
    <t>324,649*19</t>
  </si>
  <si>
    <t>16,25*2*1</t>
  </si>
  <si>
    <t>-1460302738</t>
  </si>
  <si>
    <t>"dlažba deponie" 16,25</t>
  </si>
  <si>
    <t>1352194033</t>
  </si>
  <si>
    <t>54,844" zámk.dlažba</t>
  </si>
  <si>
    <t>473,043</t>
  </si>
  <si>
    <t>483,645-473,043</t>
  </si>
  <si>
    <t>SO 309 - Provizorní vodovod</t>
  </si>
  <si>
    <t>1791462953</t>
  </si>
  <si>
    <t>93,00*(1,00+2*0,50)</t>
  </si>
  <si>
    <t>-1570833248</t>
  </si>
  <si>
    <t xml:space="preserve">"rýha" 93,00*1,00 </t>
  </si>
  <si>
    <t>1777084053</t>
  </si>
  <si>
    <t>"rýha" 305,2*1,00</t>
  </si>
  <si>
    <t>-824572334</t>
  </si>
  <si>
    <t>"rýha+okraj 50cm" 305,20*(1,00+2*0,50)</t>
  </si>
  <si>
    <t>-1274575761</t>
  </si>
  <si>
    <t>"rýha+25cm okraje" 305,20*(1,00+2*0,25)</t>
  </si>
  <si>
    <t>-2108513332</t>
  </si>
  <si>
    <t>" rýha +50cm na každou stranu výkopu" (1,00+2*0,50)*305,20</t>
  </si>
  <si>
    <t>587541649</t>
  </si>
  <si>
    <t>-1569370558</t>
  </si>
  <si>
    <t>20*1,00</t>
  </si>
  <si>
    <t>1660077016</t>
  </si>
  <si>
    <t>-1783915906</t>
  </si>
  <si>
    <t>25*1,50*1,00*1,00</t>
  </si>
  <si>
    <t>398,17*1,00*(1,60+0,10)" PEHD dn90</t>
  </si>
  <si>
    <t>-1,00*(305,20*0,53+93,00*0,46)</t>
  </si>
  <si>
    <t>"tř. 3cca 50%"472,353*0,50</t>
  </si>
  <si>
    <t>236,177*0,30" 30%</t>
  </si>
  <si>
    <t>"tř. 4 cca 50%" 472,353*0,50</t>
  </si>
  <si>
    <t>236,177*0,30</t>
  </si>
  <si>
    <t>2*398,17*(1,60+0,10)</t>
  </si>
  <si>
    <t>"50%zemina pro zásyp na deponii a zpět" 276,855*0,50*2</t>
  </si>
  <si>
    <t>"nakupovaný mat pro zásyp" 276,855*0,5</t>
  </si>
  <si>
    <t>"materiál pro obsyp"152,755</t>
  </si>
  <si>
    <t>"materiál pro lože" 39,817</t>
  </si>
  <si>
    <t>"přebytečná zemina na trvalou skládku" 472,353-276,855*0,50</t>
  </si>
  <si>
    <t>2113503262</t>
  </si>
  <si>
    <t>333,926*10</t>
  </si>
  <si>
    <t>"zemina pro zásyp na deponii" 276,855*0,50</t>
  </si>
  <si>
    <t>333,926*1,8</t>
  </si>
  <si>
    <t>"výkop" 472,353</t>
  </si>
  <si>
    <t>"lože" -39,817</t>
  </si>
  <si>
    <t>"obsyp" -152,755</t>
  </si>
  <si>
    <t>"bloky pod potrubí" -0,394</t>
  </si>
  <si>
    <t>"PEHD DN80" -398,17*3,14*0,045*0,045</t>
  </si>
  <si>
    <t>"nakupovaný materiál cca 50%" 276,855*1,80*0,50</t>
  </si>
  <si>
    <t>398,17*(1,00*0,39-3,14*0,045*0,045)" otevř. výkop</t>
  </si>
  <si>
    <t>152,755*1,80</t>
  </si>
  <si>
    <t>398,17*1,00</t>
  </si>
  <si>
    <t>0,10*398,17*1,00</t>
  </si>
  <si>
    <t>0,38*0,28*0,55*3</t>
  </si>
  <si>
    <t>0,28*0,28*0,64*2</t>
  </si>
  <si>
    <t>0,21*0,28*0,68*1</t>
  </si>
  <si>
    <t>0,17*0,18*0,64*4</t>
  </si>
  <si>
    <t>0,38*(0,28+0,55)*2*3</t>
  </si>
  <si>
    <t>0,28*(0,28+0,64)*2*2</t>
  </si>
  <si>
    <t>0,21*(0,28+0,68)*2*1</t>
  </si>
  <si>
    <t>0,17*(0,18+0,64)*2*4</t>
  </si>
  <si>
    <t>-354583139</t>
  </si>
  <si>
    <t>"komunikace živice-rýha" 305,20*1,00</t>
  </si>
  <si>
    <t>520165816</t>
  </si>
  <si>
    <t xml:space="preserve">"komunikace dlažba-rýha" 93,00*1,00 </t>
  </si>
  <si>
    <t>-1033723401</t>
  </si>
  <si>
    <t>"komunikace živice-rýha" 1,00*305,20</t>
  </si>
  <si>
    <t>"komunikace dlažba-rýha" 1,00*93,00</t>
  </si>
  <si>
    <t>566901262</t>
  </si>
  <si>
    <t>Vyspravení podkladu po překopech ing sítí plochy přes 15 m2 obalovaným kamenivem ACP (OK) tl. 150 mm</t>
  </si>
  <si>
    <t>1268788621</t>
  </si>
  <si>
    <t>Vyspravení podkladu po překopech inženýrských sítí plochy přes 15 m2 s rozprostřením a zhutněním obalovaným kamenivem ACP (OK) tl. 150 mm</t>
  </si>
  <si>
    <t>(1,00+2*0,25)*305,20</t>
  </si>
  <si>
    <t>1566259863</t>
  </si>
  <si>
    <t>-1475674102</t>
  </si>
  <si>
    <t>2128867009</t>
  </si>
  <si>
    <t>-607918470</t>
  </si>
  <si>
    <t>2*610,40</t>
  </si>
  <si>
    <t>277958129</t>
  </si>
  <si>
    <t>626000854</t>
  </si>
  <si>
    <t>0,20*186,00" spotřeba1t=5m2  20% nepoužitelné vybourané dlažby</t>
  </si>
  <si>
    <t>-1031104637</t>
  </si>
  <si>
    <t>"TP kus" 2*0,50</t>
  </si>
  <si>
    <t>552517240</t>
  </si>
  <si>
    <t>příruba slepá šedá litina s epoxidovou ochranou vrstvou DN 80</t>
  </si>
  <si>
    <t>1648267026</t>
  </si>
  <si>
    <t>-835627008</t>
  </si>
  <si>
    <t>552535100.</t>
  </si>
  <si>
    <t>tvarovka přírubová litinová s přírubovou odbočkou T-kus DN 80/80 mm</t>
  </si>
  <si>
    <t>trouby a tvarovky litinové tlakové přírubové odbočky zn. T tvarovka přírubová s přírubuvou odbočkou zn.T tvárná litina dle ČSN EN 545  DN 80/80</t>
  </si>
  <si>
    <t>1708986707</t>
  </si>
  <si>
    <t>398,17*1,015 'Přepočtené koeficientem množství</t>
  </si>
  <si>
    <t>-519875115</t>
  </si>
  <si>
    <t>-603927387</t>
  </si>
  <si>
    <t>877241110</t>
  </si>
  <si>
    <t>Montáž elektrokolen 45° na vodovodním potrubí z PE trub d 90</t>
  </si>
  <si>
    <t>1561740277</t>
  </si>
  <si>
    <t>Montáž tvarovek na vodovodním plastovém potrubí z polyetylenu PE 100 elektrotvarovek SDR 11/PN16 kolen 22° nebo 45° d 90</t>
  </si>
  <si>
    <t>286149480</t>
  </si>
  <si>
    <t>elektrokoleno 45° PE 100 PN 16 d 90</t>
  </si>
  <si>
    <t>-2049048433</t>
  </si>
  <si>
    <t>286149482.a</t>
  </si>
  <si>
    <t>koleno 22 1/2", PE 100, PN 16, d 90</t>
  </si>
  <si>
    <t>1025349161</t>
  </si>
  <si>
    <t>877241112</t>
  </si>
  <si>
    <t>Montáž elektrokolen 90° na vodovodním potrubí z PE trub d 90</t>
  </si>
  <si>
    <t>640594795</t>
  </si>
  <si>
    <t>Montáž tvarovek na vodovodním plastovém potrubí z polyetylenu PE 100 elektrotvarovek SDR 11/PN16 kolen 90° d 90</t>
  </si>
  <si>
    <t>286149360.a</t>
  </si>
  <si>
    <t>elektrokoleno 90°, PE 100, PN 16, d 90</t>
  </si>
  <si>
    <t>954125104</t>
  </si>
  <si>
    <t>trubky z polypropylénu a kombinované pro rozvod pitné a teplé užitkové vody PE elektrotvarovky elektrokoleno 90°, PE 100, PN 16 d 90</t>
  </si>
  <si>
    <t>-757311682</t>
  </si>
  <si>
    <t>2140544566</t>
  </si>
  <si>
    <t>-726068240</t>
  </si>
  <si>
    <t>1475700566</t>
  </si>
  <si>
    <t>610,40</t>
  </si>
  <si>
    <t>2*305,20</t>
  </si>
  <si>
    <t>1450835968</t>
  </si>
  <si>
    <t>186,00*0,8</t>
  </si>
  <si>
    <t>53,94+134,288</t>
  </si>
  <si>
    <t>188,228*19</t>
  </si>
  <si>
    <t>11,904" dlažba</t>
  </si>
  <si>
    <t>134,288+144,665" živič.podklady</t>
  </si>
  <si>
    <t>62,871" frézování</t>
  </si>
  <si>
    <t>"dlažba na deponii" 47,616*2</t>
  </si>
  <si>
    <t>353,728*19</t>
  </si>
  <si>
    <t>47,616*2*1</t>
  </si>
  <si>
    <t>282585726</t>
  </si>
  <si>
    <t>"dlažba na deponii" 47,616</t>
  </si>
  <si>
    <t>534,939</t>
  </si>
  <si>
    <t>539,912-534,939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</si>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</sst>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17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5" xfId="0" applyNumberFormat="1" applyFont="1" applyBorder="1" applyAlignment="1" applyProtection="1">
      <alignment/>
      <protection/>
    </xf>
    <xf numFmtId="166" fontId="36" fillId="0" borderId="16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41" fillId="0" borderId="0" xfId="0" applyFont="1" applyAlignment="1" applyProtection="1">
      <alignment vertical="center" wrapText="1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spans="2:71" ht="36.95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20</v>
      </c>
    </row>
    <row r="7" spans="2:71" ht="14.4" customHeight="1">
      <c r="B7" s="29"/>
      <c r="C7" s="30"/>
      <c r="D7" s="41" t="s">
        <v>21</v>
      </c>
      <c r="E7" s="30"/>
      <c r="F7" s="30"/>
      <c r="G7" s="30"/>
      <c r="H7" s="30"/>
      <c r="I7" s="30"/>
      <c r="J7" s="30"/>
      <c r="K7" s="36" t="s">
        <v>22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23</v>
      </c>
      <c r="AL7" s="30"/>
      <c r="AM7" s="30"/>
      <c r="AN7" s="36" t="s">
        <v>22</v>
      </c>
      <c r="AO7" s="30"/>
      <c r="AP7" s="30"/>
      <c r="AQ7" s="32"/>
      <c r="BE7" s="40"/>
      <c r="BS7" s="25" t="s">
        <v>24</v>
      </c>
    </row>
    <row r="8" spans="2:71" ht="14.4" customHeight="1">
      <c r="B8" s="29"/>
      <c r="C8" s="30"/>
      <c r="D8" s="41" t="s">
        <v>25</v>
      </c>
      <c r="E8" s="30"/>
      <c r="F8" s="30"/>
      <c r="G8" s="30"/>
      <c r="H8" s="30"/>
      <c r="I8" s="30"/>
      <c r="J8" s="30"/>
      <c r="K8" s="36" t="s">
        <v>26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27</v>
      </c>
      <c r="AL8" s="30"/>
      <c r="AM8" s="30"/>
      <c r="AN8" s="42" t="s">
        <v>28</v>
      </c>
      <c r="AO8" s="30"/>
      <c r="AP8" s="30"/>
      <c r="AQ8" s="32"/>
      <c r="BE8" s="40"/>
      <c r="BS8" s="25" t="s">
        <v>29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30</v>
      </c>
    </row>
    <row r="10" spans="2:71" ht="14.4" customHeight="1">
      <c r="B10" s="29"/>
      <c r="C10" s="30"/>
      <c r="D10" s="41" t="s">
        <v>31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32</v>
      </c>
      <c r="AL10" s="30"/>
      <c r="AM10" s="30"/>
      <c r="AN10" s="36" t="s">
        <v>22</v>
      </c>
      <c r="AO10" s="30"/>
      <c r="AP10" s="30"/>
      <c r="AQ10" s="32"/>
      <c r="BE10" s="40"/>
      <c r="BS10" s="25" t="s">
        <v>20</v>
      </c>
    </row>
    <row r="11" spans="2:71" ht="18.45" customHeight="1">
      <c r="B11" s="29"/>
      <c r="C11" s="30"/>
      <c r="D11" s="30"/>
      <c r="E11" s="36" t="s">
        <v>33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34</v>
      </c>
      <c r="AL11" s="30"/>
      <c r="AM11" s="30"/>
      <c r="AN11" s="36" t="s">
        <v>22</v>
      </c>
      <c r="AO11" s="30"/>
      <c r="AP11" s="30"/>
      <c r="AQ11" s="32"/>
      <c r="BE11" s="40"/>
      <c r="BS11" s="25" t="s">
        <v>20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20</v>
      </c>
    </row>
    <row r="13" spans="2:71" ht="14.4" customHeight="1">
      <c r="B13" s="29"/>
      <c r="C13" s="30"/>
      <c r="D13" s="41" t="s">
        <v>35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32</v>
      </c>
      <c r="AL13" s="30"/>
      <c r="AM13" s="30"/>
      <c r="AN13" s="43" t="s">
        <v>36</v>
      </c>
      <c r="AO13" s="30"/>
      <c r="AP13" s="30"/>
      <c r="AQ13" s="32"/>
      <c r="BE13" s="40"/>
      <c r="BS13" s="25" t="s">
        <v>20</v>
      </c>
    </row>
    <row r="14" spans="2:71" ht="13.5">
      <c r="B14" s="29"/>
      <c r="C14" s="30"/>
      <c r="D14" s="30"/>
      <c r="E14" s="43" t="s">
        <v>36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34</v>
      </c>
      <c r="AL14" s="30"/>
      <c r="AM14" s="30"/>
      <c r="AN14" s="43" t="s">
        <v>36</v>
      </c>
      <c r="AO14" s="30"/>
      <c r="AP14" s="30"/>
      <c r="AQ14" s="32"/>
      <c r="BE14" s="40"/>
      <c r="BS14" s="25" t="s">
        <v>20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spans="2:71" ht="14.4" customHeight="1">
      <c r="B16" s="29"/>
      <c r="C16" s="30"/>
      <c r="D16" s="41" t="s">
        <v>37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32</v>
      </c>
      <c r="AL16" s="30"/>
      <c r="AM16" s="30"/>
      <c r="AN16" s="36" t="s">
        <v>22</v>
      </c>
      <c r="AO16" s="30"/>
      <c r="AP16" s="30"/>
      <c r="AQ16" s="32"/>
      <c r="BE16" s="40"/>
      <c r="BS16" s="25" t="s">
        <v>6</v>
      </c>
    </row>
    <row r="17" spans="2:71" ht="18.45" customHeight="1">
      <c r="B17" s="29"/>
      <c r="C17" s="30"/>
      <c r="D17" s="30"/>
      <c r="E17" s="36" t="s">
        <v>38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34</v>
      </c>
      <c r="AL17" s="30"/>
      <c r="AM17" s="30"/>
      <c r="AN17" s="36" t="s">
        <v>22</v>
      </c>
      <c r="AO17" s="30"/>
      <c r="AP17" s="30"/>
      <c r="AQ17" s="32"/>
      <c r="BE17" s="40"/>
      <c r="BS17" s="25" t="s">
        <v>39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spans="2:71" ht="14.4" customHeight="1">
      <c r="B19" s="29"/>
      <c r="C19" s="30"/>
      <c r="D19" s="41" t="s">
        <v>40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spans="2:71" ht="57" customHeight="1">
      <c r="B20" s="29"/>
      <c r="C20" s="30"/>
      <c r="D20" s="30"/>
      <c r="E20" s="45" t="s">
        <v>41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spans="2:57" ht="6.95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pans="2:57" s="1" customFormat="1" ht="25.9" customHeight="1">
      <c r="B23" s="47"/>
      <c r="C23" s="48"/>
      <c r="D23" s="49" t="s">
        <v>42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43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44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45</v>
      </c>
      <c r="AL25" s="53"/>
      <c r="AM25" s="53"/>
      <c r="AN25" s="53"/>
      <c r="AO25" s="53"/>
      <c r="AP25" s="48"/>
      <c r="AQ25" s="52"/>
      <c r="BE25" s="40"/>
    </row>
    <row r="26" spans="2:57" s="2" customFormat="1" ht="14.4" customHeight="1">
      <c r="B26" s="54"/>
      <c r="C26" s="55"/>
      <c r="D26" s="56" t="s">
        <v>46</v>
      </c>
      <c r="E26" s="55"/>
      <c r="F26" s="56" t="s">
        <v>47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pans="2:57" s="2" customFormat="1" ht="14.4" customHeight="1">
      <c r="B27" s="54"/>
      <c r="C27" s="55"/>
      <c r="D27" s="55"/>
      <c r="E27" s="55"/>
      <c r="F27" s="56" t="s">
        <v>48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spans="2:57" s="2" customFormat="1" ht="14.4" customHeight="1" hidden="1">
      <c r="B28" s="54"/>
      <c r="C28" s="55"/>
      <c r="D28" s="55"/>
      <c r="E28" s="55"/>
      <c r="F28" s="56" t="s">
        <v>49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spans="2:57" s="2" customFormat="1" ht="14.4" customHeight="1" hidden="1">
      <c r="B29" s="54"/>
      <c r="C29" s="55"/>
      <c r="D29" s="55"/>
      <c r="E29" s="55"/>
      <c r="F29" s="56" t="s">
        <v>50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spans="2:57" s="2" customFormat="1" ht="14.4" customHeight="1" hidden="1">
      <c r="B30" s="54"/>
      <c r="C30" s="55"/>
      <c r="D30" s="55"/>
      <c r="E30" s="55"/>
      <c r="F30" s="56" t="s">
        <v>51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pans="2:57" s="1" customFormat="1" ht="25.9" customHeight="1">
      <c r="B32" s="47"/>
      <c r="C32" s="60"/>
      <c r="D32" s="61" t="s">
        <v>52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53</v>
      </c>
      <c r="U32" s="62"/>
      <c r="V32" s="62"/>
      <c r="W32" s="62"/>
      <c r="X32" s="64" t="s">
        <v>54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pans="2:44" s="1" customFormat="1" ht="36.95" customHeight="1">
      <c r="B39" s="47"/>
      <c r="C39" s="74" t="s">
        <v>55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pans="2:44" s="1" customFormat="1" ht="6.95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pans="2:44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15014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pans="2:44" s="4" customFormat="1" ht="36.95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PLÁNICE - OBNOVA A DOSTAVBA VODOVODU A KANALIZACE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pans="2:44" s="1" customFormat="1" ht="6.95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pans="2:44" s="1" customFormat="1" ht="13.5">
      <c r="B44" s="47"/>
      <c r="C44" s="77" t="s">
        <v>25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27</v>
      </c>
      <c r="AJ44" s="75"/>
      <c r="AK44" s="75"/>
      <c r="AL44" s="75"/>
      <c r="AM44" s="86" t="str">
        <f>IF(AN8="","",AN8)</f>
        <v>28. 11. 2018</v>
      </c>
      <c r="AN44" s="86"/>
      <c r="AO44" s="75"/>
      <c r="AP44" s="75"/>
      <c r="AQ44" s="75"/>
      <c r="AR44" s="73"/>
    </row>
    <row r="45" spans="2:44" s="1" customFormat="1" ht="6.95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pans="2:56" s="1" customFormat="1" ht="13.5">
      <c r="B46" s="47"/>
      <c r="C46" s="77" t="s">
        <v>31</v>
      </c>
      <c r="D46" s="75"/>
      <c r="E46" s="75"/>
      <c r="F46" s="75"/>
      <c r="G46" s="75"/>
      <c r="H46" s="75"/>
      <c r="I46" s="75"/>
      <c r="J46" s="75"/>
      <c r="K46" s="75"/>
      <c r="L46" s="78" t="str">
        <f>IF(E11="","",E11)</f>
        <v>Město Plánice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37</v>
      </c>
      <c r="AJ46" s="75"/>
      <c r="AK46" s="75"/>
      <c r="AL46" s="75"/>
      <c r="AM46" s="78" t="str">
        <f>IF(E17="","",E17)</f>
        <v>Valbek, spol. s r.o.</v>
      </c>
      <c r="AN46" s="78"/>
      <c r="AO46" s="78"/>
      <c r="AP46" s="78"/>
      <c r="AQ46" s="75"/>
      <c r="AR46" s="73"/>
      <c r="AS46" s="87" t="s">
        <v>56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pans="2:56" s="1" customFormat="1" ht="13.5">
      <c r="B47" s="47"/>
      <c r="C47" s="77" t="s">
        <v>35</v>
      </c>
      <c r="D47" s="75"/>
      <c r="E47" s="75"/>
      <c r="F47" s="75"/>
      <c r="G47" s="75"/>
      <c r="H47" s="75"/>
      <c r="I47" s="75"/>
      <c r="J47" s="75"/>
      <c r="K47" s="75"/>
      <c r="L47" s="78" t="str">
        <f>IF(E14="Vyplň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pans="2:56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pans="2:56" s="1" customFormat="1" ht="29.25" customHeight="1">
      <c r="B49" s="47"/>
      <c r="C49" s="97" t="s">
        <v>57</v>
      </c>
      <c r="D49" s="98"/>
      <c r="E49" s="98"/>
      <c r="F49" s="98"/>
      <c r="G49" s="98"/>
      <c r="H49" s="99"/>
      <c r="I49" s="100" t="s">
        <v>58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59</v>
      </c>
      <c r="AH49" s="98"/>
      <c r="AI49" s="98"/>
      <c r="AJ49" s="98"/>
      <c r="AK49" s="98"/>
      <c r="AL49" s="98"/>
      <c r="AM49" s="98"/>
      <c r="AN49" s="100" t="s">
        <v>60</v>
      </c>
      <c r="AO49" s="98"/>
      <c r="AP49" s="98"/>
      <c r="AQ49" s="102" t="s">
        <v>61</v>
      </c>
      <c r="AR49" s="73"/>
      <c r="AS49" s="103" t="s">
        <v>62</v>
      </c>
      <c r="AT49" s="104" t="s">
        <v>63</v>
      </c>
      <c r="AU49" s="104" t="s">
        <v>64</v>
      </c>
      <c r="AV49" s="104" t="s">
        <v>65</v>
      </c>
      <c r="AW49" s="104" t="s">
        <v>66</v>
      </c>
      <c r="AX49" s="104" t="s">
        <v>67</v>
      </c>
      <c r="AY49" s="104" t="s">
        <v>68</v>
      </c>
      <c r="AZ49" s="104" t="s">
        <v>69</v>
      </c>
      <c r="BA49" s="104" t="s">
        <v>70</v>
      </c>
      <c r="BB49" s="104" t="s">
        <v>71</v>
      </c>
      <c r="BC49" s="104" t="s">
        <v>72</v>
      </c>
      <c r="BD49" s="105" t="s">
        <v>73</v>
      </c>
    </row>
    <row r="50" spans="2:56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pans="2:90" s="4" customFormat="1" ht="32.4" customHeight="1">
      <c r="B51" s="80"/>
      <c r="C51" s="109" t="s">
        <v>74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ROUND(AG52+AG53+AG54+AG57+AG58,2)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22</v>
      </c>
      <c r="AR51" s="84"/>
      <c r="AS51" s="114">
        <f>ROUND(AS52+AS53+AS54+AS57+AS58,2)</f>
        <v>0</v>
      </c>
      <c r="AT51" s="115">
        <f>ROUND(SUM(AV51:AW51),2)</f>
        <v>0</v>
      </c>
      <c r="AU51" s="116">
        <f>ROUND(AU52+AU53+AU54+AU57+AU58,5)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ROUND(AZ52+AZ53+AZ54+AZ57+AZ58,2)</f>
        <v>0</v>
      </c>
      <c r="BA51" s="115">
        <f>ROUND(BA52+BA53+BA54+BA57+BA58,2)</f>
        <v>0</v>
      </c>
      <c r="BB51" s="115">
        <f>ROUND(BB52+BB53+BB54+BB57+BB58,2)</f>
        <v>0</v>
      </c>
      <c r="BC51" s="115">
        <f>ROUND(BC52+BC53+BC54+BC57+BC58,2)</f>
        <v>0</v>
      </c>
      <c r="BD51" s="117">
        <f>ROUND(BD52+BD53+BD54+BD57+BD58,2)</f>
        <v>0</v>
      </c>
      <c r="BS51" s="118" t="s">
        <v>75</v>
      </c>
      <c r="BT51" s="118" t="s">
        <v>76</v>
      </c>
      <c r="BU51" s="119" t="s">
        <v>77</v>
      </c>
      <c r="BV51" s="118" t="s">
        <v>78</v>
      </c>
      <c r="BW51" s="118" t="s">
        <v>7</v>
      </c>
      <c r="BX51" s="118" t="s">
        <v>79</v>
      </c>
      <c r="CL51" s="118" t="s">
        <v>22</v>
      </c>
    </row>
    <row r="52" spans="1:91" s="5" customFormat="1" ht="16.5" customHeight="1">
      <c r="A52" s="120" t="s">
        <v>80</v>
      </c>
      <c r="B52" s="121"/>
      <c r="C52" s="122"/>
      <c r="D52" s="123" t="s">
        <v>81</v>
      </c>
      <c r="E52" s="123"/>
      <c r="F52" s="123"/>
      <c r="G52" s="123"/>
      <c r="H52" s="123"/>
      <c r="I52" s="124"/>
      <c r="J52" s="123" t="s">
        <v>82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'SO 001 - VRN - vedlejší r...'!J27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83</v>
      </c>
      <c r="AR52" s="127"/>
      <c r="AS52" s="128">
        <v>0</v>
      </c>
      <c r="AT52" s="129">
        <f>ROUND(SUM(AV52:AW52),2)</f>
        <v>0</v>
      </c>
      <c r="AU52" s="130">
        <f>'SO 001 - VRN - vedlejší r...'!P80</f>
        <v>0</v>
      </c>
      <c r="AV52" s="129">
        <f>'SO 001 - VRN - vedlejší r...'!J30</f>
        <v>0</v>
      </c>
      <c r="AW52" s="129">
        <f>'SO 001 - VRN - vedlejší r...'!J31</f>
        <v>0</v>
      </c>
      <c r="AX52" s="129">
        <f>'SO 001 - VRN - vedlejší r...'!J32</f>
        <v>0</v>
      </c>
      <c r="AY52" s="129">
        <f>'SO 001 - VRN - vedlejší r...'!J33</f>
        <v>0</v>
      </c>
      <c r="AZ52" s="129">
        <f>'SO 001 - VRN - vedlejší r...'!F30</f>
        <v>0</v>
      </c>
      <c r="BA52" s="129">
        <f>'SO 001 - VRN - vedlejší r...'!F31</f>
        <v>0</v>
      </c>
      <c r="BB52" s="129">
        <f>'SO 001 - VRN - vedlejší r...'!F32</f>
        <v>0</v>
      </c>
      <c r="BC52" s="129">
        <f>'SO 001 - VRN - vedlejší r...'!F33</f>
        <v>0</v>
      </c>
      <c r="BD52" s="131">
        <f>'SO 001 - VRN - vedlejší r...'!F34</f>
        <v>0</v>
      </c>
      <c r="BT52" s="132" t="s">
        <v>24</v>
      </c>
      <c r="BV52" s="132" t="s">
        <v>78</v>
      </c>
      <c r="BW52" s="132" t="s">
        <v>84</v>
      </c>
      <c r="BX52" s="132" t="s">
        <v>7</v>
      </c>
      <c r="CL52" s="132" t="s">
        <v>22</v>
      </c>
      <c r="CM52" s="132" t="s">
        <v>85</v>
      </c>
    </row>
    <row r="53" spans="1:91" s="5" customFormat="1" ht="16.5" customHeight="1">
      <c r="A53" s="120" t="s">
        <v>80</v>
      </c>
      <c r="B53" s="121"/>
      <c r="C53" s="122"/>
      <c r="D53" s="123" t="s">
        <v>86</v>
      </c>
      <c r="E53" s="123"/>
      <c r="F53" s="123"/>
      <c r="G53" s="123"/>
      <c r="H53" s="123"/>
      <c r="I53" s="124"/>
      <c r="J53" s="123" t="s">
        <v>87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'SO 304 - Vodovod ul. Klat...'!J27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88</v>
      </c>
      <c r="AR53" s="127"/>
      <c r="AS53" s="128">
        <v>0</v>
      </c>
      <c r="AT53" s="129">
        <f>ROUND(SUM(AV53:AW53),2)</f>
        <v>0</v>
      </c>
      <c r="AU53" s="130">
        <f>'SO 304 - Vodovod ul. Klat...'!P84</f>
        <v>0</v>
      </c>
      <c r="AV53" s="129">
        <f>'SO 304 - Vodovod ul. Klat...'!J30</f>
        <v>0</v>
      </c>
      <c r="AW53" s="129">
        <f>'SO 304 - Vodovod ul. Klat...'!J31</f>
        <v>0</v>
      </c>
      <c r="AX53" s="129">
        <f>'SO 304 - Vodovod ul. Klat...'!J32</f>
        <v>0</v>
      </c>
      <c r="AY53" s="129">
        <f>'SO 304 - Vodovod ul. Klat...'!J33</f>
        <v>0</v>
      </c>
      <c r="AZ53" s="129">
        <f>'SO 304 - Vodovod ul. Klat...'!F30</f>
        <v>0</v>
      </c>
      <c r="BA53" s="129">
        <f>'SO 304 - Vodovod ul. Klat...'!F31</f>
        <v>0</v>
      </c>
      <c r="BB53" s="129">
        <f>'SO 304 - Vodovod ul. Klat...'!F32</f>
        <v>0</v>
      </c>
      <c r="BC53" s="129">
        <f>'SO 304 - Vodovod ul. Klat...'!F33</f>
        <v>0</v>
      </c>
      <c r="BD53" s="131">
        <f>'SO 304 - Vodovod ul. Klat...'!F34</f>
        <v>0</v>
      </c>
      <c r="BT53" s="132" t="s">
        <v>24</v>
      </c>
      <c r="BV53" s="132" t="s">
        <v>78</v>
      </c>
      <c r="BW53" s="132" t="s">
        <v>89</v>
      </c>
      <c r="BX53" s="132" t="s">
        <v>7</v>
      </c>
      <c r="CL53" s="132" t="s">
        <v>22</v>
      </c>
      <c r="CM53" s="132" t="s">
        <v>85</v>
      </c>
    </row>
    <row r="54" spans="2:91" s="5" customFormat="1" ht="16.5" customHeight="1">
      <c r="B54" s="121"/>
      <c r="C54" s="122"/>
      <c r="D54" s="123" t="s">
        <v>90</v>
      </c>
      <c r="E54" s="123"/>
      <c r="F54" s="123"/>
      <c r="G54" s="123"/>
      <c r="H54" s="123"/>
      <c r="I54" s="124"/>
      <c r="J54" s="123" t="s">
        <v>91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33">
        <f>ROUND(SUM(AG55:AG56),2)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88</v>
      </c>
      <c r="AR54" s="127"/>
      <c r="AS54" s="128">
        <f>ROUND(SUM(AS55:AS56),2)</f>
        <v>0</v>
      </c>
      <c r="AT54" s="129">
        <f>ROUND(SUM(AV54:AW54),2)</f>
        <v>0</v>
      </c>
      <c r="AU54" s="130">
        <f>ROUND(SUM(AU55:AU56),5)</f>
        <v>0</v>
      </c>
      <c r="AV54" s="129">
        <f>ROUND(AZ54*L26,2)</f>
        <v>0</v>
      </c>
      <c r="AW54" s="129">
        <f>ROUND(BA54*L27,2)</f>
        <v>0</v>
      </c>
      <c r="AX54" s="129">
        <f>ROUND(BB54*L26,2)</f>
        <v>0</v>
      </c>
      <c r="AY54" s="129">
        <f>ROUND(BC54*L27,2)</f>
        <v>0</v>
      </c>
      <c r="AZ54" s="129">
        <f>ROUND(SUM(AZ55:AZ56),2)</f>
        <v>0</v>
      </c>
      <c r="BA54" s="129">
        <f>ROUND(SUM(BA55:BA56),2)</f>
        <v>0</v>
      </c>
      <c r="BB54" s="129">
        <f>ROUND(SUM(BB55:BB56),2)</f>
        <v>0</v>
      </c>
      <c r="BC54" s="129">
        <f>ROUND(SUM(BC55:BC56),2)</f>
        <v>0</v>
      </c>
      <c r="BD54" s="131">
        <f>ROUND(SUM(BD55:BD56),2)</f>
        <v>0</v>
      </c>
      <c r="BS54" s="132" t="s">
        <v>75</v>
      </c>
      <c r="BT54" s="132" t="s">
        <v>24</v>
      </c>
      <c r="BU54" s="132" t="s">
        <v>77</v>
      </c>
      <c r="BV54" s="132" t="s">
        <v>78</v>
      </c>
      <c r="BW54" s="132" t="s">
        <v>92</v>
      </c>
      <c r="BX54" s="132" t="s">
        <v>7</v>
      </c>
      <c r="CL54" s="132" t="s">
        <v>22</v>
      </c>
      <c r="CM54" s="132" t="s">
        <v>85</v>
      </c>
    </row>
    <row r="55" spans="1:90" s="6" customFormat="1" ht="16.5" customHeight="1">
      <c r="A55" s="120" t="s">
        <v>80</v>
      </c>
      <c r="B55" s="134"/>
      <c r="C55" s="135"/>
      <c r="D55" s="135"/>
      <c r="E55" s="136" t="s">
        <v>93</v>
      </c>
      <c r="F55" s="136"/>
      <c r="G55" s="136"/>
      <c r="H55" s="136"/>
      <c r="I55" s="136"/>
      <c r="J55" s="135"/>
      <c r="K55" s="136" t="s">
        <v>91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7">
        <f>'306.1 - Rekonstrukce vodo...'!J29</f>
        <v>0</v>
      </c>
      <c r="AH55" s="135"/>
      <c r="AI55" s="135"/>
      <c r="AJ55" s="135"/>
      <c r="AK55" s="135"/>
      <c r="AL55" s="135"/>
      <c r="AM55" s="135"/>
      <c r="AN55" s="137">
        <f>SUM(AG55,AT55)</f>
        <v>0</v>
      </c>
      <c r="AO55" s="135"/>
      <c r="AP55" s="135"/>
      <c r="AQ55" s="138" t="s">
        <v>94</v>
      </c>
      <c r="AR55" s="139"/>
      <c r="AS55" s="140">
        <v>0</v>
      </c>
      <c r="AT55" s="141">
        <f>ROUND(SUM(AV55:AW55),2)</f>
        <v>0</v>
      </c>
      <c r="AU55" s="142">
        <f>'306.1 - Rekonstrukce vodo...'!P90</f>
        <v>0</v>
      </c>
      <c r="AV55" s="141">
        <f>'306.1 - Rekonstrukce vodo...'!J32</f>
        <v>0</v>
      </c>
      <c r="AW55" s="141">
        <f>'306.1 - Rekonstrukce vodo...'!J33</f>
        <v>0</v>
      </c>
      <c r="AX55" s="141">
        <f>'306.1 - Rekonstrukce vodo...'!J34</f>
        <v>0</v>
      </c>
      <c r="AY55" s="141">
        <f>'306.1 - Rekonstrukce vodo...'!J35</f>
        <v>0</v>
      </c>
      <c r="AZ55" s="141">
        <f>'306.1 - Rekonstrukce vodo...'!F32</f>
        <v>0</v>
      </c>
      <c r="BA55" s="141">
        <f>'306.1 - Rekonstrukce vodo...'!F33</f>
        <v>0</v>
      </c>
      <c r="BB55" s="141">
        <f>'306.1 - Rekonstrukce vodo...'!F34</f>
        <v>0</v>
      </c>
      <c r="BC55" s="141">
        <f>'306.1 - Rekonstrukce vodo...'!F35</f>
        <v>0</v>
      </c>
      <c r="BD55" s="143">
        <f>'306.1 - Rekonstrukce vodo...'!F36</f>
        <v>0</v>
      </c>
      <c r="BT55" s="144" t="s">
        <v>85</v>
      </c>
      <c r="BV55" s="144" t="s">
        <v>78</v>
      </c>
      <c r="BW55" s="144" t="s">
        <v>95</v>
      </c>
      <c r="BX55" s="144" t="s">
        <v>92</v>
      </c>
      <c r="CL55" s="144" t="s">
        <v>22</v>
      </c>
    </row>
    <row r="56" spans="1:90" s="6" customFormat="1" ht="16.5" customHeight="1">
      <c r="A56" s="120" t="s">
        <v>80</v>
      </c>
      <c r="B56" s="134"/>
      <c r="C56" s="135"/>
      <c r="D56" s="135"/>
      <c r="E56" s="136" t="s">
        <v>96</v>
      </c>
      <c r="F56" s="136"/>
      <c r="G56" s="136"/>
      <c r="H56" s="136"/>
      <c r="I56" s="136"/>
      <c r="J56" s="135"/>
      <c r="K56" s="136" t="s">
        <v>97</v>
      </c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7">
        <f>'306.2 - Provizorní vodovod'!J29</f>
        <v>0</v>
      </c>
      <c r="AH56" s="135"/>
      <c r="AI56" s="135"/>
      <c r="AJ56" s="135"/>
      <c r="AK56" s="135"/>
      <c r="AL56" s="135"/>
      <c r="AM56" s="135"/>
      <c r="AN56" s="137">
        <f>SUM(AG56,AT56)</f>
        <v>0</v>
      </c>
      <c r="AO56" s="135"/>
      <c r="AP56" s="135"/>
      <c r="AQ56" s="138" t="s">
        <v>94</v>
      </c>
      <c r="AR56" s="139"/>
      <c r="AS56" s="140">
        <v>0</v>
      </c>
      <c r="AT56" s="141">
        <f>ROUND(SUM(AV56:AW56),2)</f>
        <v>0</v>
      </c>
      <c r="AU56" s="142">
        <f>'306.2 - Provizorní vodovod'!P88</f>
        <v>0</v>
      </c>
      <c r="AV56" s="141">
        <f>'306.2 - Provizorní vodovod'!J32</f>
        <v>0</v>
      </c>
      <c r="AW56" s="141">
        <f>'306.2 - Provizorní vodovod'!J33</f>
        <v>0</v>
      </c>
      <c r="AX56" s="141">
        <f>'306.2 - Provizorní vodovod'!J34</f>
        <v>0</v>
      </c>
      <c r="AY56" s="141">
        <f>'306.2 - Provizorní vodovod'!J35</f>
        <v>0</v>
      </c>
      <c r="AZ56" s="141">
        <f>'306.2 - Provizorní vodovod'!F32</f>
        <v>0</v>
      </c>
      <c r="BA56" s="141">
        <f>'306.2 - Provizorní vodovod'!F33</f>
        <v>0</v>
      </c>
      <c r="BB56" s="141">
        <f>'306.2 - Provizorní vodovod'!F34</f>
        <v>0</v>
      </c>
      <c r="BC56" s="141">
        <f>'306.2 - Provizorní vodovod'!F35</f>
        <v>0</v>
      </c>
      <c r="BD56" s="143">
        <f>'306.2 - Provizorní vodovod'!F36</f>
        <v>0</v>
      </c>
      <c r="BT56" s="144" t="s">
        <v>85</v>
      </c>
      <c r="BV56" s="144" t="s">
        <v>78</v>
      </c>
      <c r="BW56" s="144" t="s">
        <v>98</v>
      </c>
      <c r="BX56" s="144" t="s">
        <v>92</v>
      </c>
      <c r="CL56" s="144" t="s">
        <v>22</v>
      </c>
    </row>
    <row r="57" spans="1:91" s="5" customFormat="1" ht="16.5" customHeight="1">
      <c r="A57" s="120" t="s">
        <v>80</v>
      </c>
      <c r="B57" s="121"/>
      <c r="C57" s="122"/>
      <c r="D57" s="123" t="s">
        <v>99</v>
      </c>
      <c r="E57" s="123"/>
      <c r="F57" s="123"/>
      <c r="G57" s="123"/>
      <c r="H57" s="123"/>
      <c r="I57" s="124"/>
      <c r="J57" s="123" t="s">
        <v>100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5">
        <f>'SO 308 - Vodovodní přípojky'!J27</f>
        <v>0</v>
      </c>
      <c r="AH57" s="124"/>
      <c r="AI57" s="124"/>
      <c r="AJ57" s="124"/>
      <c r="AK57" s="124"/>
      <c r="AL57" s="124"/>
      <c r="AM57" s="124"/>
      <c r="AN57" s="125">
        <f>SUM(AG57,AT57)</f>
        <v>0</v>
      </c>
      <c r="AO57" s="124"/>
      <c r="AP57" s="124"/>
      <c r="AQ57" s="126" t="s">
        <v>88</v>
      </c>
      <c r="AR57" s="127"/>
      <c r="AS57" s="128">
        <v>0</v>
      </c>
      <c r="AT57" s="129">
        <f>ROUND(SUM(AV57:AW57),2)</f>
        <v>0</v>
      </c>
      <c r="AU57" s="130">
        <f>'SO 308 - Vodovodní přípojky'!P84</f>
        <v>0</v>
      </c>
      <c r="AV57" s="129">
        <f>'SO 308 - Vodovodní přípojky'!J30</f>
        <v>0</v>
      </c>
      <c r="AW57" s="129">
        <f>'SO 308 - Vodovodní přípojky'!J31</f>
        <v>0</v>
      </c>
      <c r="AX57" s="129">
        <f>'SO 308 - Vodovodní přípojky'!J32</f>
        <v>0</v>
      </c>
      <c r="AY57" s="129">
        <f>'SO 308 - Vodovodní přípojky'!J33</f>
        <v>0</v>
      </c>
      <c r="AZ57" s="129">
        <f>'SO 308 - Vodovodní přípojky'!F30</f>
        <v>0</v>
      </c>
      <c r="BA57" s="129">
        <f>'SO 308 - Vodovodní přípojky'!F31</f>
        <v>0</v>
      </c>
      <c r="BB57" s="129">
        <f>'SO 308 - Vodovodní přípojky'!F32</f>
        <v>0</v>
      </c>
      <c r="BC57" s="129">
        <f>'SO 308 - Vodovodní přípojky'!F33</f>
        <v>0</v>
      </c>
      <c r="BD57" s="131">
        <f>'SO 308 - Vodovodní přípojky'!F34</f>
        <v>0</v>
      </c>
      <c r="BT57" s="132" t="s">
        <v>24</v>
      </c>
      <c r="BV57" s="132" t="s">
        <v>78</v>
      </c>
      <c r="BW57" s="132" t="s">
        <v>101</v>
      </c>
      <c r="BX57" s="132" t="s">
        <v>7</v>
      </c>
      <c r="CL57" s="132" t="s">
        <v>22</v>
      </c>
      <c r="CM57" s="132" t="s">
        <v>85</v>
      </c>
    </row>
    <row r="58" spans="1:91" s="5" customFormat="1" ht="16.5" customHeight="1">
      <c r="A58" s="120" t="s">
        <v>80</v>
      </c>
      <c r="B58" s="121"/>
      <c r="C58" s="122"/>
      <c r="D58" s="123" t="s">
        <v>102</v>
      </c>
      <c r="E58" s="123"/>
      <c r="F58" s="123"/>
      <c r="G58" s="123"/>
      <c r="H58" s="123"/>
      <c r="I58" s="124"/>
      <c r="J58" s="123" t="s">
        <v>97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5">
        <f>'SO 309 - Provizorní vodovod'!J27</f>
        <v>0</v>
      </c>
      <c r="AH58" s="124"/>
      <c r="AI58" s="124"/>
      <c r="AJ58" s="124"/>
      <c r="AK58" s="124"/>
      <c r="AL58" s="124"/>
      <c r="AM58" s="124"/>
      <c r="AN58" s="125">
        <f>SUM(AG58,AT58)</f>
        <v>0</v>
      </c>
      <c r="AO58" s="124"/>
      <c r="AP58" s="124"/>
      <c r="AQ58" s="126" t="s">
        <v>88</v>
      </c>
      <c r="AR58" s="127"/>
      <c r="AS58" s="145">
        <v>0</v>
      </c>
      <c r="AT58" s="146">
        <f>ROUND(SUM(AV58:AW58),2)</f>
        <v>0</v>
      </c>
      <c r="AU58" s="147">
        <f>'SO 309 - Provizorní vodovod'!P84</f>
        <v>0</v>
      </c>
      <c r="AV58" s="146">
        <f>'SO 309 - Provizorní vodovod'!J30</f>
        <v>0</v>
      </c>
      <c r="AW58" s="146">
        <f>'SO 309 - Provizorní vodovod'!J31</f>
        <v>0</v>
      </c>
      <c r="AX58" s="146">
        <f>'SO 309 - Provizorní vodovod'!J32</f>
        <v>0</v>
      </c>
      <c r="AY58" s="146">
        <f>'SO 309 - Provizorní vodovod'!J33</f>
        <v>0</v>
      </c>
      <c r="AZ58" s="146">
        <f>'SO 309 - Provizorní vodovod'!F30</f>
        <v>0</v>
      </c>
      <c r="BA58" s="146">
        <f>'SO 309 - Provizorní vodovod'!F31</f>
        <v>0</v>
      </c>
      <c r="BB58" s="146">
        <f>'SO 309 - Provizorní vodovod'!F32</f>
        <v>0</v>
      </c>
      <c r="BC58" s="146">
        <f>'SO 309 - Provizorní vodovod'!F33</f>
        <v>0</v>
      </c>
      <c r="BD58" s="148">
        <f>'SO 309 - Provizorní vodovod'!F34</f>
        <v>0</v>
      </c>
      <c r="BT58" s="132" t="s">
        <v>24</v>
      </c>
      <c r="BV58" s="132" t="s">
        <v>78</v>
      </c>
      <c r="BW58" s="132" t="s">
        <v>103</v>
      </c>
      <c r="BX58" s="132" t="s">
        <v>7</v>
      </c>
      <c r="CL58" s="132" t="s">
        <v>22</v>
      </c>
      <c r="CM58" s="132" t="s">
        <v>85</v>
      </c>
    </row>
    <row r="59" spans="2:44" s="1" customFormat="1" ht="30" customHeight="1">
      <c r="B59" s="47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3"/>
    </row>
    <row r="60" spans="2:44" s="1" customFormat="1" ht="6.95" customHeight="1"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73"/>
    </row>
  </sheetData>
  <sheetProtection password="CC35" sheet="1" objects="1" scenarios="1" formatColumns="0" formatRows="0"/>
  <mergeCells count="65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7:AP57"/>
    <mergeCell ref="AN53:AP53"/>
    <mergeCell ref="AN52:AP52"/>
    <mergeCell ref="AG52:AM52"/>
    <mergeCell ref="AG53:AM53"/>
    <mergeCell ref="AN54:AP54"/>
    <mergeCell ref="AG54:AM54"/>
    <mergeCell ref="AN55:AP55"/>
    <mergeCell ref="AG55:AM55"/>
    <mergeCell ref="AN56:AP56"/>
    <mergeCell ref="AG56:AM56"/>
    <mergeCell ref="AG57:AM57"/>
    <mergeCell ref="AN58:AP58"/>
    <mergeCell ref="AG58:AM58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D58:H58"/>
    <mergeCell ref="C49:G49"/>
    <mergeCell ref="D52:H52"/>
    <mergeCell ref="D53:H53"/>
    <mergeCell ref="D54:H54"/>
    <mergeCell ref="E55:I55"/>
    <mergeCell ref="E56:I56"/>
    <mergeCell ref="D57:H57"/>
    <mergeCell ref="AM46:AP46"/>
    <mergeCell ref="AS46:AT48"/>
    <mergeCell ref="AN49:AP49"/>
    <mergeCell ref="L42:AO42"/>
    <mergeCell ref="AM44:AN44"/>
    <mergeCell ref="I49:AF49"/>
    <mergeCell ref="AG49:AM49"/>
    <mergeCell ref="J53:AF53"/>
    <mergeCell ref="J54:AF54"/>
    <mergeCell ref="K55:AF55"/>
    <mergeCell ref="K56:AF56"/>
    <mergeCell ref="J57:AF57"/>
    <mergeCell ref="J58:AF58"/>
  </mergeCells>
  <hyperlinks>
    <hyperlink ref="K1:S1" location="C2" display="1) Rekapitulace stavby"/>
    <hyperlink ref="W1:AI1" location="C51" display="2) Rekapitulace objektů stavby a soupisů prací"/>
    <hyperlink ref="A52" location="'SO 001 - VRN - vedlejší r...'!C2" display="/"/>
    <hyperlink ref="A53" location="'SO 304 - Vodovod ul. Klat...'!C2" display="/"/>
    <hyperlink ref="A55" location="'306.1 - Rekonstrukce vodo...'!C2" display="/"/>
    <hyperlink ref="A56" location="'306.2 - Provizorní vodovod'!C2" display="/"/>
    <hyperlink ref="A57" location="'SO 308 - Vodovodní přípojky'!C2" display="/"/>
    <hyperlink ref="A58" location="'SO 309 - Provizorní vodovod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84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PLÁNICE - OBNOVA A DOSTAVBA VODOVODU A KANALIZACE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111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22</v>
      </c>
      <c r="G11" s="48"/>
      <c r="H11" s="48"/>
      <c r="I11" s="159" t="s">
        <v>23</v>
      </c>
      <c r="J11" s="36" t="s">
        <v>22</v>
      </c>
      <c r="K11" s="52"/>
    </row>
    <row r="12" spans="2:11" s="1" customFormat="1" ht="14.4" customHeight="1">
      <c r="B12" s="47"/>
      <c r="C12" s="48"/>
      <c r="D12" s="41" t="s">
        <v>25</v>
      </c>
      <c r="E12" s="48"/>
      <c r="F12" s="36" t="s">
        <v>26</v>
      </c>
      <c r="G12" s="48"/>
      <c r="H12" s="48"/>
      <c r="I12" s="159" t="s">
        <v>27</v>
      </c>
      <c r="J12" s="160" t="str">
        <f>'Rekapitulace stavby'!AN8</f>
        <v>28. 11. 2018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31</v>
      </c>
      <c r="E14" s="48"/>
      <c r="F14" s="48"/>
      <c r="G14" s="48"/>
      <c r="H14" s="48"/>
      <c r="I14" s="159" t="s">
        <v>32</v>
      </c>
      <c r="J14" s="36" t="s">
        <v>22</v>
      </c>
      <c r="K14" s="52"/>
    </row>
    <row r="15" spans="2:11" s="1" customFormat="1" ht="18" customHeight="1">
      <c r="B15" s="47"/>
      <c r="C15" s="48"/>
      <c r="D15" s="48"/>
      <c r="E15" s="36" t="s">
        <v>33</v>
      </c>
      <c r="F15" s="48"/>
      <c r="G15" s="48"/>
      <c r="H15" s="48"/>
      <c r="I15" s="159" t="s">
        <v>34</v>
      </c>
      <c r="J15" s="36" t="s">
        <v>22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35</v>
      </c>
      <c r="E17" s="48"/>
      <c r="F17" s="48"/>
      <c r="G17" s="48"/>
      <c r="H17" s="48"/>
      <c r="I17" s="159" t="s">
        <v>32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34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37</v>
      </c>
      <c r="E20" s="48"/>
      <c r="F20" s="48"/>
      <c r="G20" s="48"/>
      <c r="H20" s="48"/>
      <c r="I20" s="159" t="s">
        <v>32</v>
      </c>
      <c r="J20" s="36" t="s">
        <v>22</v>
      </c>
      <c r="K20" s="52"/>
    </row>
    <row r="21" spans="2:11" s="1" customFormat="1" ht="18" customHeight="1">
      <c r="B21" s="47"/>
      <c r="C21" s="48"/>
      <c r="D21" s="48"/>
      <c r="E21" s="36" t="s">
        <v>38</v>
      </c>
      <c r="F21" s="48"/>
      <c r="G21" s="48"/>
      <c r="H21" s="48"/>
      <c r="I21" s="159" t="s">
        <v>34</v>
      </c>
      <c r="J21" s="36" t="s">
        <v>22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40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22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42</v>
      </c>
      <c r="E27" s="48"/>
      <c r="F27" s="48"/>
      <c r="G27" s="48"/>
      <c r="H27" s="48"/>
      <c r="I27" s="157"/>
      <c r="J27" s="168">
        <f>ROUND(J80,2)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44</v>
      </c>
      <c r="G29" s="48"/>
      <c r="H29" s="48"/>
      <c r="I29" s="169" t="s">
        <v>43</v>
      </c>
      <c r="J29" s="53" t="s">
        <v>45</v>
      </c>
      <c r="K29" s="52"/>
    </row>
    <row r="30" spans="2:11" s="1" customFormat="1" ht="14.4" customHeight="1">
      <c r="B30" s="47"/>
      <c r="C30" s="48"/>
      <c r="D30" s="56" t="s">
        <v>46</v>
      </c>
      <c r="E30" s="56" t="s">
        <v>47</v>
      </c>
      <c r="F30" s="170">
        <f>ROUND(SUM(BE80:BE92),2)</f>
        <v>0</v>
      </c>
      <c r="G30" s="48"/>
      <c r="H30" s="48"/>
      <c r="I30" s="171">
        <v>0.21</v>
      </c>
      <c r="J30" s="170">
        <f>ROUND(ROUND((SUM(BE80:BE92)),2)*I30,2)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48</v>
      </c>
      <c r="F31" s="170">
        <f>ROUND(SUM(BF80:BF92),2)</f>
        <v>0</v>
      </c>
      <c r="G31" s="48"/>
      <c r="H31" s="48"/>
      <c r="I31" s="171">
        <v>0.15</v>
      </c>
      <c r="J31" s="170">
        <f>ROUND(ROUND((SUM(BF80:BF92)),2)*I31,2)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49</v>
      </c>
      <c r="F32" s="170">
        <f>ROUND(SUM(BG80:BG92),2)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50</v>
      </c>
      <c r="F33" s="170">
        <f>ROUND(SUM(BH80:BH92),2)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51</v>
      </c>
      <c r="F34" s="170">
        <f>ROUND(SUM(BI80:BI92),2)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52</v>
      </c>
      <c r="E36" s="99"/>
      <c r="F36" s="99"/>
      <c r="G36" s="174" t="s">
        <v>53</v>
      </c>
      <c r="H36" s="175" t="s">
        <v>54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PLÁNICE - OBNOVA A DOSTAVBA VODOVODU A KANALIZACE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SO 001 - VRN - vedlejší rozpočtové náklady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25</v>
      </c>
      <c r="D49" s="48"/>
      <c r="E49" s="48"/>
      <c r="F49" s="36" t="str">
        <f>F12</f>
        <v xml:space="preserve"> </v>
      </c>
      <c r="G49" s="48"/>
      <c r="H49" s="48"/>
      <c r="I49" s="159" t="s">
        <v>27</v>
      </c>
      <c r="J49" s="160" t="str">
        <f>IF(J12="","",J12)</f>
        <v>28. 11. 2018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31</v>
      </c>
      <c r="D51" s="48"/>
      <c r="E51" s="48"/>
      <c r="F51" s="36" t="str">
        <f>E15</f>
        <v>Město Plánice</v>
      </c>
      <c r="G51" s="48"/>
      <c r="H51" s="48"/>
      <c r="I51" s="159" t="s">
        <v>37</v>
      </c>
      <c r="J51" s="45" t="str">
        <f>E21</f>
        <v>Valbek, spol. s r.o.</v>
      </c>
      <c r="K51" s="52"/>
    </row>
    <row r="52" spans="2:11" s="1" customFormat="1" ht="14.4" customHeight="1">
      <c r="B52" s="47"/>
      <c r="C52" s="41" t="s">
        <v>35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113</v>
      </c>
      <c r="D54" s="172"/>
      <c r="E54" s="172"/>
      <c r="F54" s="172"/>
      <c r="G54" s="172"/>
      <c r="H54" s="172"/>
      <c r="I54" s="186"/>
      <c r="J54" s="187" t="s">
        <v>114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115</v>
      </c>
      <c r="D56" s="48"/>
      <c r="E56" s="48"/>
      <c r="F56" s="48"/>
      <c r="G56" s="48"/>
      <c r="H56" s="48"/>
      <c r="I56" s="157"/>
      <c r="J56" s="168">
        <f>J80</f>
        <v>0</v>
      </c>
      <c r="K56" s="52"/>
      <c r="AU56" s="25" t="s">
        <v>116</v>
      </c>
    </row>
    <row r="57" spans="2:11" s="8" customFormat="1" ht="24.95" customHeight="1">
      <c r="B57" s="190"/>
      <c r="C57" s="191"/>
      <c r="D57" s="192" t="s">
        <v>117</v>
      </c>
      <c r="E57" s="193"/>
      <c r="F57" s="193"/>
      <c r="G57" s="193"/>
      <c r="H57" s="193"/>
      <c r="I57" s="194"/>
      <c r="J57" s="195">
        <f>J81</f>
        <v>0</v>
      </c>
      <c r="K57" s="196"/>
    </row>
    <row r="58" spans="2:11" s="9" customFormat="1" ht="19.9" customHeight="1">
      <c r="B58" s="197"/>
      <c r="C58" s="198"/>
      <c r="D58" s="199" t="s">
        <v>118</v>
      </c>
      <c r="E58" s="200"/>
      <c r="F58" s="200"/>
      <c r="G58" s="200"/>
      <c r="H58" s="200"/>
      <c r="I58" s="201"/>
      <c r="J58" s="202">
        <f>J82</f>
        <v>0</v>
      </c>
      <c r="K58" s="203"/>
    </row>
    <row r="59" spans="2:11" s="8" customFormat="1" ht="24.95" customHeight="1">
      <c r="B59" s="190"/>
      <c r="C59" s="191"/>
      <c r="D59" s="192" t="s">
        <v>119</v>
      </c>
      <c r="E59" s="193"/>
      <c r="F59" s="193"/>
      <c r="G59" s="193"/>
      <c r="H59" s="193"/>
      <c r="I59" s="194"/>
      <c r="J59" s="195">
        <f>J85</f>
        <v>0</v>
      </c>
      <c r="K59" s="196"/>
    </row>
    <row r="60" spans="2:11" s="9" customFormat="1" ht="19.9" customHeight="1">
      <c r="B60" s="197"/>
      <c r="C60" s="198"/>
      <c r="D60" s="199" t="s">
        <v>120</v>
      </c>
      <c r="E60" s="200"/>
      <c r="F60" s="200"/>
      <c r="G60" s="200"/>
      <c r="H60" s="200"/>
      <c r="I60" s="201"/>
      <c r="J60" s="202">
        <f>J86</f>
        <v>0</v>
      </c>
      <c r="K60" s="203"/>
    </row>
    <row r="61" spans="2:11" s="1" customFormat="1" ht="21.8" customHeight="1">
      <c r="B61" s="47"/>
      <c r="C61" s="48"/>
      <c r="D61" s="48"/>
      <c r="E61" s="48"/>
      <c r="F61" s="48"/>
      <c r="G61" s="48"/>
      <c r="H61" s="48"/>
      <c r="I61" s="157"/>
      <c r="J61" s="48"/>
      <c r="K61" s="52"/>
    </row>
    <row r="62" spans="2:11" s="1" customFormat="1" ht="6.95" customHeight="1">
      <c r="B62" s="68"/>
      <c r="C62" s="69"/>
      <c r="D62" s="69"/>
      <c r="E62" s="69"/>
      <c r="F62" s="69"/>
      <c r="G62" s="69"/>
      <c r="H62" s="69"/>
      <c r="I62" s="179"/>
      <c r="J62" s="69"/>
      <c r="K62" s="70"/>
    </row>
    <row r="66" spans="2:12" s="1" customFormat="1" ht="6.95" customHeight="1">
      <c r="B66" s="71"/>
      <c r="C66" s="72"/>
      <c r="D66" s="72"/>
      <c r="E66" s="72"/>
      <c r="F66" s="72"/>
      <c r="G66" s="72"/>
      <c r="H66" s="72"/>
      <c r="I66" s="182"/>
      <c r="J66" s="72"/>
      <c r="K66" s="72"/>
      <c r="L66" s="73"/>
    </row>
    <row r="67" spans="2:12" s="1" customFormat="1" ht="36.95" customHeight="1">
      <c r="B67" s="47"/>
      <c r="C67" s="74" t="s">
        <v>121</v>
      </c>
      <c r="D67" s="75"/>
      <c r="E67" s="75"/>
      <c r="F67" s="75"/>
      <c r="G67" s="75"/>
      <c r="H67" s="75"/>
      <c r="I67" s="204"/>
      <c r="J67" s="75"/>
      <c r="K67" s="75"/>
      <c r="L67" s="73"/>
    </row>
    <row r="68" spans="2:12" s="1" customFormat="1" ht="6.95" customHeight="1">
      <c r="B68" s="47"/>
      <c r="C68" s="75"/>
      <c r="D68" s="75"/>
      <c r="E68" s="75"/>
      <c r="F68" s="75"/>
      <c r="G68" s="75"/>
      <c r="H68" s="75"/>
      <c r="I68" s="204"/>
      <c r="J68" s="75"/>
      <c r="K68" s="75"/>
      <c r="L68" s="73"/>
    </row>
    <row r="69" spans="2:12" s="1" customFormat="1" ht="14.4" customHeight="1">
      <c r="B69" s="47"/>
      <c r="C69" s="77" t="s">
        <v>18</v>
      </c>
      <c r="D69" s="75"/>
      <c r="E69" s="75"/>
      <c r="F69" s="75"/>
      <c r="G69" s="75"/>
      <c r="H69" s="75"/>
      <c r="I69" s="204"/>
      <c r="J69" s="75"/>
      <c r="K69" s="75"/>
      <c r="L69" s="73"/>
    </row>
    <row r="70" spans="2:12" s="1" customFormat="1" ht="16.5" customHeight="1">
      <c r="B70" s="47"/>
      <c r="C70" s="75"/>
      <c r="D70" s="75"/>
      <c r="E70" s="205" t="str">
        <f>E7</f>
        <v>PLÁNICE - OBNOVA A DOSTAVBA VODOVODU A KANALIZACE</v>
      </c>
      <c r="F70" s="77"/>
      <c r="G70" s="77"/>
      <c r="H70" s="77"/>
      <c r="I70" s="204"/>
      <c r="J70" s="75"/>
      <c r="K70" s="75"/>
      <c r="L70" s="73"/>
    </row>
    <row r="71" spans="2:12" s="1" customFormat="1" ht="14.4" customHeight="1">
      <c r="B71" s="47"/>
      <c r="C71" s="77" t="s">
        <v>110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17.25" customHeight="1">
      <c r="B72" s="47"/>
      <c r="C72" s="75"/>
      <c r="D72" s="75"/>
      <c r="E72" s="83" t="str">
        <f>E9</f>
        <v>SO 001 - VRN - vedlejší rozpočtové náklady</v>
      </c>
      <c r="F72" s="75"/>
      <c r="G72" s="75"/>
      <c r="H72" s="75"/>
      <c r="I72" s="204"/>
      <c r="J72" s="75"/>
      <c r="K72" s="75"/>
      <c r="L72" s="73"/>
    </row>
    <row r="73" spans="2:12" s="1" customFormat="1" ht="6.95" customHeight="1">
      <c r="B73" s="47"/>
      <c r="C73" s="75"/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8" customHeight="1">
      <c r="B74" s="47"/>
      <c r="C74" s="77" t="s">
        <v>25</v>
      </c>
      <c r="D74" s="75"/>
      <c r="E74" s="75"/>
      <c r="F74" s="206" t="str">
        <f>F12</f>
        <v xml:space="preserve"> </v>
      </c>
      <c r="G74" s="75"/>
      <c r="H74" s="75"/>
      <c r="I74" s="207" t="s">
        <v>27</v>
      </c>
      <c r="J74" s="86" t="str">
        <f>IF(J12="","",J12)</f>
        <v>28. 11. 2018</v>
      </c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3.5">
      <c r="B76" s="47"/>
      <c r="C76" s="77" t="s">
        <v>31</v>
      </c>
      <c r="D76" s="75"/>
      <c r="E76" s="75"/>
      <c r="F76" s="206" t="str">
        <f>E15</f>
        <v>Město Plánice</v>
      </c>
      <c r="G76" s="75"/>
      <c r="H76" s="75"/>
      <c r="I76" s="207" t="s">
        <v>37</v>
      </c>
      <c r="J76" s="206" t="str">
        <f>E21</f>
        <v>Valbek, spol. s r.o.</v>
      </c>
      <c r="K76" s="75"/>
      <c r="L76" s="73"/>
    </row>
    <row r="77" spans="2:12" s="1" customFormat="1" ht="14.4" customHeight="1">
      <c r="B77" s="47"/>
      <c r="C77" s="77" t="s">
        <v>35</v>
      </c>
      <c r="D77" s="75"/>
      <c r="E77" s="75"/>
      <c r="F77" s="206" t="str">
        <f>IF(E18="","",E18)</f>
        <v/>
      </c>
      <c r="G77" s="75"/>
      <c r="H77" s="75"/>
      <c r="I77" s="204"/>
      <c r="J77" s="75"/>
      <c r="K77" s="75"/>
      <c r="L77" s="73"/>
    </row>
    <row r="78" spans="2:12" s="1" customFormat="1" ht="10.3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pans="2:20" s="10" customFormat="1" ht="29.25" customHeight="1">
      <c r="B79" s="208"/>
      <c r="C79" s="209" t="s">
        <v>122</v>
      </c>
      <c r="D79" s="210" t="s">
        <v>61</v>
      </c>
      <c r="E79" s="210" t="s">
        <v>57</v>
      </c>
      <c r="F79" s="210" t="s">
        <v>123</v>
      </c>
      <c r="G79" s="210" t="s">
        <v>124</v>
      </c>
      <c r="H79" s="210" t="s">
        <v>125</v>
      </c>
      <c r="I79" s="211" t="s">
        <v>126</v>
      </c>
      <c r="J79" s="210" t="s">
        <v>114</v>
      </c>
      <c r="K79" s="212" t="s">
        <v>127</v>
      </c>
      <c r="L79" s="213"/>
      <c r="M79" s="103" t="s">
        <v>128</v>
      </c>
      <c r="N79" s="104" t="s">
        <v>46</v>
      </c>
      <c r="O79" s="104" t="s">
        <v>129</v>
      </c>
      <c r="P79" s="104" t="s">
        <v>130</v>
      </c>
      <c r="Q79" s="104" t="s">
        <v>131</v>
      </c>
      <c r="R79" s="104" t="s">
        <v>132</v>
      </c>
      <c r="S79" s="104" t="s">
        <v>133</v>
      </c>
      <c r="T79" s="105" t="s">
        <v>134</v>
      </c>
    </row>
    <row r="80" spans="2:63" s="1" customFormat="1" ht="29.25" customHeight="1">
      <c r="B80" s="47"/>
      <c r="C80" s="109" t="s">
        <v>115</v>
      </c>
      <c r="D80" s="75"/>
      <c r="E80" s="75"/>
      <c r="F80" s="75"/>
      <c r="G80" s="75"/>
      <c r="H80" s="75"/>
      <c r="I80" s="204"/>
      <c r="J80" s="214">
        <f>BK80</f>
        <v>0</v>
      </c>
      <c r="K80" s="75"/>
      <c r="L80" s="73"/>
      <c r="M80" s="106"/>
      <c r="N80" s="107"/>
      <c r="O80" s="107"/>
      <c r="P80" s="215">
        <f>P81+P85</f>
        <v>0</v>
      </c>
      <c r="Q80" s="107"/>
      <c r="R80" s="215">
        <f>R81+R85</f>
        <v>0</v>
      </c>
      <c r="S80" s="107"/>
      <c r="T80" s="216">
        <f>T81+T85</f>
        <v>0</v>
      </c>
      <c r="AT80" s="25" t="s">
        <v>75</v>
      </c>
      <c r="AU80" s="25" t="s">
        <v>116</v>
      </c>
      <c r="BK80" s="217">
        <f>BK81+BK85</f>
        <v>0</v>
      </c>
    </row>
    <row r="81" spans="2:63" s="11" customFormat="1" ht="37.4" customHeight="1">
      <c r="B81" s="218"/>
      <c r="C81" s="219"/>
      <c r="D81" s="220" t="s">
        <v>75</v>
      </c>
      <c r="E81" s="221" t="s">
        <v>135</v>
      </c>
      <c r="F81" s="221" t="s">
        <v>136</v>
      </c>
      <c r="G81" s="219"/>
      <c r="H81" s="219"/>
      <c r="I81" s="222"/>
      <c r="J81" s="223">
        <f>BK81</f>
        <v>0</v>
      </c>
      <c r="K81" s="219"/>
      <c r="L81" s="224"/>
      <c r="M81" s="225"/>
      <c r="N81" s="226"/>
      <c r="O81" s="226"/>
      <c r="P81" s="227">
        <f>P82</f>
        <v>0</v>
      </c>
      <c r="Q81" s="226"/>
      <c r="R81" s="227">
        <f>R82</f>
        <v>0</v>
      </c>
      <c r="S81" s="226"/>
      <c r="T81" s="228">
        <f>T82</f>
        <v>0</v>
      </c>
      <c r="AR81" s="229" t="s">
        <v>137</v>
      </c>
      <c r="AT81" s="230" t="s">
        <v>75</v>
      </c>
      <c r="AU81" s="230" t="s">
        <v>76</v>
      </c>
      <c r="AY81" s="229" t="s">
        <v>138</v>
      </c>
      <c r="BK81" s="231">
        <f>BK82</f>
        <v>0</v>
      </c>
    </row>
    <row r="82" spans="2:63" s="11" customFormat="1" ht="19.9" customHeight="1">
      <c r="B82" s="218"/>
      <c r="C82" s="219"/>
      <c r="D82" s="220" t="s">
        <v>75</v>
      </c>
      <c r="E82" s="232" t="s">
        <v>139</v>
      </c>
      <c r="F82" s="232" t="s">
        <v>136</v>
      </c>
      <c r="G82" s="219"/>
      <c r="H82" s="219"/>
      <c r="I82" s="222"/>
      <c r="J82" s="233">
        <f>BK82</f>
        <v>0</v>
      </c>
      <c r="K82" s="219"/>
      <c r="L82" s="224"/>
      <c r="M82" s="225"/>
      <c r="N82" s="226"/>
      <c r="O82" s="226"/>
      <c r="P82" s="227">
        <f>SUM(P83:P84)</f>
        <v>0</v>
      </c>
      <c r="Q82" s="226"/>
      <c r="R82" s="227">
        <f>SUM(R83:R84)</f>
        <v>0</v>
      </c>
      <c r="S82" s="226"/>
      <c r="T82" s="228">
        <f>SUM(T83:T84)</f>
        <v>0</v>
      </c>
      <c r="AR82" s="229" t="s">
        <v>137</v>
      </c>
      <c r="AT82" s="230" t="s">
        <v>75</v>
      </c>
      <c r="AU82" s="230" t="s">
        <v>24</v>
      </c>
      <c r="AY82" s="229" t="s">
        <v>138</v>
      </c>
      <c r="BK82" s="231">
        <f>SUM(BK83:BK84)</f>
        <v>0</v>
      </c>
    </row>
    <row r="83" spans="2:65" s="1" customFormat="1" ht="16.5" customHeight="1">
      <c r="B83" s="47"/>
      <c r="C83" s="234" t="s">
        <v>24</v>
      </c>
      <c r="D83" s="234" t="s">
        <v>140</v>
      </c>
      <c r="E83" s="235" t="s">
        <v>141</v>
      </c>
      <c r="F83" s="236" t="s">
        <v>142</v>
      </c>
      <c r="G83" s="237" t="s">
        <v>143</v>
      </c>
      <c r="H83" s="238">
        <v>1</v>
      </c>
      <c r="I83" s="239"/>
      <c r="J83" s="240">
        <f>ROUND(I83*H83,2)</f>
        <v>0</v>
      </c>
      <c r="K83" s="236" t="s">
        <v>22</v>
      </c>
      <c r="L83" s="73"/>
      <c r="M83" s="241" t="s">
        <v>22</v>
      </c>
      <c r="N83" s="242" t="s">
        <v>47</v>
      </c>
      <c r="O83" s="48"/>
      <c r="P83" s="243">
        <f>O83*H83</f>
        <v>0</v>
      </c>
      <c r="Q83" s="243">
        <v>0</v>
      </c>
      <c r="R83" s="243">
        <f>Q83*H83</f>
        <v>0</v>
      </c>
      <c r="S83" s="243">
        <v>0</v>
      </c>
      <c r="T83" s="244">
        <f>S83*H83</f>
        <v>0</v>
      </c>
      <c r="AR83" s="25" t="s">
        <v>144</v>
      </c>
      <c r="AT83" s="25" t="s">
        <v>140</v>
      </c>
      <c r="AU83" s="25" t="s">
        <v>85</v>
      </c>
      <c r="AY83" s="25" t="s">
        <v>138</v>
      </c>
      <c r="BE83" s="245">
        <f>IF(N83="základní",J83,0)</f>
        <v>0</v>
      </c>
      <c r="BF83" s="245">
        <f>IF(N83="snížená",J83,0)</f>
        <v>0</v>
      </c>
      <c r="BG83" s="245">
        <f>IF(N83="zákl. přenesená",J83,0)</f>
        <v>0</v>
      </c>
      <c r="BH83" s="245">
        <f>IF(N83="sníž. přenesená",J83,0)</f>
        <v>0</v>
      </c>
      <c r="BI83" s="245">
        <f>IF(N83="nulová",J83,0)</f>
        <v>0</v>
      </c>
      <c r="BJ83" s="25" t="s">
        <v>24</v>
      </c>
      <c r="BK83" s="245">
        <f>ROUND(I83*H83,2)</f>
        <v>0</v>
      </c>
      <c r="BL83" s="25" t="s">
        <v>144</v>
      </c>
      <c r="BM83" s="25" t="s">
        <v>145</v>
      </c>
    </row>
    <row r="84" spans="2:47" s="1" customFormat="1" ht="13.5">
      <c r="B84" s="47"/>
      <c r="C84" s="75"/>
      <c r="D84" s="246" t="s">
        <v>146</v>
      </c>
      <c r="E84" s="75"/>
      <c r="F84" s="247" t="s">
        <v>142</v>
      </c>
      <c r="G84" s="75"/>
      <c r="H84" s="75"/>
      <c r="I84" s="204"/>
      <c r="J84" s="75"/>
      <c r="K84" s="75"/>
      <c r="L84" s="73"/>
      <c r="M84" s="248"/>
      <c r="N84" s="48"/>
      <c r="O84" s="48"/>
      <c r="P84" s="48"/>
      <c r="Q84" s="48"/>
      <c r="R84" s="48"/>
      <c r="S84" s="48"/>
      <c r="T84" s="96"/>
      <c r="AT84" s="25" t="s">
        <v>146</v>
      </c>
      <c r="AU84" s="25" t="s">
        <v>85</v>
      </c>
    </row>
    <row r="85" spans="2:63" s="11" customFormat="1" ht="37.4" customHeight="1">
      <c r="B85" s="218"/>
      <c r="C85" s="219"/>
      <c r="D85" s="220" t="s">
        <v>75</v>
      </c>
      <c r="E85" s="221" t="s">
        <v>147</v>
      </c>
      <c r="F85" s="221" t="s">
        <v>148</v>
      </c>
      <c r="G85" s="219"/>
      <c r="H85" s="219"/>
      <c r="I85" s="222"/>
      <c r="J85" s="223">
        <f>BK85</f>
        <v>0</v>
      </c>
      <c r="K85" s="219"/>
      <c r="L85" s="224"/>
      <c r="M85" s="225"/>
      <c r="N85" s="226"/>
      <c r="O85" s="226"/>
      <c r="P85" s="227">
        <f>P86</f>
        <v>0</v>
      </c>
      <c r="Q85" s="226"/>
      <c r="R85" s="227">
        <f>R86</f>
        <v>0</v>
      </c>
      <c r="S85" s="226"/>
      <c r="T85" s="228">
        <f>T86</f>
        <v>0</v>
      </c>
      <c r="AR85" s="229" t="s">
        <v>149</v>
      </c>
      <c r="AT85" s="230" t="s">
        <v>75</v>
      </c>
      <c r="AU85" s="230" t="s">
        <v>76</v>
      </c>
      <c r="AY85" s="229" t="s">
        <v>138</v>
      </c>
      <c r="BK85" s="231">
        <f>BK86</f>
        <v>0</v>
      </c>
    </row>
    <row r="86" spans="2:63" s="11" customFormat="1" ht="19.9" customHeight="1">
      <c r="B86" s="218"/>
      <c r="C86" s="219"/>
      <c r="D86" s="220" t="s">
        <v>75</v>
      </c>
      <c r="E86" s="232" t="s">
        <v>76</v>
      </c>
      <c r="F86" s="232" t="s">
        <v>148</v>
      </c>
      <c r="G86" s="219"/>
      <c r="H86" s="219"/>
      <c r="I86" s="222"/>
      <c r="J86" s="233">
        <f>BK86</f>
        <v>0</v>
      </c>
      <c r="K86" s="219"/>
      <c r="L86" s="224"/>
      <c r="M86" s="225"/>
      <c r="N86" s="226"/>
      <c r="O86" s="226"/>
      <c r="P86" s="227">
        <f>SUM(P87:P92)</f>
        <v>0</v>
      </c>
      <c r="Q86" s="226"/>
      <c r="R86" s="227">
        <f>SUM(R87:R92)</f>
        <v>0</v>
      </c>
      <c r="S86" s="226"/>
      <c r="T86" s="228">
        <f>SUM(T87:T92)</f>
        <v>0</v>
      </c>
      <c r="AR86" s="229" t="s">
        <v>149</v>
      </c>
      <c r="AT86" s="230" t="s">
        <v>75</v>
      </c>
      <c r="AU86" s="230" t="s">
        <v>24</v>
      </c>
      <c r="AY86" s="229" t="s">
        <v>138</v>
      </c>
      <c r="BK86" s="231">
        <f>SUM(BK87:BK92)</f>
        <v>0</v>
      </c>
    </row>
    <row r="87" spans="2:65" s="1" customFormat="1" ht="16.5" customHeight="1">
      <c r="B87" s="47"/>
      <c r="C87" s="234" t="s">
        <v>85</v>
      </c>
      <c r="D87" s="234" t="s">
        <v>140</v>
      </c>
      <c r="E87" s="235" t="s">
        <v>150</v>
      </c>
      <c r="F87" s="236" t="s">
        <v>151</v>
      </c>
      <c r="G87" s="237" t="s">
        <v>143</v>
      </c>
      <c r="H87" s="238">
        <v>1</v>
      </c>
      <c r="I87" s="239"/>
      <c r="J87" s="240">
        <f>ROUND(I87*H87,2)</f>
        <v>0</v>
      </c>
      <c r="K87" s="236" t="s">
        <v>22</v>
      </c>
      <c r="L87" s="73"/>
      <c r="M87" s="241" t="s">
        <v>22</v>
      </c>
      <c r="N87" s="242" t="s">
        <v>47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</v>
      </c>
      <c r="T87" s="244">
        <f>S87*H87</f>
        <v>0</v>
      </c>
      <c r="AR87" s="25" t="s">
        <v>152</v>
      </c>
      <c r="AT87" s="25" t="s">
        <v>140</v>
      </c>
      <c r="AU87" s="25" t="s">
        <v>85</v>
      </c>
      <c r="AY87" s="25" t="s">
        <v>138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24</v>
      </c>
      <c r="BK87" s="245">
        <f>ROUND(I87*H87,2)</f>
        <v>0</v>
      </c>
      <c r="BL87" s="25" t="s">
        <v>152</v>
      </c>
      <c r="BM87" s="25" t="s">
        <v>153</v>
      </c>
    </row>
    <row r="88" spans="2:47" s="1" customFormat="1" ht="13.5">
      <c r="B88" s="47"/>
      <c r="C88" s="75"/>
      <c r="D88" s="246" t="s">
        <v>146</v>
      </c>
      <c r="E88" s="75"/>
      <c r="F88" s="247" t="s">
        <v>151</v>
      </c>
      <c r="G88" s="75"/>
      <c r="H88" s="75"/>
      <c r="I88" s="204"/>
      <c r="J88" s="75"/>
      <c r="K88" s="75"/>
      <c r="L88" s="73"/>
      <c r="M88" s="248"/>
      <c r="N88" s="48"/>
      <c r="O88" s="48"/>
      <c r="P88" s="48"/>
      <c r="Q88" s="48"/>
      <c r="R88" s="48"/>
      <c r="S88" s="48"/>
      <c r="T88" s="96"/>
      <c r="AT88" s="25" t="s">
        <v>146</v>
      </c>
      <c r="AU88" s="25" t="s">
        <v>85</v>
      </c>
    </row>
    <row r="89" spans="2:65" s="1" customFormat="1" ht="16.5" customHeight="1">
      <c r="B89" s="47"/>
      <c r="C89" s="234" t="s">
        <v>154</v>
      </c>
      <c r="D89" s="234" t="s">
        <v>140</v>
      </c>
      <c r="E89" s="235" t="s">
        <v>155</v>
      </c>
      <c r="F89" s="236" t="s">
        <v>156</v>
      </c>
      <c r="G89" s="237" t="s">
        <v>143</v>
      </c>
      <c r="H89" s="238">
        <v>1</v>
      </c>
      <c r="I89" s="239"/>
      <c r="J89" s="240">
        <f>ROUND(I89*H89,2)</f>
        <v>0</v>
      </c>
      <c r="K89" s="236" t="s">
        <v>22</v>
      </c>
      <c r="L89" s="73"/>
      <c r="M89" s="241" t="s">
        <v>22</v>
      </c>
      <c r="N89" s="242" t="s">
        <v>47</v>
      </c>
      <c r="O89" s="48"/>
      <c r="P89" s="243">
        <f>O89*H89</f>
        <v>0</v>
      </c>
      <c r="Q89" s="243">
        <v>0</v>
      </c>
      <c r="R89" s="243">
        <f>Q89*H89</f>
        <v>0</v>
      </c>
      <c r="S89" s="243">
        <v>0</v>
      </c>
      <c r="T89" s="244">
        <f>S89*H89</f>
        <v>0</v>
      </c>
      <c r="AR89" s="25" t="s">
        <v>152</v>
      </c>
      <c r="AT89" s="25" t="s">
        <v>140</v>
      </c>
      <c r="AU89" s="25" t="s">
        <v>85</v>
      </c>
      <c r="AY89" s="25" t="s">
        <v>138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5" t="s">
        <v>24</v>
      </c>
      <c r="BK89" s="245">
        <f>ROUND(I89*H89,2)</f>
        <v>0</v>
      </c>
      <c r="BL89" s="25" t="s">
        <v>152</v>
      </c>
      <c r="BM89" s="25" t="s">
        <v>157</v>
      </c>
    </row>
    <row r="90" spans="2:47" s="1" customFormat="1" ht="13.5">
      <c r="B90" s="47"/>
      <c r="C90" s="75"/>
      <c r="D90" s="246" t="s">
        <v>146</v>
      </c>
      <c r="E90" s="75"/>
      <c r="F90" s="247" t="s">
        <v>158</v>
      </c>
      <c r="G90" s="75"/>
      <c r="H90" s="75"/>
      <c r="I90" s="204"/>
      <c r="J90" s="75"/>
      <c r="K90" s="75"/>
      <c r="L90" s="73"/>
      <c r="M90" s="248"/>
      <c r="N90" s="48"/>
      <c r="O90" s="48"/>
      <c r="P90" s="48"/>
      <c r="Q90" s="48"/>
      <c r="R90" s="48"/>
      <c r="S90" s="48"/>
      <c r="T90" s="96"/>
      <c r="AT90" s="25" t="s">
        <v>146</v>
      </c>
      <c r="AU90" s="25" t="s">
        <v>85</v>
      </c>
    </row>
    <row r="91" spans="2:65" s="1" customFormat="1" ht="16.5" customHeight="1">
      <c r="B91" s="47"/>
      <c r="C91" s="234" t="s">
        <v>137</v>
      </c>
      <c r="D91" s="234" t="s">
        <v>140</v>
      </c>
      <c r="E91" s="235" t="s">
        <v>159</v>
      </c>
      <c r="F91" s="236" t="s">
        <v>160</v>
      </c>
      <c r="G91" s="237" t="s">
        <v>143</v>
      </c>
      <c r="H91" s="238">
        <v>1</v>
      </c>
      <c r="I91" s="239"/>
      <c r="J91" s="240">
        <f>ROUND(I91*H91,2)</f>
        <v>0</v>
      </c>
      <c r="K91" s="236" t="s">
        <v>22</v>
      </c>
      <c r="L91" s="73"/>
      <c r="M91" s="241" t="s">
        <v>22</v>
      </c>
      <c r="N91" s="242" t="s">
        <v>47</v>
      </c>
      <c r="O91" s="48"/>
      <c r="P91" s="243">
        <f>O91*H91</f>
        <v>0</v>
      </c>
      <c r="Q91" s="243">
        <v>0</v>
      </c>
      <c r="R91" s="243">
        <f>Q91*H91</f>
        <v>0</v>
      </c>
      <c r="S91" s="243">
        <v>0</v>
      </c>
      <c r="T91" s="244">
        <f>S91*H91</f>
        <v>0</v>
      </c>
      <c r="AR91" s="25" t="s">
        <v>152</v>
      </c>
      <c r="AT91" s="25" t="s">
        <v>140</v>
      </c>
      <c r="AU91" s="25" t="s">
        <v>85</v>
      </c>
      <c r="AY91" s="25" t="s">
        <v>138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24</v>
      </c>
      <c r="BK91" s="245">
        <f>ROUND(I91*H91,2)</f>
        <v>0</v>
      </c>
      <c r="BL91" s="25" t="s">
        <v>152</v>
      </c>
      <c r="BM91" s="25" t="s">
        <v>161</v>
      </c>
    </row>
    <row r="92" spans="2:47" s="1" customFormat="1" ht="13.5">
      <c r="B92" s="47"/>
      <c r="C92" s="75"/>
      <c r="D92" s="246" t="s">
        <v>146</v>
      </c>
      <c r="E92" s="75"/>
      <c r="F92" s="247" t="s">
        <v>160</v>
      </c>
      <c r="G92" s="75"/>
      <c r="H92" s="75"/>
      <c r="I92" s="204"/>
      <c r="J92" s="75"/>
      <c r="K92" s="75"/>
      <c r="L92" s="73"/>
      <c r="M92" s="249"/>
      <c r="N92" s="250"/>
      <c r="O92" s="250"/>
      <c r="P92" s="250"/>
      <c r="Q92" s="250"/>
      <c r="R92" s="250"/>
      <c r="S92" s="250"/>
      <c r="T92" s="251"/>
      <c r="AT92" s="25" t="s">
        <v>146</v>
      </c>
      <c r="AU92" s="25" t="s">
        <v>85</v>
      </c>
    </row>
    <row r="93" spans="2:12" s="1" customFormat="1" ht="6.95" customHeight="1">
      <c r="B93" s="68"/>
      <c r="C93" s="69"/>
      <c r="D93" s="69"/>
      <c r="E93" s="69"/>
      <c r="F93" s="69"/>
      <c r="G93" s="69"/>
      <c r="H93" s="69"/>
      <c r="I93" s="179"/>
      <c r="J93" s="69"/>
      <c r="K93" s="69"/>
      <c r="L93" s="73"/>
    </row>
  </sheetData>
  <sheetProtection password="CC35" sheet="1" objects="1" scenarios="1" formatColumns="0" formatRows="0" autoFilter="0"/>
  <autoFilter ref="C79:K92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89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PLÁNICE - OBNOVA A DOSTAVBA VODOVODU A KANALIZACE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162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22</v>
      </c>
      <c r="G11" s="48"/>
      <c r="H11" s="48"/>
      <c r="I11" s="159" t="s">
        <v>23</v>
      </c>
      <c r="J11" s="36" t="s">
        <v>22</v>
      </c>
      <c r="K11" s="52"/>
    </row>
    <row r="12" spans="2:11" s="1" customFormat="1" ht="14.4" customHeight="1">
      <c r="B12" s="47"/>
      <c r="C12" s="48"/>
      <c r="D12" s="41" t="s">
        <v>25</v>
      </c>
      <c r="E12" s="48"/>
      <c r="F12" s="36" t="s">
        <v>26</v>
      </c>
      <c r="G12" s="48"/>
      <c r="H12" s="48"/>
      <c r="I12" s="159" t="s">
        <v>27</v>
      </c>
      <c r="J12" s="160" t="str">
        <f>'Rekapitulace stavby'!AN8</f>
        <v>28. 11. 2018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31</v>
      </c>
      <c r="E14" s="48"/>
      <c r="F14" s="48"/>
      <c r="G14" s="48"/>
      <c r="H14" s="48"/>
      <c r="I14" s="159" t="s">
        <v>32</v>
      </c>
      <c r="J14" s="36" t="s">
        <v>22</v>
      </c>
      <c r="K14" s="52"/>
    </row>
    <row r="15" spans="2:11" s="1" customFormat="1" ht="18" customHeight="1">
      <c r="B15" s="47"/>
      <c r="C15" s="48"/>
      <c r="D15" s="48"/>
      <c r="E15" s="36" t="s">
        <v>33</v>
      </c>
      <c r="F15" s="48"/>
      <c r="G15" s="48"/>
      <c r="H15" s="48"/>
      <c r="I15" s="159" t="s">
        <v>34</v>
      </c>
      <c r="J15" s="36" t="s">
        <v>22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35</v>
      </c>
      <c r="E17" s="48"/>
      <c r="F17" s="48"/>
      <c r="G17" s="48"/>
      <c r="H17" s="48"/>
      <c r="I17" s="159" t="s">
        <v>32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34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37</v>
      </c>
      <c r="E20" s="48"/>
      <c r="F20" s="48"/>
      <c r="G20" s="48"/>
      <c r="H20" s="48"/>
      <c r="I20" s="159" t="s">
        <v>32</v>
      </c>
      <c r="J20" s="36" t="s">
        <v>22</v>
      </c>
      <c r="K20" s="52"/>
    </row>
    <row r="21" spans="2:11" s="1" customFormat="1" ht="18" customHeight="1">
      <c r="B21" s="47"/>
      <c r="C21" s="48"/>
      <c r="D21" s="48"/>
      <c r="E21" s="36" t="s">
        <v>38</v>
      </c>
      <c r="F21" s="48"/>
      <c r="G21" s="48"/>
      <c r="H21" s="48"/>
      <c r="I21" s="159" t="s">
        <v>34</v>
      </c>
      <c r="J21" s="36" t="s">
        <v>22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40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22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42</v>
      </c>
      <c r="E27" s="48"/>
      <c r="F27" s="48"/>
      <c r="G27" s="48"/>
      <c r="H27" s="48"/>
      <c r="I27" s="157"/>
      <c r="J27" s="168">
        <f>ROUND(J84,2)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44</v>
      </c>
      <c r="G29" s="48"/>
      <c r="H29" s="48"/>
      <c r="I29" s="169" t="s">
        <v>43</v>
      </c>
      <c r="J29" s="53" t="s">
        <v>45</v>
      </c>
      <c r="K29" s="52"/>
    </row>
    <row r="30" spans="2:11" s="1" customFormat="1" ht="14.4" customHeight="1">
      <c r="B30" s="47"/>
      <c r="C30" s="48"/>
      <c r="D30" s="56" t="s">
        <v>46</v>
      </c>
      <c r="E30" s="56" t="s">
        <v>47</v>
      </c>
      <c r="F30" s="170">
        <f>ROUND(SUM(BE84:BE390),2)</f>
        <v>0</v>
      </c>
      <c r="G30" s="48"/>
      <c r="H30" s="48"/>
      <c r="I30" s="171">
        <v>0.21</v>
      </c>
      <c r="J30" s="170">
        <f>ROUND(ROUND((SUM(BE84:BE390)),2)*I30,2)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48</v>
      </c>
      <c r="F31" s="170">
        <f>ROUND(SUM(BF84:BF390),2)</f>
        <v>0</v>
      </c>
      <c r="G31" s="48"/>
      <c r="H31" s="48"/>
      <c r="I31" s="171">
        <v>0.15</v>
      </c>
      <c r="J31" s="170">
        <f>ROUND(ROUND((SUM(BF84:BF390)),2)*I31,2)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49</v>
      </c>
      <c r="F32" s="170">
        <f>ROUND(SUM(BG84:BG390),2)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50</v>
      </c>
      <c r="F33" s="170">
        <f>ROUND(SUM(BH84:BH390),2)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51</v>
      </c>
      <c r="F34" s="170">
        <f>ROUND(SUM(BI84:BI390),2)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52</v>
      </c>
      <c r="E36" s="99"/>
      <c r="F36" s="99"/>
      <c r="G36" s="174" t="s">
        <v>53</v>
      </c>
      <c r="H36" s="175" t="s">
        <v>54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PLÁNICE - OBNOVA A DOSTAVBA VODOVODU A KANALIZACE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SO 304 - Vodovod ul. Klatovská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25</v>
      </c>
      <c r="D49" s="48"/>
      <c r="E49" s="48"/>
      <c r="F49" s="36" t="str">
        <f>F12</f>
        <v xml:space="preserve"> </v>
      </c>
      <c r="G49" s="48"/>
      <c r="H49" s="48"/>
      <c r="I49" s="159" t="s">
        <v>27</v>
      </c>
      <c r="J49" s="160" t="str">
        <f>IF(J12="","",J12)</f>
        <v>28. 11. 2018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31</v>
      </c>
      <c r="D51" s="48"/>
      <c r="E51" s="48"/>
      <c r="F51" s="36" t="str">
        <f>E15</f>
        <v>Město Plánice</v>
      </c>
      <c r="G51" s="48"/>
      <c r="H51" s="48"/>
      <c r="I51" s="159" t="s">
        <v>37</v>
      </c>
      <c r="J51" s="45" t="str">
        <f>E21</f>
        <v>Valbek, spol. s r.o.</v>
      </c>
      <c r="K51" s="52"/>
    </row>
    <row r="52" spans="2:11" s="1" customFormat="1" ht="14.4" customHeight="1">
      <c r="B52" s="47"/>
      <c r="C52" s="41" t="s">
        <v>35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113</v>
      </c>
      <c r="D54" s="172"/>
      <c r="E54" s="172"/>
      <c r="F54" s="172"/>
      <c r="G54" s="172"/>
      <c r="H54" s="172"/>
      <c r="I54" s="186"/>
      <c r="J54" s="187" t="s">
        <v>114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115</v>
      </c>
      <c r="D56" s="48"/>
      <c r="E56" s="48"/>
      <c r="F56" s="48"/>
      <c r="G56" s="48"/>
      <c r="H56" s="48"/>
      <c r="I56" s="157"/>
      <c r="J56" s="168">
        <f>J84</f>
        <v>0</v>
      </c>
      <c r="K56" s="52"/>
      <c r="AU56" s="25" t="s">
        <v>116</v>
      </c>
    </row>
    <row r="57" spans="2:11" s="8" customFormat="1" ht="24.95" customHeight="1">
      <c r="B57" s="190"/>
      <c r="C57" s="191"/>
      <c r="D57" s="192" t="s">
        <v>163</v>
      </c>
      <c r="E57" s="193"/>
      <c r="F57" s="193"/>
      <c r="G57" s="193"/>
      <c r="H57" s="193"/>
      <c r="I57" s="194"/>
      <c r="J57" s="195">
        <f>J85</f>
        <v>0</v>
      </c>
      <c r="K57" s="196"/>
    </row>
    <row r="58" spans="2:11" s="9" customFormat="1" ht="19.9" customHeight="1">
      <c r="B58" s="197"/>
      <c r="C58" s="198"/>
      <c r="D58" s="199" t="s">
        <v>164</v>
      </c>
      <c r="E58" s="200"/>
      <c r="F58" s="200"/>
      <c r="G58" s="200"/>
      <c r="H58" s="200"/>
      <c r="I58" s="201"/>
      <c r="J58" s="202">
        <f>J86</f>
        <v>0</v>
      </c>
      <c r="K58" s="203"/>
    </row>
    <row r="59" spans="2:11" s="9" customFormat="1" ht="19.9" customHeight="1">
      <c r="B59" s="197"/>
      <c r="C59" s="198"/>
      <c r="D59" s="199" t="s">
        <v>165</v>
      </c>
      <c r="E59" s="200"/>
      <c r="F59" s="200"/>
      <c r="G59" s="200"/>
      <c r="H59" s="200"/>
      <c r="I59" s="201"/>
      <c r="J59" s="202">
        <f>J208</f>
        <v>0</v>
      </c>
      <c r="K59" s="203"/>
    </row>
    <row r="60" spans="2:11" s="9" customFormat="1" ht="19.9" customHeight="1">
      <c r="B60" s="197"/>
      <c r="C60" s="198"/>
      <c r="D60" s="199" t="s">
        <v>166</v>
      </c>
      <c r="E60" s="200"/>
      <c r="F60" s="200"/>
      <c r="G60" s="200"/>
      <c r="H60" s="200"/>
      <c r="I60" s="201"/>
      <c r="J60" s="202">
        <f>J222</f>
        <v>0</v>
      </c>
      <c r="K60" s="203"/>
    </row>
    <row r="61" spans="2:11" s="9" customFormat="1" ht="19.9" customHeight="1">
      <c r="B61" s="197"/>
      <c r="C61" s="198"/>
      <c r="D61" s="199" t="s">
        <v>167</v>
      </c>
      <c r="E61" s="200"/>
      <c r="F61" s="200"/>
      <c r="G61" s="200"/>
      <c r="H61" s="200"/>
      <c r="I61" s="201"/>
      <c r="J61" s="202">
        <f>J254</f>
        <v>0</v>
      </c>
      <c r="K61" s="203"/>
    </row>
    <row r="62" spans="2:11" s="9" customFormat="1" ht="19.9" customHeight="1">
      <c r="B62" s="197"/>
      <c r="C62" s="198"/>
      <c r="D62" s="199" t="s">
        <v>168</v>
      </c>
      <c r="E62" s="200"/>
      <c r="F62" s="200"/>
      <c r="G62" s="200"/>
      <c r="H62" s="200"/>
      <c r="I62" s="201"/>
      <c r="J62" s="202">
        <f>J340</f>
        <v>0</v>
      </c>
      <c r="K62" s="203"/>
    </row>
    <row r="63" spans="2:11" s="9" customFormat="1" ht="19.9" customHeight="1">
      <c r="B63" s="197"/>
      <c r="C63" s="198"/>
      <c r="D63" s="199" t="s">
        <v>169</v>
      </c>
      <c r="E63" s="200"/>
      <c r="F63" s="200"/>
      <c r="G63" s="200"/>
      <c r="H63" s="200"/>
      <c r="I63" s="201"/>
      <c r="J63" s="202">
        <f>J353</f>
        <v>0</v>
      </c>
      <c r="K63" s="203"/>
    </row>
    <row r="64" spans="2:11" s="9" customFormat="1" ht="19.9" customHeight="1">
      <c r="B64" s="197"/>
      <c r="C64" s="198"/>
      <c r="D64" s="199" t="s">
        <v>170</v>
      </c>
      <c r="E64" s="200"/>
      <c r="F64" s="200"/>
      <c r="G64" s="200"/>
      <c r="H64" s="200"/>
      <c r="I64" s="201"/>
      <c r="J64" s="202">
        <f>J382</f>
        <v>0</v>
      </c>
      <c r="K64" s="203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7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79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2"/>
      <c r="J70" s="72"/>
      <c r="K70" s="72"/>
      <c r="L70" s="73"/>
    </row>
    <row r="71" spans="2:12" s="1" customFormat="1" ht="36.95" customHeight="1">
      <c r="B71" s="47"/>
      <c r="C71" s="74" t="s">
        <v>121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6.5" customHeight="1">
      <c r="B74" s="47"/>
      <c r="C74" s="75"/>
      <c r="D74" s="75"/>
      <c r="E74" s="205" t="str">
        <f>E7</f>
        <v>PLÁNICE - OBNOVA A DOSTAVBA VODOVODU A KANALIZACE</v>
      </c>
      <c r="F74" s="77"/>
      <c r="G74" s="77"/>
      <c r="H74" s="77"/>
      <c r="I74" s="204"/>
      <c r="J74" s="75"/>
      <c r="K74" s="75"/>
      <c r="L74" s="73"/>
    </row>
    <row r="75" spans="2:12" s="1" customFormat="1" ht="14.4" customHeight="1">
      <c r="B75" s="47"/>
      <c r="C75" s="77" t="s">
        <v>110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E9</f>
        <v>SO 304 - Vodovod ul. Klatovská</v>
      </c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8" customHeight="1">
      <c r="B78" s="47"/>
      <c r="C78" s="77" t="s">
        <v>25</v>
      </c>
      <c r="D78" s="75"/>
      <c r="E78" s="75"/>
      <c r="F78" s="206" t="str">
        <f>F12</f>
        <v xml:space="preserve"> </v>
      </c>
      <c r="G78" s="75"/>
      <c r="H78" s="75"/>
      <c r="I78" s="207" t="s">
        <v>27</v>
      </c>
      <c r="J78" s="86" t="str">
        <f>IF(J12="","",J12)</f>
        <v>28. 11. 2018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3.5">
      <c r="B80" s="47"/>
      <c r="C80" s="77" t="s">
        <v>31</v>
      </c>
      <c r="D80" s="75"/>
      <c r="E80" s="75"/>
      <c r="F80" s="206" t="str">
        <f>E15</f>
        <v>Město Plánice</v>
      </c>
      <c r="G80" s="75"/>
      <c r="H80" s="75"/>
      <c r="I80" s="207" t="s">
        <v>37</v>
      </c>
      <c r="J80" s="206" t="str">
        <f>E21</f>
        <v>Valbek, spol. s r.o.</v>
      </c>
      <c r="K80" s="75"/>
      <c r="L80" s="73"/>
    </row>
    <row r="81" spans="2:12" s="1" customFormat="1" ht="14.4" customHeight="1">
      <c r="B81" s="47"/>
      <c r="C81" s="77" t="s">
        <v>35</v>
      </c>
      <c r="D81" s="75"/>
      <c r="E81" s="75"/>
      <c r="F81" s="206" t="str">
        <f>IF(E18="","",E18)</f>
        <v/>
      </c>
      <c r="G81" s="75"/>
      <c r="H81" s="75"/>
      <c r="I81" s="204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20" s="10" customFormat="1" ht="29.25" customHeight="1">
      <c r="B83" s="208"/>
      <c r="C83" s="209" t="s">
        <v>122</v>
      </c>
      <c r="D83" s="210" t="s">
        <v>61</v>
      </c>
      <c r="E83" s="210" t="s">
        <v>57</v>
      </c>
      <c r="F83" s="210" t="s">
        <v>123</v>
      </c>
      <c r="G83" s="210" t="s">
        <v>124</v>
      </c>
      <c r="H83" s="210" t="s">
        <v>125</v>
      </c>
      <c r="I83" s="211" t="s">
        <v>126</v>
      </c>
      <c r="J83" s="210" t="s">
        <v>114</v>
      </c>
      <c r="K83" s="212" t="s">
        <v>127</v>
      </c>
      <c r="L83" s="213"/>
      <c r="M83" s="103" t="s">
        <v>128</v>
      </c>
      <c r="N83" s="104" t="s">
        <v>46</v>
      </c>
      <c r="O83" s="104" t="s">
        <v>129</v>
      </c>
      <c r="P83" s="104" t="s">
        <v>130</v>
      </c>
      <c r="Q83" s="104" t="s">
        <v>131</v>
      </c>
      <c r="R83" s="104" t="s">
        <v>132</v>
      </c>
      <c r="S83" s="104" t="s">
        <v>133</v>
      </c>
      <c r="T83" s="105" t="s">
        <v>134</v>
      </c>
    </row>
    <row r="84" spans="2:63" s="1" customFormat="1" ht="29.25" customHeight="1">
      <c r="B84" s="47"/>
      <c r="C84" s="109" t="s">
        <v>115</v>
      </c>
      <c r="D84" s="75"/>
      <c r="E84" s="75"/>
      <c r="F84" s="75"/>
      <c r="G84" s="75"/>
      <c r="H84" s="75"/>
      <c r="I84" s="204"/>
      <c r="J84" s="214">
        <f>BK84</f>
        <v>0</v>
      </c>
      <c r="K84" s="75"/>
      <c r="L84" s="73"/>
      <c r="M84" s="106"/>
      <c r="N84" s="107"/>
      <c r="O84" s="107"/>
      <c r="P84" s="215">
        <f>P85</f>
        <v>0</v>
      </c>
      <c r="Q84" s="107"/>
      <c r="R84" s="215">
        <f>R85</f>
        <v>350.79241885</v>
      </c>
      <c r="S84" s="107"/>
      <c r="T84" s="216">
        <f>T85</f>
        <v>396.0922</v>
      </c>
      <c r="AT84" s="25" t="s">
        <v>75</v>
      </c>
      <c r="AU84" s="25" t="s">
        <v>116</v>
      </c>
      <c r="BK84" s="217">
        <f>BK85</f>
        <v>0</v>
      </c>
    </row>
    <row r="85" spans="2:63" s="11" customFormat="1" ht="37.4" customHeight="1">
      <c r="B85" s="218"/>
      <c r="C85" s="219"/>
      <c r="D85" s="220" t="s">
        <v>75</v>
      </c>
      <c r="E85" s="221" t="s">
        <v>171</v>
      </c>
      <c r="F85" s="221" t="s">
        <v>172</v>
      </c>
      <c r="G85" s="219"/>
      <c r="H85" s="219"/>
      <c r="I85" s="222"/>
      <c r="J85" s="223">
        <f>BK85</f>
        <v>0</v>
      </c>
      <c r="K85" s="219"/>
      <c r="L85" s="224"/>
      <c r="M85" s="225"/>
      <c r="N85" s="226"/>
      <c r="O85" s="226"/>
      <c r="P85" s="227">
        <f>P86+P208+P222+P254+P340+P353+P382</f>
        <v>0</v>
      </c>
      <c r="Q85" s="226"/>
      <c r="R85" s="227">
        <f>R86+R208+R222+R254+R340+R353+R382</f>
        <v>350.79241885</v>
      </c>
      <c r="S85" s="226"/>
      <c r="T85" s="228">
        <f>T86+T208+T222+T254+T340+T353+T382</f>
        <v>396.0922</v>
      </c>
      <c r="AR85" s="229" t="s">
        <v>24</v>
      </c>
      <c r="AT85" s="230" t="s">
        <v>75</v>
      </c>
      <c r="AU85" s="230" t="s">
        <v>76</v>
      </c>
      <c r="AY85" s="229" t="s">
        <v>138</v>
      </c>
      <c r="BK85" s="231">
        <f>BK86+BK208+BK222+BK254+BK340+BK353+BK382</f>
        <v>0</v>
      </c>
    </row>
    <row r="86" spans="2:63" s="11" customFormat="1" ht="19.9" customHeight="1">
      <c r="B86" s="218"/>
      <c r="C86" s="219"/>
      <c r="D86" s="220" t="s">
        <v>75</v>
      </c>
      <c r="E86" s="232" t="s">
        <v>24</v>
      </c>
      <c r="F86" s="232" t="s">
        <v>173</v>
      </c>
      <c r="G86" s="219"/>
      <c r="H86" s="219"/>
      <c r="I86" s="222"/>
      <c r="J86" s="233">
        <f>BK86</f>
        <v>0</v>
      </c>
      <c r="K86" s="219"/>
      <c r="L86" s="224"/>
      <c r="M86" s="225"/>
      <c r="N86" s="226"/>
      <c r="O86" s="226"/>
      <c r="P86" s="227">
        <f>SUM(P87:P207)</f>
        <v>0</v>
      </c>
      <c r="Q86" s="226"/>
      <c r="R86" s="227">
        <f>SUM(R87:R207)</f>
        <v>1.02051312</v>
      </c>
      <c r="S86" s="226"/>
      <c r="T86" s="228">
        <f>SUM(T87:T207)</f>
        <v>380.5152</v>
      </c>
      <c r="AR86" s="229" t="s">
        <v>24</v>
      </c>
      <c r="AT86" s="230" t="s">
        <v>75</v>
      </c>
      <c r="AU86" s="230" t="s">
        <v>24</v>
      </c>
      <c r="AY86" s="229" t="s">
        <v>138</v>
      </c>
      <c r="BK86" s="231">
        <f>SUM(BK87:BK207)</f>
        <v>0</v>
      </c>
    </row>
    <row r="87" spans="2:65" s="1" customFormat="1" ht="25.5" customHeight="1">
      <c r="B87" s="47"/>
      <c r="C87" s="234" t="s">
        <v>24</v>
      </c>
      <c r="D87" s="234" t="s">
        <v>140</v>
      </c>
      <c r="E87" s="235" t="s">
        <v>174</v>
      </c>
      <c r="F87" s="236" t="s">
        <v>175</v>
      </c>
      <c r="G87" s="237" t="s">
        <v>176</v>
      </c>
      <c r="H87" s="238">
        <v>243.92</v>
      </c>
      <c r="I87" s="239"/>
      <c r="J87" s="240">
        <f>ROUND(I87*H87,2)</f>
        <v>0</v>
      </c>
      <c r="K87" s="236" t="s">
        <v>177</v>
      </c>
      <c r="L87" s="73"/>
      <c r="M87" s="241" t="s">
        <v>22</v>
      </c>
      <c r="N87" s="242" t="s">
        <v>47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0.44</v>
      </c>
      <c r="T87" s="244">
        <f>S87*H87</f>
        <v>107.3248</v>
      </c>
      <c r="AR87" s="25" t="s">
        <v>137</v>
      </c>
      <c r="AT87" s="25" t="s">
        <v>140</v>
      </c>
      <c r="AU87" s="25" t="s">
        <v>85</v>
      </c>
      <c r="AY87" s="25" t="s">
        <v>138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24</v>
      </c>
      <c r="BK87" s="245">
        <f>ROUND(I87*H87,2)</f>
        <v>0</v>
      </c>
      <c r="BL87" s="25" t="s">
        <v>137</v>
      </c>
      <c r="BM87" s="25" t="s">
        <v>178</v>
      </c>
    </row>
    <row r="88" spans="2:47" s="1" customFormat="1" ht="13.5">
      <c r="B88" s="47"/>
      <c r="C88" s="75"/>
      <c r="D88" s="246" t="s">
        <v>146</v>
      </c>
      <c r="E88" s="75"/>
      <c r="F88" s="247" t="s">
        <v>179</v>
      </c>
      <c r="G88" s="75"/>
      <c r="H88" s="75"/>
      <c r="I88" s="204"/>
      <c r="J88" s="75"/>
      <c r="K88" s="75"/>
      <c r="L88" s="73"/>
      <c r="M88" s="248"/>
      <c r="N88" s="48"/>
      <c r="O88" s="48"/>
      <c r="P88" s="48"/>
      <c r="Q88" s="48"/>
      <c r="R88" s="48"/>
      <c r="S88" s="48"/>
      <c r="T88" s="96"/>
      <c r="AT88" s="25" t="s">
        <v>146</v>
      </c>
      <c r="AU88" s="25" t="s">
        <v>85</v>
      </c>
    </row>
    <row r="89" spans="2:51" s="12" customFormat="1" ht="13.5">
      <c r="B89" s="252"/>
      <c r="C89" s="253"/>
      <c r="D89" s="246" t="s">
        <v>180</v>
      </c>
      <c r="E89" s="254" t="s">
        <v>22</v>
      </c>
      <c r="F89" s="255" t="s">
        <v>181</v>
      </c>
      <c r="G89" s="253"/>
      <c r="H89" s="254" t="s">
        <v>22</v>
      </c>
      <c r="I89" s="256"/>
      <c r="J89" s="253"/>
      <c r="K89" s="253"/>
      <c r="L89" s="257"/>
      <c r="M89" s="258"/>
      <c r="N89" s="259"/>
      <c r="O89" s="259"/>
      <c r="P89" s="259"/>
      <c r="Q89" s="259"/>
      <c r="R89" s="259"/>
      <c r="S89" s="259"/>
      <c r="T89" s="260"/>
      <c r="AT89" s="261" t="s">
        <v>180</v>
      </c>
      <c r="AU89" s="261" t="s">
        <v>85</v>
      </c>
      <c r="AV89" s="12" t="s">
        <v>24</v>
      </c>
      <c r="AW89" s="12" t="s">
        <v>39</v>
      </c>
      <c r="AX89" s="12" t="s">
        <v>76</v>
      </c>
      <c r="AY89" s="261" t="s">
        <v>138</v>
      </c>
    </row>
    <row r="90" spans="2:51" s="13" customFormat="1" ht="13.5">
      <c r="B90" s="262"/>
      <c r="C90" s="263"/>
      <c r="D90" s="246" t="s">
        <v>180</v>
      </c>
      <c r="E90" s="264" t="s">
        <v>22</v>
      </c>
      <c r="F90" s="265" t="s">
        <v>182</v>
      </c>
      <c r="G90" s="263"/>
      <c r="H90" s="266">
        <v>243.92</v>
      </c>
      <c r="I90" s="267"/>
      <c r="J90" s="263"/>
      <c r="K90" s="263"/>
      <c r="L90" s="268"/>
      <c r="M90" s="269"/>
      <c r="N90" s="270"/>
      <c r="O90" s="270"/>
      <c r="P90" s="270"/>
      <c r="Q90" s="270"/>
      <c r="R90" s="270"/>
      <c r="S90" s="270"/>
      <c r="T90" s="271"/>
      <c r="AT90" s="272" t="s">
        <v>180</v>
      </c>
      <c r="AU90" s="272" t="s">
        <v>85</v>
      </c>
      <c r="AV90" s="13" t="s">
        <v>85</v>
      </c>
      <c r="AW90" s="13" t="s">
        <v>39</v>
      </c>
      <c r="AX90" s="13" t="s">
        <v>76</v>
      </c>
      <c r="AY90" s="272" t="s">
        <v>138</v>
      </c>
    </row>
    <row r="91" spans="2:51" s="14" customFormat="1" ht="13.5">
      <c r="B91" s="273"/>
      <c r="C91" s="274"/>
      <c r="D91" s="246" t="s">
        <v>180</v>
      </c>
      <c r="E91" s="275" t="s">
        <v>22</v>
      </c>
      <c r="F91" s="276" t="s">
        <v>183</v>
      </c>
      <c r="G91" s="274"/>
      <c r="H91" s="277">
        <v>243.92</v>
      </c>
      <c r="I91" s="278"/>
      <c r="J91" s="274"/>
      <c r="K91" s="274"/>
      <c r="L91" s="279"/>
      <c r="M91" s="280"/>
      <c r="N91" s="281"/>
      <c r="O91" s="281"/>
      <c r="P91" s="281"/>
      <c r="Q91" s="281"/>
      <c r="R91" s="281"/>
      <c r="S91" s="281"/>
      <c r="T91" s="282"/>
      <c r="AT91" s="283" t="s">
        <v>180</v>
      </c>
      <c r="AU91" s="283" t="s">
        <v>85</v>
      </c>
      <c r="AV91" s="14" t="s">
        <v>137</v>
      </c>
      <c r="AW91" s="14" t="s">
        <v>39</v>
      </c>
      <c r="AX91" s="14" t="s">
        <v>24</v>
      </c>
      <c r="AY91" s="283" t="s">
        <v>138</v>
      </c>
    </row>
    <row r="92" spans="2:65" s="1" customFormat="1" ht="16.5" customHeight="1">
      <c r="B92" s="47"/>
      <c r="C92" s="234" t="s">
        <v>85</v>
      </c>
      <c r="D92" s="234" t="s">
        <v>140</v>
      </c>
      <c r="E92" s="235" t="s">
        <v>184</v>
      </c>
      <c r="F92" s="236" t="s">
        <v>185</v>
      </c>
      <c r="G92" s="237" t="s">
        <v>176</v>
      </c>
      <c r="H92" s="238">
        <v>487.84</v>
      </c>
      <c r="I92" s="239"/>
      <c r="J92" s="240">
        <f>ROUND(I92*H92,2)</f>
        <v>0</v>
      </c>
      <c r="K92" s="236" t="s">
        <v>177</v>
      </c>
      <c r="L92" s="73"/>
      <c r="M92" s="241" t="s">
        <v>22</v>
      </c>
      <c r="N92" s="242" t="s">
        <v>47</v>
      </c>
      <c r="O92" s="48"/>
      <c r="P92" s="243">
        <f>O92*H92</f>
        <v>0</v>
      </c>
      <c r="Q92" s="243">
        <v>0</v>
      </c>
      <c r="R92" s="243">
        <f>Q92*H92</f>
        <v>0</v>
      </c>
      <c r="S92" s="243">
        <v>0.22</v>
      </c>
      <c r="T92" s="244">
        <f>S92*H92</f>
        <v>107.3248</v>
      </c>
      <c r="AR92" s="25" t="s">
        <v>137</v>
      </c>
      <c r="AT92" s="25" t="s">
        <v>140</v>
      </c>
      <c r="AU92" s="25" t="s">
        <v>85</v>
      </c>
      <c r="AY92" s="25" t="s">
        <v>138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24</v>
      </c>
      <c r="BK92" s="245">
        <f>ROUND(I92*H92,2)</f>
        <v>0</v>
      </c>
      <c r="BL92" s="25" t="s">
        <v>137</v>
      </c>
      <c r="BM92" s="25" t="s">
        <v>186</v>
      </c>
    </row>
    <row r="93" spans="2:47" s="1" customFormat="1" ht="13.5">
      <c r="B93" s="47"/>
      <c r="C93" s="75"/>
      <c r="D93" s="246" t="s">
        <v>146</v>
      </c>
      <c r="E93" s="75"/>
      <c r="F93" s="247" t="s">
        <v>187</v>
      </c>
      <c r="G93" s="75"/>
      <c r="H93" s="75"/>
      <c r="I93" s="204"/>
      <c r="J93" s="75"/>
      <c r="K93" s="75"/>
      <c r="L93" s="73"/>
      <c r="M93" s="248"/>
      <c r="N93" s="48"/>
      <c r="O93" s="48"/>
      <c r="P93" s="48"/>
      <c r="Q93" s="48"/>
      <c r="R93" s="48"/>
      <c r="S93" s="48"/>
      <c r="T93" s="96"/>
      <c r="AT93" s="25" t="s">
        <v>146</v>
      </c>
      <c r="AU93" s="25" t="s">
        <v>85</v>
      </c>
    </row>
    <row r="94" spans="2:51" s="12" customFormat="1" ht="13.5">
      <c r="B94" s="252"/>
      <c r="C94" s="253"/>
      <c r="D94" s="246" t="s">
        <v>180</v>
      </c>
      <c r="E94" s="254" t="s">
        <v>22</v>
      </c>
      <c r="F94" s="255" t="s">
        <v>188</v>
      </c>
      <c r="G94" s="253"/>
      <c r="H94" s="254" t="s">
        <v>22</v>
      </c>
      <c r="I94" s="256"/>
      <c r="J94" s="253"/>
      <c r="K94" s="253"/>
      <c r="L94" s="257"/>
      <c r="M94" s="258"/>
      <c r="N94" s="259"/>
      <c r="O94" s="259"/>
      <c r="P94" s="259"/>
      <c r="Q94" s="259"/>
      <c r="R94" s="259"/>
      <c r="S94" s="259"/>
      <c r="T94" s="260"/>
      <c r="AT94" s="261" t="s">
        <v>180</v>
      </c>
      <c r="AU94" s="261" t="s">
        <v>85</v>
      </c>
      <c r="AV94" s="12" t="s">
        <v>24</v>
      </c>
      <c r="AW94" s="12" t="s">
        <v>39</v>
      </c>
      <c r="AX94" s="12" t="s">
        <v>76</v>
      </c>
      <c r="AY94" s="261" t="s">
        <v>138</v>
      </c>
    </row>
    <row r="95" spans="2:51" s="13" customFormat="1" ht="13.5">
      <c r="B95" s="262"/>
      <c r="C95" s="263"/>
      <c r="D95" s="246" t="s">
        <v>180</v>
      </c>
      <c r="E95" s="264" t="s">
        <v>22</v>
      </c>
      <c r="F95" s="265" t="s">
        <v>189</v>
      </c>
      <c r="G95" s="263"/>
      <c r="H95" s="266">
        <v>487.84</v>
      </c>
      <c r="I95" s="267"/>
      <c r="J95" s="263"/>
      <c r="K95" s="263"/>
      <c r="L95" s="268"/>
      <c r="M95" s="269"/>
      <c r="N95" s="270"/>
      <c r="O95" s="270"/>
      <c r="P95" s="270"/>
      <c r="Q95" s="270"/>
      <c r="R95" s="270"/>
      <c r="S95" s="270"/>
      <c r="T95" s="271"/>
      <c r="AT95" s="272" t="s">
        <v>180</v>
      </c>
      <c r="AU95" s="272" t="s">
        <v>85</v>
      </c>
      <c r="AV95" s="13" t="s">
        <v>85</v>
      </c>
      <c r="AW95" s="13" t="s">
        <v>39</v>
      </c>
      <c r="AX95" s="13" t="s">
        <v>76</v>
      </c>
      <c r="AY95" s="272" t="s">
        <v>138</v>
      </c>
    </row>
    <row r="96" spans="2:51" s="14" customFormat="1" ht="13.5">
      <c r="B96" s="273"/>
      <c r="C96" s="274"/>
      <c r="D96" s="246" t="s">
        <v>180</v>
      </c>
      <c r="E96" s="275" t="s">
        <v>22</v>
      </c>
      <c r="F96" s="276" t="s">
        <v>183</v>
      </c>
      <c r="G96" s="274"/>
      <c r="H96" s="277">
        <v>487.84</v>
      </c>
      <c r="I96" s="278"/>
      <c r="J96" s="274"/>
      <c r="K96" s="274"/>
      <c r="L96" s="279"/>
      <c r="M96" s="280"/>
      <c r="N96" s="281"/>
      <c r="O96" s="281"/>
      <c r="P96" s="281"/>
      <c r="Q96" s="281"/>
      <c r="R96" s="281"/>
      <c r="S96" s="281"/>
      <c r="T96" s="282"/>
      <c r="AT96" s="283" t="s">
        <v>180</v>
      </c>
      <c r="AU96" s="283" t="s">
        <v>85</v>
      </c>
      <c r="AV96" s="14" t="s">
        <v>137</v>
      </c>
      <c r="AW96" s="14" t="s">
        <v>39</v>
      </c>
      <c r="AX96" s="14" t="s">
        <v>24</v>
      </c>
      <c r="AY96" s="283" t="s">
        <v>138</v>
      </c>
    </row>
    <row r="97" spans="2:65" s="1" customFormat="1" ht="16.5" customHeight="1">
      <c r="B97" s="47"/>
      <c r="C97" s="234" t="s">
        <v>154</v>
      </c>
      <c r="D97" s="234" t="s">
        <v>140</v>
      </c>
      <c r="E97" s="235" t="s">
        <v>190</v>
      </c>
      <c r="F97" s="236" t="s">
        <v>191</v>
      </c>
      <c r="G97" s="237" t="s">
        <v>176</v>
      </c>
      <c r="H97" s="238">
        <v>365.88</v>
      </c>
      <c r="I97" s="239"/>
      <c r="J97" s="240">
        <f>ROUND(I97*H97,2)</f>
        <v>0</v>
      </c>
      <c r="K97" s="236" t="s">
        <v>177</v>
      </c>
      <c r="L97" s="73"/>
      <c r="M97" s="241" t="s">
        <v>22</v>
      </c>
      <c r="N97" s="242" t="s">
        <v>47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0.316</v>
      </c>
      <c r="T97" s="244">
        <f>S97*H97</f>
        <v>115.61808</v>
      </c>
      <c r="AR97" s="25" t="s">
        <v>137</v>
      </c>
      <c r="AT97" s="25" t="s">
        <v>140</v>
      </c>
      <c r="AU97" s="25" t="s">
        <v>85</v>
      </c>
      <c r="AY97" s="25" t="s">
        <v>138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24</v>
      </c>
      <c r="BK97" s="245">
        <f>ROUND(I97*H97,2)</f>
        <v>0</v>
      </c>
      <c r="BL97" s="25" t="s">
        <v>137</v>
      </c>
      <c r="BM97" s="25" t="s">
        <v>192</v>
      </c>
    </row>
    <row r="98" spans="2:47" s="1" customFormat="1" ht="13.5">
      <c r="B98" s="47"/>
      <c r="C98" s="75"/>
      <c r="D98" s="246" t="s">
        <v>146</v>
      </c>
      <c r="E98" s="75"/>
      <c r="F98" s="247" t="s">
        <v>193</v>
      </c>
      <c r="G98" s="75"/>
      <c r="H98" s="75"/>
      <c r="I98" s="204"/>
      <c r="J98" s="75"/>
      <c r="K98" s="75"/>
      <c r="L98" s="73"/>
      <c r="M98" s="248"/>
      <c r="N98" s="48"/>
      <c r="O98" s="48"/>
      <c r="P98" s="48"/>
      <c r="Q98" s="48"/>
      <c r="R98" s="48"/>
      <c r="S98" s="48"/>
      <c r="T98" s="96"/>
      <c r="AT98" s="25" t="s">
        <v>146</v>
      </c>
      <c r="AU98" s="25" t="s">
        <v>85</v>
      </c>
    </row>
    <row r="99" spans="2:51" s="12" customFormat="1" ht="13.5">
      <c r="B99" s="252"/>
      <c r="C99" s="253"/>
      <c r="D99" s="246" t="s">
        <v>180</v>
      </c>
      <c r="E99" s="254" t="s">
        <v>22</v>
      </c>
      <c r="F99" s="255" t="s">
        <v>194</v>
      </c>
      <c r="G99" s="253"/>
      <c r="H99" s="254" t="s">
        <v>22</v>
      </c>
      <c r="I99" s="256"/>
      <c r="J99" s="253"/>
      <c r="K99" s="253"/>
      <c r="L99" s="257"/>
      <c r="M99" s="258"/>
      <c r="N99" s="259"/>
      <c r="O99" s="259"/>
      <c r="P99" s="259"/>
      <c r="Q99" s="259"/>
      <c r="R99" s="259"/>
      <c r="S99" s="259"/>
      <c r="T99" s="260"/>
      <c r="AT99" s="261" t="s">
        <v>180</v>
      </c>
      <c r="AU99" s="261" t="s">
        <v>85</v>
      </c>
      <c r="AV99" s="12" t="s">
        <v>24</v>
      </c>
      <c r="AW99" s="12" t="s">
        <v>39</v>
      </c>
      <c r="AX99" s="12" t="s">
        <v>76</v>
      </c>
      <c r="AY99" s="261" t="s">
        <v>138</v>
      </c>
    </row>
    <row r="100" spans="2:51" s="13" customFormat="1" ht="13.5">
      <c r="B100" s="262"/>
      <c r="C100" s="263"/>
      <c r="D100" s="246" t="s">
        <v>180</v>
      </c>
      <c r="E100" s="264" t="s">
        <v>22</v>
      </c>
      <c r="F100" s="265" t="s">
        <v>195</v>
      </c>
      <c r="G100" s="263"/>
      <c r="H100" s="266">
        <v>365.88</v>
      </c>
      <c r="I100" s="267"/>
      <c r="J100" s="263"/>
      <c r="K100" s="263"/>
      <c r="L100" s="268"/>
      <c r="M100" s="269"/>
      <c r="N100" s="270"/>
      <c r="O100" s="270"/>
      <c r="P100" s="270"/>
      <c r="Q100" s="270"/>
      <c r="R100" s="270"/>
      <c r="S100" s="270"/>
      <c r="T100" s="271"/>
      <c r="AT100" s="272" t="s">
        <v>180</v>
      </c>
      <c r="AU100" s="272" t="s">
        <v>85</v>
      </c>
      <c r="AV100" s="13" t="s">
        <v>85</v>
      </c>
      <c r="AW100" s="13" t="s">
        <v>39</v>
      </c>
      <c r="AX100" s="13" t="s">
        <v>76</v>
      </c>
      <c r="AY100" s="272" t="s">
        <v>138</v>
      </c>
    </row>
    <row r="101" spans="2:51" s="14" customFormat="1" ht="13.5">
      <c r="B101" s="273"/>
      <c r="C101" s="274"/>
      <c r="D101" s="246" t="s">
        <v>180</v>
      </c>
      <c r="E101" s="275" t="s">
        <v>22</v>
      </c>
      <c r="F101" s="276" t="s">
        <v>183</v>
      </c>
      <c r="G101" s="274"/>
      <c r="H101" s="277">
        <v>365.88</v>
      </c>
      <c r="I101" s="278"/>
      <c r="J101" s="274"/>
      <c r="K101" s="274"/>
      <c r="L101" s="279"/>
      <c r="M101" s="280"/>
      <c r="N101" s="281"/>
      <c r="O101" s="281"/>
      <c r="P101" s="281"/>
      <c r="Q101" s="281"/>
      <c r="R101" s="281"/>
      <c r="S101" s="281"/>
      <c r="T101" s="282"/>
      <c r="AT101" s="283" t="s">
        <v>180</v>
      </c>
      <c r="AU101" s="283" t="s">
        <v>85</v>
      </c>
      <c r="AV101" s="14" t="s">
        <v>137</v>
      </c>
      <c r="AW101" s="14" t="s">
        <v>39</v>
      </c>
      <c r="AX101" s="14" t="s">
        <v>24</v>
      </c>
      <c r="AY101" s="283" t="s">
        <v>138</v>
      </c>
    </row>
    <row r="102" spans="2:65" s="1" customFormat="1" ht="25.5" customHeight="1">
      <c r="B102" s="47"/>
      <c r="C102" s="234" t="s">
        <v>137</v>
      </c>
      <c r="D102" s="234" t="s">
        <v>140</v>
      </c>
      <c r="E102" s="235" t="s">
        <v>196</v>
      </c>
      <c r="F102" s="236" t="s">
        <v>197</v>
      </c>
      <c r="G102" s="237" t="s">
        <v>176</v>
      </c>
      <c r="H102" s="238">
        <v>487.84</v>
      </c>
      <c r="I102" s="239"/>
      <c r="J102" s="240">
        <f>ROUND(I102*H102,2)</f>
        <v>0</v>
      </c>
      <c r="K102" s="236" t="s">
        <v>177</v>
      </c>
      <c r="L102" s="73"/>
      <c r="M102" s="241" t="s">
        <v>22</v>
      </c>
      <c r="N102" s="242" t="s">
        <v>47</v>
      </c>
      <c r="O102" s="48"/>
      <c r="P102" s="243">
        <f>O102*H102</f>
        <v>0</v>
      </c>
      <c r="Q102" s="243">
        <v>6E-05</v>
      </c>
      <c r="R102" s="243">
        <f>Q102*H102</f>
        <v>0.0292704</v>
      </c>
      <c r="S102" s="243">
        <v>0.103</v>
      </c>
      <c r="T102" s="244">
        <f>S102*H102</f>
        <v>50.247519999999994</v>
      </c>
      <c r="AR102" s="25" t="s">
        <v>137</v>
      </c>
      <c r="AT102" s="25" t="s">
        <v>140</v>
      </c>
      <c r="AU102" s="25" t="s">
        <v>85</v>
      </c>
      <c r="AY102" s="25" t="s">
        <v>138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24</v>
      </c>
      <c r="BK102" s="245">
        <f>ROUND(I102*H102,2)</f>
        <v>0</v>
      </c>
      <c r="BL102" s="25" t="s">
        <v>137</v>
      </c>
      <c r="BM102" s="25" t="s">
        <v>198</v>
      </c>
    </row>
    <row r="103" spans="2:47" s="1" customFormat="1" ht="13.5">
      <c r="B103" s="47"/>
      <c r="C103" s="75"/>
      <c r="D103" s="246" t="s">
        <v>146</v>
      </c>
      <c r="E103" s="75"/>
      <c r="F103" s="247" t="s">
        <v>199</v>
      </c>
      <c r="G103" s="75"/>
      <c r="H103" s="75"/>
      <c r="I103" s="204"/>
      <c r="J103" s="75"/>
      <c r="K103" s="75"/>
      <c r="L103" s="73"/>
      <c r="M103" s="248"/>
      <c r="N103" s="48"/>
      <c r="O103" s="48"/>
      <c r="P103" s="48"/>
      <c r="Q103" s="48"/>
      <c r="R103" s="48"/>
      <c r="S103" s="48"/>
      <c r="T103" s="96"/>
      <c r="AT103" s="25" t="s">
        <v>146</v>
      </c>
      <c r="AU103" s="25" t="s">
        <v>85</v>
      </c>
    </row>
    <row r="104" spans="2:51" s="13" customFormat="1" ht="13.5">
      <c r="B104" s="262"/>
      <c r="C104" s="263"/>
      <c r="D104" s="246" t="s">
        <v>180</v>
      </c>
      <c r="E104" s="264" t="s">
        <v>22</v>
      </c>
      <c r="F104" s="265" t="s">
        <v>200</v>
      </c>
      <c r="G104" s="263"/>
      <c r="H104" s="266">
        <v>487.84</v>
      </c>
      <c r="I104" s="267"/>
      <c r="J104" s="263"/>
      <c r="K104" s="263"/>
      <c r="L104" s="268"/>
      <c r="M104" s="269"/>
      <c r="N104" s="270"/>
      <c r="O104" s="270"/>
      <c r="P104" s="270"/>
      <c r="Q104" s="270"/>
      <c r="R104" s="270"/>
      <c r="S104" s="270"/>
      <c r="T104" s="271"/>
      <c r="AT104" s="272" t="s">
        <v>180</v>
      </c>
      <c r="AU104" s="272" t="s">
        <v>85</v>
      </c>
      <c r="AV104" s="13" t="s">
        <v>85</v>
      </c>
      <c r="AW104" s="13" t="s">
        <v>39</v>
      </c>
      <c r="AX104" s="13" t="s">
        <v>76</v>
      </c>
      <c r="AY104" s="272" t="s">
        <v>138</v>
      </c>
    </row>
    <row r="105" spans="2:51" s="14" customFormat="1" ht="13.5">
      <c r="B105" s="273"/>
      <c r="C105" s="274"/>
      <c r="D105" s="246" t="s">
        <v>180</v>
      </c>
      <c r="E105" s="275" t="s">
        <v>22</v>
      </c>
      <c r="F105" s="276" t="s">
        <v>183</v>
      </c>
      <c r="G105" s="274"/>
      <c r="H105" s="277">
        <v>487.84</v>
      </c>
      <c r="I105" s="278"/>
      <c r="J105" s="274"/>
      <c r="K105" s="274"/>
      <c r="L105" s="279"/>
      <c r="M105" s="280"/>
      <c r="N105" s="281"/>
      <c r="O105" s="281"/>
      <c r="P105" s="281"/>
      <c r="Q105" s="281"/>
      <c r="R105" s="281"/>
      <c r="S105" s="281"/>
      <c r="T105" s="282"/>
      <c r="AT105" s="283" t="s">
        <v>180</v>
      </c>
      <c r="AU105" s="283" t="s">
        <v>85</v>
      </c>
      <c r="AV105" s="14" t="s">
        <v>137</v>
      </c>
      <c r="AW105" s="14" t="s">
        <v>39</v>
      </c>
      <c r="AX105" s="14" t="s">
        <v>24</v>
      </c>
      <c r="AY105" s="283" t="s">
        <v>138</v>
      </c>
    </row>
    <row r="106" spans="2:65" s="1" customFormat="1" ht="16.5" customHeight="1">
      <c r="B106" s="47"/>
      <c r="C106" s="234" t="s">
        <v>149</v>
      </c>
      <c r="D106" s="234" t="s">
        <v>140</v>
      </c>
      <c r="E106" s="235" t="s">
        <v>201</v>
      </c>
      <c r="F106" s="236" t="s">
        <v>202</v>
      </c>
      <c r="G106" s="237" t="s">
        <v>203</v>
      </c>
      <c r="H106" s="238">
        <v>25</v>
      </c>
      <c r="I106" s="239"/>
      <c r="J106" s="240">
        <f>ROUND(I106*H106,2)</f>
        <v>0</v>
      </c>
      <c r="K106" s="236" t="s">
        <v>177</v>
      </c>
      <c r="L106" s="73"/>
      <c r="M106" s="241" t="s">
        <v>22</v>
      </c>
      <c r="N106" s="242" t="s">
        <v>47</v>
      </c>
      <c r="O106" s="48"/>
      <c r="P106" s="243">
        <f>O106*H106</f>
        <v>0</v>
      </c>
      <c r="Q106" s="243">
        <v>0.00789</v>
      </c>
      <c r="R106" s="243">
        <f>Q106*H106</f>
        <v>0.19724999999999998</v>
      </c>
      <c r="S106" s="243">
        <v>0</v>
      </c>
      <c r="T106" s="244">
        <f>S106*H106</f>
        <v>0</v>
      </c>
      <c r="AR106" s="25" t="s">
        <v>137</v>
      </c>
      <c r="AT106" s="25" t="s">
        <v>140</v>
      </c>
      <c r="AU106" s="25" t="s">
        <v>85</v>
      </c>
      <c r="AY106" s="25" t="s">
        <v>138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24</v>
      </c>
      <c r="BK106" s="245">
        <f>ROUND(I106*H106,2)</f>
        <v>0</v>
      </c>
      <c r="BL106" s="25" t="s">
        <v>137</v>
      </c>
      <c r="BM106" s="25" t="s">
        <v>204</v>
      </c>
    </row>
    <row r="107" spans="2:47" s="1" customFormat="1" ht="13.5">
      <c r="B107" s="47"/>
      <c r="C107" s="75"/>
      <c r="D107" s="246" t="s">
        <v>146</v>
      </c>
      <c r="E107" s="75"/>
      <c r="F107" s="247" t="s">
        <v>205</v>
      </c>
      <c r="G107" s="75"/>
      <c r="H107" s="75"/>
      <c r="I107" s="204"/>
      <c r="J107" s="75"/>
      <c r="K107" s="75"/>
      <c r="L107" s="73"/>
      <c r="M107" s="248"/>
      <c r="N107" s="48"/>
      <c r="O107" s="48"/>
      <c r="P107" s="48"/>
      <c r="Q107" s="48"/>
      <c r="R107" s="48"/>
      <c r="S107" s="48"/>
      <c r="T107" s="96"/>
      <c r="AT107" s="25" t="s">
        <v>146</v>
      </c>
      <c r="AU107" s="25" t="s">
        <v>85</v>
      </c>
    </row>
    <row r="108" spans="2:65" s="1" customFormat="1" ht="16.5" customHeight="1">
      <c r="B108" s="47"/>
      <c r="C108" s="234" t="s">
        <v>206</v>
      </c>
      <c r="D108" s="234" t="s">
        <v>140</v>
      </c>
      <c r="E108" s="235" t="s">
        <v>207</v>
      </c>
      <c r="F108" s="236" t="s">
        <v>208</v>
      </c>
      <c r="G108" s="237" t="s">
        <v>209</v>
      </c>
      <c r="H108" s="238">
        <v>120</v>
      </c>
      <c r="I108" s="239"/>
      <c r="J108" s="240">
        <f>ROUND(I108*H108,2)</f>
        <v>0</v>
      </c>
      <c r="K108" s="236" t="s">
        <v>177</v>
      </c>
      <c r="L108" s="73"/>
      <c r="M108" s="241" t="s">
        <v>22</v>
      </c>
      <c r="N108" s="242" t="s">
        <v>47</v>
      </c>
      <c r="O108" s="48"/>
      <c r="P108" s="243">
        <f>O108*H108</f>
        <v>0</v>
      </c>
      <c r="Q108" s="243">
        <v>0</v>
      </c>
      <c r="R108" s="243">
        <f>Q108*H108</f>
        <v>0</v>
      </c>
      <c r="S108" s="243">
        <v>0</v>
      </c>
      <c r="T108" s="244">
        <f>S108*H108</f>
        <v>0</v>
      </c>
      <c r="AR108" s="25" t="s">
        <v>137</v>
      </c>
      <c r="AT108" s="25" t="s">
        <v>140</v>
      </c>
      <c r="AU108" s="25" t="s">
        <v>85</v>
      </c>
      <c r="AY108" s="25" t="s">
        <v>138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24</v>
      </c>
      <c r="BK108" s="245">
        <f>ROUND(I108*H108,2)</f>
        <v>0</v>
      </c>
      <c r="BL108" s="25" t="s">
        <v>137</v>
      </c>
      <c r="BM108" s="25" t="s">
        <v>210</v>
      </c>
    </row>
    <row r="109" spans="2:47" s="1" customFormat="1" ht="13.5">
      <c r="B109" s="47"/>
      <c r="C109" s="75"/>
      <c r="D109" s="246" t="s">
        <v>146</v>
      </c>
      <c r="E109" s="75"/>
      <c r="F109" s="247" t="s">
        <v>211</v>
      </c>
      <c r="G109" s="75"/>
      <c r="H109" s="75"/>
      <c r="I109" s="204"/>
      <c r="J109" s="75"/>
      <c r="K109" s="75"/>
      <c r="L109" s="73"/>
      <c r="M109" s="248"/>
      <c r="N109" s="48"/>
      <c r="O109" s="48"/>
      <c r="P109" s="48"/>
      <c r="Q109" s="48"/>
      <c r="R109" s="48"/>
      <c r="S109" s="48"/>
      <c r="T109" s="96"/>
      <c r="AT109" s="25" t="s">
        <v>146</v>
      </c>
      <c r="AU109" s="25" t="s">
        <v>85</v>
      </c>
    </row>
    <row r="110" spans="2:65" s="1" customFormat="1" ht="25.5" customHeight="1">
      <c r="B110" s="47"/>
      <c r="C110" s="234" t="s">
        <v>212</v>
      </c>
      <c r="D110" s="234" t="s">
        <v>140</v>
      </c>
      <c r="E110" s="235" t="s">
        <v>213</v>
      </c>
      <c r="F110" s="236" t="s">
        <v>214</v>
      </c>
      <c r="G110" s="237" t="s">
        <v>215</v>
      </c>
      <c r="H110" s="238">
        <v>15</v>
      </c>
      <c r="I110" s="239"/>
      <c r="J110" s="240">
        <f>ROUND(I110*H110,2)</f>
        <v>0</v>
      </c>
      <c r="K110" s="236" t="s">
        <v>177</v>
      </c>
      <c r="L110" s="73"/>
      <c r="M110" s="241" t="s">
        <v>22</v>
      </c>
      <c r="N110" s="242" t="s">
        <v>47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137</v>
      </c>
      <c r="AT110" s="25" t="s">
        <v>140</v>
      </c>
      <c r="AU110" s="25" t="s">
        <v>85</v>
      </c>
      <c r="AY110" s="25" t="s">
        <v>138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24</v>
      </c>
      <c r="BK110" s="245">
        <f>ROUND(I110*H110,2)</f>
        <v>0</v>
      </c>
      <c r="BL110" s="25" t="s">
        <v>137</v>
      </c>
      <c r="BM110" s="25" t="s">
        <v>216</v>
      </c>
    </row>
    <row r="111" spans="2:47" s="1" customFormat="1" ht="13.5">
      <c r="B111" s="47"/>
      <c r="C111" s="75"/>
      <c r="D111" s="246" t="s">
        <v>146</v>
      </c>
      <c r="E111" s="75"/>
      <c r="F111" s="247" t="s">
        <v>217</v>
      </c>
      <c r="G111" s="75"/>
      <c r="H111" s="75"/>
      <c r="I111" s="204"/>
      <c r="J111" s="75"/>
      <c r="K111" s="75"/>
      <c r="L111" s="73"/>
      <c r="M111" s="248"/>
      <c r="N111" s="48"/>
      <c r="O111" s="48"/>
      <c r="P111" s="48"/>
      <c r="Q111" s="48"/>
      <c r="R111" s="48"/>
      <c r="S111" s="48"/>
      <c r="T111" s="96"/>
      <c r="AT111" s="25" t="s">
        <v>146</v>
      </c>
      <c r="AU111" s="25" t="s">
        <v>85</v>
      </c>
    </row>
    <row r="112" spans="2:65" s="1" customFormat="1" ht="16.5" customHeight="1">
      <c r="B112" s="47"/>
      <c r="C112" s="234" t="s">
        <v>218</v>
      </c>
      <c r="D112" s="234" t="s">
        <v>140</v>
      </c>
      <c r="E112" s="235" t="s">
        <v>219</v>
      </c>
      <c r="F112" s="236" t="s">
        <v>220</v>
      </c>
      <c r="G112" s="237" t="s">
        <v>203</v>
      </c>
      <c r="H112" s="238">
        <v>3</v>
      </c>
      <c r="I112" s="239"/>
      <c r="J112" s="240">
        <f>ROUND(I112*H112,2)</f>
        <v>0</v>
      </c>
      <c r="K112" s="236" t="s">
        <v>177</v>
      </c>
      <c r="L112" s="73"/>
      <c r="M112" s="241" t="s">
        <v>22</v>
      </c>
      <c r="N112" s="242" t="s">
        <v>47</v>
      </c>
      <c r="O112" s="48"/>
      <c r="P112" s="243">
        <f>O112*H112</f>
        <v>0</v>
      </c>
      <c r="Q112" s="243">
        <v>0.01068</v>
      </c>
      <c r="R112" s="243">
        <f>Q112*H112</f>
        <v>0.03204</v>
      </c>
      <c r="S112" s="243">
        <v>0</v>
      </c>
      <c r="T112" s="244">
        <f>S112*H112</f>
        <v>0</v>
      </c>
      <c r="AR112" s="25" t="s">
        <v>137</v>
      </c>
      <c r="AT112" s="25" t="s">
        <v>140</v>
      </c>
      <c r="AU112" s="25" t="s">
        <v>85</v>
      </c>
      <c r="AY112" s="25" t="s">
        <v>138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24</v>
      </c>
      <c r="BK112" s="245">
        <f>ROUND(I112*H112,2)</f>
        <v>0</v>
      </c>
      <c r="BL112" s="25" t="s">
        <v>137</v>
      </c>
      <c r="BM112" s="25" t="s">
        <v>221</v>
      </c>
    </row>
    <row r="113" spans="2:47" s="1" customFormat="1" ht="13.5">
      <c r="B113" s="47"/>
      <c r="C113" s="75"/>
      <c r="D113" s="246" t="s">
        <v>146</v>
      </c>
      <c r="E113" s="75"/>
      <c r="F113" s="247" t="s">
        <v>222</v>
      </c>
      <c r="G113" s="75"/>
      <c r="H113" s="75"/>
      <c r="I113" s="204"/>
      <c r="J113" s="75"/>
      <c r="K113" s="75"/>
      <c r="L113" s="73"/>
      <c r="M113" s="248"/>
      <c r="N113" s="48"/>
      <c r="O113" s="48"/>
      <c r="P113" s="48"/>
      <c r="Q113" s="48"/>
      <c r="R113" s="48"/>
      <c r="S113" s="48"/>
      <c r="T113" s="96"/>
      <c r="AT113" s="25" t="s">
        <v>146</v>
      </c>
      <c r="AU113" s="25" t="s">
        <v>85</v>
      </c>
    </row>
    <row r="114" spans="2:51" s="13" customFormat="1" ht="13.5">
      <c r="B114" s="262"/>
      <c r="C114" s="263"/>
      <c r="D114" s="246" t="s">
        <v>180</v>
      </c>
      <c r="E114" s="264" t="s">
        <v>22</v>
      </c>
      <c r="F114" s="265" t="s">
        <v>223</v>
      </c>
      <c r="G114" s="263"/>
      <c r="H114" s="266">
        <v>3</v>
      </c>
      <c r="I114" s="267"/>
      <c r="J114" s="263"/>
      <c r="K114" s="263"/>
      <c r="L114" s="268"/>
      <c r="M114" s="269"/>
      <c r="N114" s="270"/>
      <c r="O114" s="270"/>
      <c r="P114" s="270"/>
      <c r="Q114" s="270"/>
      <c r="R114" s="270"/>
      <c r="S114" s="270"/>
      <c r="T114" s="271"/>
      <c r="AT114" s="272" t="s">
        <v>180</v>
      </c>
      <c r="AU114" s="272" t="s">
        <v>85</v>
      </c>
      <c r="AV114" s="13" t="s">
        <v>85</v>
      </c>
      <c r="AW114" s="13" t="s">
        <v>39</v>
      </c>
      <c r="AX114" s="13" t="s">
        <v>24</v>
      </c>
      <c r="AY114" s="272" t="s">
        <v>138</v>
      </c>
    </row>
    <row r="115" spans="2:65" s="1" customFormat="1" ht="16.5" customHeight="1">
      <c r="B115" s="47"/>
      <c r="C115" s="234" t="s">
        <v>224</v>
      </c>
      <c r="D115" s="234" t="s">
        <v>140</v>
      </c>
      <c r="E115" s="235" t="s">
        <v>225</v>
      </c>
      <c r="F115" s="236" t="s">
        <v>226</v>
      </c>
      <c r="G115" s="237" t="s">
        <v>203</v>
      </c>
      <c r="H115" s="238">
        <v>1</v>
      </c>
      <c r="I115" s="239"/>
      <c r="J115" s="240">
        <f>ROUND(I115*H115,2)</f>
        <v>0</v>
      </c>
      <c r="K115" s="236" t="s">
        <v>177</v>
      </c>
      <c r="L115" s="73"/>
      <c r="M115" s="241" t="s">
        <v>22</v>
      </c>
      <c r="N115" s="242" t="s">
        <v>47</v>
      </c>
      <c r="O115" s="48"/>
      <c r="P115" s="243">
        <f>O115*H115</f>
        <v>0</v>
      </c>
      <c r="Q115" s="243">
        <v>0.0369</v>
      </c>
      <c r="R115" s="243">
        <f>Q115*H115</f>
        <v>0.0369</v>
      </c>
      <c r="S115" s="243">
        <v>0</v>
      </c>
      <c r="T115" s="244">
        <f>S115*H115</f>
        <v>0</v>
      </c>
      <c r="AR115" s="25" t="s">
        <v>137</v>
      </c>
      <c r="AT115" s="25" t="s">
        <v>140</v>
      </c>
      <c r="AU115" s="25" t="s">
        <v>85</v>
      </c>
      <c r="AY115" s="25" t="s">
        <v>138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24</v>
      </c>
      <c r="BK115" s="245">
        <f>ROUND(I115*H115,2)</f>
        <v>0</v>
      </c>
      <c r="BL115" s="25" t="s">
        <v>137</v>
      </c>
      <c r="BM115" s="25" t="s">
        <v>227</v>
      </c>
    </row>
    <row r="116" spans="2:47" s="1" customFormat="1" ht="13.5">
      <c r="B116" s="47"/>
      <c r="C116" s="75"/>
      <c r="D116" s="246" t="s">
        <v>146</v>
      </c>
      <c r="E116" s="75"/>
      <c r="F116" s="247" t="s">
        <v>228</v>
      </c>
      <c r="G116" s="75"/>
      <c r="H116" s="75"/>
      <c r="I116" s="204"/>
      <c r="J116" s="75"/>
      <c r="K116" s="75"/>
      <c r="L116" s="73"/>
      <c r="M116" s="248"/>
      <c r="N116" s="48"/>
      <c r="O116" s="48"/>
      <c r="P116" s="48"/>
      <c r="Q116" s="48"/>
      <c r="R116" s="48"/>
      <c r="S116" s="48"/>
      <c r="T116" s="96"/>
      <c r="AT116" s="25" t="s">
        <v>146</v>
      </c>
      <c r="AU116" s="25" t="s">
        <v>85</v>
      </c>
    </row>
    <row r="117" spans="2:51" s="13" customFormat="1" ht="13.5">
      <c r="B117" s="262"/>
      <c r="C117" s="263"/>
      <c r="D117" s="246" t="s">
        <v>180</v>
      </c>
      <c r="E117" s="264" t="s">
        <v>22</v>
      </c>
      <c r="F117" s="265" t="s">
        <v>229</v>
      </c>
      <c r="G117" s="263"/>
      <c r="H117" s="266">
        <v>1</v>
      </c>
      <c r="I117" s="267"/>
      <c r="J117" s="263"/>
      <c r="K117" s="263"/>
      <c r="L117" s="268"/>
      <c r="M117" s="269"/>
      <c r="N117" s="270"/>
      <c r="O117" s="270"/>
      <c r="P117" s="270"/>
      <c r="Q117" s="270"/>
      <c r="R117" s="270"/>
      <c r="S117" s="270"/>
      <c r="T117" s="271"/>
      <c r="AT117" s="272" t="s">
        <v>180</v>
      </c>
      <c r="AU117" s="272" t="s">
        <v>85</v>
      </c>
      <c r="AV117" s="13" t="s">
        <v>85</v>
      </c>
      <c r="AW117" s="13" t="s">
        <v>39</v>
      </c>
      <c r="AX117" s="13" t="s">
        <v>24</v>
      </c>
      <c r="AY117" s="272" t="s">
        <v>138</v>
      </c>
    </row>
    <row r="118" spans="2:65" s="1" customFormat="1" ht="25.5" customHeight="1">
      <c r="B118" s="47"/>
      <c r="C118" s="234" t="s">
        <v>29</v>
      </c>
      <c r="D118" s="234" t="s">
        <v>140</v>
      </c>
      <c r="E118" s="235" t="s">
        <v>230</v>
      </c>
      <c r="F118" s="236" t="s">
        <v>231</v>
      </c>
      <c r="G118" s="237" t="s">
        <v>232</v>
      </c>
      <c r="H118" s="238">
        <v>6</v>
      </c>
      <c r="I118" s="239"/>
      <c r="J118" s="240">
        <f>ROUND(I118*H118,2)</f>
        <v>0</v>
      </c>
      <c r="K118" s="236" t="s">
        <v>177</v>
      </c>
      <c r="L118" s="73"/>
      <c r="M118" s="241" t="s">
        <v>22</v>
      </c>
      <c r="N118" s="242" t="s">
        <v>47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</v>
      </c>
      <c r="T118" s="244">
        <f>S118*H118</f>
        <v>0</v>
      </c>
      <c r="AR118" s="25" t="s">
        <v>137</v>
      </c>
      <c r="AT118" s="25" t="s">
        <v>140</v>
      </c>
      <c r="AU118" s="25" t="s">
        <v>85</v>
      </c>
      <c r="AY118" s="25" t="s">
        <v>138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24</v>
      </c>
      <c r="BK118" s="245">
        <f>ROUND(I118*H118,2)</f>
        <v>0</v>
      </c>
      <c r="BL118" s="25" t="s">
        <v>137</v>
      </c>
      <c r="BM118" s="25" t="s">
        <v>233</v>
      </c>
    </row>
    <row r="119" spans="2:47" s="1" customFormat="1" ht="13.5">
      <c r="B119" s="47"/>
      <c r="C119" s="75"/>
      <c r="D119" s="246" t="s">
        <v>146</v>
      </c>
      <c r="E119" s="75"/>
      <c r="F119" s="247" t="s">
        <v>234</v>
      </c>
      <c r="G119" s="75"/>
      <c r="H119" s="75"/>
      <c r="I119" s="204"/>
      <c r="J119" s="75"/>
      <c r="K119" s="75"/>
      <c r="L119" s="73"/>
      <c r="M119" s="248"/>
      <c r="N119" s="48"/>
      <c r="O119" s="48"/>
      <c r="P119" s="48"/>
      <c r="Q119" s="48"/>
      <c r="R119" s="48"/>
      <c r="S119" s="48"/>
      <c r="T119" s="96"/>
      <c r="AT119" s="25" t="s">
        <v>146</v>
      </c>
      <c r="AU119" s="25" t="s">
        <v>85</v>
      </c>
    </row>
    <row r="120" spans="2:51" s="13" customFormat="1" ht="13.5">
      <c r="B120" s="262"/>
      <c r="C120" s="263"/>
      <c r="D120" s="246" t="s">
        <v>180</v>
      </c>
      <c r="E120" s="264" t="s">
        <v>22</v>
      </c>
      <c r="F120" s="265" t="s">
        <v>235</v>
      </c>
      <c r="G120" s="263"/>
      <c r="H120" s="266">
        <v>6</v>
      </c>
      <c r="I120" s="267"/>
      <c r="J120" s="263"/>
      <c r="K120" s="263"/>
      <c r="L120" s="268"/>
      <c r="M120" s="269"/>
      <c r="N120" s="270"/>
      <c r="O120" s="270"/>
      <c r="P120" s="270"/>
      <c r="Q120" s="270"/>
      <c r="R120" s="270"/>
      <c r="S120" s="270"/>
      <c r="T120" s="271"/>
      <c r="AT120" s="272" t="s">
        <v>180</v>
      </c>
      <c r="AU120" s="272" t="s">
        <v>85</v>
      </c>
      <c r="AV120" s="13" t="s">
        <v>85</v>
      </c>
      <c r="AW120" s="13" t="s">
        <v>39</v>
      </c>
      <c r="AX120" s="13" t="s">
        <v>24</v>
      </c>
      <c r="AY120" s="272" t="s">
        <v>138</v>
      </c>
    </row>
    <row r="121" spans="2:65" s="1" customFormat="1" ht="16.5" customHeight="1">
      <c r="B121" s="47"/>
      <c r="C121" s="234" t="s">
        <v>236</v>
      </c>
      <c r="D121" s="234" t="s">
        <v>140</v>
      </c>
      <c r="E121" s="235" t="s">
        <v>237</v>
      </c>
      <c r="F121" s="236" t="s">
        <v>238</v>
      </c>
      <c r="G121" s="237" t="s">
        <v>232</v>
      </c>
      <c r="H121" s="238">
        <v>151.151</v>
      </c>
      <c r="I121" s="239"/>
      <c r="J121" s="240">
        <f>ROUND(I121*H121,2)</f>
        <v>0</v>
      </c>
      <c r="K121" s="236" t="s">
        <v>177</v>
      </c>
      <c r="L121" s="73"/>
      <c r="M121" s="241" t="s">
        <v>22</v>
      </c>
      <c r="N121" s="242" t="s">
        <v>47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AR121" s="25" t="s">
        <v>137</v>
      </c>
      <c r="AT121" s="25" t="s">
        <v>140</v>
      </c>
      <c r="AU121" s="25" t="s">
        <v>85</v>
      </c>
      <c r="AY121" s="25" t="s">
        <v>138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24</v>
      </c>
      <c r="BK121" s="245">
        <f>ROUND(I121*H121,2)</f>
        <v>0</v>
      </c>
      <c r="BL121" s="25" t="s">
        <v>137</v>
      </c>
      <c r="BM121" s="25" t="s">
        <v>239</v>
      </c>
    </row>
    <row r="122" spans="2:47" s="1" customFormat="1" ht="13.5">
      <c r="B122" s="47"/>
      <c r="C122" s="75"/>
      <c r="D122" s="246" t="s">
        <v>146</v>
      </c>
      <c r="E122" s="75"/>
      <c r="F122" s="247" t="s">
        <v>240</v>
      </c>
      <c r="G122" s="75"/>
      <c r="H122" s="75"/>
      <c r="I122" s="204"/>
      <c r="J122" s="75"/>
      <c r="K122" s="75"/>
      <c r="L122" s="73"/>
      <c r="M122" s="248"/>
      <c r="N122" s="48"/>
      <c r="O122" s="48"/>
      <c r="P122" s="48"/>
      <c r="Q122" s="48"/>
      <c r="R122" s="48"/>
      <c r="S122" s="48"/>
      <c r="T122" s="96"/>
      <c r="AT122" s="25" t="s">
        <v>146</v>
      </c>
      <c r="AU122" s="25" t="s">
        <v>85</v>
      </c>
    </row>
    <row r="123" spans="2:51" s="12" customFormat="1" ht="13.5">
      <c r="B123" s="252"/>
      <c r="C123" s="253"/>
      <c r="D123" s="246" t="s">
        <v>180</v>
      </c>
      <c r="E123" s="254" t="s">
        <v>22</v>
      </c>
      <c r="F123" s="255" t="s">
        <v>241</v>
      </c>
      <c r="G123" s="253"/>
      <c r="H123" s="254" t="s">
        <v>22</v>
      </c>
      <c r="I123" s="256"/>
      <c r="J123" s="253"/>
      <c r="K123" s="253"/>
      <c r="L123" s="257"/>
      <c r="M123" s="258"/>
      <c r="N123" s="259"/>
      <c r="O123" s="259"/>
      <c r="P123" s="259"/>
      <c r="Q123" s="259"/>
      <c r="R123" s="259"/>
      <c r="S123" s="259"/>
      <c r="T123" s="260"/>
      <c r="AT123" s="261" t="s">
        <v>180</v>
      </c>
      <c r="AU123" s="261" t="s">
        <v>85</v>
      </c>
      <c r="AV123" s="12" t="s">
        <v>24</v>
      </c>
      <c r="AW123" s="12" t="s">
        <v>39</v>
      </c>
      <c r="AX123" s="12" t="s">
        <v>76</v>
      </c>
      <c r="AY123" s="261" t="s">
        <v>138</v>
      </c>
    </row>
    <row r="124" spans="2:51" s="13" customFormat="1" ht="13.5">
      <c r="B124" s="262"/>
      <c r="C124" s="263"/>
      <c r="D124" s="246" t="s">
        <v>180</v>
      </c>
      <c r="E124" s="264" t="s">
        <v>22</v>
      </c>
      <c r="F124" s="265" t="s">
        <v>242</v>
      </c>
      <c r="G124" s="263"/>
      <c r="H124" s="266">
        <v>414.664</v>
      </c>
      <c r="I124" s="267"/>
      <c r="J124" s="263"/>
      <c r="K124" s="263"/>
      <c r="L124" s="268"/>
      <c r="M124" s="269"/>
      <c r="N124" s="270"/>
      <c r="O124" s="270"/>
      <c r="P124" s="270"/>
      <c r="Q124" s="270"/>
      <c r="R124" s="270"/>
      <c r="S124" s="270"/>
      <c r="T124" s="271"/>
      <c r="AT124" s="272" t="s">
        <v>180</v>
      </c>
      <c r="AU124" s="272" t="s">
        <v>85</v>
      </c>
      <c r="AV124" s="13" t="s">
        <v>85</v>
      </c>
      <c r="AW124" s="13" t="s">
        <v>39</v>
      </c>
      <c r="AX124" s="13" t="s">
        <v>76</v>
      </c>
      <c r="AY124" s="272" t="s">
        <v>138</v>
      </c>
    </row>
    <row r="125" spans="2:51" s="13" customFormat="1" ht="13.5">
      <c r="B125" s="262"/>
      <c r="C125" s="263"/>
      <c r="D125" s="246" t="s">
        <v>180</v>
      </c>
      <c r="E125" s="264" t="s">
        <v>22</v>
      </c>
      <c r="F125" s="265" t="s">
        <v>243</v>
      </c>
      <c r="G125" s="263"/>
      <c r="H125" s="266">
        <v>16.915</v>
      </c>
      <c r="I125" s="267"/>
      <c r="J125" s="263"/>
      <c r="K125" s="263"/>
      <c r="L125" s="268"/>
      <c r="M125" s="269"/>
      <c r="N125" s="270"/>
      <c r="O125" s="270"/>
      <c r="P125" s="270"/>
      <c r="Q125" s="270"/>
      <c r="R125" s="270"/>
      <c r="S125" s="270"/>
      <c r="T125" s="271"/>
      <c r="AT125" s="272" t="s">
        <v>180</v>
      </c>
      <c r="AU125" s="272" t="s">
        <v>85</v>
      </c>
      <c r="AV125" s="13" t="s">
        <v>85</v>
      </c>
      <c r="AW125" s="13" t="s">
        <v>39</v>
      </c>
      <c r="AX125" s="13" t="s">
        <v>76</v>
      </c>
      <c r="AY125" s="272" t="s">
        <v>138</v>
      </c>
    </row>
    <row r="126" spans="2:51" s="12" customFormat="1" ht="13.5">
      <c r="B126" s="252"/>
      <c r="C126" s="253"/>
      <c r="D126" s="246" t="s">
        <v>180</v>
      </c>
      <c r="E126" s="254" t="s">
        <v>22</v>
      </c>
      <c r="F126" s="255" t="s">
        <v>244</v>
      </c>
      <c r="G126" s="253"/>
      <c r="H126" s="254" t="s">
        <v>22</v>
      </c>
      <c r="I126" s="256"/>
      <c r="J126" s="253"/>
      <c r="K126" s="253"/>
      <c r="L126" s="257"/>
      <c r="M126" s="258"/>
      <c r="N126" s="259"/>
      <c r="O126" s="259"/>
      <c r="P126" s="259"/>
      <c r="Q126" s="259"/>
      <c r="R126" s="259"/>
      <c r="S126" s="259"/>
      <c r="T126" s="260"/>
      <c r="AT126" s="261" t="s">
        <v>180</v>
      </c>
      <c r="AU126" s="261" t="s">
        <v>85</v>
      </c>
      <c r="AV126" s="12" t="s">
        <v>24</v>
      </c>
      <c r="AW126" s="12" t="s">
        <v>39</v>
      </c>
      <c r="AX126" s="12" t="s">
        <v>76</v>
      </c>
      <c r="AY126" s="261" t="s">
        <v>138</v>
      </c>
    </row>
    <row r="127" spans="2:51" s="13" customFormat="1" ht="13.5">
      <c r="B127" s="262"/>
      <c r="C127" s="263"/>
      <c r="D127" s="246" t="s">
        <v>180</v>
      </c>
      <c r="E127" s="264" t="s">
        <v>22</v>
      </c>
      <c r="F127" s="265" t="s">
        <v>245</v>
      </c>
      <c r="G127" s="263"/>
      <c r="H127" s="266">
        <v>-129.278</v>
      </c>
      <c r="I127" s="267"/>
      <c r="J127" s="263"/>
      <c r="K127" s="263"/>
      <c r="L127" s="268"/>
      <c r="M127" s="269"/>
      <c r="N127" s="270"/>
      <c r="O127" s="270"/>
      <c r="P127" s="270"/>
      <c r="Q127" s="270"/>
      <c r="R127" s="270"/>
      <c r="S127" s="270"/>
      <c r="T127" s="271"/>
      <c r="AT127" s="272" t="s">
        <v>180</v>
      </c>
      <c r="AU127" s="272" t="s">
        <v>85</v>
      </c>
      <c r="AV127" s="13" t="s">
        <v>85</v>
      </c>
      <c r="AW127" s="13" t="s">
        <v>39</v>
      </c>
      <c r="AX127" s="13" t="s">
        <v>76</v>
      </c>
      <c r="AY127" s="272" t="s">
        <v>138</v>
      </c>
    </row>
    <row r="128" spans="2:51" s="14" customFormat="1" ht="13.5">
      <c r="B128" s="273"/>
      <c r="C128" s="274"/>
      <c r="D128" s="246" t="s">
        <v>180</v>
      </c>
      <c r="E128" s="275" t="s">
        <v>22</v>
      </c>
      <c r="F128" s="276" t="s">
        <v>183</v>
      </c>
      <c r="G128" s="274"/>
      <c r="H128" s="277">
        <v>302.301</v>
      </c>
      <c r="I128" s="278"/>
      <c r="J128" s="274"/>
      <c r="K128" s="274"/>
      <c r="L128" s="279"/>
      <c r="M128" s="280"/>
      <c r="N128" s="281"/>
      <c r="O128" s="281"/>
      <c r="P128" s="281"/>
      <c r="Q128" s="281"/>
      <c r="R128" s="281"/>
      <c r="S128" s="281"/>
      <c r="T128" s="282"/>
      <c r="AT128" s="283" t="s">
        <v>180</v>
      </c>
      <c r="AU128" s="283" t="s">
        <v>85</v>
      </c>
      <c r="AV128" s="14" t="s">
        <v>137</v>
      </c>
      <c r="AW128" s="14" t="s">
        <v>39</v>
      </c>
      <c r="AX128" s="14" t="s">
        <v>76</v>
      </c>
      <c r="AY128" s="283" t="s">
        <v>138</v>
      </c>
    </row>
    <row r="129" spans="2:51" s="13" customFormat="1" ht="13.5">
      <c r="B129" s="262"/>
      <c r="C129" s="263"/>
      <c r="D129" s="246" t="s">
        <v>180</v>
      </c>
      <c r="E129" s="264" t="s">
        <v>22</v>
      </c>
      <c r="F129" s="265" t="s">
        <v>246</v>
      </c>
      <c r="G129" s="263"/>
      <c r="H129" s="266">
        <v>151.151</v>
      </c>
      <c r="I129" s="267"/>
      <c r="J129" s="263"/>
      <c r="K129" s="263"/>
      <c r="L129" s="268"/>
      <c r="M129" s="269"/>
      <c r="N129" s="270"/>
      <c r="O129" s="270"/>
      <c r="P129" s="270"/>
      <c r="Q129" s="270"/>
      <c r="R129" s="270"/>
      <c r="S129" s="270"/>
      <c r="T129" s="271"/>
      <c r="AT129" s="272" t="s">
        <v>180</v>
      </c>
      <c r="AU129" s="272" t="s">
        <v>85</v>
      </c>
      <c r="AV129" s="13" t="s">
        <v>85</v>
      </c>
      <c r="AW129" s="13" t="s">
        <v>39</v>
      </c>
      <c r="AX129" s="13" t="s">
        <v>24</v>
      </c>
      <c r="AY129" s="272" t="s">
        <v>138</v>
      </c>
    </row>
    <row r="130" spans="2:65" s="1" customFormat="1" ht="16.5" customHeight="1">
      <c r="B130" s="47"/>
      <c r="C130" s="234" t="s">
        <v>247</v>
      </c>
      <c r="D130" s="234" t="s">
        <v>140</v>
      </c>
      <c r="E130" s="235" t="s">
        <v>248</v>
      </c>
      <c r="F130" s="236" t="s">
        <v>249</v>
      </c>
      <c r="G130" s="237" t="s">
        <v>232</v>
      </c>
      <c r="H130" s="238">
        <v>45.345</v>
      </c>
      <c r="I130" s="239"/>
      <c r="J130" s="240">
        <f>ROUND(I130*H130,2)</f>
        <v>0</v>
      </c>
      <c r="K130" s="236" t="s">
        <v>177</v>
      </c>
      <c r="L130" s="73"/>
      <c r="M130" s="241" t="s">
        <v>22</v>
      </c>
      <c r="N130" s="242" t="s">
        <v>47</v>
      </c>
      <c r="O130" s="4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AR130" s="25" t="s">
        <v>137</v>
      </c>
      <c r="AT130" s="25" t="s">
        <v>140</v>
      </c>
      <c r="AU130" s="25" t="s">
        <v>85</v>
      </c>
      <c r="AY130" s="25" t="s">
        <v>138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24</v>
      </c>
      <c r="BK130" s="245">
        <f>ROUND(I130*H130,2)</f>
        <v>0</v>
      </c>
      <c r="BL130" s="25" t="s">
        <v>137</v>
      </c>
      <c r="BM130" s="25" t="s">
        <v>250</v>
      </c>
    </row>
    <row r="131" spans="2:47" s="1" customFormat="1" ht="13.5">
      <c r="B131" s="47"/>
      <c r="C131" s="75"/>
      <c r="D131" s="246" t="s">
        <v>146</v>
      </c>
      <c r="E131" s="75"/>
      <c r="F131" s="247" t="s">
        <v>251</v>
      </c>
      <c r="G131" s="75"/>
      <c r="H131" s="75"/>
      <c r="I131" s="204"/>
      <c r="J131" s="75"/>
      <c r="K131" s="75"/>
      <c r="L131" s="73"/>
      <c r="M131" s="248"/>
      <c r="N131" s="48"/>
      <c r="O131" s="48"/>
      <c r="P131" s="48"/>
      <c r="Q131" s="48"/>
      <c r="R131" s="48"/>
      <c r="S131" s="48"/>
      <c r="T131" s="96"/>
      <c r="AT131" s="25" t="s">
        <v>146</v>
      </c>
      <c r="AU131" s="25" t="s">
        <v>85</v>
      </c>
    </row>
    <row r="132" spans="2:51" s="13" customFormat="1" ht="13.5">
      <c r="B132" s="262"/>
      <c r="C132" s="263"/>
      <c r="D132" s="246" t="s">
        <v>180</v>
      </c>
      <c r="E132" s="264" t="s">
        <v>22</v>
      </c>
      <c r="F132" s="265" t="s">
        <v>252</v>
      </c>
      <c r="G132" s="263"/>
      <c r="H132" s="266">
        <v>45.345</v>
      </c>
      <c r="I132" s="267"/>
      <c r="J132" s="263"/>
      <c r="K132" s="263"/>
      <c r="L132" s="268"/>
      <c r="M132" s="269"/>
      <c r="N132" s="270"/>
      <c r="O132" s="270"/>
      <c r="P132" s="270"/>
      <c r="Q132" s="270"/>
      <c r="R132" s="270"/>
      <c r="S132" s="270"/>
      <c r="T132" s="271"/>
      <c r="AT132" s="272" t="s">
        <v>180</v>
      </c>
      <c r="AU132" s="272" t="s">
        <v>85</v>
      </c>
      <c r="AV132" s="13" t="s">
        <v>85</v>
      </c>
      <c r="AW132" s="13" t="s">
        <v>39</v>
      </c>
      <c r="AX132" s="13" t="s">
        <v>76</v>
      </c>
      <c r="AY132" s="272" t="s">
        <v>138</v>
      </c>
    </row>
    <row r="133" spans="2:51" s="14" customFormat="1" ht="13.5">
      <c r="B133" s="273"/>
      <c r="C133" s="274"/>
      <c r="D133" s="246" t="s">
        <v>180</v>
      </c>
      <c r="E133" s="275" t="s">
        <v>22</v>
      </c>
      <c r="F133" s="276" t="s">
        <v>183</v>
      </c>
      <c r="G133" s="274"/>
      <c r="H133" s="277">
        <v>45.345</v>
      </c>
      <c r="I133" s="278"/>
      <c r="J133" s="274"/>
      <c r="K133" s="274"/>
      <c r="L133" s="279"/>
      <c r="M133" s="280"/>
      <c r="N133" s="281"/>
      <c r="O133" s="281"/>
      <c r="P133" s="281"/>
      <c r="Q133" s="281"/>
      <c r="R133" s="281"/>
      <c r="S133" s="281"/>
      <c r="T133" s="282"/>
      <c r="AT133" s="283" t="s">
        <v>180</v>
      </c>
      <c r="AU133" s="283" t="s">
        <v>85</v>
      </c>
      <c r="AV133" s="14" t="s">
        <v>137</v>
      </c>
      <c r="AW133" s="14" t="s">
        <v>39</v>
      </c>
      <c r="AX133" s="14" t="s">
        <v>24</v>
      </c>
      <c r="AY133" s="283" t="s">
        <v>138</v>
      </c>
    </row>
    <row r="134" spans="2:65" s="1" customFormat="1" ht="16.5" customHeight="1">
      <c r="B134" s="47"/>
      <c r="C134" s="234" t="s">
        <v>253</v>
      </c>
      <c r="D134" s="234" t="s">
        <v>140</v>
      </c>
      <c r="E134" s="235" t="s">
        <v>254</v>
      </c>
      <c r="F134" s="236" t="s">
        <v>255</v>
      </c>
      <c r="G134" s="237" t="s">
        <v>232</v>
      </c>
      <c r="H134" s="238">
        <v>151.151</v>
      </c>
      <c r="I134" s="239"/>
      <c r="J134" s="240">
        <f>ROUND(I134*H134,2)</f>
        <v>0</v>
      </c>
      <c r="K134" s="236" t="s">
        <v>177</v>
      </c>
      <c r="L134" s="73"/>
      <c r="M134" s="241" t="s">
        <v>22</v>
      </c>
      <c r="N134" s="242" t="s">
        <v>47</v>
      </c>
      <c r="O134" s="4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AR134" s="25" t="s">
        <v>137</v>
      </c>
      <c r="AT134" s="25" t="s">
        <v>140</v>
      </c>
      <c r="AU134" s="25" t="s">
        <v>85</v>
      </c>
      <c r="AY134" s="25" t="s">
        <v>138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24</v>
      </c>
      <c r="BK134" s="245">
        <f>ROUND(I134*H134,2)</f>
        <v>0</v>
      </c>
      <c r="BL134" s="25" t="s">
        <v>137</v>
      </c>
      <c r="BM134" s="25" t="s">
        <v>256</v>
      </c>
    </row>
    <row r="135" spans="2:47" s="1" customFormat="1" ht="13.5">
      <c r="B135" s="47"/>
      <c r="C135" s="75"/>
      <c r="D135" s="246" t="s">
        <v>146</v>
      </c>
      <c r="E135" s="75"/>
      <c r="F135" s="247" t="s">
        <v>257</v>
      </c>
      <c r="G135" s="75"/>
      <c r="H135" s="75"/>
      <c r="I135" s="204"/>
      <c r="J135" s="75"/>
      <c r="K135" s="75"/>
      <c r="L135" s="73"/>
      <c r="M135" s="248"/>
      <c r="N135" s="48"/>
      <c r="O135" s="48"/>
      <c r="P135" s="48"/>
      <c r="Q135" s="48"/>
      <c r="R135" s="48"/>
      <c r="S135" s="48"/>
      <c r="T135" s="96"/>
      <c r="AT135" s="25" t="s">
        <v>146</v>
      </c>
      <c r="AU135" s="25" t="s">
        <v>85</v>
      </c>
    </row>
    <row r="136" spans="2:51" s="13" customFormat="1" ht="13.5">
      <c r="B136" s="262"/>
      <c r="C136" s="263"/>
      <c r="D136" s="246" t="s">
        <v>180</v>
      </c>
      <c r="E136" s="264" t="s">
        <v>22</v>
      </c>
      <c r="F136" s="265" t="s">
        <v>258</v>
      </c>
      <c r="G136" s="263"/>
      <c r="H136" s="266">
        <v>151.151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AT136" s="272" t="s">
        <v>180</v>
      </c>
      <c r="AU136" s="272" t="s">
        <v>85</v>
      </c>
      <c r="AV136" s="13" t="s">
        <v>85</v>
      </c>
      <c r="AW136" s="13" t="s">
        <v>39</v>
      </c>
      <c r="AX136" s="13" t="s">
        <v>76</v>
      </c>
      <c r="AY136" s="272" t="s">
        <v>138</v>
      </c>
    </row>
    <row r="137" spans="2:51" s="14" customFormat="1" ht="13.5">
      <c r="B137" s="273"/>
      <c r="C137" s="274"/>
      <c r="D137" s="246" t="s">
        <v>180</v>
      </c>
      <c r="E137" s="275" t="s">
        <v>22</v>
      </c>
      <c r="F137" s="276" t="s">
        <v>183</v>
      </c>
      <c r="G137" s="274"/>
      <c r="H137" s="277">
        <v>151.151</v>
      </c>
      <c r="I137" s="278"/>
      <c r="J137" s="274"/>
      <c r="K137" s="274"/>
      <c r="L137" s="279"/>
      <c r="M137" s="280"/>
      <c r="N137" s="281"/>
      <c r="O137" s="281"/>
      <c r="P137" s="281"/>
      <c r="Q137" s="281"/>
      <c r="R137" s="281"/>
      <c r="S137" s="281"/>
      <c r="T137" s="282"/>
      <c r="AT137" s="283" t="s">
        <v>180</v>
      </c>
      <c r="AU137" s="283" t="s">
        <v>85</v>
      </c>
      <c r="AV137" s="14" t="s">
        <v>137</v>
      </c>
      <c r="AW137" s="14" t="s">
        <v>39</v>
      </c>
      <c r="AX137" s="14" t="s">
        <v>24</v>
      </c>
      <c r="AY137" s="283" t="s">
        <v>138</v>
      </c>
    </row>
    <row r="138" spans="2:65" s="1" customFormat="1" ht="16.5" customHeight="1">
      <c r="B138" s="47"/>
      <c r="C138" s="234" t="s">
        <v>259</v>
      </c>
      <c r="D138" s="234" t="s">
        <v>140</v>
      </c>
      <c r="E138" s="235" t="s">
        <v>260</v>
      </c>
      <c r="F138" s="236" t="s">
        <v>261</v>
      </c>
      <c r="G138" s="237" t="s">
        <v>232</v>
      </c>
      <c r="H138" s="238">
        <v>45.345</v>
      </c>
      <c r="I138" s="239"/>
      <c r="J138" s="240">
        <f>ROUND(I138*H138,2)</f>
        <v>0</v>
      </c>
      <c r="K138" s="236" t="s">
        <v>177</v>
      </c>
      <c r="L138" s="73"/>
      <c r="M138" s="241" t="s">
        <v>22</v>
      </c>
      <c r="N138" s="242" t="s">
        <v>47</v>
      </c>
      <c r="O138" s="4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AR138" s="25" t="s">
        <v>137</v>
      </c>
      <c r="AT138" s="25" t="s">
        <v>140</v>
      </c>
      <c r="AU138" s="25" t="s">
        <v>85</v>
      </c>
      <c r="AY138" s="25" t="s">
        <v>138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24</v>
      </c>
      <c r="BK138" s="245">
        <f>ROUND(I138*H138,2)</f>
        <v>0</v>
      </c>
      <c r="BL138" s="25" t="s">
        <v>137</v>
      </c>
      <c r="BM138" s="25" t="s">
        <v>262</v>
      </c>
    </row>
    <row r="139" spans="2:47" s="1" customFormat="1" ht="13.5">
      <c r="B139" s="47"/>
      <c r="C139" s="75"/>
      <c r="D139" s="246" t="s">
        <v>146</v>
      </c>
      <c r="E139" s="75"/>
      <c r="F139" s="247" t="s">
        <v>263</v>
      </c>
      <c r="G139" s="75"/>
      <c r="H139" s="75"/>
      <c r="I139" s="204"/>
      <c r="J139" s="75"/>
      <c r="K139" s="75"/>
      <c r="L139" s="73"/>
      <c r="M139" s="248"/>
      <c r="N139" s="48"/>
      <c r="O139" s="48"/>
      <c r="P139" s="48"/>
      <c r="Q139" s="48"/>
      <c r="R139" s="48"/>
      <c r="S139" s="48"/>
      <c r="T139" s="96"/>
      <c r="AT139" s="25" t="s">
        <v>146</v>
      </c>
      <c r="AU139" s="25" t="s">
        <v>85</v>
      </c>
    </row>
    <row r="140" spans="2:51" s="13" customFormat="1" ht="13.5">
      <c r="B140" s="262"/>
      <c r="C140" s="263"/>
      <c r="D140" s="246" t="s">
        <v>180</v>
      </c>
      <c r="E140" s="264" t="s">
        <v>22</v>
      </c>
      <c r="F140" s="265" t="s">
        <v>264</v>
      </c>
      <c r="G140" s="263"/>
      <c r="H140" s="266">
        <v>45.345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AT140" s="272" t="s">
        <v>180</v>
      </c>
      <c r="AU140" s="272" t="s">
        <v>85</v>
      </c>
      <c r="AV140" s="13" t="s">
        <v>85</v>
      </c>
      <c r="AW140" s="13" t="s">
        <v>39</v>
      </c>
      <c r="AX140" s="13" t="s">
        <v>76</v>
      </c>
      <c r="AY140" s="272" t="s">
        <v>138</v>
      </c>
    </row>
    <row r="141" spans="2:51" s="14" customFormat="1" ht="13.5">
      <c r="B141" s="273"/>
      <c r="C141" s="274"/>
      <c r="D141" s="246" t="s">
        <v>180</v>
      </c>
      <c r="E141" s="275" t="s">
        <v>22</v>
      </c>
      <c r="F141" s="276" t="s">
        <v>183</v>
      </c>
      <c r="G141" s="274"/>
      <c r="H141" s="277">
        <v>45.345</v>
      </c>
      <c r="I141" s="278"/>
      <c r="J141" s="274"/>
      <c r="K141" s="274"/>
      <c r="L141" s="279"/>
      <c r="M141" s="280"/>
      <c r="N141" s="281"/>
      <c r="O141" s="281"/>
      <c r="P141" s="281"/>
      <c r="Q141" s="281"/>
      <c r="R141" s="281"/>
      <c r="S141" s="281"/>
      <c r="T141" s="282"/>
      <c r="AT141" s="283" t="s">
        <v>180</v>
      </c>
      <c r="AU141" s="283" t="s">
        <v>85</v>
      </c>
      <c r="AV141" s="14" t="s">
        <v>137</v>
      </c>
      <c r="AW141" s="14" t="s">
        <v>39</v>
      </c>
      <c r="AX141" s="14" t="s">
        <v>24</v>
      </c>
      <c r="AY141" s="283" t="s">
        <v>138</v>
      </c>
    </row>
    <row r="142" spans="2:65" s="1" customFormat="1" ht="16.5" customHeight="1">
      <c r="B142" s="47"/>
      <c r="C142" s="234" t="s">
        <v>10</v>
      </c>
      <c r="D142" s="234" t="s">
        <v>140</v>
      </c>
      <c r="E142" s="235" t="s">
        <v>265</v>
      </c>
      <c r="F142" s="236" t="s">
        <v>266</v>
      </c>
      <c r="G142" s="237" t="s">
        <v>176</v>
      </c>
      <c r="H142" s="238">
        <v>863.158</v>
      </c>
      <c r="I142" s="239"/>
      <c r="J142" s="240">
        <f>ROUND(I142*H142,2)</f>
        <v>0</v>
      </c>
      <c r="K142" s="236" t="s">
        <v>177</v>
      </c>
      <c r="L142" s="73"/>
      <c r="M142" s="241" t="s">
        <v>22</v>
      </c>
      <c r="N142" s="242" t="s">
        <v>47</v>
      </c>
      <c r="O142" s="48"/>
      <c r="P142" s="243">
        <f>O142*H142</f>
        <v>0</v>
      </c>
      <c r="Q142" s="243">
        <v>0.00084</v>
      </c>
      <c r="R142" s="243">
        <f>Q142*H142</f>
        <v>0.7250527200000001</v>
      </c>
      <c r="S142" s="243">
        <v>0</v>
      </c>
      <c r="T142" s="244">
        <f>S142*H142</f>
        <v>0</v>
      </c>
      <c r="AR142" s="25" t="s">
        <v>137</v>
      </c>
      <c r="AT142" s="25" t="s">
        <v>140</v>
      </c>
      <c r="AU142" s="25" t="s">
        <v>85</v>
      </c>
      <c r="AY142" s="25" t="s">
        <v>138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24</v>
      </c>
      <c r="BK142" s="245">
        <f>ROUND(I142*H142,2)</f>
        <v>0</v>
      </c>
      <c r="BL142" s="25" t="s">
        <v>137</v>
      </c>
      <c r="BM142" s="25" t="s">
        <v>267</v>
      </c>
    </row>
    <row r="143" spans="2:47" s="1" customFormat="1" ht="13.5">
      <c r="B143" s="47"/>
      <c r="C143" s="75"/>
      <c r="D143" s="246" t="s">
        <v>146</v>
      </c>
      <c r="E143" s="75"/>
      <c r="F143" s="247" t="s">
        <v>268</v>
      </c>
      <c r="G143" s="75"/>
      <c r="H143" s="75"/>
      <c r="I143" s="204"/>
      <c r="J143" s="75"/>
      <c r="K143" s="75"/>
      <c r="L143" s="73"/>
      <c r="M143" s="248"/>
      <c r="N143" s="48"/>
      <c r="O143" s="48"/>
      <c r="P143" s="48"/>
      <c r="Q143" s="48"/>
      <c r="R143" s="48"/>
      <c r="S143" s="48"/>
      <c r="T143" s="96"/>
      <c r="AT143" s="25" t="s">
        <v>146</v>
      </c>
      <c r="AU143" s="25" t="s">
        <v>85</v>
      </c>
    </row>
    <row r="144" spans="2:51" s="12" customFormat="1" ht="13.5">
      <c r="B144" s="252"/>
      <c r="C144" s="253"/>
      <c r="D144" s="246" t="s">
        <v>180</v>
      </c>
      <c r="E144" s="254" t="s">
        <v>22</v>
      </c>
      <c r="F144" s="255" t="s">
        <v>241</v>
      </c>
      <c r="G144" s="253"/>
      <c r="H144" s="254" t="s">
        <v>22</v>
      </c>
      <c r="I144" s="256"/>
      <c r="J144" s="253"/>
      <c r="K144" s="253"/>
      <c r="L144" s="257"/>
      <c r="M144" s="258"/>
      <c r="N144" s="259"/>
      <c r="O144" s="259"/>
      <c r="P144" s="259"/>
      <c r="Q144" s="259"/>
      <c r="R144" s="259"/>
      <c r="S144" s="259"/>
      <c r="T144" s="260"/>
      <c r="AT144" s="261" t="s">
        <v>180</v>
      </c>
      <c r="AU144" s="261" t="s">
        <v>85</v>
      </c>
      <c r="AV144" s="12" t="s">
        <v>24</v>
      </c>
      <c r="AW144" s="12" t="s">
        <v>39</v>
      </c>
      <c r="AX144" s="12" t="s">
        <v>76</v>
      </c>
      <c r="AY144" s="261" t="s">
        <v>138</v>
      </c>
    </row>
    <row r="145" spans="2:51" s="13" customFormat="1" ht="13.5">
      <c r="B145" s="262"/>
      <c r="C145" s="263"/>
      <c r="D145" s="246" t="s">
        <v>180</v>
      </c>
      <c r="E145" s="264" t="s">
        <v>22</v>
      </c>
      <c r="F145" s="265" t="s">
        <v>269</v>
      </c>
      <c r="G145" s="263"/>
      <c r="H145" s="266">
        <v>863.158</v>
      </c>
      <c r="I145" s="267"/>
      <c r="J145" s="263"/>
      <c r="K145" s="263"/>
      <c r="L145" s="268"/>
      <c r="M145" s="269"/>
      <c r="N145" s="270"/>
      <c r="O145" s="270"/>
      <c r="P145" s="270"/>
      <c r="Q145" s="270"/>
      <c r="R145" s="270"/>
      <c r="S145" s="270"/>
      <c r="T145" s="271"/>
      <c r="AT145" s="272" t="s">
        <v>180</v>
      </c>
      <c r="AU145" s="272" t="s">
        <v>85</v>
      </c>
      <c r="AV145" s="13" t="s">
        <v>85</v>
      </c>
      <c r="AW145" s="13" t="s">
        <v>39</v>
      </c>
      <c r="AX145" s="13" t="s">
        <v>76</v>
      </c>
      <c r="AY145" s="272" t="s">
        <v>138</v>
      </c>
    </row>
    <row r="146" spans="2:51" s="14" customFormat="1" ht="13.5">
      <c r="B146" s="273"/>
      <c r="C146" s="274"/>
      <c r="D146" s="246" t="s">
        <v>180</v>
      </c>
      <c r="E146" s="275" t="s">
        <v>22</v>
      </c>
      <c r="F146" s="276" t="s">
        <v>183</v>
      </c>
      <c r="G146" s="274"/>
      <c r="H146" s="277">
        <v>863.158</v>
      </c>
      <c r="I146" s="278"/>
      <c r="J146" s="274"/>
      <c r="K146" s="274"/>
      <c r="L146" s="279"/>
      <c r="M146" s="280"/>
      <c r="N146" s="281"/>
      <c r="O146" s="281"/>
      <c r="P146" s="281"/>
      <c r="Q146" s="281"/>
      <c r="R146" s="281"/>
      <c r="S146" s="281"/>
      <c r="T146" s="282"/>
      <c r="AT146" s="283" t="s">
        <v>180</v>
      </c>
      <c r="AU146" s="283" t="s">
        <v>85</v>
      </c>
      <c r="AV146" s="14" t="s">
        <v>137</v>
      </c>
      <c r="AW146" s="14" t="s">
        <v>39</v>
      </c>
      <c r="AX146" s="14" t="s">
        <v>24</v>
      </c>
      <c r="AY146" s="283" t="s">
        <v>138</v>
      </c>
    </row>
    <row r="147" spans="2:65" s="1" customFormat="1" ht="16.5" customHeight="1">
      <c r="B147" s="47"/>
      <c r="C147" s="234" t="s">
        <v>270</v>
      </c>
      <c r="D147" s="234" t="s">
        <v>140</v>
      </c>
      <c r="E147" s="235" t="s">
        <v>271</v>
      </c>
      <c r="F147" s="236" t="s">
        <v>272</v>
      </c>
      <c r="G147" s="237" t="s">
        <v>176</v>
      </c>
      <c r="H147" s="238">
        <v>863.158</v>
      </c>
      <c r="I147" s="239"/>
      <c r="J147" s="240">
        <f>ROUND(I147*H147,2)</f>
        <v>0</v>
      </c>
      <c r="K147" s="236" t="s">
        <v>177</v>
      </c>
      <c r="L147" s="73"/>
      <c r="M147" s="241" t="s">
        <v>22</v>
      </c>
      <c r="N147" s="242" t="s">
        <v>47</v>
      </c>
      <c r="O147" s="4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AR147" s="25" t="s">
        <v>137</v>
      </c>
      <c r="AT147" s="25" t="s">
        <v>140</v>
      </c>
      <c r="AU147" s="25" t="s">
        <v>85</v>
      </c>
      <c r="AY147" s="25" t="s">
        <v>138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25" t="s">
        <v>24</v>
      </c>
      <c r="BK147" s="245">
        <f>ROUND(I147*H147,2)</f>
        <v>0</v>
      </c>
      <c r="BL147" s="25" t="s">
        <v>137</v>
      </c>
      <c r="BM147" s="25" t="s">
        <v>273</v>
      </c>
    </row>
    <row r="148" spans="2:47" s="1" customFormat="1" ht="13.5">
      <c r="B148" s="47"/>
      <c r="C148" s="75"/>
      <c r="D148" s="246" t="s">
        <v>146</v>
      </c>
      <c r="E148" s="75"/>
      <c r="F148" s="247" t="s">
        <v>274</v>
      </c>
      <c r="G148" s="75"/>
      <c r="H148" s="75"/>
      <c r="I148" s="204"/>
      <c r="J148" s="75"/>
      <c r="K148" s="75"/>
      <c r="L148" s="73"/>
      <c r="M148" s="248"/>
      <c r="N148" s="48"/>
      <c r="O148" s="48"/>
      <c r="P148" s="48"/>
      <c r="Q148" s="48"/>
      <c r="R148" s="48"/>
      <c r="S148" s="48"/>
      <c r="T148" s="96"/>
      <c r="AT148" s="25" t="s">
        <v>146</v>
      </c>
      <c r="AU148" s="25" t="s">
        <v>85</v>
      </c>
    </row>
    <row r="149" spans="2:65" s="1" customFormat="1" ht="16.5" customHeight="1">
      <c r="B149" s="47"/>
      <c r="C149" s="234" t="s">
        <v>275</v>
      </c>
      <c r="D149" s="234" t="s">
        <v>140</v>
      </c>
      <c r="E149" s="235" t="s">
        <v>276</v>
      </c>
      <c r="F149" s="236" t="s">
        <v>277</v>
      </c>
      <c r="G149" s="237" t="s">
        <v>232</v>
      </c>
      <c r="H149" s="238">
        <v>302.301</v>
      </c>
      <c r="I149" s="239"/>
      <c r="J149" s="240">
        <f>ROUND(I149*H149,2)</f>
        <v>0</v>
      </c>
      <c r="K149" s="236" t="s">
        <v>177</v>
      </c>
      <c r="L149" s="73"/>
      <c r="M149" s="241" t="s">
        <v>22</v>
      </c>
      <c r="N149" s="242" t="s">
        <v>47</v>
      </c>
      <c r="O149" s="4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AR149" s="25" t="s">
        <v>137</v>
      </c>
      <c r="AT149" s="25" t="s">
        <v>140</v>
      </c>
      <c r="AU149" s="25" t="s">
        <v>85</v>
      </c>
      <c r="AY149" s="25" t="s">
        <v>138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25" t="s">
        <v>24</v>
      </c>
      <c r="BK149" s="245">
        <f>ROUND(I149*H149,2)</f>
        <v>0</v>
      </c>
      <c r="BL149" s="25" t="s">
        <v>137</v>
      </c>
      <c r="BM149" s="25" t="s">
        <v>278</v>
      </c>
    </row>
    <row r="150" spans="2:47" s="1" customFormat="1" ht="13.5">
      <c r="B150" s="47"/>
      <c r="C150" s="75"/>
      <c r="D150" s="246" t="s">
        <v>146</v>
      </c>
      <c r="E150" s="75"/>
      <c r="F150" s="247" t="s">
        <v>279</v>
      </c>
      <c r="G150" s="75"/>
      <c r="H150" s="75"/>
      <c r="I150" s="204"/>
      <c r="J150" s="75"/>
      <c r="K150" s="75"/>
      <c r="L150" s="73"/>
      <c r="M150" s="248"/>
      <c r="N150" s="48"/>
      <c r="O150" s="48"/>
      <c r="P150" s="48"/>
      <c r="Q150" s="48"/>
      <c r="R150" s="48"/>
      <c r="S150" s="48"/>
      <c r="T150" s="96"/>
      <c r="AT150" s="25" t="s">
        <v>146</v>
      </c>
      <c r="AU150" s="25" t="s">
        <v>85</v>
      </c>
    </row>
    <row r="151" spans="2:65" s="1" customFormat="1" ht="16.5" customHeight="1">
      <c r="B151" s="47"/>
      <c r="C151" s="234" t="s">
        <v>280</v>
      </c>
      <c r="D151" s="234" t="s">
        <v>140</v>
      </c>
      <c r="E151" s="235" t="s">
        <v>281</v>
      </c>
      <c r="F151" s="236" t="s">
        <v>282</v>
      </c>
      <c r="G151" s="237" t="s">
        <v>232</v>
      </c>
      <c r="H151" s="238">
        <v>389.358</v>
      </c>
      <c r="I151" s="239"/>
      <c r="J151" s="240">
        <f>ROUND(I151*H151,2)</f>
        <v>0</v>
      </c>
      <c r="K151" s="236" t="s">
        <v>177</v>
      </c>
      <c r="L151" s="73"/>
      <c r="M151" s="241" t="s">
        <v>22</v>
      </c>
      <c r="N151" s="242" t="s">
        <v>47</v>
      </c>
      <c r="O151" s="4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AR151" s="25" t="s">
        <v>137</v>
      </c>
      <c r="AT151" s="25" t="s">
        <v>140</v>
      </c>
      <c r="AU151" s="25" t="s">
        <v>85</v>
      </c>
      <c r="AY151" s="25" t="s">
        <v>138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24</v>
      </c>
      <c r="BK151" s="245">
        <f>ROUND(I151*H151,2)</f>
        <v>0</v>
      </c>
      <c r="BL151" s="25" t="s">
        <v>137</v>
      </c>
      <c r="BM151" s="25" t="s">
        <v>283</v>
      </c>
    </row>
    <row r="152" spans="2:47" s="1" customFormat="1" ht="13.5">
      <c r="B152" s="47"/>
      <c r="C152" s="75"/>
      <c r="D152" s="246" t="s">
        <v>146</v>
      </c>
      <c r="E152" s="75"/>
      <c r="F152" s="247" t="s">
        <v>284</v>
      </c>
      <c r="G152" s="75"/>
      <c r="H152" s="75"/>
      <c r="I152" s="204"/>
      <c r="J152" s="75"/>
      <c r="K152" s="75"/>
      <c r="L152" s="73"/>
      <c r="M152" s="248"/>
      <c r="N152" s="48"/>
      <c r="O152" s="48"/>
      <c r="P152" s="48"/>
      <c r="Q152" s="48"/>
      <c r="R152" s="48"/>
      <c r="S152" s="48"/>
      <c r="T152" s="96"/>
      <c r="AT152" s="25" t="s">
        <v>146</v>
      </c>
      <c r="AU152" s="25" t="s">
        <v>85</v>
      </c>
    </row>
    <row r="153" spans="2:51" s="13" customFormat="1" ht="13.5">
      <c r="B153" s="262"/>
      <c r="C153" s="263"/>
      <c r="D153" s="246" t="s">
        <v>180</v>
      </c>
      <c r="E153" s="264" t="s">
        <v>22</v>
      </c>
      <c r="F153" s="265" t="s">
        <v>285</v>
      </c>
      <c r="G153" s="263"/>
      <c r="H153" s="266">
        <v>177.717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AT153" s="272" t="s">
        <v>180</v>
      </c>
      <c r="AU153" s="272" t="s">
        <v>85</v>
      </c>
      <c r="AV153" s="13" t="s">
        <v>85</v>
      </c>
      <c r="AW153" s="13" t="s">
        <v>39</v>
      </c>
      <c r="AX153" s="13" t="s">
        <v>76</v>
      </c>
      <c r="AY153" s="272" t="s">
        <v>138</v>
      </c>
    </row>
    <row r="154" spans="2:51" s="13" customFormat="1" ht="13.5">
      <c r="B154" s="262"/>
      <c r="C154" s="263"/>
      <c r="D154" s="246" t="s">
        <v>180</v>
      </c>
      <c r="E154" s="264" t="s">
        <v>22</v>
      </c>
      <c r="F154" s="265" t="s">
        <v>286</v>
      </c>
      <c r="G154" s="263"/>
      <c r="H154" s="266">
        <v>88.859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AT154" s="272" t="s">
        <v>180</v>
      </c>
      <c r="AU154" s="272" t="s">
        <v>85</v>
      </c>
      <c r="AV154" s="13" t="s">
        <v>85</v>
      </c>
      <c r="AW154" s="13" t="s">
        <v>39</v>
      </c>
      <c r="AX154" s="13" t="s">
        <v>76</v>
      </c>
      <c r="AY154" s="272" t="s">
        <v>138</v>
      </c>
    </row>
    <row r="155" spans="2:51" s="13" customFormat="1" ht="13.5">
      <c r="B155" s="262"/>
      <c r="C155" s="263"/>
      <c r="D155" s="246" t="s">
        <v>180</v>
      </c>
      <c r="E155" s="264" t="s">
        <v>22</v>
      </c>
      <c r="F155" s="265" t="s">
        <v>287</v>
      </c>
      <c r="G155" s="263"/>
      <c r="H155" s="266">
        <v>25.387</v>
      </c>
      <c r="I155" s="267"/>
      <c r="J155" s="263"/>
      <c r="K155" s="263"/>
      <c r="L155" s="268"/>
      <c r="M155" s="269"/>
      <c r="N155" s="270"/>
      <c r="O155" s="270"/>
      <c r="P155" s="270"/>
      <c r="Q155" s="270"/>
      <c r="R155" s="270"/>
      <c r="S155" s="270"/>
      <c r="T155" s="271"/>
      <c r="AT155" s="272" t="s">
        <v>180</v>
      </c>
      <c r="AU155" s="272" t="s">
        <v>85</v>
      </c>
      <c r="AV155" s="13" t="s">
        <v>85</v>
      </c>
      <c r="AW155" s="13" t="s">
        <v>39</v>
      </c>
      <c r="AX155" s="13" t="s">
        <v>76</v>
      </c>
      <c r="AY155" s="272" t="s">
        <v>138</v>
      </c>
    </row>
    <row r="156" spans="2:51" s="13" customFormat="1" ht="13.5">
      <c r="B156" s="262"/>
      <c r="C156" s="263"/>
      <c r="D156" s="246" t="s">
        <v>180</v>
      </c>
      <c r="E156" s="264" t="s">
        <v>22</v>
      </c>
      <c r="F156" s="265" t="s">
        <v>288</v>
      </c>
      <c r="G156" s="263"/>
      <c r="H156" s="266">
        <v>97.395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AT156" s="272" t="s">
        <v>180</v>
      </c>
      <c r="AU156" s="272" t="s">
        <v>85</v>
      </c>
      <c r="AV156" s="13" t="s">
        <v>85</v>
      </c>
      <c r="AW156" s="13" t="s">
        <v>39</v>
      </c>
      <c r="AX156" s="13" t="s">
        <v>76</v>
      </c>
      <c r="AY156" s="272" t="s">
        <v>138</v>
      </c>
    </row>
    <row r="157" spans="2:51" s="14" customFormat="1" ht="13.5">
      <c r="B157" s="273"/>
      <c r="C157" s="274"/>
      <c r="D157" s="246" t="s">
        <v>180</v>
      </c>
      <c r="E157" s="275" t="s">
        <v>22</v>
      </c>
      <c r="F157" s="276" t="s">
        <v>183</v>
      </c>
      <c r="G157" s="274"/>
      <c r="H157" s="277">
        <v>389.358</v>
      </c>
      <c r="I157" s="278"/>
      <c r="J157" s="274"/>
      <c r="K157" s="274"/>
      <c r="L157" s="279"/>
      <c r="M157" s="280"/>
      <c r="N157" s="281"/>
      <c r="O157" s="281"/>
      <c r="P157" s="281"/>
      <c r="Q157" s="281"/>
      <c r="R157" s="281"/>
      <c r="S157" s="281"/>
      <c r="T157" s="282"/>
      <c r="AT157" s="283" t="s">
        <v>180</v>
      </c>
      <c r="AU157" s="283" t="s">
        <v>85</v>
      </c>
      <c r="AV157" s="14" t="s">
        <v>137</v>
      </c>
      <c r="AW157" s="14" t="s">
        <v>39</v>
      </c>
      <c r="AX157" s="14" t="s">
        <v>24</v>
      </c>
      <c r="AY157" s="283" t="s">
        <v>138</v>
      </c>
    </row>
    <row r="158" spans="2:65" s="1" customFormat="1" ht="16.5" customHeight="1">
      <c r="B158" s="47"/>
      <c r="C158" s="234" t="s">
        <v>289</v>
      </c>
      <c r="D158" s="234" t="s">
        <v>140</v>
      </c>
      <c r="E158" s="235" t="s">
        <v>290</v>
      </c>
      <c r="F158" s="236" t="s">
        <v>291</v>
      </c>
      <c r="G158" s="237" t="s">
        <v>232</v>
      </c>
      <c r="H158" s="238">
        <v>213.443</v>
      </c>
      <c r="I158" s="239"/>
      <c r="J158" s="240">
        <f>ROUND(I158*H158,2)</f>
        <v>0</v>
      </c>
      <c r="K158" s="236" t="s">
        <v>177</v>
      </c>
      <c r="L158" s="73"/>
      <c r="M158" s="241" t="s">
        <v>22</v>
      </c>
      <c r="N158" s="242" t="s">
        <v>47</v>
      </c>
      <c r="O158" s="4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AR158" s="25" t="s">
        <v>137</v>
      </c>
      <c r="AT158" s="25" t="s">
        <v>140</v>
      </c>
      <c r="AU158" s="25" t="s">
        <v>85</v>
      </c>
      <c r="AY158" s="25" t="s">
        <v>138</v>
      </c>
      <c r="BE158" s="245">
        <f>IF(N158="základní",J158,0)</f>
        <v>0</v>
      </c>
      <c r="BF158" s="245">
        <f>IF(N158="snížená",J158,0)</f>
        <v>0</v>
      </c>
      <c r="BG158" s="245">
        <f>IF(N158="zákl. přenesená",J158,0)</f>
        <v>0</v>
      </c>
      <c r="BH158" s="245">
        <f>IF(N158="sníž. přenesená",J158,0)</f>
        <v>0</v>
      </c>
      <c r="BI158" s="245">
        <f>IF(N158="nulová",J158,0)</f>
        <v>0</v>
      </c>
      <c r="BJ158" s="25" t="s">
        <v>24</v>
      </c>
      <c r="BK158" s="245">
        <f>ROUND(I158*H158,2)</f>
        <v>0</v>
      </c>
      <c r="BL158" s="25" t="s">
        <v>137</v>
      </c>
      <c r="BM158" s="25" t="s">
        <v>292</v>
      </c>
    </row>
    <row r="159" spans="2:47" s="1" customFormat="1" ht="13.5">
      <c r="B159" s="47"/>
      <c r="C159" s="75"/>
      <c r="D159" s="246" t="s">
        <v>146</v>
      </c>
      <c r="E159" s="75"/>
      <c r="F159" s="247" t="s">
        <v>293</v>
      </c>
      <c r="G159" s="75"/>
      <c r="H159" s="75"/>
      <c r="I159" s="204"/>
      <c r="J159" s="75"/>
      <c r="K159" s="75"/>
      <c r="L159" s="73"/>
      <c r="M159" s="248"/>
      <c r="N159" s="48"/>
      <c r="O159" s="48"/>
      <c r="P159" s="48"/>
      <c r="Q159" s="48"/>
      <c r="R159" s="48"/>
      <c r="S159" s="48"/>
      <c r="T159" s="96"/>
      <c r="AT159" s="25" t="s">
        <v>146</v>
      </c>
      <c r="AU159" s="25" t="s">
        <v>85</v>
      </c>
    </row>
    <row r="160" spans="2:51" s="13" customFormat="1" ht="13.5">
      <c r="B160" s="262"/>
      <c r="C160" s="263"/>
      <c r="D160" s="246" t="s">
        <v>180</v>
      </c>
      <c r="E160" s="264" t="s">
        <v>22</v>
      </c>
      <c r="F160" s="265" t="s">
        <v>294</v>
      </c>
      <c r="G160" s="263"/>
      <c r="H160" s="266">
        <v>213.443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AT160" s="272" t="s">
        <v>180</v>
      </c>
      <c r="AU160" s="272" t="s">
        <v>85</v>
      </c>
      <c r="AV160" s="13" t="s">
        <v>85</v>
      </c>
      <c r="AW160" s="13" t="s">
        <v>39</v>
      </c>
      <c r="AX160" s="13" t="s">
        <v>76</v>
      </c>
      <c r="AY160" s="272" t="s">
        <v>138</v>
      </c>
    </row>
    <row r="161" spans="2:51" s="14" customFormat="1" ht="13.5">
      <c r="B161" s="273"/>
      <c r="C161" s="274"/>
      <c r="D161" s="246" t="s">
        <v>180</v>
      </c>
      <c r="E161" s="275" t="s">
        <v>22</v>
      </c>
      <c r="F161" s="276" t="s">
        <v>183</v>
      </c>
      <c r="G161" s="274"/>
      <c r="H161" s="277">
        <v>213.443</v>
      </c>
      <c r="I161" s="278"/>
      <c r="J161" s="274"/>
      <c r="K161" s="274"/>
      <c r="L161" s="279"/>
      <c r="M161" s="280"/>
      <c r="N161" s="281"/>
      <c r="O161" s="281"/>
      <c r="P161" s="281"/>
      <c r="Q161" s="281"/>
      <c r="R161" s="281"/>
      <c r="S161" s="281"/>
      <c r="T161" s="282"/>
      <c r="AT161" s="283" t="s">
        <v>180</v>
      </c>
      <c r="AU161" s="283" t="s">
        <v>85</v>
      </c>
      <c r="AV161" s="14" t="s">
        <v>137</v>
      </c>
      <c r="AW161" s="14" t="s">
        <v>39</v>
      </c>
      <c r="AX161" s="14" t="s">
        <v>24</v>
      </c>
      <c r="AY161" s="283" t="s">
        <v>138</v>
      </c>
    </row>
    <row r="162" spans="2:65" s="1" customFormat="1" ht="25.5" customHeight="1">
      <c r="B162" s="47"/>
      <c r="C162" s="234" t="s">
        <v>295</v>
      </c>
      <c r="D162" s="234" t="s">
        <v>140</v>
      </c>
      <c r="E162" s="235" t="s">
        <v>296</v>
      </c>
      <c r="F162" s="236" t="s">
        <v>297</v>
      </c>
      <c r="G162" s="237" t="s">
        <v>232</v>
      </c>
      <c r="H162" s="238">
        <v>2134.43</v>
      </c>
      <c r="I162" s="239"/>
      <c r="J162" s="240">
        <f>ROUND(I162*H162,2)</f>
        <v>0</v>
      </c>
      <c r="K162" s="236" t="s">
        <v>177</v>
      </c>
      <c r="L162" s="73"/>
      <c r="M162" s="241" t="s">
        <v>22</v>
      </c>
      <c r="N162" s="242" t="s">
        <v>47</v>
      </c>
      <c r="O162" s="4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AR162" s="25" t="s">
        <v>137</v>
      </c>
      <c r="AT162" s="25" t="s">
        <v>140</v>
      </c>
      <c r="AU162" s="25" t="s">
        <v>85</v>
      </c>
      <c r="AY162" s="25" t="s">
        <v>138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24</v>
      </c>
      <c r="BK162" s="245">
        <f>ROUND(I162*H162,2)</f>
        <v>0</v>
      </c>
      <c r="BL162" s="25" t="s">
        <v>137</v>
      </c>
      <c r="BM162" s="25" t="s">
        <v>298</v>
      </c>
    </row>
    <row r="163" spans="2:47" s="1" customFormat="1" ht="13.5">
      <c r="B163" s="47"/>
      <c r="C163" s="75"/>
      <c r="D163" s="246" t="s">
        <v>146</v>
      </c>
      <c r="E163" s="75"/>
      <c r="F163" s="247" t="s">
        <v>299</v>
      </c>
      <c r="G163" s="75"/>
      <c r="H163" s="75"/>
      <c r="I163" s="204"/>
      <c r="J163" s="75"/>
      <c r="K163" s="75"/>
      <c r="L163" s="73"/>
      <c r="M163" s="248"/>
      <c r="N163" s="48"/>
      <c r="O163" s="48"/>
      <c r="P163" s="48"/>
      <c r="Q163" s="48"/>
      <c r="R163" s="48"/>
      <c r="S163" s="48"/>
      <c r="T163" s="96"/>
      <c r="AT163" s="25" t="s">
        <v>146</v>
      </c>
      <c r="AU163" s="25" t="s">
        <v>85</v>
      </c>
    </row>
    <row r="164" spans="2:51" s="13" customFormat="1" ht="13.5">
      <c r="B164" s="262"/>
      <c r="C164" s="263"/>
      <c r="D164" s="246" t="s">
        <v>180</v>
      </c>
      <c r="E164" s="264" t="s">
        <v>22</v>
      </c>
      <c r="F164" s="265" t="s">
        <v>300</v>
      </c>
      <c r="G164" s="263"/>
      <c r="H164" s="266">
        <v>2134.43</v>
      </c>
      <c r="I164" s="267"/>
      <c r="J164" s="263"/>
      <c r="K164" s="263"/>
      <c r="L164" s="268"/>
      <c r="M164" s="269"/>
      <c r="N164" s="270"/>
      <c r="O164" s="270"/>
      <c r="P164" s="270"/>
      <c r="Q164" s="270"/>
      <c r="R164" s="270"/>
      <c r="S164" s="270"/>
      <c r="T164" s="271"/>
      <c r="AT164" s="272" t="s">
        <v>180</v>
      </c>
      <c r="AU164" s="272" t="s">
        <v>85</v>
      </c>
      <c r="AV164" s="13" t="s">
        <v>85</v>
      </c>
      <c r="AW164" s="13" t="s">
        <v>39</v>
      </c>
      <c r="AX164" s="13" t="s">
        <v>76</v>
      </c>
      <c r="AY164" s="272" t="s">
        <v>138</v>
      </c>
    </row>
    <row r="165" spans="2:51" s="14" customFormat="1" ht="13.5">
      <c r="B165" s="273"/>
      <c r="C165" s="274"/>
      <c r="D165" s="246" t="s">
        <v>180</v>
      </c>
      <c r="E165" s="275" t="s">
        <v>22</v>
      </c>
      <c r="F165" s="276" t="s">
        <v>183</v>
      </c>
      <c r="G165" s="274"/>
      <c r="H165" s="277">
        <v>2134.43</v>
      </c>
      <c r="I165" s="278"/>
      <c r="J165" s="274"/>
      <c r="K165" s="274"/>
      <c r="L165" s="279"/>
      <c r="M165" s="280"/>
      <c r="N165" s="281"/>
      <c r="O165" s="281"/>
      <c r="P165" s="281"/>
      <c r="Q165" s="281"/>
      <c r="R165" s="281"/>
      <c r="S165" s="281"/>
      <c r="T165" s="282"/>
      <c r="AT165" s="283" t="s">
        <v>180</v>
      </c>
      <c r="AU165" s="283" t="s">
        <v>85</v>
      </c>
      <c r="AV165" s="14" t="s">
        <v>137</v>
      </c>
      <c r="AW165" s="14" t="s">
        <v>39</v>
      </c>
      <c r="AX165" s="14" t="s">
        <v>24</v>
      </c>
      <c r="AY165" s="283" t="s">
        <v>138</v>
      </c>
    </row>
    <row r="166" spans="2:65" s="1" customFormat="1" ht="16.5" customHeight="1">
      <c r="B166" s="47"/>
      <c r="C166" s="234" t="s">
        <v>9</v>
      </c>
      <c r="D166" s="234" t="s">
        <v>140</v>
      </c>
      <c r="E166" s="235" t="s">
        <v>301</v>
      </c>
      <c r="F166" s="236" t="s">
        <v>302</v>
      </c>
      <c r="G166" s="237" t="s">
        <v>232</v>
      </c>
      <c r="H166" s="238">
        <v>300.5</v>
      </c>
      <c r="I166" s="239"/>
      <c r="J166" s="240">
        <f>ROUND(I166*H166,2)</f>
        <v>0</v>
      </c>
      <c r="K166" s="236" t="s">
        <v>177</v>
      </c>
      <c r="L166" s="73"/>
      <c r="M166" s="241" t="s">
        <v>22</v>
      </c>
      <c r="N166" s="242" t="s">
        <v>47</v>
      </c>
      <c r="O166" s="4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AR166" s="25" t="s">
        <v>137</v>
      </c>
      <c r="AT166" s="25" t="s">
        <v>140</v>
      </c>
      <c r="AU166" s="25" t="s">
        <v>85</v>
      </c>
      <c r="AY166" s="25" t="s">
        <v>138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25" t="s">
        <v>24</v>
      </c>
      <c r="BK166" s="245">
        <f>ROUND(I166*H166,2)</f>
        <v>0</v>
      </c>
      <c r="BL166" s="25" t="s">
        <v>137</v>
      </c>
      <c r="BM166" s="25" t="s">
        <v>303</v>
      </c>
    </row>
    <row r="167" spans="2:47" s="1" customFormat="1" ht="13.5">
      <c r="B167" s="47"/>
      <c r="C167" s="75"/>
      <c r="D167" s="246" t="s">
        <v>146</v>
      </c>
      <c r="E167" s="75"/>
      <c r="F167" s="247" t="s">
        <v>304</v>
      </c>
      <c r="G167" s="75"/>
      <c r="H167" s="75"/>
      <c r="I167" s="204"/>
      <c r="J167" s="75"/>
      <c r="K167" s="75"/>
      <c r="L167" s="73"/>
      <c r="M167" s="248"/>
      <c r="N167" s="48"/>
      <c r="O167" s="48"/>
      <c r="P167" s="48"/>
      <c r="Q167" s="48"/>
      <c r="R167" s="48"/>
      <c r="S167" s="48"/>
      <c r="T167" s="96"/>
      <c r="AT167" s="25" t="s">
        <v>146</v>
      </c>
      <c r="AU167" s="25" t="s">
        <v>85</v>
      </c>
    </row>
    <row r="168" spans="2:51" s="13" customFormat="1" ht="13.5">
      <c r="B168" s="262"/>
      <c r="C168" s="263"/>
      <c r="D168" s="246" t="s">
        <v>180</v>
      </c>
      <c r="E168" s="264" t="s">
        <v>22</v>
      </c>
      <c r="F168" s="265" t="s">
        <v>305</v>
      </c>
      <c r="G168" s="263"/>
      <c r="H168" s="266">
        <v>88.859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AT168" s="272" t="s">
        <v>180</v>
      </c>
      <c r="AU168" s="272" t="s">
        <v>85</v>
      </c>
      <c r="AV168" s="13" t="s">
        <v>85</v>
      </c>
      <c r="AW168" s="13" t="s">
        <v>39</v>
      </c>
      <c r="AX168" s="13" t="s">
        <v>76</v>
      </c>
      <c r="AY168" s="272" t="s">
        <v>138</v>
      </c>
    </row>
    <row r="169" spans="2:51" s="13" customFormat="1" ht="13.5">
      <c r="B169" s="262"/>
      <c r="C169" s="263"/>
      <c r="D169" s="246" t="s">
        <v>180</v>
      </c>
      <c r="E169" s="264" t="s">
        <v>22</v>
      </c>
      <c r="F169" s="265" t="s">
        <v>286</v>
      </c>
      <c r="G169" s="263"/>
      <c r="H169" s="266">
        <v>88.859</v>
      </c>
      <c r="I169" s="267"/>
      <c r="J169" s="263"/>
      <c r="K169" s="263"/>
      <c r="L169" s="268"/>
      <c r="M169" s="269"/>
      <c r="N169" s="270"/>
      <c r="O169" s="270"/>
      <c r="P169" s="270"/>
      <c r="Q169" s="270"/>
      <c r="R169" s="270"/>
      <c r="S169" s="270"/>
      <c r="T169" s="271"/>
      <c r="AT169" s="272" t="s">
        <v>180</v>
      </c>
      <c r="AU169" s="272" t="s">
        <v>85</v>
      </c>
      <c r="AV169" s="13" t="s">
        <v>85</v>
      </c>
      <c r="AW169" s="13" t="s">
        <v>39</v>
      </c>
      <c r="AX169" s="13" t="s">
        <v>76</v>
      </c>
      <c r="AY169" s="272" t="s">
        <v>138</v>
      </c>
    </row>
    <row r="170" spans="2:51" s="13" customFormat="1" ht="13.5">
      <c r="B170" s="262"/>
      <c r="C170" s="263"/>
      <c r="D170" s="246" t="s">
        <v>180</v>
      </c>
      <c r="E170" s="264" t="s">
        <v>22</v>
      </c>
      <c r="F170" s="265" t="s">
        <v>287</v>
      </c>
      <c r="G170" s="263"/>
      <c r="H170" s="266">
        <v>25.387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AT170" s="272" t="s">
        <v>180</v>
      </c>
      <c r="AU170" s="272" t="s">
        <v>85</v>
      </c>
      <c r="AV170" s="13" t="s">
        <v>85</v>
      </c>
      <c r="AW170" s="13" t="s">
        <v>39</v>
      </c>
      <c r="AX170" s="13" t="s">
        <v>76</v>
      </c>
      <c r="AY170" s="272" t="s">
        <v>138</v>
      </c>
    </row>
    <row r="171" spans="2:51" s="13" customFormat="1" ht="13.5">
      <c r="B171" s="262"/>
      <c r="C171" s="263"/>
      <c r="D171" s="246" t="s">
        <v>180</v>
      </c>
      <c r="E171" s="264" t="s">
        <v>22</v>
      </c>
      <c r="F171" s="265" t="s">
        <v>288</v>
      </c>
      <c r="G171" s="263"/>
      <c r="H171" s="266">
        <v>97.395</v>
      </c>
      <c r="I171" s="267"/>
      <c r="J171" s="263"/>
      <c r="K171" s="263"/>
      <c r="L171" s="268"/>
      <c r="M171" s="269"/>
      <c r="N171" s="270"/>
      <c r="O171" s="270"/>
      <c r="P171" s="270"/>
      <c r="Q171" s="270"/>
      <c r="R171" s="270"/>
      <c r="S171" s="270"/>
      <c r="T171" s="271"/>
      <c r="AT171" s="272" t="s">
        <v>180</v>
      </c>
      <c r="AU171" s="272" t="s">
        <v>85</v>
      </c>
      <c r="AV171" s="13" t="s">
        <v>85</v>
      </c>
      <c r="AW171" s="13" t="s">
        <v>39</v>
      </c>
      <c r="AX171" s="13" t="s">
        <v>76</v>
      </c>
      <c r="AY171" s="272" t="s">
        <v>138</v>
      </c>
    </row>
    <row r="172" spans="2:51" s="14" customFormat="1" ht="13.5">
      <c r="B172" s="273"/>
      <c r="C172" s="274"/>
      <c r="D172" s="246" t="s">
        <v>180</v>
      </c>
      <c r="E172" s="275" t="s">
        <v>22</v>
      </c>
      <c r="F172" s="276" t="s">
        <v>183</v>
      </c>
      <c r="G172" s="274"/>
      <c r="H172" s="277">
        <v>300.5</v>
      </c>
      <c r="I172" s="278"/>
      <c r="J172" s="274"/>
      <c r="K172" s="274"/>
      <c r="L172" s="279"/>
      <c r="M172" s="280"/>
      <c r="N172" s="281"/>
      <c r="O172" s="281"/>
      <c r="P172" s="281"/>
      <c r="Q172" s="281"/>
      <c r="R172" s="281"/>
      <c r="S172" s="281"/>
      <c r="T172" s="282"/>
      <c r="AT172" s="283" t="s">
        <v>180</v>
      </c>
      <c r="AU172" s="283" t="s">
        <v>85</v>
      </c>
      <c r="AV172" s="14" t="s">
        <v>137</v>
      </c>
      <c r="AW172" s="14" t="s">
        <v>39</v>
      </c>
      <c r="AX172" s="14" t="s">
        <v>24</v>
      </c>
      <c r="AY172" s="283" t="s">
        <v>138</v>
      </c>
    </row>
    <row r="173" spans="2:65" s="1" customFormat="1" ht="16.5" customHeight="1">
      <c r="B173" s="47"/>
      <c r="C173" s="234" t="s">
        <v>306</v>
      </c>
      <c r="D173" s="234" t="s">
        <v>140</v>
      </c>
      <c r="E173" s="235" t="s">
        <v>307</v>
      </c>
      <c r="F173" s="236" t="s">
        <v>308</v>
      </c>
      <c r="G173" s="237" t="s">
        <v>232</v>
      </c>
      <c r="H173" s="238">
        <v>213.443</v>
      </c>
      <c r="I173" s="239"/>
      <c r="J173" s="240">
        <f>ROUND(I173*H173,2)</f>
        <v>0</v>
      </c>
      <c r="K173" s="236" t="s">
        <v>177</v>
      </c>
      <c r="L173" s="73"/>
      <c r="M173" s="241" t="s">
        <v>22</v>
      </c>
      <c r="N173" s="242" t="s">
        <v>47</v>
      </c>
      <c r="O173" s="4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AR173" s="25" t="s">
        <v>137</v>
      </c>
      <c r="AT173" s="25" t="s">
        <v>140</v>
      </c>
      <c r="AU173" s="25" t="s">
        <v>85</v>
      </c>
      <c r="AY173" s="25" t="s">
        <v>138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25" t="s">
        <v>24</v>
      </c>
      <c r="BK173" s="245">
        <f>ROUND(I173*H173,2)</f>
        <v>0</v>
      </c>
      <c r="BL173" s="25" t="s">
        <v>137</v>
      </c>
      <c r="BM173" s="25" t="s">
        <v>309</v>
      </c>
    </row>
    <row r="174" spans="2:47" s="1" customFormat="1" ht="13.5">
      <c r="B174" s="47"/>
      <c r="C174" s="75"/>
      <c r="D174" s="246" t="s">
        <v>146</v>
      </c>
      <c r="E174" s="75"/>
      <c r="F174" s="247" t="s">
        <v>310</v>
      </c>
      <c r="G174" s="75"/>
      <c r="H174" s="75"/>
      <c r="I174" s="204"/>
      <c r="J174" s="75"/>
      <c r="K174" s="75"/>
      <c r="L174" s="73"/>
      <c r="M174" s="248"/>
      <c r="N174" s="48"/>
      <c r="O174" s="48"/>
      <c r="P174" s="48"/>
      <c r="Q174" s="48"/>
      <c r="R174" s="48"/>
      <c r="S174" s="48"/>
      <c r="T174" s="96"/>
      <c r="AT174" s="25" t="s">
        <v>146</v>
      </c>
      <c r="AU174" s="25" t="s">
        <v>85</v>
      </c>
    </row>
    <row r="175" spans="2:51" s="13" customFormat="1" ht="13.5">
      <c r="B175" s="262"/>
      <c r="C175" s="263"/>
      <c r="D175" s="246" t="s">
        <v>180</v>
      </c>
      <c r="E175" s="264" t="s">
        <v>22</v>
      </c>
      <c r="F175" s="265" t="s">
        <v>294</v>
      </c>
      <c r="G175" s="263"/>
      <c r="H175" s="266">
        <v>213.443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180</v>
      </c>
      <c r="AU175" s="272" t="s">
        <v>85</v>
      </c>
      <c r="AV175" s="13" t="s">
        <v>85</v>
      </c>
      <c r="AW175" s="13" t="s">
        <v>39</v>
      </c>
      <c r="AX175" s="13" t="s">
        <v>76</v>
      </c>
      <c r="AY175" s="272" t="s">
        <v>138</v>
      </c>
    </row>
    <row r="176" spans="2:51" s="14" customFormat="1" ht="13.5">
      <c r="B176" s="273"/>
      <c r="C176" s="274"/>
      <c r="D176" s="246" t="s">
        <v>180</v>
      </c>
      <c r="E176" s="275" t="s">
        <v>22</v>
      </c>
      <c r="F176" s="276" t="s">
        <v>183</v>
      </c>
      <c r="G176" s="274"/>
      <c r="H176" s="277">
        <v>213.443</v>
      </c>
      <c r="I176" s="278"/>
      <c r="J176" s="274"/>
      <c r="K176" s="274"/>
      <c r="L176" s="279"/>
      <c r="M176" s="280"/>
      <c r="N176" s="281"/>
      <c r="O176" s="281"/>
      <c r="P176" s="281"/>
      <c r="Q176" s="281"/>
      <c r="R176" s="281"/>
      <c r="S176" s="281"/>
      <c r="T176" s="282"/>
      <c r="AT176" s="283" t="s">
        <v>180</v>
      </c>
      <c r="AU176" s="283" t="s">
        <v>85</v>
      </c>
      <c r="AV176" s="14" t="s">
        <v>137</v>
      </c>
      <c r="AW176" s="14" t="s">
        <v>39</v>
      </c>
      <c r="AX176" s="14" t="s">
        <v>24</v>
      </c>
      <c r="AY176" s="283" t="s">
        <v>138</v>
      </c>
    </row>
    <row r="177" spans="2:65" s="1" customFormat="1" ht="16.5" customHeight="1">
      <c r="B177" s="47"/>
      <c r="C177" s="234" t="s">
        <v>311</v>
      </c>
      <c r="D177" s="234" t="s">
        <v>140</v>
      </c>
      <c r="E177" s="235" t="s">
        <v>312</v>
      </c>
      <c r="F177" s="236" t="s">
        <v>313</v>
      </c>
      <c r="G177" s="237" t="s">
        <v>314</v>
      </c>
      <c r="H177" s="238">
        <v>319.891</v>
      </c>
      <c r="I177" s="239"/>
      <c r="J177" s="240">
        <f>ROUND(I177*H177,2)</f>
        <v>0</v>
      </c>
      <c r="K177" s="236" t="s">
        <v>177</v>
      </c>
      <c r="L177" s="73"/>
      <c r="M177" s="241" t="s">
        <v>22</v>
      </c>
      <c r="N177" s="242" t="s">
        <v>47</v>
      </c>
      <c r="O177" s="4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AR177" s="25" t="s">
        <v>137</v>
      </c>
      <c r="AT177" s="25" t="s">
        <v>140</v>
      </c>
      <c r="AU177" s="25" t="s">
        <v>85</v>
      </c>
      <c r="AY177" s="25" t="s">
        <v>138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25" t="s">
        <v>24</v>
      </c>
      <c r="BK177" s="245">
        <f>ROUND(I177*H177,2)</f>
        <v>0</v>
      </c>
      <c r="BL177" s="25" t="s">
        <v>137</v>
      </c>
      <c r="BM177" s="25" t="s">
        <v>315</v>
      </c>
    </row>
    <row r="178" spans="2:47" s="1" customFormat="1" ht="13.5">
      <c r="B178" s="47"/>
      <c r="C178" s="75"/>
      <c r="D178" s="246" t="s">
        <v>146</v>
      </c>
      <c r="E178" s="75"/>
      <c r="F178" s="247" t="s">
        <v>316</v>
      </c>
      <c r="G178" s="75"/>
      <c r="H178" s="75"/>
      <c r="I178" s="204"/>
      <c r="J178" s="75"/>
      <c r="K178" s="75"/>
      <c r="L178" s="73"/>
      <c r="M178" s="248"/>
      <c r="N178" s="48"/>
      <c r="O178" s="48"/>
      <c r="P178" s="48"/>
      <c r="Q178" s="48"/>
      <c r="R178" s="48"/>
      <c r="S178" s="48"/>
      <c r="T178" s="96"/>
      <c r="AT178" s="25" t="s">
        <v>146</v>
      </c>
      <c r="AU178" s="25" t="s">
        <v>85</v>
      </c>
    </row>
    <row r="179" spans="2:51" s="13" customFormat="1" ht="13.5">
      <c r="B179" s="262"/>
      <c r="C179" s="263"/>
      <c r="D179" s="246" t="s">
        <v>180</v>
      </c>
      <c r="E179" s="264" t="s">
        <v>22</v>
      </c>
      <c r="F179" s="265" t="s">
        <v>317</v>
      </c>
      <c r="G179" s="263"/>
      <c r="H179" s="266">
        <v>319.891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AT179" s="272" t="s">
        <v>180</v>
      </c>
      <c r="AU179" s="272" t="s">
        <v>85</v>
      </c>
      <c r="AV179" s="13" t="s">
        <v>85</v>
      </c>
      <c r="AW179" s="13" t="s">
        <v>39</v>
      </c>
      <c r="AX179" s="13" t="s">
        <v>76</v>
      </c>
      <c r="AY179" s="272" t="s">
        <v>138</v>
      </c>
    </row>
    <row r="180" spans="2:51" s="14" customFormat="1" ht="13.5">
      <c r="B180" s="273"/>
      <c r="C180" s="274"/>
      <c r="D180" s="246" t="s">
        <v>180</v>
      </c>
      <c r="E180" s="275" t="s">
        <v>22</v>
      </c>
      <c r="F180" s="276" t="s">
        <v>183</v>
      </c>
      <c r="G180" s="274"/>
      <c r="H180" s="277">
        <v>319.891</v>
      </c>
      <c r="I180" s="278"/>
      <c r="J180" s="274"/>
      <c r="K180" s="274"/>
      <c r="L180" s="279"/>
      <c r="M180" s="280"/>
      <c r="N180" s="281"/>
      <c r="O180" s="281"/>
      <c r="P180" s="281"/>
      <c r="Q180" s="281"/>
      <c r="R180" s="281"/>
      <c r="S180" s="281"/>
      <c r="T180" s="282"/>
      <c r="AT180" s="283" t="s">
        <v>180</v>
      </c>
      <c r="AU180" s="283" t="s">
        <v>85</v>
      </c>
      <c r="AV180" s="14" t="s">
        <v>137</v>
      </c>
      <c r="AW180" s="14" t="s">
        <v>39</v>
      </c>
      <c r="AX180" s="14" t="s">
        <v>24</v>
      </c>
      <c r="AY180" s="283" t="s">
        <v>138</v>
      </c>
    </row>
    <row r="181" spans="2:65" s="1" customFormat="1" ht="16.5" customHeight="1">
      <c r="B181" s="47"/>
      <c r="C181" s="234" t="s">
        <v>318</v>
      </c>
      <c r="D181" s="234" t="s">
        <v>140</v>
      </c>
      <c r="E181" s="235" t="s">
        <v>319</v>
      </c>
      <c r="F181" s="236" t="s">
        <v>320</v>
      </c>
      <c r="G181" s="237" t="s">
        <v>232</v>
      </c>
      <c r="H181" s="238">
        <v>177.717</v>
      </c>
      <c r="I181" s="239"/>
      <c r="J181" s="240">
        <f>ROUND(I181*H181,2)</f>
        <v>0</v>
      </c>
      <c r="K181" s="236" t="s">
        <v>177</v>
      </c>
      <c r="L181" s="73"/>
      <c r="M181" s="241" t="s">
        <v>22</v>
      </c>
      <c r="N181" s="242" t="s">
        <v>47</v>
      </c>
      <c r="O181" s="4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AR181" s="25" t="s">
        <v>137</v>
      </c>
      <c r="AT181" s="25" t="s">
        <v>140</v>
      </c>
      <c r="AU181" s="25" t="s">
        <v>85</v>
      </c>
      <c r="AY181" s="25" t="s">
        <v>138</v>
      </c>
      <c r="BE181" s="245">
        <f>IF(N181="základní",J181,0)</f>
        <v>0</v>
      </c>
      <c r="BF181" s="245">
        <f>IF(N181="snížená",J181,0)</f>
        <v>0</v>
      </c>
      <c r="BG181" s="245">
        <f>IF(N181="zákl. přenesená",J181,0)</f>
        <v>0</v>
      </c>
      <c r="BH181" s="245">
        <f>IF(N181="sníž. přenesená",J181,0)</f>
        <v>0</v>
      </c>
      <c r="BI181" s="245">
        <f>IF(N181="nulová",J181,0)</f>
        <v>0</v>
      </c>
      <c r="BJ181" s="25" t="s">
        <v>24</v>
      </c>
      <c r="BK181" s="245">
        <f>ROUND(I181*H181,2)</f>
        <v>0</v>
      </c>
      <c r="BL181" s="25" t="s">
        <v>137</v>
      </c>
      <c r="BM181" s="25" t="s">
        <v>321</v>
      </c>
    </row>
    <row r="182" spans="2:47" s="1" customFormat="1" ht="13.5">
      <c r="B182" s="47"/>
      <c r="C182" s="75"/>
      <c r="D182" s="246" t="s">
        <v>146</v>
      </c>
      <c r="E182" s="75"/>
      <c r="F182" s="247" t="s">
        <v>322</v>
      </c>
      <c r="G182" s="75"/>
      <c r="H182" s="75"/>
      <c r="I182" s="204"/>
      <c r="J182" s="75"/>
      <c r="K182" s="75"/>
      <c r="L182" s="73"/>
      <c r="M182" s="248"/>
      <c r="N182" s="48"/>
      <c r="O182" s="48"/>
      <c r="P182" s="48"/>
      <c r="Q182" s="48"/>
      <c r="R182" s="48"/>
      <c r="S182" s="48"/>
      <c r="T182" s="96"/>
      <c r="AT182" s="25" t="s">
        <v>146</v>
      </c>
      <c r="AU182" s="25" t="s">
        <v>85</v>
      </c>
    </row>
    <row r="183" spans="2:51" s="13" customFormat="1" ht="13.5">
      <c r="B183" s="262"/>
      <c r="C183" s="263"/>
      <c r="D183" s="246" t="s">
        <v>180</v>
      </c>
      <c r="E183" s="264" t="s">
        <v>22</v>
      </c>
      <c r="F183" s="265" t="s">
        <v>323</v>
      </c>
      <c r="G183" s="263"/>
      <c r="H183" s="266">
        <v>302.301</v>
      </c>
      <c r="I183" s="267"/>
      <c r="J183" s="263"/>
      <c r="K183" s="263"/>
      <c r="L183" s="268"/>
      <c r="M183" s="269"/>
      <c r="N183" s="270"/>
      <c r="O183" s="270"/>
      <c r="P183" s="270"/>
      <c r="Q183" s="270"/>
      <c r="R183" s="270"/>
      <c r="S183" s="270"/>
      <c r="T183" s="271"/>
      <c r="AT183" s="272" t="s">
        <v>180</v>
      </c>
      <c r="AU183" s="272" t="s">
        <v>85</v>
      </c>
      <c r="AV183" s="13" t="s">
        <v>85</v>
      </c>
      <c r="AW183" s="13" t="s">
        <v>39</v>
      </c>
      <c r="AX183" s="13" t="s">
        <v>76</v>
      </c>
      <c r="AY183" s="272" t="s">
        <v>138</v>
      </c>
    </row>
    <row r="184" spans="2:51" s="12" customFormat="1" ht="13.5">
      <c r="B184" s="252"/>
      <c r="C184" s="253"/>
      <c r="D184" s="246" t="s">
        <v>180</v>
      </c>
      <c r="E184" s="254" t="s">
        <v>22</v>
      </c>
      <c r="F184" s="255" t="s">
        <v>324</v>
      </c>
      <c r="G184" s="253"/>
      <c r="H184" s="254" t="s">
        <v>22</v>
      </c>
      <c r="I184" s="256"/>
      <c r="J184" s="253"/>
      <c r="K184" s="253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180</v>
      </c>
      <c r="AU184" s="261" t="s">
        <v>85</v>
      </c>
      <c r="AV184" s="12" t="s">
        <v>24</v>
      </c>
      <c r="AW184" s="12" t="s">
        <v>39</v>
      </c>
      <c r="AX184" s="12" t="s">
        <v>76</v>
      </c>
      <c r="AY184" s="261" t="s">
        <v>138</v>
      </c>
    </row>
    <row r="185" spans="2:51" s="13" customFormat="1" ht="13.5">
      <c r="B185" s="262"/>
      <c r="C185" s="263"/>
      <c r="D185" s="246" t="s">
        <v>180</v>
      </c>
      <c r="E185" s="264" t="s">
        <v>22</v>
      </c>
      <c r="F185" s="265" t="s">
        <v>325</v>
      </c>
      <c r="G185" s="263"/>
      <c r="H185" s="266">
        <v>-25.387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180</v>
      </c>
      <c r="AU185" s="272" t="s">
        <v>85</v>
      </c>
      <c r="AV185" s="13" t="s">
        <v>85</v>
      </c>
      <c r="AW185" s="13" t="s">
        <v>39</v>
      </c>
      <c r="AX185" s="13" t="s">
        <v>76</v>
      </c>
      <c r="AY185" s="272" t="s">
        <v>138</v>
      </c>
    </row>
    <row r="186" spans="2:51" s="13" customFormat="1" ht="13.5">
      <c r="B186" s="262"/>
      <c r="C186" s="263"/>
      <c r="D186" s="246" t="s">
        <v>180</v>
      </c>
      <c r="E186" s="264" t="s">
        <v>22</v>
      </c>
      <c r="F186" s="265" t="s">
        <v>326</v>
      </c>
      <c r="G186" s="263"/>
      <c r="H186" s="266">
        <v>-97.395</v>
      </c>
      <c r="I186" s="267"/>
      <c r="J186" s="263"/>
      <c r="K186" s="263"/>
      <c r="L186" s="268"/>
      <c r="M186" s="269"/>
      <c r="N186" s="270"/>
      <c r="O186" s="270"/>
      <c r="P186" s="270"/>
      <c r="Q186" s="270"/>
      <c r="R186" s="270"/>
      <c r="S186" s="270"/>
      <c r="T186" s="271"/>
      <c r="AT186" s="272" t="s">
        <v>180</v>
      </c>
      <c r="AU186" s="272" t="s">
        <v>85</v>
      </c>
      <c r="AV186" s="13" t="s">
        <v>85</v>
      </c>
      <c r="AW186" s="13" t="s">
        <v>39</v>
      </c>
      <c r="AX186" s="13" t="s">
        <v>76</v>
      </c>
      <c r="AY186" s="272" t="s">
        <v>138</v>
      </c>
    </row>
    <row r="187" spans="2:51" s="13" customFormat="1" ht="13.5">
      <c r="B187" s="262"/>
      <c r="C187" s="263"/>
      <c r="D187" s="246" t="s">
        <v>180</v>
      </c>
      <c r="E187" s="264" t="s">
        <v>22</v>
      </c>
      <c r="F187" s="265" t="s">
        <v>327</v>
      </c>
      <c r="G187" s="263"/>
      <c r="H187" s="266">
        <v>-0.251</v>
      </c>
      <c r="I187" s="267"/>
      <c r="J187" s="263"/>
      <c r="K187" s="263"/>
      <c r="L187" s="268"/>
      <c r="M187" s="269"/>
      <c r="N187" s="270"/>
      <c r="O187" s="270"/>
      <c r="P187" s="270"/>
      <c r="Q187" s="270"/>
      <c r="R187" s="270"/>
      <c r="S187" s="270"/>
      <c r="T187" s="271"/>
      <c r="AT187" s="272" t="s">
        <v>180</v>
      </c>
      <c r="AU187" s="272" t="s">
        <v>85</v>
      </c>
      <c r="AV187" s="13" t="s">
        <v>85</v>
      </c>
      <c r="AW187" s="13" t="s">
        <v>39</v>
      </c>
      <c r="AX187" s="13" t="s">
        <v>76</v>
      </c>
      <c r="AY187" s="272" t="s">
        <v>138</v>
      </c>
    </row>
    <row r="188" spans="2:51" s="13" customFormat="1" ht="13.5">
      <c r="B188" s="262"/>
      <c r="C188" s="263"/>
      <c r="D188" s="246" t="s">
        <v>180</v>
      </c>
      <c r="E188" s="264" t="s">
        <v>22</v>
      </c>
      <c r="F188" s="265" t="s">
        <v>328</v>
      </c>
      <c r="G188" s="263"/>
      <c r="H188" s="266">
        <v>-1.551</v>
      </c>
      <c r="I188" s="267"/>
      <c r="J188" s="263"/>
      <c r="K188" s="263"/>
      <c r="L188" s="268"/>
      <c r="M188" s="269"/>
      <c r="N188" s="270"/>
      <c r="O188" s="270"/>
      <c r="P188" s="270"/>
      <c r="Q188" s="270"/>
      <c r="R188" s="270"/>
      <c r="S188" s="270"/>
      <c r="T188" s="271"/>
      <c r="AT188" s="272" t="s">
        <v>180</v>
      </c>
      <c r="AU188" s="272" t="s">
        <v>85</v>
      </c>
      <c r="AV188" s="13" t="s">
        <v>85</v>
      </c>
      <c r="AW188" s="13" t="s">
        <v>39</v>
      </c>
      <c r="AX188" s="13" t="s">
        <v>76</v>
      </c>
      <c r="AY188" s="272" t="s">
        <v>138</v>
      </c>
    </row>
    <row r="189" spans="2:51" s="14" customFormat="1" ht="13.5">
      <c r="B189" s="273"/>
      <c r="C189" s="274"/>
      <c r="D189" s="246" t="s">
        <v>180</v>
      </c>
      <c r="E189" s="275" t="s">
        <v>22</v>
      </c>
      <c r="F189" s="276" t="s">
        <v>183</v>
      </c>
      <c r="G189" s="274"/>
      <c r="H189" s="277">
        <v>177.717</v>
      </c>
      <c r="I189" s="278"/>
      <c r="J189" s="274"/>
      <c r="K189" s="274"/>
      <c r="L189" s="279"/>
      <c r="M189" s="280"/>
      <c r="N189" s="281"/>
      <c r="O189" s="281"/>
      <c r="P189" s="281"/>
      <c r="Q189" s="281"/>
      <c r="R189" s="281"/>
      <c r="S189" s="281"/>
      <c r="T189" s="282"/>
      <c r="AT189" s="283" t="s">
        <v>180</v>
      </c>
      <c r="AU189" s="283" t="s">
        <v>85</v>
      </c>
      <c r="AV189" s="14" t="s">
        <v>137</v>
      </c>
      <c r="AW189" s="14" t="s">
        <v>39</v>
      </c>
      <c r="AX189" s="14" t="s">
        <v>24</v>
      </c>
      <c r="AY189" s="283" t="s">
        <v>138</v>
      </c>
    </row>
    <row r="190" spans="2:65" s="1" customFormat="1" ht="16.5" customHeight="1">
      <c r="B190" s="47"/>
      <c r="C190" s="284" t="s">
        <v>329</v>
      </c>
      <c r="D190" s="284" t="s">
        <v>330</v>
      </c>
      <c r="E190" s="285" t="s">
        <v>331</v>
      </c>
      <c r="F190" s="286" t="s">
        <v>332</v>
      </c>
      <c r="G190" s="287" t="s">
        <v>314</v>
      </c>
      <c r="H190" s="288">
        <v>159.945</v>
      </c>
      <c r="I190" s="289"/>
      <c r="J190" s="290">
        <f>ROUND(I190*H190,2)</f>
        <v>0</v>
      </c>
      <c r="K190" s="286" t="s">
        <v>177</v>
      </c>
      <c r="L190" s="291"/>
      <c r="M190" s="292" t="s">
        <v>22</v>
      </c>
      <c r="N190" s="293" t="s">
        <v>47</v>
      </c>
      <c r="O190" s="48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AR190" s="25" t="s">
        <v>218</v>
      </c>
      <c r="AT190" s="25" t="s">
        <v>330</v>
      </c>
      <c r="AU190" s="25" t="s">
        <v>85</v>
      </c>
      <c r="AY190" s="25" t="s">
        <v>138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25" t="s">
        <v>24</v>
      </c>
      <c r="BK190" s="245">
        <f>ROUND(I190*H190,2)</f>
        <v>0</v>
      </c>
      <c r="BL190" s="25" t="s">
        <v>137</v>
      </c>
      <c r="BM190" s="25" t="s">
        <v>333</v>
      </c>
    </row>
    <row r="191" spans="2:47" s="1" customFormat="1" ht="13.5">
      <c r="B191" s="47"/>
      <c r="C191" s="75"/>
      <c r="D191" s="246" t="s">
        <v>146</v>
      </c>
      <c r="E191" s="75"/>
      <c r="F191" s="247" t="s">
        <v>332</v>
      </c>
      <c r="G191" s="75"/>
      <c r="H191" s="75"/>
      <c r="I191" s="204"/>
      <c r="J191" s="75"/>
      <c r="K191" s="75"/>
      <c r="L191" s="73"/>
      <c r="M191" s="248"/>
      <c r="N191" s="48"/>
      <c r="O191" s="48"/>
      <c r="P191" s="48"/>
      <c r="Q191" s="48"/>
      <c r="R191" s="48"/>
      <c r="S191" s="48"/>
      <c r="T191" s="96"/>
      <c r="AT191" s="25" t="s">
        <v>146</v>
      </c>
      <c r="AU191" s="25" t="s">
        <v>85</v>
      </c>
    </row>
    <row r="192" spans="2:51" s="13" customFormat="1" ht="13.5">
      <c r="B192" s="262"/>
      <c r="C192" s="263"/>
      <c r="D192" s="246" t="s">
        <v>180</v>
      </c>
      <c r="E192" s="264" t="s">
        <v>22</v>
      </c>
      <c r="F192" s="265" t="s">
        <v>334</v>
      </c>
      <c r="G192" s="263"/>
      <c r="H192" s="266">
        <v>159.945</v>
      </c>
      <c r="I192" s="267"/>
      <c r="J192" s="263"/>
      <c r="K192" s="263"/>
      <c r="L192" s="268"/>
      <c r="M192" s="269"/>
      <c r="N192" s="270"/>
      <c r="O192" s="270"/>
      <c r="P192" s="270"/>
      <c r="Q192" s="270"/>
      <c r="R192" s="270"/>
      <c r="S192" s="270"/>
      <c r="T192" s="271"/>
      <c r="AT192" s="272" t="s">
        <v>180</v>
      </c>
      <c r="AU192" s="272" t="s">
        <v>85</v>
      </c>
      <c r="AV192" s="13" t="s">
        <v>85</v>
      </c>
      <c r="AW192" s="13" t="s">
        <v>39</v>
      </c>
      <c r="AX192" s="13" t="s">
        <v>76</v>
      </c>
      <c r="AY192" s="272" t="s">
        <v>138</v>
      </c>
    </row>
    <row r="193" spans="2:51" s="14" customFormat="1" ht="13.5">
      <c r="B193" s="273"/>
      <c r="C193" s="274"/>
      <c r="D193" s="246" t="s">
        <v>180</v>
      </c>
      <c r="E193" s="275" t="s">
        <v>22</v>
      </c>
      <c r="F193" s="276" t="s">
        <v>183</v>
      </c>
      <c r="G193" s="274"/>
      <c r="H193" s="277">
        <v>159.945</v>
      </c>
      <c r="I193" s="278"/>
      <c r="J193" s="274"/>
      <c r="K193" s="274"/>
      <c r="L193" s="279"/>
      <c r="M193" s="280"/>
      <c r="N193" s="281"/>
      <c r="O193" s="281"/>
      <c r="P193" s="281"/>
      <c r="Q193" s="281"/>
      <c r="R193" s="281"/>
      <c r="S193" s="281"/>
      <c r="T193" s="282"/>
      <c r="AT193" s="283" t="s">
        <v>180</v>
      </c>
      <c r="AU193" s="283" t="s">
        <v>85</v>
      </c>
      <c r="AV193" s="14" t="s">
        <v>137</v>
      </c>
      <c r="AW193" s="14" t="s">
        <v>39</v>
      </c>
      <c r="AX193" s="14" t="s">
        <v>24</v>
      </c>
      <c r="AY193" s="283" t="s">
        <v>138</v>
      </c>
    </row>
    <row r="194" spans="2:65" s="1" customFormat="1" ht="16.5" customHeight="1">
      <c r="B194" s="47"/>
      <c r="C194" s="234" t="s">
        <v>335</v>
      </c>
      <c r="D194" s="234" t="s">
        <v>140</v>
      </c>
      <c r="E194" s="235" t="s">
        <v>336</v>
      </c>
      <c r="F194" s="236" t="s">
        <v>337</v>
      </c>
      <c r="G194" s="237" t="s">
        <v>232</v>
      </c>
      <c r="H194" s="238">
        <v>97.395</v>
      </c>
      <c r="I194" s="239"/>
      <c r="J194" s="240">
        <f>ROUND(I194*H194,2)</f>
        <v>0</v>
      </c>
      <c r="K194" s="236" t="s">
        <v>177</v>
      </c>
      <c r="L194" s="73"/>
      <c r="M194" s="241" t="s">
        <v>22</v>
      </c>
      <c r="N194" s="242" t="s">
        <v>47</v>
      </c>
      <c r="O194" s="48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AR194" s="25" t="s">
        <v>137</v>
      </c>
      <c r="AT194" s="25" t="s">
        <v>140</v>
      </c>
      <c r="AU194" s="25" t="s">
        <v>85</v>
      </c>
      <c r="AY194" s="25" t="s">
        <v>138</v>
      </c>
      <c r="BE194" s="245">
        <f>IF(N194="základní",J194,0)</f>
        <v>0</v>
      </c>
      <c r="BF194" s="245">
        <f>IF(N194="snížená",J194,0)</f>
        <v>0</v>
      </c>
      <c r="BG194" s="245">
        <f>IF(N194="zákl. přenesená",J194,0)</f>
        <v>0</v>
      </c>
      <c r="BH194" s="245">
        <f>IF(N194="sníž. přenesená",J194,0)</f>
        <v>0</v>
      </c>
      <c r="BI194" s="245">
        <f>IF(N194="nulová",J194,0)</f>
        <v>0</v>
      </c>
      <c r="BJ194" s="25" t="s">
        <v>24</v>
      </c>
      <c r="BK194" s="245">
        <f>ROUND(I194*H194,2)</f>
        <v>0</v>
      </c>
      <c r="BL194" s="25" t="s">
        <v>137</v>
      </c>
      <c r="BM194" s="25" t="s">
        <v>338</v>
      </c>
    </row>
    <row r="195" spans="2:47" s="1" customFormat="1" ht="13.5">
      <c r="B195" s="47"/>
      <c r="C195" s="75"/>
      <c r="D195" s="246" t="s">
        <v>146</v>
      </c>
      <c r="E195" s="75"/>
      <c r="F195" s="247" t="s">
        <v>339</v>
      </c>
      <c r="G195" s="75"/>
      <c r="H195" s="75"/>
      <c r="I195" s="204"/>
      <c r="J195" s="75"/>
      <c r="K195" s="75"/>
      <c r="L195" s="73"/>
      <c r="M195" s="248"/>
      <c r="N195" s="48"/>
      <c r="O195" s="48"/>
      <c r="P195" s="48"/>
      <c r="Q195" s="48"/>
      <c r="R195" s="48"/>
      <c r="S195" s="48"/>
      <c r="T195" s="96"/>
      <c r="AT195" s="25" t="s">
        <v>146</v>
      </c>
      <c r="AU195" s="25" t="s">
        <v>85</v>
      </c>
    </row>
    <row r="196" spans="2:51" s="12" customFormat="1" ht="13.5">
      <c r="B196" s="252"/>
      <c r="C196" s="253"/>
      <c r="D196" s="246" t="s">
        <v>180</v>
      </c>
      <c r="E196" s="254" t="s">
        <v>22</v>
      </c>
      <c r="F196" s="255" t="s">
        <v>340</v>
      </c>
      <c r="G196" s="253"/>
      <c r="H196" s="254" t="s">
        <v>22</v>
      </c>
      <c r="I196" s="256"/>
      <c r="J196" s="253"/>
      <c r="K196" s="253"/>
      <c r="L196" s="257"/>
      <c r="M196" s="258"/>
      <c r="N196" s="259"/>
      <c r="O196" s="259"/>
      <c r="P196" s="259"/>
      <c r="Q196" s="259"/>
      <c r="R196" s="259"/>
      <c r="S196" s="259"/>
      <c r="T196" s="260"/>
      <c r="AT196" s="261" t="s">
        <v>180</v>
      </c>
      <c r="AU196" s="261" t="s">
        <v>85</v>
      </c>
      <c r="AV196" s="12" t="s">
        <v>24</v>
      </c>
      <c r="AW196" s="12" t="s">
        <v>39</v>
      </c>
      <c r="AX196" s="12" t="s">
        <v>76</v>
      </c>
      <c r="AY196" s="261" t="s">
        <v>138</v>
      </c>
    </row>
    <row r="197" spans="2:51" s="13" customFormat="1" ht="13.5">
      <c r="B197" s="262"/>
      <c r="C197" s="263"/>
      <c r="D197" s="246" t="s">
        <v>180</v>
      </c>
      <c r="E197" s="264" t="s">
        <v>22</v>
      </c>
      <c r="F197" s="265" t="s">
        <v>341</v>
      </c>
      <c r="G197" s="263"/>
      <c r="H197" s="266">
        <v>97.395</v>
      </c>
      <c r="I197" s="267"/>
      <c r="J197" s="263"/>
      <c r="K197" s="263"/>
      <c r="L197" s="268"/>
      <c r="M197" s="269"/>
      <c r="N197" s="270"/>
      <c r="O197" s="270"/>
      <c r="P197" s="270"/>
      <c r="Q197" s="270"/>
      <c r="R197" s="270"/>
      <c r="S197" s="270"/>
      <c r="T197" s="271"/>
      <c r="AT197" s="272" t="s">
        <v>180</v>
      </c>
      <c r="AU197" s="272" t="s">
        <v>85</v>
      </c>
      <c r="AV197" s="13" t="s">
        <v>85</v>
      </c>
      <c r="AW197" s="13" t="s">
        <v>39</v>
      </c>
      <c r="AX197" s="13" t="s">
        <v>76</v>
      </c>
      <c r="AY197" s="272" t="s">
        <v>138</v>
      </c>
    </row>
    <row r="198" spans="2:51" s="14" customFormat="1" ht="13.5">
      <c r="B198" s="273"/>
      <c r="C198" s="274"/>
      <c r="D198" s="246" t="s">
        <v>180</v>
      </c>
      <c r="E198" s="275" t="s">
        <v>22</v>
      </c>
      <c r="F198" s="276" t="s">
        <v>183</v>
      </c>
      <c r="G198" s="274"/>
      <c r="H198" s="277">
        <v>97.395</v>
      </c>
      <c r="I198" s="278"/>
      <c r="J198" s="274"/>
      <c r="K198" s="274"/>
      <c r="L198" s="279"/>
      <c r="M198" s="280"/>
      <c r="N198" s="281"/>
      <c r="O198" s="281"/>
      <c r="P198" s="281"/>
      <c r="Q198" s="281"/>
      <c r="R198" s="281"/>
      <c r="S198" s="281"/>
      <c r="T198" s="282"/>
      <c r="AT198" s="283" t="s">
        <v>180</v>
      </c>
      <c r="AU198" s="283" t="s">
        <v>85</v>
      </c>
      <c r="AV198" s="14" t="s">
        <v>137</v>
      </c>
      <c r="AW198" s="14" t="s">
        <v>39</v>
      </c>
      <c r="AX198" s="14" t="s">
        <v>24</v>
      </c>
      <c r="AY198" s="283" t="s">
        <v>138</v>
      </c>
    </row>
    <row r="199" spans="2:65" s="1" customFormat="1" ht="16.5" customHeight="1">
      <c r="B199" s="47"/>
      <c r="C199" s="284" t="s">
        <v>342</v>
      </c>
      <c r="D199" s="284" t="s">
        <v>330</v>
      </c>
      <c r="E199" s="285" t="s">
        <v>343</v>
      </c>
      <c r="F199" s="286" t="s">
        <v>344</v>
      </c>
      <c r="G199" s="287" t="s">
        <v>314</v>
      </c>
      <c r="H199" s="288">
        <v>175.311</v>
      </c>
      <c r="I199" s="289"/>
      <c r="J199" s="290">
        <f>ROUND(I199*H199,2)</f>
        <v>0</v>
      </c>
      <c r="K199" s="286" t="s">
        <v>177</v>
      </c>
      <c r="L199" s="291"/>
      <c r="M199" s="292" t="s">
        <v>22</v>
      </c>
      <c r="N199" s="293" t="s">
        <v>47</v>
      </c>
      <c r="O199" s="4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AR199" s="25" t="s">
        <v>218</v>
      </c>
      <c r="AT199" s="25" t="s">
        <v>330</v>
      </c>
      <c r="AU199" s="25" t="s">
        <v>85</v>
      </c>
      <c r="AY199" s="25" t="s">
        <v>138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24</v>
      </c>
      <c r="BK199" s="245">
        <f>ROUND(I199*H199,2)</f>
        <v>0</v>
      </c>
      <c r="BL199" s="25" t="s">
        <v>137</v>
      </c>
      <c r="BM199" s="25" t="s">
        <v>345</v>
      </c>
    </row>
    <row r="200" spans="2:47" s="1" customFormat="1" ht="13.5">
      <c r="B200" s="47"/>
      <c r="C200" s="75"/>
      <c r="D200" s="246" t="s">
        <v>146</v>
      </c>
      <c r="E200" s="75"/>
      <c r="F200" s="247" t="s">
        <v>344</v>
      </c>
      <c r="G200" s="75"/>
      <c r="H200" s="75"/>
      <c r="I200" s="204"/>
      <c r="J200" s="75"/>
      <c r="K200" s="75"/>
      <c r="L200" s="73"/>
      <c r="M200" s="248"/>
      <c r="N200" s="48"/>
      <c r="O200" s="48"/>
      <c r="P200" s="48"/>
      <c r="Q200" s="48"/>
      <c r="R200" s="48"/>
      <c r="S200" s="48"/>
      <c r="T200" s="96"/>
      <c r="AT200" s="25" t="s">
        <v>146</v>
      </c>
      <c r="AU200" s="25" t="s">
        <v>85</v>
      </c>
    </row>
    <row r="201" spans="2:51" s="13" customFormat="1" ht="13.5">
      <c r="B201" s="262"/>
      <c r="C201" s="263"/>
      <c r="D201" s="246" t="s">
        <v>180</v>
      </c>
      <c r="E201" s="264" t="s">
        <v>22</v>
      </c>
      <c r="F201" s="265" t="s">
        <v>346</v>
      </c>
      <c r="G201" s="263"/>
      <c r="H201" s="266">
        <v>175.311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180</v>
      </c>
      <c r="AU201" s="272" t="s">
        <v>85</v>
      </c>
      <c r="AV201" s="13" t="s">
        <v>85</v>
      </c>
      <c r="AW201" s="13" t="s">
        <v>39</v>
      </c>
      <c r="AX201" s="13" t="s">
        <v>76</v>
      </c>
      <c r="AY201" s="272" t="s">
        <v>138</v>
      </c>
    </row>
    <row r="202" spans="2:51" s="14" customFormat="1" ht="13.5">
      <c r="B202" s="273"/>
      <c r="C202" s="274"/>
      <c r="D202" s="246" t="s">
        <v>180</v>
      </c>
      <c r="E202" s="275" t="s">
        <v>22</v>
      </c>
      <c r="F202" s="276" t="s">
        <v>183</v>
      </c>
      <c r="G202" s="274"/>
      <c r="H202" s="277">
        <v>175.311</v>
      </c>
      <c r="I202" s="278"/>
      <c r="J202" s="274"/>
      <c r="K202" s="274"/>
      <c r="L202" s="279"/>
      <c r="M202" s="280"/>
      <c r="N202" s="281"/>
      <c r="O202" s="281"/>
      <c r="P202" s="281"/>
      <c r="Q202" s="281"/>
      <c r="R202" s="281"/>
      <c r="S202" s="281"/>
      <c r="T202" s="282"/>
      <c r="AT202" s="283" t="s">
        <v>180</v>
      </c>
      <c r="AU202" s="283" t="s">
        <v>85</v>
      </c>
      <c r="AV202" s="14" t="s">
        <v>137</v>
      </c>
      <c r="AW202" s="14" t="s">
        <v>39</v>
      </c>
      <c r="AX202" s="14" t="s">
        <v>24</v>
      </c>
      <c r="AY202" s="283" t="s">
        <v>138</v>
      </c>
    </row>
    <row r="203" spans="2:65" s="1" customFormat="1" ht="16.5" customHeight="1">
      <c r="B203" s="47"/>
      <c r="C203" s="234" t="s">
        <v>347</v>
      </c>
      <c r="D203" s="234" t="s">
        <v>140</v>
      </c>
      <c r="E203" s="235" t="s">
        <v>348</v>
      </c>
      <c r="F203" s="236" t="s">
        <v>349</v>
      </c>
      <c r="G203" s="237" t="s">
        <v>176</v>
      </c>
      <c r="H203" s="238">
        <v>243.92</v>
      </c>
      <c r="I203" s="239"/>
      <c r="J203" s="240">
        <f>ROUND(I203*H203,2)</f>
        <v>0</v>
      </c>
      <c r="K203" s="236" t="s">
        <v>177</v>
      </c>
      <c r="L203" s="73"/>
      <c r="M203" s="241" t="s">
        <v>22</v>
      </c>
      <c r="N203" s="242" t="s">
        <v>47</v>
      </c>
      <c r="O203" s="48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AR203" s="25" t="s">
        <v>137</v>
      </c>
      <c r="AT203" s="25" t="s">
        <v>140</v>
      </c>
      <c r="AU203" s="25" t="s">
        <v>85</v>
      </c>
      <c r="AY203" s="25" t="s">
        <v>138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25" t="s">
        <v>24</v>
      </c>
      <c r="BK203" s="245">
        <f>ROUND(I203*H203,2)</f>
        <v>0</v>
      </c>
      <c r="BL203" s="25" t="s">
        <v>137</v>
      </c>
      <c r="BM203" s="25" t="s">
        <v>350</v>
      </c>
    </row>
    <row r="204" spans="2:47" s="1" customFormat="1" ht="13.5">
      <c r="B204" s="47"/>
      <c r="C204" s="75"/>
      <c r="D204" s="246" t="s">
        <v>146</v>
      </c>
      <c r="E204" s="75"/>
      <c r="F204" s="247" t="s">
        <v>351</v>
      </c>
      <c r="G204" s="75"/>
      <c r="H204" s="75"/>
      <c r="I204" s="204"/>
      <c r="J204" s="75"/>
      <c r="K204" s="75"/>
      <c r="L204" s="73"/>
      <c r="M204" s="248"/>
      <c r="N204" s="48"/>
      <c r="O204" s="48"/>
      <c r="P204" s="48"/>
      <c r="Q204" s="48"/>
      <c r="R204" s="48"/>
      <c r="S204" s="48"/>
      <c r="T204" s="96"/>
      <c r="AT204" s="25" t="s">
        <v>146</v>
      </c>
      <c r="AU204" s="25" t="s">
        <v>85</v>
      </c>
    </row>
    <row r="205" spans="2:51" s="12" customFormat="1" ht="13.5">
      <c r="B205" s="252"/>
      <c r="C205" s="253"/>
      <c r="D205" s="246" t="s">
        <v>180</v>
      </c>
      <c r="E205" s="254" t="s">
        <v>22</v>
      </c>
      <c r="F205" s="255" t="s">
        <v>352</v>
      </c>
      <c r="G205" s="253"/>
      <c r="H205" s="254" t="s">
        <v>22</v>
      </c>
      <c r="I205" s="256"/>
      <c r="J205" s="253"/>
      <c r="K205" s="253"/>
      <c r="L205" s="257"/>
      <c r="M205" s="258"/>
      <c r="N205" s="259"/>
      <c r="O205" s="259"/>
      <c r="P205" s="259"/>
      <c r="Q205" s="259"/>
      <c r="R205" s="259"/>
      <c r="S205" s="259"/>
      <c r="T205" s="260"/>
      <c r="AT205" s="261" t="s">
        <v>180</v>
      </c>
      <c r="AU205" s="261" t="s">
        <v>85</v>
      </c>
      <c r="AV205" s="12" t="s">
        <v>24</v>
      </c>
      <c r="AW205" s="12" t="s">
        <v>39</v>
      </c>
      <c r="AX205" s="12" t="s">
        <v>76</v>
      </c>
      <c r="AY205" s="261" t="s">
        <v>138</v>
      </c>
    </row>
    <row r="206" spans="2:51" s="13" customFormat="1" ht="13.5">
      <c r="B206" s="262"/>
      <c r="C206" s="263"/>
      <c r="D206" s="246" t="s">
        <v>180</v>
      </c>
      <c r="E206" s="264" t="s">
        <v>22</v>
      </c>
      <c r="F206" s="265" t="s">
        <v>353</v>
      </c>
      <c r="G206" s="263"/>
      <c r="H206" s="266">
        <v>243.92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180</v>
      </c>
      <c r="AU206" s="272" t="s">
        <v>85</v>
      </c>
      <c r="AV206" s="13" t="s">
        <v>85</v>
      </c>
      <c r="AW206" s="13" t="s">
        <v>39</v>
      </c>
      <c r="AX206" s="13" t="s">
        <v>76</v>
      </c>
      <c r="AY206" s="272" t="s">
        <v>138</v>
      </c>
    </row>
    <row r="207" spans="2:51" s="14" customFormat="1" ht="13.5">
      <c r="B207" s="273"/>
      <c r="C207" s="274"/>
      <c r="D207" s="246" t="s">
        <v>180</v>
      </c>
      <c r="E207" s="275" t="s">
        <v>22</v>
      </c>
      <c r="F207" s="276" t="s">
        <v>183</v>
      </c>
      <c r="G207" s="274"/>
      <c r="H207" s="277">
        <v>243.92</v>
      </c>
      <c r="I207" s="278"/>
      <c r="J207" s="274"/>
      <c r="K207" s="274"/>
      <c r="L207" s="279"/>
      <c r="M207" s="280"/>
      <c r="N207" s="281"/>
      <c r="O207" s="281"/>
      <c r="P207" s="281"/>
      <c r="Q207" s="281"/>
      <c r="R207" s="281"/>
      <c r="S207" s="281"/>
      <c r="T207" s="282"/>
      <c r="AT207" s="283" t="s">
        <v>180</v>
      </c>
      <c r="AU207" s="283" t="s">
        <v>85</v>
      </c>
      <c r="AV207" s="14" t="s">
        <v>137</v>
      </c>
      <c r="AW207" s="14" t="s">
        <v>39</v>
      </c>
      <c r="AX207" s="14" t="s">
        <v>24</v>
      </c>
      <c r="AY207" s="283" t="s">
        <v>138</v>
      </c>
    </row>
    <row r="208" spans="2:63" s="11" customFormat="1" ht="29.85" customHeight="1">
      <c r="B208" s="218"/>
      <c r="C208" s="219"/>
      <c r="D208" s="220" t="s">
        <v>75</v>
      </c>
      <c r="E208" s="232" t="s">
        <v>137</v>
      </c>
      <c r="F208" s="232" t="s">
        <v>354</v>
      </c>
      <c r="G208" s="219"/>
      <c r="H208" s="219"/>
      <c r="I208" s="222"/>
      <c r="J208" s="233">
        <f>BK208</f>
        <v>0</v>
      </c>
      <c r="K208" s="219"/>
      <c r="L208" s="224"/>
      <c r="M208" s="225"/>
      <c r="N208" s="226"/>
      <c r="O208" s="226"/>
      <c r="P208" s="227">
        <f>SUM(P209:P221)</f>
        <v>0</v>
      </c>
      <c r="Q208" s="226"/>
      <c r="R208" s="227">
        <f>SUM(R209:R221)</f>
        <v>0.01646064</v>
      </c>
      <c r="S208" s="226"/>
      <c r="T208" s="228">
        <f>SUM(T209:T221)</f>
        <v>0</v>
      </c>
      <c r="AR208" s="229" t="s">
        <v>24</v>
      </c>
      <c r="AT208" s="230" t="s">
        <v>75</v>
      </c>
      <c r="AU208" s="230" t="s">
        <v>24</v>
      </c>
      <c r="AY208" s="229" t="s">
        <v>138</v>
      </c>
      <c r="BK208" s="231">
        <f>SUM(BK209:BK221)</f>
        <v>0</v>
      </c>
    </row>
    <row r="209" spans="2:65" s="1" customFormat="1" ht="16.5" customHeight="1">
      <c r="B209" s="47"/>
      <c r="C209" s="234" t="s">
        <v>355</v>
      </c>
      <c r="D209" s="234" t="s">
        <v>140</v>
      </c>
      <c r="E209" s="235" t="s">
        <v>356</v>
      </c>
      <c r="F209" s="236" t="s">
        <v>357</v>
      </c>
      <c r="G209" s="237" t="s">
        <v>232</v>
      </c>
      <c r="H209" s="238">
        <v>25.387</v>
      </c>
      <c r="I209" s="239"/>
      <c r="J209" s="240">
        <f>ROUND(I209*H209,2)</f>
        <v>0</v>
      </c>
      <c r="K209" s="236" t="s">
        <v>177</v>
      </c>
      <c r="L209" s="73"/>
      <c r="M209" s="241" t="s">
        <v>22</v>
      </c>
      <c r="N209" s="242" t="s">
        <v>47</v>
      </c>
      <c r="O209" s="48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AR209" s="25" t="s">
        <v>137</v>
      </c>
      <c r="AT209" s="25" t="s">
        <v>140</v>
      </c>
      <c r="AU209" s="25" t="s">
        <v>85</v>
      </c>
      <c r="AY209" s="25" t="s">
        <v>138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25" t="s">
        <v>24</v>
      </c>
      <c r="BK209" s="245">
        <f>ROUND(I209*H209,2)</f>
        <v>0</v>
      </c>
      <c r="BL209" s="25" t="s">
        <v>137</v>
      </c>
      <c r="BM209" s="25" t="s">
        <v>358</v>
      </c>
    </row>
    <row r="210" spans="2:47" s="1" customFormat="1" ht="13.5">
      <c r="B210" s="47"/>
      <c r="C210" s="75"/>
      <c r="D210" s="246" t="s">
        <v>146</v>
      </c>
      <c r="E210" s="75"/>
      <c r="F210" s="247" t="s">
        <v>359</v>
      </c>
      <c r="G210" s="75"/>
      <c r="H210" s="75"/>
      <c r="I210" s="204"/>
      <c r="J210" s="75"/>
      <c r="K210" s="75"/>
      <c r="L210" s="73"/>
      <c r="M210" s="248"/>
      <c r="N210" s="48"/>
      <c r="O210" s="48"/>
      <c r="P210" s="48"/>
      <c r="Q210" s="48"/>
      <c r="R210" s="48"/>
      <c r="S210" s="48"/>
      <c r="T210" s="96"/>
      <c r="AT210" s="25" t="s">
        <v>146</v>
      </c>
      <c r="AU210" s="25" t="s">
        <v>85</v>
      </c>
    </row>
    <row r="211" spans="2:51" s="12" customFormat="1" ht="13.5">
      <c r="B211" s="252"/>
      <c r="C211" s="253"/>
      <c r="D211" s="246" t="s">
        <v>180</v>
      </c>
      <c r="E211" s="254" t="s">
        <v>22</v>
      </c>
      <c r="F211" s="255" t="s">
        <v>241</v>
      </c>
      <c r="G211" s="253"/>
      <c r="H211" s="254" t="s">
        <v>22</v>
      </c>
      <c r="I211" s="256"/>
      <c r="J211" s="253"/>
      <c r="K211" s="253"/>
      <c r="L211" s="257"/>
      <c r="M211" s="258"/>
      <c r="N211" s="259"/>
      <c r="O211" s="259"/>
      <c r="P211" s="259"/>
      <c r="Q211" s="259"/>
      <c r="R211" s="259"/>
      <c r="S211" s="259"/>
      <c r="T211" s="260"/>
      <c r="AT211" s="261" t="s">
        <v>180</v>
      </c>
      <c r="AU211" s="261" t="s">
        <v>85</v>
      </c>
      <c r="AV211" s="12" t="s">
        <v>24</v>
      </c>
      <c r="AW211" s="12" t="s">
        <v>39</v>
      </c>
      <c r="AX211" s="12" t="s">
        <v>76</v>
      </c>
      <c r="AY211" s="261" t="s">
        <v>138</v>
      </c>
    </row>
    <row r="212" spans="2:51" s="13" customFormat="1" ht="13.5">
      <c r="B212" s="262"/>
      <c r="C212" s="263"/>
      <c r="D212" s="246" t="s">
        <v>180</v>
      </c>
      <c r="E212" s="264" t="s">
        <v>22</v>
      </c>
      <c r="F212" s="265" t="s">
        <v>360</v>
      </c>
      <c r="G212" s="263"/>
      <c r="H212" s="266">
        <v>25.387</v>
      </c>
      <c r="I212" s="267"/>
      <c r="J212" s="263"/>
      <c r="K212" s="263"/>
      <c r="L212" s="268"/>
      <c r="M212" s="269"/>
      <c r="N212" s="270"/>
      <c r="O212" s="270"/>
      <c r="P212" s="270"/>
      <c r="Q212" s="270"/>
      <c r="R212" s="270"/>
      <c r="S212" s="270"/>
      <c r="T212" s="271"/>
      <c r="AT212" s="272" t="s">
        <v>180</v>
      </c>
      <c r="AU212" s="272" t="s">
        <v>85</v>
      </c>
      <c r="AV212" s="13" t="s">
        <v>85</v>
      </c>
      <c r="AW212" s="13" t="s">
        <v>39</v>
      </c>
      <c r="AX212" s="13" t="s">
        <v>76</v>
      </c>
      <c r="AY212" s="272" t="s">
        <v>138</v>
      </c>
    </row>
    <row r="213" spans="2:51" s="14" customFormat="1" ht="13.5">
      <c r="B213" s="273"/>
      <c r="C213" s="274"/>
      <c r="D213" s="246" t="s">
        <v>180</v>
      </c>
      <c r="E213" s="275" t="s">
        <v>22</v>
      </c>
      <c r="F213" s="276" t="s">
        <v>183</v>
      </c>
      <c r="G213" s="274"/>
      <c r="H213" s="277">
        <v>25.387</v>
      </c>
      <c r="I213" s="278"/>
      <c r="J213" s="274"/>
      <c r="K213" s="274"/>
      <c r="L213" s="279"/>
      <c r="M213" s="280"/>
      <c r="N213" s="281"/>
      <c r="O213" s="281"/>
      <c r="P213" s="281"/>
      <c r="Q213" s="281"/>
      <c r="R213" s="281"/>
      <c r="S213" s="281"/>
      <c r="T213" s="282"/>
      <c r="AT213" s="283" t="s">
        <v>180</v>
      </c>
      <c r="AU213" s="283" t="s">
        <v>85</v>
      </c>
      <c r="AV213" s="14" t="s">
        <v>137</v>
      </c>
      <c r="AW213" s="14" t="s">
        <v>39</v>
      </c>
      <c r="AX213" s="14" t="s">
        <v>24</v>
      </c>
      <c r="AY213" s="283" t="s">
        <v>138</v>
      </c>
    </row>
    <row r="214" spans="2:65" s="1" customFormat="1" ht="16.5" customHeight="1">
      <c r="B214" s="47"/>
      <c r="C214" s="234" t="s">
        <v>361</v>
      </c>
      <c r="D214" s="234" t="s">
        <v>140</v>
      </c>
      <c r="E214" s="235" t="s">
        <v>362</v>
      </c>
      <c r="F214" s="236" t="s">
        <v>363</v>
      </c>
      <c r="G214" s="237" t="s">
        <v>232</v>
      </c>
      <c r="H214" s="238">
        <v>0.251</v>
      </c>
      <c r="I214" s="239"/>
      <c r="J214" s="240">
        <f>ROUND(I214*H214,2)</f>
        <v>0</v>
      </c>
      <c r="K214" s="236" t="s">
        <v>177</v>
      </c>
      <c r="L214" s="73"/>
      <c r="M214" s="241" t="s">
        <v>22</v>
      </c>
      <c r="N214" s="242" t="s">
        <v>47</v>
      </c>
      <c r="O214" s="4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AR214" s="25" t="s">
        <v>137</v>
      </c>
      <c r="AT214" s="25" t="s">
        <v>140</v>
      </c>
      <c r="AU214" s="25" t="s">
        <v>85</v>
      </c>
      <c r="AY214" s="25" t="s">
        <v>138</v>
      </c>
      <c r="BE214" s="245">
        <f>IF(N214="základní",J214,0)</f>
        <v>0</v>
      </c>
      <c r="BF214" s="245">
        <f>IF(N214="snížená",J214,0)</f>
        <v>0</v>
      </c>
      <c r="BG214" s="245">
        <f>IF(N214="zákl. přenesená",J214,0)</f>
        <v>0</v>
      </c>
      <c r="BH214" s="245">
        <f>IF(N214="sníž. přenesená",J214,0)</f>
        <v>0</v>
      </c>
      <c r="BI214" s="245">
        <f>IF(N214="nulová",J214,0)</f>
        <v>0</v>
      </c>
      <c r="BJ214" s="25" t="s">
        <v>24</v>
      </c>
      <c r="BK214" s="245">
        <f>ROUND(I214*H214,2)</f>
        <v>0</v>
      </c>
      <c r="BL214" s="25" t="s">
        <v>137</v>
      </c>
      <c r="BM214" s="25" t="s">
        <v>364</v>
      </c>
    </row>
    <row r="215" spans="2:47" s="1" customFormat="1" ht="13.5">
      <c r="B215" s="47"/>
      <c r="C215" s="75"/>
      <c r="D215" s="246" t="s">
        <v>146</v>
      </c>
      <c r="E215" s="75"/>
      <c r="F215" s="247" t="s">
        <v>365</v>
      </c>
      <c r="G215" s="75"/>
      <c r="H215" s="75"/>
      <c r="I215" s="204"/>
      <c r="J215" s="75"/>
      <c r="K215" s="75"/>
      <c r="L215" s="73"/>
      <c r="M215" s="248"/>
      <c r="N215" s="48"/>
      <c r="O215" s="48"/>
      <c r="P215" s="48"/>
      <c r="Q215" s="48"/>
      <c r="R215" s="48"/>
      <c r="S215" s="48"/>
      <c r="T215" s="96"/>
      <c r="AT215" s="25" t="s">
        <v>146</v>
      </c>
      <c r="AU215" s="25" t="s">
        <v>85</v>
      </c>
    </row>
    <row r="216" spans="2:51" s="13" customFormat="1" ht="13.5">
      <c r="B216" s="262"/>
      <c r="C216" s="263"/>
      <c r="D216" s="246" t="s">
        <v>180</v>
      </c>
      <c r="E216" s="264" t="s">
        <v>22</v>
      </c>
      <c r="F216" s="265" t="s">
        <v>366</v>
      </c>
      <c r="G216" s="263"/>
      <c r="H216" s="266">
        <v>0.251</v>
      </c>
      <c r="I216" s="267"/>
      <c r="J216" s="263"/>
      <c r="K216" s="263"/>
      <c r="L216" s="268"/>
      <c r="M216" s="269"/>
      <c r="N216" s="270"/>
      <c r="O216" s="270"/>
      <c r="P216" s="270"/>
      <c r="Q216" s="270"/>
      <c r="R216" s="270"/>
      <c r="S216" s="270"/>
      <c r="T216" s="271"/>
      <c r="AT216" s="272" t="s">
        <v>180</v>
      </c>
      <c r="AU216" s="272" t="s">
        <v>85</v>
      </c>
      <c r="AV216" s="13" t="s">
        <v>85</v>
      </c>
      <c r="AW216" s="13" t="s">
        <v>39</v>
      </c>
      <c r="AX216" s="13" t="s">
        <v>76</v>
      </c>
      <c r="AY216" s="272" t="s">
        <v>138</v>
      </c>
    </row>
    <row r="217" spans="2:51" s="14" customFormat="1" ht="13.5">
      <c r="B217" s="273"/>
      <c r="C217" s="274"/>
      <c r="D217" s="246" t="s">
        <v>180</v>
      </c>
      <c r="E217" s="275" t="s">
        <v>22</v>
      </c>
      <c r="F217" s="276" t="s">
        <v>183</v>
      </c>
      <c r="G217" s="274"/>
      <c r="H217" s="277">
        <v>0.251</v>
      </c>
      <c r="I217" s="278"/>
      <c r="J217" s="274"/>
      <c r="K217" s="274"/>
      <c r="L217" s="279"/>
      <c r="M217" s="280"/>
      <c r="N217" s="281"/>
      <c r="O217" s="281"/>
      <c r="P217" s="281"/>
      <c r="Q217" s="281"/>
      <c r="R217" s="281"/>
      <c r="S217" s="281"/>
      <c r="T217" s="282"/>
      <c r="AT217" s="283" t="s">
        <v>180</v>
      </c>
      <c r="AU217" s="283" t="s">
        <v>85</v>
      </c>
      <c r="AV217" s="14" t="s">
        <v>137</v>
      </c>
      <c r="AW217" s="14" t="s">
        <v>39</v>
      </c>
      <c r="AX217" s="14" t="s">
        <v>24</v>
      </c>
      <c r="AY217" s="283" t="s">
        <v>138</v>
      </c>
    </row>
    <row r="218" spans="2:65" s="1" customFormat="1" ht="16.5" customHeight="1">
      <c r="B218" s="47"/>
      <c r="C218" s="234" t="s">
        <v>367</v>
      </c>
      <c r="D218" s="234" t="s">
        <v>140</v>
      </c>
      <c r="E218" s="235" t="s">
        <v>368</v>
      </c>
      <c r="F218" s="236" t="s">
        <v>369</v>
      </c>
      <c r="G218" s="237" t="s">
        <v>176</v>
      </c>
      <c r="H218" s="238">
        <v>2.576</v>
      </c>
      <c r="I218" s="239"/>
      <c r="J218" s="240">
        <f>ROUND(I218*H218,2)</f>
        <v>0</v>
      </c>
      <c r="K218" s="236" t="s">
        <v>177</v>
      </c>
      <c r="L218" s="73"/>
      <c r="M218" s="241" t="s">
        <v>22</v>
      </c>
      <c r="N218" s="242" t="s">
        <v>47</v>
      </c>
      <c r="O218" s="48"/>
      <c r="P218" s="243">
        <f>O218*H218</f>
        <v>0</v>
      </c>
      <c r="Q218" s="243">
        <v>0.00639</v>
      </c>
      <c r="R218" s="243">
        <f>Q218*H218</f>
        <v>0.01646064</v>
      </c>
      <c r="S218" s="243">
        <v>0</v>
      </c>
      <c r="T218" s="244">
        <f>S218*H218</f>
        <v>0</v>
      </c>
      <c r="AR218" s="25" t="s">
        <v>137</v>
      </c>
      <c r="AT218" s="25" t="s">
        <v>140</v>
      </c>
      <c r="AU218" s="25" t="s">
        <v>85</v>
      </c>
      <c r="AY218" s="25" t="s">
        <v>138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25" t="s">
        <v>24</v>
      </c>
      <c r="BK218" s="245">
        <f>ROUND(I218*H218,2)</f>
        <v>0</v>
      </c>
      <c r="BL218" s="25" t="s">
        <v>137</v>
      </c>
      <c r="BM218" s="25" t="s">
        <v>370</v>
      </c>
    </row>
    <row r="219" spans="2:47" s="1" customFormat="1" ht="13.5">
      <c r="B219" s="47"/>
      <c r="C219" s="75"/>
      <c r="D219" s="246" t="s">
        <v>146</v>
      </c>
      <c r="E219" s="75"/>
      <c r="F219" s="247" t="s">
        <v>371</v>
      </c>
      <c r="G219" s="75"/>
      <c r="H219" s="75"/>
      <c r="I219" s="204"/>
      <c r="J219" s="75"/>
      <c r="K219" s="75"/>
      <c r="L219" s="73"/>
      <c r="M219" s="248"/>
      <c r="N219" s="48"/>
      <c r="O219" s="48"/>
      <c r="P219" s="48"/>
      <c r="Q219" s="48"/>
      <c r="R219" s="48"/>
      <c r="S219" s="48"/>
      <c r="T219" s="96"/>
      <c r="AT219" s="25" t="s">
        <v>146</v>
      </c>
      <c r="AU219" s="25" t="s">
        <v>85</v>
      </c>
    </row>
    <row r="220" spans="2:51" s="13" customFormat="1" ht="13.5">
      <c r="B220" s="262"/>
      <c r="C220" s="263"/>
      <c r="D220" s="246" t="s">
        <v>180</v>
      </c>
      <c r="E220" s="264" t="s">
        <v>22</v>
      </c>
      <c r="F220" s="265" t="s">
        <v>372</v>
      </c>
      <c r="G220" s="263"/>
      <c r="H220" s="266">
        <v>2.576</v>
      </c>
      <c r="I220" s="267"/>
      <c r="J220" s="263"/>
      <c r="K220" s="263"/>
      <c r="L220" s="268"/>
      <c r="M220" s="269"/>
      <c r="N220" s="270"/>
      <c r="O220" s="270"/>
      <c r="P220" s="270"/>
      <c r="Q220" s="270"/>
      <c r="R220" s="270"/>
      <c r="S220" s="270"/>
      <c r="T220" s="271"/>
      <c r="AT220" s="272" t="s">
        <v>180</v>
      </c>
      <c r="AU220" s="272" t="s">
        <v>85</v>
      </c>
      <c r="AV220" s="13" t="s">
        <v>85</v>
      </c>
      <c r="AW220" s="13" t="s">
        <v>39</v>
      </c>
      <c r="AX220" s="13" t="s">
        <v>76</v>
      </c>
      <c r="AY220" s="272" t="s">
        <v>138</v>
      </c>
    </row>
    <row r="221" spans="2:51" s="14" customFormat="1" ht="13.5">
      <c r="B221" s="273"/>
      <c r="C221" s="274"/>
      <c r="D221" s="246" t="s">
        <v>180</v>
      </c>
      <c r="E221" s="275" t="s">
        <v>22</v>
      </c>
      <c r="F221" s="276" t="s">
        <v>183</v>
      </c>
      <c r="G221" s="274"/>
      <c r="H221" s="277">
        <v>2.576</v>
      </c>
      <c r="I221" s="278"/>
      <c r="J221" s="274"/>
      <c r="K221" s="274"/>
      <c r="L221" s="279"/>
      <c r="M221" s="280"/>
      <c r="N221" s="281"/>
      <c r="O221" s="281"/>
      <c r="P221" s="281"/>
      <c r="Q221" s="281"/>
      <c r="R221" s="281"/>
      <c r="S221" s="281"/>
      <c r="T221" s="282"/>
      <c r="AT221" s="283" t="s">
        <v>180</v>
      </c>
      <c r="AU221" s="283" t="s">
        <v>85</v>
      </c>
      <c r="AV221" s="14" t="s">
        <v>137</v>
      </c>
      <c r="AW221" s="14" t="s">
        <v>39</v>
      </c>
      <c r="AX221" s="14" t="s">
        <v>24</v>
      </c>
      <c r="AY221" s="283" t="s">
        <v>138</v>
      </c>
    </row>
    <row r="222" spans="2:63" s="11" customFormat="1" ht="29.85" customHeight="1">
      <c r="B222" s="218"/>
      <c r="C222" s="219"/>
      <c r="D222" s="220" t="s">
        <v>75</v>
      </c>
      <c r="E222" s="232" t="s">
        <v>149</v>
      </c>
      <c r="F222" s="232" t="s">
        <v>373</v>
      </c>
      <c r="G222" s="219"/>
      <c r="H222" s="219"/>
      <c r="I222" s="222"/>
      <c r="J222" s="233">
        <f>BK222</f>
        <v>0</v>
      </c>
      <c r="K222" s="219"/>
      <c r="L222" s="224"/>
      <c r="M222" s="225"/>
      <c r="N222" s="226"/>
      <c r="O222" s="226"/>
      <c r="P222" s="227">
        <f>SUM(P223:P253)</f>
        <v>0</v>
      </c>
      <c r="Q222" s="226"/>
      <c r="R222" s="227">
        <f>SUM(R223:R253)</f>
        <v>345.25534439999996</v>
      </c>
      <c r="S222" s="226"/>
      <c r="T222" s="228">
        <f>SUM(T223:T253)</f>
        <v>0</v>
      </c>
      <c r="AR222" s="229" t="s">
        <v>24</v>
      </c>
      <c r="AT222" s="230" t="s">
        <v>75</v>
      </c>
      <c r="AU222" s="230" t="s">
        <v>24</v>
      </c>
      <c r="AY222" s="229" t="s">
        <v>138</v>
      </c>
      <c r="BK222" s="231">
        <f>SUM(BK223:BK253)</f>
        <v>0</v>
      </c>
    </row>
    <row r="223" spans="2:65" s="1" customFormat="1" ht="25.5" customHeight="1">
      <c r="B223" s="47"/>
      <c r="C223" s="234" t="s">
        <v>374</v>
      </c>
      <c r="D223" s="234" t="s">
        <v>140</v>
      </c>
      <c r="E223" s="235" t="s">
        <v>375</v>
      </c>
      <c r="F223" s="236" t="s">
        <v>376</v>
      </c>
      <c r="G223" s="237" t="s">
        <v>176</v>
      </c>
      <c r="H223" s="238">
        <v>243.92</v>
      </c>
      <c r="I223" s="239"/>
      <c r="J223" s="240">
        <f>ROUND(I223*H223,2)</f>
        <v>0</v>
      </c>
      <c r="K223" s="236" t="s">
        <v>177</v>
      </c>
      <c r="L223" s="73"/>
      <c r="M223" s="241" t="s">
        <v>22</v>
      </c>
      <c r="N223" s="242" t="s">
        <v>47</v>
      </c>
      <c r="O223" s="48"/>
      <c r="P223" s="243">
        <f>O223*H223</f>
        <v>0</v>
      </c>
      <c r="Q223" s="243">
        <v>0.18907</v>
      </c>
      <c r="R223" s="243">
        <f>Q223*H223</f>
        <v>46.117954399999995</v>
      </c>
      <c r="S223" s="243">
        <v>0</v>
      </c>
      <c r="T223" s="244">
        <f>S223*H223</f>
        <v>0</v>
      </c>
      <c r="AR223" s="25" t="s">
        <v>137</v>
      </c>
      <c r="AT223" s="25" t="s">
        <v>140</v>
      </c>
      <c r="AU223" s="25" t="s">
        <v>85</v>
      </c>
      <c r="AY223" s="25" t="s">
        <v>138</v>
      </c>
      <c r="BE223" s="245">
        <f>IF(N223="základní",J223,0)</f>
        <v>0</v>
      </c>
      <c r="BF223" s="245">
        <f>IF(N223="snížená",J223,0)</f>
        <v>0</v>
      </c>
      <c r="BG223" s="245">
        <f>IF(N223="zákl. přenesená",J223,0)</f>
        <v>0</v>
      </c>
      <c r="BH223" s="245">
        <f>IF(N223="sníž. přenesená",J223,0)</f>
        <v>0</v>
      </c>
      <c r="BI223" s="245">
        <f>IF(N223="nulová",J223,0)</f>
        <v>0</v>
      </c>
      <c r="BJ223" s="25" t="s">
        <v>24</v>
      </c>
      <c r="BK223" s="245">
        <f>ROUND(I223*H223,2)</f>
        <v>0</v>
      </c>
      <c r="BL223" s="25" t="s">
        <v>137</v>
      </c>
      <c r="BM223" s="25" t="s">
        <v>377</v>
      </c>
    </row>
    <row r="224" spans="2:47" s="1" customFormat="1" ht="13.5">
      <c r="B224" s="47"/>
      <c r="C224" s="75"/>
      <c r="D224" s="246" t="s">
        <v>146</v>
      </c>
      <c r="E224" s="75"/>
      <c r="F224" s="247" t="s">
        <v>378</v>
      </c>
      <c r="G224" s="75"/>
      <c r="H224" s="75"/>
      <c r="I224" s="204"/>
      <c r="J224" s="75"/>
      <c r="K224" s="75"/>
      <c r="L224" s="73"/>
      <c r="M224" s="248"/>
      <c r="N224" s="48"/>
      <c r="O224" s="48"/>
      <c r="P224" s="48"/>
      <c r="Q224" s="48"/>
      <c r="R224" s="48"/>
      <c r="S224" s="48"/>
      <c r="T224" s="96"/>
      <c r="AT224" s="25" t="s">
        <v>146</v>
      </c>
      <c r="AU224" s="25" t="s">
        <v>85</v>
      </c>
    </row>
    <row r="225" spans="2:51" s="12" customFormat="1" ht="13.5">
      <c r="B225" s="252"/>
      <c r="C225" s="253"/>
      <c r="D225" s="246" t="s">
        <v>180</v>
      </c>
      <c r="E225" s="254" t="s">
        <v>22</v>
      </c>
      <c r="F225" s="255" t="s">
        <v>379</v>
      </c>
      <c r="G225" s="253"/>
      <c r="H225" s="254" t="s">
        <v>22</v>
      </c>
      <c r="I225" s="256"/>
      <c r="J225" s="253"/>
      <c r="K225" s="253"/>
      <c r="L225" s="257"/>
      <c r="M225" s="258"/>
      <c r="N225" s="259"/>
      <c r="O225" s="259"/>
      <c r="P225" s="259"/>
      <c r="Q225" s="259"/>
      <c r="R225" s="259"/>
      <c r="S225" s="259"/>
      <c r="T225" s="260"/>
      <c r="AT225" s="261" t="s">
        <v>180</v>
      </c>
      <c r="AU225" s="261" t="s">
        <v>85</v>
      </c>
      <c r="AV225" s="12" t="s">
        <v>24</v>
      </c>
      <c r="AW225" s="12" t="s">
        <v>39</v>
      </c>
      <c r="AX225" s="12" t="s">
        <v>76</v>
      </c>
      <c r="AY225" s="261" t="s">
        <v>138</v>
      </c>
    </row>
    <row r="226" spans="2:51" s="13" customFormat="1" ht="13.5">
      <c r="B226" s="262"/>
      <c r="C226" s="263"/>
      <c r="D226" s="246" t="s">
        <v>180</v>
      </c>
      <c r="E226" s="264" t="s">
        <v>22</v>
      </c>
      <c r="F226" s="265" t="s">
        <v>380</v>
      </c>
      <c r="G226" s="263"/>
      <c r="H226" s="266">
        <v>243.92</v>
      </c>
      <c r="I226" s="267"/>
      <c r="J226" s="263"/>
      <c r="K226" s="263"/>
      <c r="L226" s="268"/>
      <c r="M226" s="269"/>
      <c r="N226" s="270"/>
      <c r="O226" s="270"/>
      <c r="P226" s="270"/>
      <c r="Q226" s="270"/>
      <c r="R226" s="270"/>
      <c r="S226" s="270"/>
      <c r="T226" s="271"/>
      <c r="AT226" s="272" t="s">
        <v>180</v>
      </c>
      <c r="AU226" s="272" t="s">
        <v>85</v>
      </c>
      <c r="AV226" s="13" t="s">
        <v>85</v>
      </c>
      <c r="AW226" s="13" t="s">
        <v>39</v>
      </c>
      <c r="AX226" s="13" t="s">
        <v>76</v>
      </c>
      <c r="AY226" s="272" t="s">
        <v>138</v>
      </c>
    </row>
    <row r="227" spans="2:51" s="14" customFormat="1" ht="13.5">
      <c r="B227" s="273"/>
      <c r="C227" s="274"/>
      <c r="D227" s="246" t="s">
        <v>180</v>
      </c>
      <c r="E227" s="275" t="s">
        <v>22</v>
      </c>
      <c r="F227" s="276" t="s">
        <v>183</v>
      </c>
      <c r="G227" s="274"/>
      <c r="H227" s="277">
        <v>243.92</v>
      </c>
      <c r="I227" s="278"/>
      <c r="J227" s="274"/>
      <c r="K227" s="274"/>
      <c r="L227" s="279"/>
      <c r="M227" s="280"/>
      <c r="N227" s="281"/>
      <c r="O227" s="281"/>
      <c r="P227" s="281"/>
      <c r="Q227" s="281"/>
      <c r="R227" s="281"/>
      <c r="S227" s="281"/>
      <c r="T227" s="282"/>
      <c r="AT227" s="283" t="s">
        <v>180</v>
      </c>
      <c r="AU227" s="283" t="s">
        <v>85</v>
      </c>
      <c r="AV227" s="14" t="s">
        <v>137</v>
      </c>
      <c r="AW227" s="14" t="s">
        <v>39</v>
      </c>
      <c r="AX227" s="14" t="s">
        <v>24</v>
      </c>
      <c r="AY227" s="283" t="s">
        <v>138</v>
      </c>
    </row>
    <row r="228" spans="2:65" s="1" customFormat="1" ht="25.5" customHeight="1">
      <c r="B228" s="47"/>
      <c r="C228" s="234" t="s">
        <v>381</v>
      </c>
      <c r="D228" s="234" t="s">
        <v>140</v>
      </c>
      <c r="E228" s="235" t="s">
        <v>382</v>
      </c>
      <c r="F228" s="236" t="s">
        <v>383</v>
      </c>
      <c r="G228" s="237" t="s">
        <v>176</v>
      </c>
      <c r="H228" s="238">
        <v>243.92</v>
      </c>
      <c r="I228" s="239"/>
      <c r="J228" s="240">
        <f>ROUND(I228*H228,2)</f>
        <v>0</v>
      </c>
      <c r="K228" s="236" t="s">
        <v>177</v>
      </c>
      <c r="L228" s="73"/>
      <c r="M228" s="241" t="s">
        <v>22</v>
      </c>
      <c r="N228" s="242" t="s">
        <v>47</v>
      </c>
      <c r="O228" s="48"/>
      <c r="P228" s="243">
        <f>O228*H228</f>
        <v>0</v>
      </c>
      <c r="Q228" s="243">
        <v>0.3708</v>
      </c>
      <c r="R228" s="243">
        <f>Q228*H228</f>
        <v>90.445536</v>
      </c>
      <c r="S228" s="243">
        <v>0</v>
      </c>
      <c r="T228" s="244">
        <f>S228*H228</f>
        <v>0</v>
      </c>
      <c r="AR228" s="25" t="s">
        <v>137</v>
      </c>
      <c r="AT228" s="25" t="s">
        <v>140</v>
      </c>
      <c r="AU228" s="25" t="s">
        <v>85</v>
      </c>
      <c r="AY228" s="25" t="s">
        <v>138</v>
      </c>
      <c r="BE228" s="245">
        <f>IF(N228="základní",J228,0)</f>
        <v>0</v>
      </c>
      <c r="BF228" s="245">
        <f>IF(N228="snížená",J228,0)</f>
        <v>0</v>
      </c>
      <c r="BG228" s="245">
        <f>IF(N228="zákl. přenesená",J228,0)</f>
        <v>0</v>
      </c>
      <c r="BH228" s="245">
        <f>IF(N228="sníž. přenesená",J228,0)</f>
        <v>0</v>
      </c>
      <c r="BI228" s="245">
        <f>IF(N228="nulová",J228,0)</f>
        <v>0</v>
      </c>
      <c r="BJ228" s="25" t="s">
        <v>24</v>
      </c>
      <c r="BK228" s="245">
        <f>ROUND(I228*H228,2)</f>
        <v>0</v>
      </c>
      <c r="BL228" s="25" t="s">
        <v>137</v>
      </c>
      <c r="BM228" s="25" t="s">
        <v>384</v>
      </c>
    </row>
    <row r="229" spans="2:47" s="1" customFormat="1" ht="13.5">
      <c r="B229" s="47"/>
      <c r="C229" s="75"/>
      <c r="D229" s="246" t="s">
        <v>146</v>
      </c>
      <c r="E229" s="75"/>
      <c r="F229" s="247" t="s">
        <v>385</v>
      </c>
      <c r="G229" s="75"/>
      <c r="H229" s="75"/>
      <c r="I229" s="204"/>
      <c r="J229" s="75"/>
      <c r="K229" s="75"/>
      <c r="L229" s="73"/>
      <c r="M229" s="248"/>
      <c r="N229" s="48"/>
      <c r="O229" s="48"/>
      <c r="P229" s="48"/>
      <c r="Q229" s="48"/>
      <c r="R229" s="48"/>
      <c r="S229" s="48"/>
      <c r="T229" s="96"/>
      <c r="AT229" s="25" t="s">
        <v>146</v>
      </c>
      <c r="AU229" s="25" t="s">
        <v>85</v>
      </c>
    </row>
    <row r="230" spans="2:51" s="12" customFormat="1" ht="13.5">
      <c r="B230" s="252"/>
      <c r="C230" s="253"/>
      <c r="D230" s="246" t="s">
        <v>180</v>
      </c>
      <c r="E230" s="254" t="s">
        <v>22</v>
      </c>
      <c r="F230" s="255" t="s">
        <v>386</v>
      </c>
      <c r="G230" s="253"/>
      <c r="H230" s="254" t="s">
        <v>22</v>
      </c>
      <c r="I230" s="256"/>
      <c r="J230" s="253"/>
      <c r="K230" s="253"/>
      <c r="L230" s="257"/>
      <c r="M230" s="258"/>
      <c r="N230" s="259"/>
      <c r="O230" s="259"/>
      <c r="P230" s="259"/>
      <c r="Q230" s="259"/>
      <c r="R230" s="259"/>
      <c r="S230" s="259"/>
      <c r="T230" s="260"/>
      <c r="AT230" s="261" t="s">
        <v>180</v>
      </c>
      <c r="AU230" s="261" t="s">
        <v>85</v>
      </c>
      <c r="AV230" s="12" t="s">
        <v>24</v>
      </c>
      <c r="AW230" s="12" t="s">
        <v>39</v>
      </c>
      <c r="AX230" s="12" t="s">
        <v>76</v>
      </c>
      <c r="AY230" s="261" t="s">
        <v>138</v>
      </c>
    </row>
    <row r="231" spans="2:51" s="13" customFormat="1" ht="13.5">
      <c r="B231" s="262"/>
      <c r="C231" s="263"/>
      <c r="D231" s="246" t="s">
        <v>180</v>
      </c>
      <c r="E231" s="264" t="s">
        <v>22</v>
      </c>
      <c r="F231" s="265" t="s">
        <v>387</v>
      </c>
      <c r="G231" s="263"/>
      <c r="H231" s="266">
        <v>243.92</v>
      </c>
      <c r="I231" s="267"/>
      <c r="J231" s="263"/>
      <c r="K231" s="263"/>
      <c r="L231" s="268"/>
      <c r="M231" s="269"/>
      <c r="N231" s="270"/>
      <c r="O231" s="270"/>
      <c r="P231" s="270"/>
      <c r="Q231" s="270"/>
      <c r="R231" s="270"/>
      <c r="S231" s="270"/>
      <c r="T231" s="271"/>
      <c r="AT231" s="272" t="s">
        <v>180</v>
      </c>
      <c r="AU231" s="272" t="s">
        <v>85</v>
      </c>
      <c r="AV231" s="13" t="s">
        <v>85</v>
      </c>
      <c r="AW231" s="13" t="s">
        <v>39</v>
      </c>
      <c r="AX231" s="13" t="s">
        <v>76</v>
      </c>
      <c r="AY231" s="272" t="s">
        <v>138</v>
      </c>
    </row>
    <row r="232" spans="2:51" s="14" customFormat="1" ht="13.5">
      <c r="B232" s="273"/>
      <c r="C232" s="274"/>
      <c r="D232" s="246" t="s">
        <v>180</v>
      </c>
      <c r="E232" s="275" t="s">
        <v>22</v>
      </c>
      <c r="F232" s="276" t="s">
        <v>183</v>
      </c>
      <c r="G232" s="274"/>
      <c r="H232" s="277">
        <v>243.92</v>
      </c>
      <c r="I232" s="278"/>
      <c r="J232" s="274"/>
      <c r="K232" s="274"/>
      <c r="L232" s="279"/>
      <c r="M232" s="280"/>
      <c r="N232" s="281"/>
      <c r="O232" s="281"/>
      <c r="P232" s="281"/>
      <c r="Q232" s="281"/>
      <c r="R232" s="281"/>
      <c r="S232" s="281"/>
      <c r="T232" s="282"/>
      <c r="AT232" s="283" t="s">
        <v>180</v>
      </c>
      <c r="AU232" s="283" t="s">
        <v>85</v>
      </c>
      <c r="AV232" s="14" t="s">
        <v>137</v>
      </c>
      <c r="AW232" s="14" t="s">
        <v>39</v>
      </c>
      <c r="AX232" s="14" t="s">
        <v>24</v>
      </c>
      <c r="AY232" s="283" t="s">
        <v>138</v>
      </c>
    </row>
    <row r="233" spans="2:65" s="1" customFormat="1" ht="25.5" customHeight="1">
      <c r="B233" s="47"/>
      <c r="C233" s="234" t="s">
        <v>388</v>
      </c>
      <c r="D233" s="234" t="s">
        <v>140</v>
      </c>
      <c r="E233" s="235" t="s">
        <v>389</v>
      </c>
      <c r="F233" s="236" t="s">
        <v>390</v>
      </c>
      <c r="G233" s="237" t="s">
        <v>176</v>
      </c>
      <c r="H233" s="238">
        <v>365.88</v>
      </c>
      <c r="I233" s="239"/>
      <c r="J233" s="240">
        <f>ROUND(I233*H233,2)</f>
        <v>0</v>
      </c>
      <c r="K233" s="236" t="s">
        <v>22</v>
      </c>
      <c r="L233" s="73"/>
      <c r="M233" s="241" t="s">
        <v>22</v>
      </c>
      <c r="N233" s="242" t="s">
        <v>47</v>
      </c>
      <c r="O233" s="48"/>
      <c r="P233" s="243">
        <f>O233*H233</f>
        <v>0</v>
      </c>
      <c r="Q233" s="243">
        <v>0.39561</v>
      </c>
      <c r="R233" s="243">
        <f>Q233*H233</f>
        <v>144.7457868</v>
      </c>
      <c r="S233" s="243">
        <v>0</v>
      </c>
      <c r="T233" s="244">
        <f>S233*H233</f>
        <v>0</v>
      </c>
      <c r="AR233" s="25" t="s">
        <v>137</v>
      </c>
      <c r="AT233" s="25" t="s">
        <v>140</v>
      </c>
      <c r="AU233" s="25" t="s">
        <v>85</v>
      </c>
      <c r="AY233" s="25" t="s">
        <v>138</v>
      </c>
      <c r="BE233" s="245">
        <f>IF(N233="základní",J233,0)</f>
        <v>0</v>
      </c>
      <c r="BF233" s="245">
        <f>IF(N233="snížená",J233,0)</f>
        <v>0</v>
      </c>
      <c r="BG233" s="245">
        <f>IF(N233="zákl. přenesená",J233,0)</f>
        <v>0</v>
      </c>
      <c r="BH233" s="245">
        <f>IF(N233="sníž. přenesená",J233,0)</f>
        <v>0</v>
      </c>
      <c r="BI233" s="245">
        <f>IF(N233="nulová",J233,0)</f>
        <v>0</v>
      </c>
      <c r="BJ233" s="25" t="s">
        <v>24</v>
      </c>
      <c r="BK233" s="245">
        <f>ROUND(I233*H233,2)</f>
        <v>0</v>
      </c>
      <c r="BL233" s="25" t="s">
        <v>137</v>
      </c>
      <c r="BM233" s="25" t="s">
        <v>391</v>
      </c>
    </row>
    <row r="234" spans="2:47" s="1" customFormat="1" ht="13.5">
      <c r="B234" s="47"/>
      <c r="C234" s="75"/>
      <c r="D234" s="246" t="s">
        <v>146</v>
      </c>
      <c r="E234" s="75"/>
      <c r="F234" s="247" t="s">
        <v>392</v>
      </c>
      <c r="G234" s="75"/>
      <c r="H234" s="75"/>
      <c r="I234" s="204"/>
      <c r="J234" s="75"/>
      <c r="K234" s="75"/>
      <c r="L234" s="73"/>
      <c r="M234" s="248"/>
      <c r="N234" s="48"/>
      <c r="O234" s="48"/>
      <c r="P234" s="48"/>
      <c r="Q234" s="48"/>
      <c r="R234" s="48"/>
      <c r="S234" s="48"/>
      <c r="T234" s="96"/>
      <c r="AT234" s="25" t="s">
        <v>146</v>
      </c>
      <c r="AU234" s="25" t="s">
        <v>85</v>
      </c>
    </row>
    <row r="235" spans="2:51" s="12" customFormat="1" ht="13.5">
      <c r="B235" s="252"/>
      <c r="C235" s="253"/>
      <c r="D235" s="246" t="s">
        <v>180</v>
      </c>
      <c r="E235" s="254" t="s">
        <v>22</v>
      </c>
      <c r="F235" s="255" t="s">
        <v>393</v>
      </c>
      <c r="G235" s="253"/>
      <c r="H235" s="254" t="s">
        <v>22</v>
      </c>
      <c r="I235" s="256"/>
      <c r="J235" s="253"/>
      <c r="K235" s="253"/>
      <c r="L235" s="257"/>
      <c r="M235" s="258"/>
      <c r="N235" s="259"/>
      <c r="O235" s="259"/>
      <c r="P235" s="259"/>
      <c r="Q235" s="259"/>
      <c r="R235" s="259"/>
      <c r="S235" s="259"/>
      <c r="T235" s="260"/>
      <c r="AT235" s="261" t="s">
        <v>180</v>
      </c>
      <c r="AU235" s="261" t="s">
        <v>85</v>
      </c>
      <c r="AV235" s="12" t="s">
        <v>24</v>
      </c>
      <c r="AW235" s="12" t="s">
        <v>39</v>
      </c>
      <c r="AX235" s="12" t="s">
        <v>76</v>
      </c>
      <c r="AY235" s="261" t="s">
        <v>138</v>
      </c>
    </row>
    <row r="236" spans="2:51" s="13" customFormat="1" ht="13.5">
      <c r="B236" s="262"/>
      <c r="C236" s="263"/>
      <c r="D236" s="246" t="s">
        <v>180</v>
      </c>
      <c r="E236" s="264" t="s">
        <v>22</v>
      </c>
      <c r="F236" s="265" t="s">
        <v>394</v>
      </c>
      <c r="G236" s="263"/>
      <c r="H236" s="266">
        <v>365.88</v>
      </c>
      <c r="I236" s="267"/>
      <c r="J236" s="263"/>
      <c r="K236" s="263"/>
      <c r="L236" s="268"/>
      <c r="M236" s="269"/>
      <c r="N236" s="270"/>
      <c r="O236" s="270"/>
      <c r="P236" s="270"/>
      <c r="Q236" s="270"/>
      <c r="R236" s="270"/>
      <c r="S236" s="270"/>
      <c r="T236" s="271"/>
      <c r="AT236" s="272" t="s">
        <v>180</v>
      </c>
      <c r="AU236" s="272" t="s">
        <v>85</v>
      </c>
      <c r="AV236" s="13" t="s">
        <v>85</v>
      </c>
      <c r="AW236" s="13" t="s">
        <v>39</v>
      </c>
      <c r="AX236" s="13" t="s">
        <v>76</v>
      </c>
      <c r="AY236" s="272" t="s">
        <v>138</v>
      </c>
    </row>
    <row r="237" spans="2:51" s="14" customFormat="1" ht="13.5">
      <c r="B237" s="273"/>
      <c r="C237" s="274"/>
      <c r="D237" s="246" t="s">
        <v>180</v>
      </c>
      <c r="E237" s="275" t="s">
        <v>22</v>
      </c>
      <c r="F237" s="276" t="s">
        <v>183</v>
      </c>
      <c r="G237" s="274"/>
      <c r="H237" s="277">
        <v>365.88</v>
      </c>
      <c r="I237" s="278"/>
      <c r="J237" s="274"/>
      <c r="K237" s="274"/>
      <c r="L237" s="279"/>
      <c r="M237" s="280"/>
      <c r="N237" s="281"/>
      <c r="O237" s="281"/>
      <c r="P237" s="281"/>
      <c r="Q237" s="281"/>
      <c r="R237" s="281"/>
      <c r="S237" s="281"/>
      <c r="T237" s="282"/>
      <c r="AT237" s="283" t="s">
        <v>180</v>
      </c>
      <c r="AU237" s="283" t="s">
        <v>85</v>
      </c>
      <c r="AV237" s="14" t="s">
        <v>137</v>
      </c>
      <c r="AW237" s="14" t="s">
        <v>39</v>
      </c>
      <c r="AX237" s="14" t="s">
        <v>24</v>
      </c>
      <c r="AY237" s="283" t="s">
        <v>138</v>
      </c>
    </row>
    <row r="238" spans="2:65" s="1" customFormat="1" ht="25.5" customHeight="1">
      <c r="B238" s="47"/>
      <c r="C238" s="234" t="s">
        <v>395</v>
      </c>
      <c r="D238" s="234" t="s">
        <v>140</v>
      </c>
      <c r="E238" s="235" t="s">
        <v>396</v>
      </c>
      <c r="F238" s="236" t="s">
        <v>397</v>
      </c>
      <c r="G238" s="237" t="s">
        <v>176</v>
      </c>
      <c r="H238" s="238">
        <v>487.84</v>
      </c>
      <c r="I238" s="239"/>
      <c r="J238" s="240">
        <f>ROUND(I238*H238,2)</f>
        <v>0</v>
      </c>
      <c r="K238" s="236" t="s">
        <v>177</v>
      </c>
      <c r="L238" s="73"/>
      <c r="M238" s="241" t="s">
        <v>22</v>
      </c>
      <c r="N238" s="242" t="s">
        <v>47</v>
      </c>
      <c r="O238" s="48"/>
      <c r="P238" s="243">
        <f>O238*H238</f>
        <v>0</v>
      </c>
      <c r="Q238" s="243">
        <v>0.12966</v>
      </c>
      <c r="R238" s="243">
        <f>Q238*H238</f>
        <v>63.25333439999999</v>
      </c>
      <c r="S238" s="243">
        <v>0</v>
      </c>
      <c r="T238" s="244">
        <f>S238*H238</f>
        <v>0</v>
      </c>
      <c r="AR238" s="25" t="s">
        <v>137</v>
      </c>
      <c r="AT238" s="25" t="s">
        <v>140</v>
      </c>
      <c r="AU238" s="25" t="s">
        <v>85</v>
      </c>
      <c r="AY238" s="25" t="s">
        <v>138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25" t="s">
        <v>24</v>
      </c>
      <c r="BK238" s="245">
        <f>ROUND(I238*H238,2)</f>
        <v>0</v>
      </c>
      <c r="BL238" s="25" t="s">
        <v>137</v>
      </c>
      <c r="BM238" s="25" t="s">
        <v>398</v>
      </c>
    </row>
    <row r="239" spans="2:47" s="1" customFormat="1" ht="13.5">
      <c r="B239" s="47"/>
      <c r="C239" s="75"/>
      <c r="D239" s="246" t="s">
        <v>146</v>
      </c>
      <c r="E239" s="75"/>
      <c r="F239" s="247" t="s">
        <v>399</v>
      </c>
      <c r="G239" s="75"/>
      <c r="H239" s="75"/>
      <c r="I239" s="204"/>
      <c r="J239" s="75"/>
      <c r="K239" s="75"/>
      <c r="L239" s="73"/>
      <c r="M239" s="248"/>
      <c r="N239" s="48"/>
      <c r="O239" s="48"/>
      <c r="P239" s="48"/>
      <c r="Q239" s="48"/>
      <c r="R239" s="48"/>
      <c r="S239" s="48"/>
      <c r="T239" s="96"/>
      <c r="AT239" s="25" t="s">
        <v>146</v>
      </c>
      <c r="AU239" s="25" t="s">
        <v>85</v>
      </c>
    </row>
    <row r="240" spans="2:51" s="12" customFormat="1" ht="13.5">
      <c r="B240" s="252"/>
      <c r="C240" s="253"/>
      <c r="D240" s="246" t="s">
        <v>180</v>
      </c>
      <c r="E240" s="254" t="s">
        <v>22</v>
      </c>
      <c r="F240" s="255" t="s">
        <v>400</v>
      </c>
      <c r="G240" s="253"/>
      <c r="H240" s="254" t="s">
        <v>22</v>
      </c>
      <c r="I240" s="256"/>
      <c r="J240" s="253"/>
      <c r="K240" s="253"/>
      <c r="L240" s="257"/>
      <c r="M240" s="258"/>
      <c r="N240" s="259"/>
      <c r="O240" s="259"/>
      <c r="P240" s="259"/>
      <c r="Q240" s="259"/>
      <c r="R240" s="259"/>
      <c r="S240" s="259"/>
      <c r="T240" s="260"/>
      <c r="AT240" s="261" t="s">
        <v>180</v>
      </c>
      <c r="AU240" s="261" t="s">
        <v>85</v>
      </c>
      <c r="AV240" s="12" t="s">
        <v>24</v>
      </c>
      <c r="AW240" s="12" t="s">
        <v>39</v>
      </c>
      <c r="AX240" s="12" t="s">
        <v>76</v>
      </c>
      <c r="AY240" s="261" t="s">
        <v>138</v>
      </c>
    </row>
    <row r="241" spans="2:51" s="13" customFormat="1" ht="13.5">
      <c r="B241" s="262"/>
      <c r="C241" s="263"/>
      <c r="D241" s="246" t="s">
        <v>180</v>
      </c>
      <c r="E241" s="264" t="s">
        <v>22</v>
      </c>
      <c r="F241" s="265" t="s">
        <v>200</v>
      </c>
      <c r="G241" s="263"/>
      <c r="H241" s="266">
        <v>487.84</v>
      </c>
      <c r="I241" s="267"/>
      <c r="J241" s="263"/>
      <c r="K241" s="263"/>
      <c r="L241" s="268"/>
      <c r="M241" s="269"/>
      <c r="N241" s="270"/>
      <c r="O241" s="270"/>
      <c r="P241" s="270"/>
      <c r="Q241" s="270"/>
      <c r="R241" s="270"/>
      <c r="S241" s="270"/>
      <c r="T241" s="271"/>
      <c r="AT241" s="272" t="s">
        <v>180</v>
      </c>
      <c r="AU241" s="272" t="s">
        <v>85</v>
      </c>
      <c r="AV241" s="13" t="s">
        <v>85</v>
      </c>
      <c r="AW241" s="13" t="s">
        <v>39</v>
      </c>
      <c r="AX241" s="13" t="s">
        <v>76</v>
      </c>
      <c r="AY241" s="272" t="s">
        <v>138</v>
      </c>
    </row>
    <row r="242" spans="2:51" s="14" customFormat="1" ht="13.5">
      <c r="B242" s="273"/>
      <c r="C242" s="274"/>
      <c r="D242" s="246" t="s">
        <v>180</v>
      </c>
      <c r="E242" s="275" t="s">
        <v>22</v>
      </c>
      <c r="F242" s="276" t="s">
        <v>183</v>
      </c>
      <c r="G242" s="274"/>
      <c r="H242" s="277">
        <v>487.84</v>
      </c>
      <c r="I242" s="278"/>
      <c r="J242" s="274"/>
      <c r="K242" s="274"/>
      <c r="L242" s="279"/>
      <c r="M242" s="280"/>
      <c r="N242" s="281"/>
      <c r="O242" s="281"/>
      <c r="P242" s="281"/>
      <c r="Q242" s="281"/>
      <c r="R242" s="281"/>
      <c r="S242" s="281"/>
      <c r="T242" s="282"/>
      <c r="AT242" s="283" t="s">
        <v>180</v>
      </c>
      <c r="AU242" s="283" t="s">
        <v>85</v>
      </c>
      <c r="AV242" s="14" t="s">
        <v>137</v>
      </c>
      <c r="AW242" s="14" t="s">
        <v>39</v>
      </c>
      <c r="AX242" s="14" t="s">
        <v>24</v>
      </c>
      <c r="AY242" s="283" t="s">
        <v>138</v>
      </c>
    </row>
    <row r="243" spans="2:65" s="1" customFormat="1" ht="16.5" customHeight="1">
      <c r="B243" s="47"/>
      <c r="C243" s="234" t="s">
        <v>401</v>
      </c>
      <c r="D243" s="234" t="s">
        <v>140</v>
      </c>
      <c r="E243" s="235" t="s">
        <v>402</v>
      </c>
      <c r="F243" s="236" t="s">
        <v>403</v>
      </c>
      <c r="G243" s="237" t="s">
        <v>176</v>
      </c>
      <c r="H243" s="238">
        <v>243.92</v>
      </c>
      <c r="I243" s="239"/>
      <c r="J243" s="240">
        <f>ROUND(I243*H243,2)</f>
        <v>0</v>
      </c>
      <c r="K243" s="236" t="s">
        <v>177</v>
      </c>
      <c r="L243" s="73"/>
      <c r="M243" s="241" t="s">
        <v>22</v>
      </c>
      <c r="N243" s="242" t="s">
        <v>47</v>
      </c>
      <c r="O243" s="48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AR243" s="25" t="s">
        <v>137</v>
      </c>
      <c r="AT243" s="25" t="s">
        <v>140</v>
      </c>
      <c r="AU243" s="25" t="s">
        <v>85</v>
      </c>
      <c r="AY243" s="25" t="s">
        <v>138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25" t="s">
        <v>24</v>
      </c>
      <c r="BK243" s="245">
        <f>ROUND(I243*H243,2)</f>
        <v>0</v>
      </c>
      <c r="BL243" s="25" t="s">
        <v>137</v>
      </c>
      <c r="BM243" s="25" t="s">
        <v>404</v>
      </c>
    </row>
    <row r="244" spans="2:47" s="1" customFormat="1" ht="13.5">
      <c r="B244" s="47"/>
      <c r="C244" s="75"/>
      <c r="D244" s="246" t="s">
        <v>146</v>
      </c>
      <c r="E244" s="75"/>
      <c r="F244" s="247" t="s">
        <v>405</v>
      </c>
      <c r="G244" s="75"/>
      <c r="H244" s="75"/>
      <c r="I244" s="204"/>
      <c r="J244" s="75"/>
      <c r="K244" s="75"/>
      <c r="L244" s="73"/>
      <c r="M244" s="248"/>
      <c r="N244" s="48"/>
      <c r="O244" s="48"/>
      <c r="P244" s="48"/>
      <c r="Q244" s="48"/>
      <c r="R244" s="48"/>
      <c r="S244" s="48"/>
      <c r="T244" s="96"/>
      <c r="AT244" s="25" t="s">
        <v>146</v>
      </c>
      <c r="AU244" s="25" t="s">
        <v>85</v>
      </c>
    </row>
    <row r="245" spans="2:51" s="13" customFormat="1" ht="13.5">
      <c r="B245" s="262"/>
      <c r="C245" s="263"/>
      <c r="D245" s="246" t="s">
        <v>180</v>
      </c>
      <c r="E245" s="264" t="s">
        <v>22</v>
      </c>
      <c r="F245" s="265" t="s">
        <v>380</v>
      </c>
      <c r="G245" s="263"/>
      <c r="H245" s="266">
        <v>243.92</v>
      </c>
      <c r="I245" s="267"/>
      <c r="J245" s="263"/>
      <c r="K245" s="263"/>
      <c r="L245" s="268"/>
      <c r="M245" s="269"/>
      <c r="N245" s="270"/>
      <c r="O245" s="270"/>
      <c r="P245" s="270"/>
      <c r="Q245" s="270"/>
      <c r="R245" s="270"/>
      <c r="S245" s="270"/>
      <c r="T245" s="271"/>
      <c r="AT245" s="272" t="s">
        <v>180</v>
      </c>
      <c r="AU245" s="272" t="s">
        <v>85</v>
      </c>
      <c r="AV245" s="13" t="s">
        <v>85</v>
      </c>
      <c r="AW245" s="13" t="s">
        <v>39</v>
      </c>
      <c r="AX245" s="13" t="s">
        <v>24</v>
      </c>
      <c r="AY245" s="272" t="s">
        <v>138</v>
      </c>
    </row>
    <row r="246" spans="2:65" s="1" customFormat="1" ht="25.5" customHeight="1">
      <c r="B246" s="47"/>
      <c r="C246" s="234" t="s">
        <v>406</v>
      </c>
      <c r="D246" s="234" t="s">
        <v>140</v>
      </c>
      <c r="E246" s="235" t="s">
        <v>407</v>
      </c>
      <c r="F246" s="236" t="s">
        <v>408</v>
      </c>
      <c r="G246" s="237" t="s">
        <v>176</v>
      </c>
      <c r="H246" s="238">
        <v>487.84</v>
      </c>
      <c r="I246" s="239"/>
      <c r="J246" s="240">
        <f>ROUND(I246*H246,2)</f>
        <v>0</v>
      </c>
      <c r="K246" s="236" t="s">
        <v>177</v>
      </c>
      <c r="L246" s="73"/>
      <c r="M246" s="241" t="s">
        <v>22</v>
      </c>
      <c r="N246" s="242" t="s">
        <v>47</v>
      </c>
      <c r="O246" s="48"/>
      <c r="P246" s="243">
        <f>O246*H246</f>
        <v>0</v>
      </c>
      <c r="Q246" s="243">
        <v>0</v>
      </c>
      <c r="R246" s="243">
        <f>Q246*H246</f>
        <v>0</v>
      </c>
      <c r="S246" s="243">
        <v>0</v>
      </c>
      <c r="T246" s="244">
        <f>S246*H246</f>
        <v>0</v>
      </c>
      <c r="AR246" s="25" t="s">
        <v>137</v>
      </c>
      <c r="AT246" s="25" t="s">
        <v>140</v>
      </c>
      <c r="AU246" s="25" t="s">
        <v>85</v>
      </c>
      <c r="AY246" s="25" t="s">
        <v>138</v>
      </c>
      <c r="BE246" s="245">
        <f>IF(N246="základní",J246,0)</f>
        <v>0</v>
      </c>
      <c r="BF246" s="245">
        <f>IF(N246="snížená",J246,0)</f>
        <v>0</v>
      </c>
      <c r="BG246" s="245">
        <f>IF(N246="zákl. přenesená",J246,0)</f>
        <v>0</v>
      </c>
      <c r="BH246" s="245">
        <f>IF(N246="sníž. přenesená",J246,0)</f>
        <v>0</v>
      </c>
      <c r="BI246" s="245">
        <f>IF(N246="nulová",J246,0)</f>
        <v>0</v>
      </c>
      <c r="BJ246" s="25" t="s">
        <v>24</v>
      </c>
      <c r="BK246" s="245">
        <f>ROUND(I246*H246,2)</f>
        <v>0</v>
      </c>
      <c r="BL246" s="25" t="s">
        <v>137</v>
      </c>
      <c r="BM246" s="25" t="s">
        <v>409</v>
      </c>
    </row>
    <row r="247" spans="2:47" s="1" customFormat="1" ht="13.5">
      <c r="B247" s="47"/>
      <c r="C247" s="75"/>
      <c r="D247" s="246" t="s">
        <v>146</v>
      </c>
      <c r="E247" s="75"/>
      <c r="F247" s="247" t="s">
        <v>410</v>
      </c>
      <c r="G247" s="75"/>
      <c r="H247" s="75"/>
      <c r="I247" s="204"/>
      <c r="J247" s="75"/>
      <c r="K247" s="75"/>
      <c r="L247" s="73"/>
      <c r="M247" s="248"/>
      <c r="N247" s="48"/>
      <c r="O247" s="48"/>
      <c r="P247" s="48"/>
      <c r="Q247" s="48"/>
      <c r="R247" s="48"/>
      <c r="S247" s="48"/>
      <c r="T247" s="96"/>
      <c r="AT247" s="25" t="s">
        <v>146</v>
      </c>
      <c r="AU247" s="25" t="s">
        <v>85</v>
      </c>
    </row>
    <row r="248" spans="2:51" s="12" customFormat="1" ht="13.5">
      <c r="B248" s="252"/>
      <c r="C248" s="253"/>
      <c r="D248" s="246" t="s">
        <v>180</v>
      </c>
      <c r="E248" s="254" t="s">
        <v>22</v>
      </c>
      <c r="F248" s="255" t="s">
        <v>411</v>
      </c>
      <c r="G248" s="253"/>
      <c r="H248" s="254" t="s">
        <v>22</v>
      </c>
      <c r="I248" s="256"/>
      <c r="J248" s="253"/>
      <c r="K248" s="253"/>
      <c r="L248" s="257"/>
      <c r="M248" s="258"/>
      <c r="N248" s="259"/>
      <c r="O248" s="259"/>
      <c r="P248" s="259"/>
      <c r="Q248" s="259"/>
      <c r="R248" s="259"/>
      <c r="S248" s="259"/>
      <c r="T248" s="260"/>
      <c r="AT248" s="261" t="s">
        <v>180</v>
      </c>
      <c r="AU248" s="261" t="s">
        <v>85</v>
      </c>
      <c r="AV248" s="12" t="s">
        <v>24</v>
      </c>
      <c r="AW248" s="12" t="s">
        <v>39</v>
      </c>
      <c r="AX248" s="12" t="s">
        <v>76</v>
      </c>
      <c r="AY248" s="261" t="s">
        <v>138</v>
      </c>
    </row>
    <row r="249" spans="2:51" s="13" customFormat="1" ht="13.5">
      <c r="B249" s="262"/>
      <c r="C249" s="263"/>
      <c r="D249" s="246" t="s">
        <v>180</v>
      </c>
      <c r="E249" s="264" t="s">
        <v>22</v>
      </c>
      <c r="F249" s="265" t="s">
        <v>200</v>
      </c>
      <c r="G249" s="263"/>
      <c r="H249" s="266">
        <v>487.84</v>
      </c>
      <c r="I249" s="267"/>
      <c r="J249" s="263"/>
      <c r="K249" s="263"/>
      <c r="L249" s="268"/>
      <c r="M249" s="269"/>
      <c r="N249" s="270"/>
      <c r="O249" s="270"/>
      <c r="P249" s="270"/>
      <c r="Q249" s="270"/>
      <c r="R249" s="270"/>
      <c r="S249" s="270"/>
      <c r="T249" s="271"/>
      <c r="AT249" s="272" t="s">
        <v>180</v>
      </c>
      <c r="AU249" s="272" t="s">
        <v>85</v>
      </c>
      <c r="AV249" s="13" t="s">
        <v>85</v>
      </c>
      <c r="AW249" s="13" t="s">
        <v>39</v>
      </c>
      <c r="AX249" s="13" t="s">
        <v>76</v>
      </c>
      <c r="AY249" s="272" t="s">
        <v>138</v>
      </c>
    </row>
    <row r="250" spans="2:51" s="14" customFormat="1" ht="13.5">
      <c r="B250" s="273"/>
      <c r="C250" s="274"/>
      <c r="D250" s="246" t="s">
        <v>180</v>
      </c>
      <c r="E250" s="275" t="s">
        <v>22</v>
      </c>
      <c r="F250" s="276" t="s">
        <v>183</v>
      </c>
      <c r="G250" s="274"/>
      <c r="H250" s="277">
        <v>487.84</v>
      </c>
      <c r="I250" s="278"/>
      <c r="J250" s="274"/>
      <c r="K250" s="274"/>
      <c r="L250" s="279"/>
      <c r="M250" s="280"/>
      <c r="N250" s="281"/>
      <c r="O250" s="281"/>
      <c r="P250" s="281"/>
      <c r="Q250" s="281"/>
      <c r="R250" s="281"/>
      <c r="S250" s="281"/>
      <c r="T250" s="282"/>
      <c r="AT250" s="283" t="s">
        <v>180</v>
      </c>
      <c r="AU250" s="283" t="s">
        <v>85</v>
      </c>
      <c r="AV250" s="14" t="s">
        <v>137</v>
      </c>
      <c r="AW250" s="14" t="s">
        <v>39</v>
      </c>
      <c r="AX250" s="14" t="s">
        <v>24</v>
      </c>
      <c r="AY250" s="283" t="s">
        <v>138</v>
      </c>
    </row>
    <row r="251" spans="2:65" s="1" customFormat="1" ht="16.5" customHeight="1">
      <c r="B251" s="47"/>
      <c r="C251" s="234" t="s">
        <v>412</v>
      </c>
      <c r="D251" s="234" t="s">
        <v>140</v>
      </c>
      <c r="E251" s="235" t="s">
        <v>413</v>
      </c>
      <c r="F251" s="236" t="s">
        <v>414</v>
      </c>
      <c r="G251" s="237" t="s">
        <v>176</v>
      </c>
      <c r="H251" s="238">
        <v>975.68</v>
      </c>
      <c r="I251" s="239"/>
      <c r="J251" s="240">
        <f>ROUND(I251*H251,2)</f>
        <v>0</v>
      </c>
      <c r="K251" s="236" t="s">
        <v>177</v>
      </c>
      <c r="L251" s="73"/>
      <c r="M251" s="241" t="s">
        <v>22</v>
      </c>
      <c r="N251" s="242" t="s">
        <v>47</v>
      </c>
      <c r="O251" s="48"/>
      <c r="P251" s="243">
        <f>O251*H251</f>
        <v>0</v>
      </c>
      <c r="Q251" s="243">
        <v>0.00071</v>
      </c>
      <c r="R251" s="243">
        <f>Q251*H251</f>
        <v>0.6927328</v>
      </c>
      <c r="S251" s="243">
        <v>0</v>
      </c>
      <c r="T251" s="244">
        <f>S251*H251</f>
        <v>0</v>
      </c>
      <c r="AR251" s="25" t="s">
        <v>137</v>
      </c>
      <c r="AT251" s="25" t="s">
        <v>140</v>
      </c>
      <c r="AU251" s="25" t="s">
        <v>85</v>
      </c>
      <c r="AY251" s="25" t="s">
        <v>138</v>
      </c>
      <c r="BE251" s="245">
        <f>IF(N251="základní",J251,0)</f>
        <v>0</v>
      </c>
      <c r="BF251" s="245">
        <f>IF(N251="snížená",J251,0)</f>
        <v>0</v>
      </c>
      <c r="BG251" s="245">
        <f>IF(N251="zákl. přenesená",J251,0)</f>
        <v>0</v>
      </c>
      <c r="BH251" s="245">
        <f>IF(N251="sníž. přenesená",J251,0)</f>
        <v>0</v>
      </c>
      <c r="BI251" s="245">
        <f>IF(N251="nulová",J251,0)</f>
        <v>0</v>
      </c>
      <c r="BJ251" s="25" t="s">
        <v>24</v>
      </c>
      <c r="BK251" s="245">
        <f>ROUND(I251*H251,2)</f>
        <v>0</v>
      </c>
      <c r="BL251" s="25" t="s">
        <v>137</v>
      </c>
      <c r="BM251" s="25" t="s">
        <v>415</v>
      </c>
    </row>
    <row r="252" spans="2:47" s="1" customFormat="1" ht="13.5">
      <c r="B252" s="47"/>
      <c r="C252" s="75"/>
      <c r="D252" s="246" t="s">
        <v>146</v>
      </c>
      <c r="E252" s="75"/>
      <c r="F252" s="247" t="s">
        <v>416</v>
      </c>
      <c r="G252" s="75"/>
      <c r="H252" s="75"/>
      <c r="I252" s="204"/>
      <c r="J252" s="75"/>
      <c r="K252" s="75"/>
      <c r="L252" s="73"/>
      <c r="M252" s="248"/>
      <c r="N252" s="48"/>
      <c r="O252" s="48"/>
      <c r="P252" s="48"/>
      <c r="Q252" s="48"/>
      <c r="R252" s="48"/>
      <c r="S252" s="48"/>
      <c r="T252" s="96"/>
      <c r="AT252" s="25" t="s">
        <v>146</v>
      </c>
      <c r="AU252" s="25" t="s">
        <v>85</v>
      </c>
    </row>
    <row r="253" spans="2:51" s="13" customFormat="1" ht="13.5">
      <c r="B253" s="262"/>
      <c r="C253" s="263"/>
      <c r="D253" s="246" t="s">
        <v>180</v>
      </c>
      <c r="E253" s="264" t="s">
        <v>22</v>
      </c>
      <c r="F253" s="265" t="s">
        <v>417</v>
      </c>
      <c r="G253" s="263"/>
      <c r="H253" s="266">
        <v>975.68</v>
      </c>
      <c r="I253" s="267"/>
      <c r="J253" s="263"/>
      <c r="K253" s="263"/>
      <c r="L253" s="268"/>
      <c r="M253" s="269"/>
      <c r="N253" s="270"/>
      <c r="O253" s="270"/>
      <c r="P253" s="270"/>
      <c r="Q253" s="270"/>
      <c r="R253" s="270"/>
      <c r="S253" s="270"/>
      <c r="T253" s="271"/>
      <c r="AT253" s="272" t="s">
        <v>180</v>
      </c>
      <c r="AU253" s="272" t="s">
        <v>85</v>
      </c>
      <c r="AV253" s="13" t="s">
        <v>85</v>
      </c>
      <c r="AW253" s="13" t="s">
        <v>39</v>
      </c>
      <c r="AX253" s="13" t="s">
        <v>24</v>
      </c>
      <c r="AY253" s="272" t="s">
        <v>138</v>
      </c>
    </row>
    <row r="254" spans="2:63" s="11" customFormat="1" ht="29.85" customHeight="1">
      <c r="B254" s="218"/>
      <c r="C254" s="219"/>
      <c r="D254" s="220" t="s">
        <v>75</v>
      </c>
      <c r="E254" s="232" t="s">
        <v>218</v>
      </c>
      <c r="F254" s="232" t="s">
        <v>418</v>
      </c>
      <c r="G254" s="219"/>
      <c r="H254" s="219"/>
      <c r="I254" s="222"/>
      <c r="J254" s="233">
        <f>BK254</f>
        <v>0</v>
      </c>
      <c r="K254" s="219"/>
      <c r="L254" s="224"/>
      <c r="M254" s="225"/>
      <c r="N254" s="226"/>
      <c r="O254" s="226"/>
      <c r="P254" s="227">
        <f>SUM(P255:P339)</f>
        <v>0</v>
      </c>
      <c r="Q254" s="226"/>
      <c r="R254" s="227">
        <f>SUM(R255:R339)</f>
        <v>4.329356690000001</v>
      </c>
      <c r="S254" s="226"/>
      <c r="T254" s="228">
        <f>SUM(T255:T339)</f>
        <v>0</v>
      </c>
      <c r="AR254" s="229" t="s">
        <v>24</v>
      </c>
      <c r="AT254" s="230" t="s">
        <v>75</v>
      </c>
      <c r="AU254" s="230" t="s">
        <v>24</v>
      </c>
      <c r="AY254" s="229" t="s">
        <v>138</v>
      </c>
      <c r="BK254" s="231">
        <f>SUM(BK255:BK339)</f>
        <v>0</v>
      </c>
    </row>
    <row r="255" spans="2:65" s="1" customFormat="1" ht="25.5" customHeight="1">
      <c r="B255" s="47"/>
      <c r="C255" s="234" t="s">
        <v>419</v>
      </c>
      <c r="D255" s="234" t="s">
        <v>140</v>
      </c>
      <c r="E255" s="235" t="s">
        <v>420</v>
      </c>
      <c r="F255" s="236" t="s">
        <v>421</v>
      </c>
      <c r="G255" s="237" t="s">
        <v>422</v>
      </c>
      <c r="H255" s="238">
        <v>1</v>
      </c>
      <c r="I255" s="239"/>
      <c r="J255" s="240">
        <f>ROUND(I255*H255,2)</f>
        <v>0</v>
      </c>
      <c r="K255" s="236" t="s">
        <v>177</v>
      </c>
      <c r="L255" s="73"/>
      <c r="M255" s="241" t="s">
        <v>22</v>
      </c>
      <c r="N255" s="242" t="s">
        <v>47</v>
      </c>
      <c r="O255" s="48"/>
      <c r="P255" s="243">
        <f>O255*H255</f>
        <v>0</v>
      </c>
      <c r="Q255" s="243">
        <v>0</v>
      </c>
      <c r="R255" s="243">
        <f>Q255*H255</f>
        <v>0</v>
      </c>
      <c r="S255" s="243">
        <v>0</v>
      </c>
      <c r="T255" s="244">
        <f>S255*H255</f>
        <v>0</v>
      </c>
      <c r="AR255" s="25" t="s">
        <v>137</v>
      </c>
      <c r="AT255" s="25" t="s">
        <v>140</v>
      </c>
      <c r="AU255" s="25" t="s">
        <v>85</v>
      </c>
      <c r="AY255" s="25" t="s">
        <v>138</v>
      </c>
      <c r="BE255" s="245">
        <f>IF(N255="základní",J255,0)</f>
        <v>0</v>
      </c>
      <c r="BF255" s="245">
        <f>IF(N255="snížená",J255,0)</f>
        <v>0</v>
      </c>
      <c r="BG255" s="245">
        <f>IF(N255="zákl. přenesená",J255,0)</f>
        <v>0</v>
      </c>
      <c r="BH255" s="245">
        <f>IF(N255="sníž. přenesená",J255,0)</f>
        <v>0</v>
      </c>
      <c r="BI255" s="245">
        <f>IF(N255="nulová",J255,0)</f>
        <v>0</v>
      </c>
      <c r="BJ255" s="25" t="s">
        <v>24</v>
      </c>
      <c r="BK255" s="245">
        <f>ROUND(I255*H255,2)</f>
        <v>0</v>
      </c>
      <c r="BL255" s="25" t="s">
        <v>137</v>
      </c>
      <c r="BM255" s="25" t="s">
        <v>423</v>
      </c>
    </row>
    <row r="256" spans="2:47" s="1" customFormat="1" ht="13.5">
      <c r="B256" s="47"/>
      <c r="C256" s="75"/>
      <c r="D256" s="246" t="s">
        <v>146</v>
      </c>
      <c r="E256" s="75"/>
      <c r="F256" s="247" t="s">
        <v>424</v>
      </c>
      <c r="G256" s="75"/>
      <c r="H256" s="75"/>
      <c r="I256" s="204"/>
      <c r="J256" s="75"/>
      <c r="K256" s="75"/>
      <c r="L256" s="73"/>
      <c r="M256" s="248"/>
      <c r="N256" s="48"/>
      <c r="O256" s="48"/>
      <c r="P256" s="48"/>
      <c r="Q256" s="48"/>
      <c r="R256" s="48"/>
      <c r="S256" s="48"/>
      <c r="T256" s="96"/>
      <c r="AT256" s="25" t="s">
        <v>146</v>
      </c>
      <c r="AU256" s="25" t="s">
        <v>85</v>
      </c>
    </row>
    <row r="257" spans="2:65" s="1" customFormat="1" ht="25.5" customHeight="1">
      <c r="B257" s="47"/>
      <c r="C257" s="234" t="s">
        <v>425</v>
      </c>
      <c r="D257" s="234" t="s">
        <v>140</v>
      </c>
      <c r="E257" s="235" t="s">
        <v>426</v>
      </c>
      <c r="F257" s="236" t="s">
        <v>427</v>
      </c>
      <c r="G257" s="237" t="s">
        <v>422</v>
      </c>
      <c r="H257" s="238">
        <v>2</v>
      </c>
      <c r="I257" s="239"/>
      <c r="J257" s="240">
        <f>ROUND(I257*H257,2)</f>
        <v>0</v>
      </c>
      <c r="K257" s="236" t="s">
        <v>177</v>
      </c>
      <c r="L257" s="73"/>
      <c r="M257" s="241" t="s">
        <v>22</v>
      </c>
      <c r="N257" s="242" t="s">
        <v>47</v>
      </c>
      <c r="O257" s="48"/>
      <c r="P257" s="243">
        <f>O257*H257</f>
        <v>0</v>
      </c>
      <c r="Q257" s="243">
        <v>0</v>
      </c>
      <c r="R257" s="243">
        <f>Q257*H257</f>
        <v>0</v>
      </c>
      <c r="S257" s="243">
        <v>0</v>
      </c>
      <c r="T257" s="244">
        <f>S257*H257</f>
        <v>0</v>
      </c>
      <c r="AR257" s="25" t="s">
        <v>137</v>
      </c>
      <c r="AT257" s="25" t="s">
        <v>140</v>
      </c>
      <c r="AU257" s="25" t="s">
        <v>85</v>
      </c>
      <c r="AY257" s="25" t="s">
        <v>138</v>
      </c>
      <c r="BE257" s="245">
        <f>IF(N257="základní",J257,0)</f>
        <v>0</v>
      </c>
      <c r="BF257" s="245">
        <f>IF(N257="snížená",J257,0)</f>
        <v>0</v>
      </c>
      <c r="BG257" s="245">
        <f>IF(N257="zákl. přenesená",J257,0)</f>
        <v>0</v>
      </c>
      <c r="BH257" s="245">
        <f>IF(N257="sníž. přenesená",J257,0)</f>
        <v>0</v>
      </c>
      <c r="BI257" s="245">
        <f>IF(N257="nulová",J257,0)</f>
        <v>0</v>
      </c>
      <c r="BJ257" s="25" t="s">
        <v>24</v>
      </c>
      <c r="BK257" s="245">
        <f>ROUND(I257*H257,2)</f>
        <v>0</v>
      </c>
      <c r="BL257" s="25" t="s">
        <v>137</v>
      </c>
      <c r="BM257" s="25" t="s">
        <v>428</v>
      </c>
    </row>
    <row r="258" spans="2:47" s="1" customFormat="1" ht="13.5">
      <c r="B258" s="47"/>
      <c r="C258" s="75"/>
      <c r="D258" s="246" t="s">
        <v>146</v>
      </c>
      <c r="E258" s="75"/>
      <c r="F258" s="247" t="s">
        <v>429</v>
      </c>
      <c r="G258" s="75"/>
      <c r="H258" s="75"/>
      <c r="I258" s="204"/>
      <c r="J258" s="75"/>
      <c r="K258" s="75"/>
      <c r="L258" s="73"/>
      <c r="M258" s="248"/>
      <c r="N258" s="48"/>
      <c r="O258" s="48"/>
      <c r="P258" s="48"/>
      <c r="Q258" s="48"/>
      <c r="R258" s="48"/>
      <c r="S258" s="48"/>
      <c r="T258" s="96"/>
      <c r="AT258" s="25" t="s">
        <v>146</v>
      </c>
      <c r="AU258" s="25" t="s">
        <v>85</v>
      </c>
    </row>
    <row r="259" spans="2:65" s="1" customFormat="1" ht="16.5" customHeight="1">
      <c r="B259" s="47"/>
      <c r="C259" s="234" t="s">
        <v>430</v>
      </c>
      <c r="D259" s="234" t="s">
        <v>140</v>
      </c>
      <c r="E259" s="235" t="s">
        <v>431</v>
      </c>
      <c r="F259" s="236" t="s">
        <v>432</v>
      </c>
      <c r="G259" s="237" t="s">
        <v>422</v>
      </c>
      <c r="H259" s="238">
        <v>18</v>
      </c>
      <c r="I259" s="239"/>
      <c r="J259" s="240">
        <f>ROUND(I259*H259,2)</f>
        <v>0</v>
      </c>
      <c r="K259" s="236" t="s">
        <v>177</v>
      </c>
      <c r="L259" s="73"/>
      <c r="M259" s="241" t="s">
        <v>22</v>
      </c>
      <c r="N259" s="242" t="s">
        <v>47</v>
      </c>
      <c r="O259" s="48"/>
      <c r="P259" s="243">
        <f>O259*H259</f>
        <v>0</v>
      </c>
      <c r="Q259" s="243">
        <v>0.00167</v>
      </c>
      <c r="R259" s="243">
        <f>Q259*H259</f>
        <v>0.03006</v>
      </c>
      <c r="S259" s="243">
        <v>0</v>
      </c>
      <c r="T259" s="244">
        <f>S259*H259</f>
        <v>0</v>
      </c>
      <c r="AR259" s="25" t="s">
        <v>137</v>
      </c>
      <c r="AT259" s="25" t="s">
        <v>140</v>
      </c>
      <c r="AU259" s="25" t="s">
        <v>85</v>
      </c>
      <c r="AY259" s="25" t="s">
        <v>138</v>
      </c>
      <c r="BE259" s="245">
        <f>IF(N259="základní",J259,0)</f>
        <v>0</v>
      </c>
      <c r="BF259" s="245">
        <f>IF(N259="snížená",J259,0)</f>
        <v>0</v>
      </c>
      <c r="BG259" s="245">
        <f>IF(N259="zákl. přenesená",J259,0)</f>
        <v>0</v>
      </c>
      <c r="BH259" s="245">
        <f>IF(N259="sníž. přenesená",J259,0)</f>
        <v>0</v>
      </c>
      <c r="BI259" s="245">
        <f>IF(N259="nulová",J259,0)</f>
        <v>0</v>
      </c>
      <c r="BJ259" s="25" t="s">
        <v>24</v>
      </c>
      <c r="BK259" s="245">
        <f>ROUND(I259*H259,2)</f>
        <v>0</v>
      </c>
      <c r="BL259" s="25" t="s">
        <v>137</v>
      </c>
      <c r="BM259" s="25" t="s">
        <v>433</v>
      </c>
    </row>
    <row r="260" spans="2:47" s="1" customFormat="1" ht="13.5">
      <c r="B260" s="47"/>
      <c r="C260" s="75"/>
      <c r="D260" s="246" t="s">
        <v>146</v>
      </c>
      <c r="E260" s="75"/>
      <c r="F260" s="247" t="s">
        <v>434</v>
      </c>
      <c r="G260" s="75"/>
      <c r="H260" s="75"/>
      <c r="I260" s="204"/>
      <c r="J260" s="75"/>
      <c r="K260" s="75"/>
      <c r="L260" s="73"/>
      <c r="M260" s="248"/>
      <c r="N260" s="48"/>
      <c r="O260" s="48"/>
      <c r="P260" s="48"/>
      <c r="Q260" s="48"/>
      <c r="R260" s="48"/>
      <c r="S260" s="48"/>
      <c r="T260" s="96"/>
      <c r="AT260" s="25" t="s">
        <v>146</v>
      </c>
      <c r="AU260" s="25" t="s">
        <v>85</v>
      </c>
    </row>
    <row r="261" spans="2:51" s="13" customFormat="1" ht="13.5">
      <c r="B261" s="262"/>
      <c r="C261" s="263"/>
      <c r="D261" s="246" t="s">
        <v>180</v>
      </c>
      <c r="E261" s="264" t="s">
        <v>22</v>
      </c>
      <c r="F261" s="265" t="s">
        <v>435</v>
      </c>
      <c r="G261" s="263"/>
      <c r="H261" s="266">
        <v>18</v>
      </c>
      <c r="I261" s="267"/>
      <c r="J261" s="263"/>
      <c r="K261" s="263"/>
      <c r="L261" s="268"/>
      <c r="M261" s="269"/>
      <c r="N261" s="270"/>
      <c r="O261" s="270"/>
      <c r="P261" s="270"/>
      <c r="Q261" s="270"/>
      <c r="R261" s="270"/>
      <c r="S261" s="270"/>
      <c r="T261" s="271"/>
      <c r="AT261" s="272" t="s">
        <v>180</v>
      </c>
      <c r="AU261" s="272" t="s">
        <v>85</v>
      </c>
      <c r="AV261" s="13" t="s">
        <v>85</v>
      </c>
      <c r="AW261" s="13" t="s">
        <v>39</v>
      </c>
      <c r="AX261" s="13" t="s">
        <v>24</v>
      </c>
      <c r="AY261" s="272" t="s">
        <v>138</v>
      </c>
    </row>
    <row r="262" spans="2:65" s="1" customFormat="1" ht="16.5" customHeight="1">
      <c r="B262" s="47"/>
      <c r="C262" s="284" t="s">
        <v>436</v>
      </c>
      <c r="D262" s="284" t="s">
        <v>330</v>
      </c>
      <c r="E262" s="285" t="s">
        <v>437</v>
      </c>
      <c r="F262" s="286" t="s">
        <v>438</v>
      </c>
      <c r="G262" s="287" t="s">
        <v>422</v>
      </c>
      <c r="H262" s="288">
        <v>3</v>
      </c>
      <c r="I262" s="289"/>
      <c r="J262" s="290">
        <f>ROUND(I262*H262,2)</f>
        <v>0</v>
      </c>
      <c r="K262" s="286" t="s">
        <v>177</v>
      </c>
      <c r="L262" s="291"/>
      <c r="M262" s="292" t="s">
        <v>22</v>
      </c>
      <c r="N262" s="293" t="s">
        <v>47</v>
      </c>
      <c r="O262" s="48"/>
      <c r="P262" s="243">
        <f>O262*H262</f>
        <v>0</v>
      </c>
      <c r="Q262" s="243">
        <v>0.016</v>
      </c>
      <c r="R262" s="243">
        <f>Q262*H262</f>
        <v>0.048</v>
      </c>
      <c r="S262" s="243">
        <v>0</v>
      </c>
      <c r="T262" s="244">
        <f>S262*H262</f>
        <v>0</v>
      </c>
      <c r="AR262" s="25" t="s">
        <v>218</v>
      </c>
      <c r="AT262" s="25" t="s">
        <v>330</v>
      </c>
      <c r="AU262" s="25" t="s">
        <v>85</v>
      </c>
      <c r="AY262" s="25" t="s">
        <v>138</v>
      </c>
      <c r="BE262" s="245">
        <f>IF(N262="základní",J262,0)</f>
        <v>0</v>
      </c>
      <c r="BF262" s="245">
        <f>IF(N262="snížená",J262,0)</f>
        <v>0</v>
      </c>
      <c r="BG262" s="245">
        <f>IF(N262="zákl. přenesená",J262,0)</f>
        <v>0</v>
      </c>
      <c r="BH262" s="245">
        <f>IF(N262="sníž. přenesená",J262,0)</f>
        <v>0</v>
      </c>
      <c r="BI262" s="245">
        <f>IF(N262="nulová",J262,0)</f>
        <v>0</v>
      </c>
      <c r="BJ262" s="25" t="s">
        <v>24</v>
      </c>
      <c r="BK262" s="245">
        <f>ROUND(I262*H262,2)</f>
        <v>0</v>
      </c>
      <c r="BL262" s="25" t="s">
        <v>137</v>
      </c>
      <c r="BM262" s="25" t="s">
        <v>439</v>
      </c>
    </row>
    <row r="263" spans="2:47" s="1" customFormat="1" ht="13.5">
      <c r="B263" s="47"/>
      <c r="C263" s="75"/>
      <c r="D263" s="246" t="s">
        <v>146</v>
      </c>
      <c r="E263" s="75"/>
      <c r="F263" s="247" t="s">
        <v>438</v>
      </c>
      <c r="G263" s="75"/>
      <c r="H263" s="75"/>
      <c r="I263" s="204"/>
      <c r="J263" s="75"/>
      <c r="K263" s="75"/>
      <c r="L263" s="73"/>
      <c r="M263" s="248"/>
      <c r="N263" s="48"/>
      <c r="O263" s="48"/>
      <c r="P263" s="48"/>
      <c r="Q263" s="48"/>
      <c r="R263" s="48"/>
      <c r="S263" s="48"/>
      <c r="T263" s="96"/>
      <c r="AT263" s="25" t="s">
        <v>146</v>
      </c>
      <c r="AU263" s="25" t="s">
        <v>85</v>
      </c>
    </row>
    <row r="264" spans="2:65" s="1" customFormat="1" ht="16.5" customHeight="1">
      <c r="B264" s="47"/>
      <c r="C264" s="284" t="s">
        <v>440</v>
      </c>
      <c r="D264" s="284" t="s">
        <v>330</v>
      </c>
      <c r="E264" s="285" t="s">
        <v>441</v>
      </c>
      <c r="F264" s="286" t="s">
        <v>442</v>
      </c>
      <c r="G264" s="287" t="s">
        <v>422</v>
      </c>
      <c r="H264" s="288">
        <v>10</v>
      </c>
      <c r="I264" s="289"/>
      <c r="J264" s="290">
        <f>ROUND(I264*H264,2)</f>
        <v>0</v>
      </c>
      <c r="K264" s="286" t="s">
        <v>22</v>
      </c>
      <c r="L264" s="291"/>
      <c r="M264" s="292" t="s">
        <v>22</v>
      </c>
      <c r="N264" s="293" t="s">
        <v>47</v>
      </c>
      <c r="O264" s="48"/>
      <c r="P264" s="243">
        <f>O264*H264</f>
        <v>0</v>
      </c>
      <c r="Q264" s="243">
        <v>0.0032</v>
      </c>
      <c r="R264" s="243">
        <f>Q264*H264</f>
        <v>0.032</v>
      </c>
      <c r="S264" s="243">
        <v>0</v>
      </c>
      <c r="T264" s="244">
        <f>S264*H264</f>
        <v>0</v>
      </c>
      <c r="AR264" s="25" t="s">
        <v>218</v>
      </c>
      <c r="AT264" s="25" t="s">
        <v>330</v>
      </c>
      <c r="AU264" s="25" t="s">
        <v>85</v>
      </c>
      <c r="AY264" s="25" t="s">
        <v>138</v>
      </c>
      <c r="BE264" s="245">
        <f>IF(N264="základní",J264,0)</f>
        <v>0</v>
      </c>
      <c r="BF264" s="245">
        <f>IF(N264="snížená",J264,0)</f>
        <v>0</v>
      </c>
      <c r="BG264" s="245">
        <f>IF(N264="zákl. přenesená",J264,0)</f>
        <v>0</v>
      </c>
      <c r="BH264" s="245">
        <f>IF(N264="sníž. přenesená",J264,0)</f>
        <v>0</v>
      </c>
      <c r="BI264" s="245">
        <f>IF(N264="nulová",J264,0)</f>
        <v>0</v>
      </c>
      <c r="BJ264" s="25" t="s">
        <v>24</v>
      </c>
      <c r="BK264" s="245">
        <f>ROUND(I264*H264,2)</f>
        <v>0</v>
      </c>
      <c r="BL264" s="25" t="s">
        <v>137</v>
      </c>
      <c r="BM264" s="25" t="s">
        <v>443</v>
      </c>
    </row>
    <row r="265" spans="2:47" s="1" customFormat="1" ht="13.5">
      <c r="B265" s="47"/>
      <c r="C265" s="75"/>
      <c r="D265" s="246" t="s">
        <v>146</v>
      </c>
      <c r="E265" s="75"/>
      <c r="F265" s="247" t="s">
        <v>442</v>
      </c>
      <c r="G265" s="75"/>
      <c r="H265" s="75"/>
      <c r="I265" s="204"/>
      <c r="J265" s="75"/>
      <c r="K265" s="75"/>
      <c r="L265" s="73"/>
      <c r="M265" s="248"/>
      <c r="N265" s="48"/>
      <c r="O265" s="48"/>
      <c r="P265" s="48"/>
      <c r="Q265" s="48"/>
      <c r="R265" s="48"/>
      <c r="S265" s="48"/>
      <c r="T265" s="96"/>
      <c r="AT265" s="25" t="s">
        <v>146</v>
      </c>
      <c r="AU265" s="25" t="s">
        <v>85</v>
      </c>
    </row>
    <row r="266" spans="2:65" s="1" customFormat="1" ht="16.5" customHeight="1">
      <c r="B266" s="47"/>
      <c r="C266" s="284" t="s">
        <v>444</v>
      </c>
      <c r="D266" s="284" t="s">
        <v>330</v>
      </c>
      <c r="E266" s="285" t="s">
        <v>445</v>
      </c>
      <c r="F266" s="286" t="s">
        <v>446</v>
      </c>
      <c r="G266" s="287" t="s">
        <v>422</v>
      </c>
      <c r="H266" s="288">
        <v>1</v>
      </c>
      <c r="I266" s="289"/>
      <c r="J266" s="290">
        <f>ROUND(I266*H266,2)</f>
        <v>0</v>
      </c>
      <c r="K266" s="286" t="s">
        <v>177</v>
      </c>
      <c r="L266" s="291"/>
      <c r="M266" s="292" t="s">
        <v>22</v>
      </c>
      <c r="N266" s="293" t="s">
        <v>47</v>
      </c>
      <c r="O266" s="48"/>
      <c r="P266" s="243">
        <f>O266*H266</f>
        <v>0</v>
      </c>
      <c r="Q266" s="243">
        <v>0.0093</v>
      </c>
      <c r="R266" s="243">
        <f>Q266*H266</f>
        <v>0.0093</v>
      </c>
      <c r="S266" s="243">
        <v>0</v>
      </c>
      <c r="T266" s="244">
        <f>S266*H266</f>
        <v>0</v>
      </c>
      <c r="AR266" s="25" t="s">
        <v>218</v>
      </c>
      <c r="AT266" s="25" t="s">
        <v>330</v>
      </c>
      <c r="AU266" s="25" t="s">
        <v>85</v>
      </c>
      <c r="AY266" s="25" t="s">
        <v>138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25" t="s">
        <v>24</v>
      </c>
      <c r="BK266" s="245">
        <f>ROUND(I266*H266,2)</f>
        <v>0</v>
      </c>
      <c r="BL266" s="25" t="s">
        <v>137</v>
      </c>
      <c r="BM266" s="25" t="s">
        <v>447</v>
      </c>
    </row>
    <row r="267" spans="2:47" s="1" customFormat="1" ht="13.5">
      <c r="B267" s="47"/>
      <c r="C267" s="75"/>
      <c r="D267" s="246" t="s">
        <v>146</v>
      </c>
      <c r="E267" s="75"/>
      <c r="F267" s="247" t="s">
        <v>446</v>
      </c>
      <c r="G267" s="75"/>
      <c r="H267" s="75"/>
      <c r="I267" s="204"/>
      <c r="J267" s="75"/>
      <c r="K267" s="75"/>
      <c r="L267" s="73"/>
      <c r="M267" s="248"/>
      <c r="N267" s="48"/>
      <c r="O267" s="48"/>
      <c r="P267" s="48"/>
      <c r="Q267" s="48"/>
      <c r="R267" s="48"/>
      <c r="S267" s="48"/>
      <c r="T267" s="96"/>
      <c r="AT267" s="25" t="s">
        <v>146</v>
      </c>
      <c r="AU267" s="25" t="s">
        <v>85</v>
      </c>
    </row>
    <row r="268" spans="2:65" s="1" customFormat="1" ht="16.5" customHeight="1">
      <c r="B268" s="47"/>
      <c r="C268" s="284" t="s">
        <v>448</v>
      </c>
      <c r="D268" s="284" t="s">
        <v>330</v>
      </c>
      <c r="E268" s="285" t="s">
        <v>449</v>
      </c>
      <c r="F268" s="286" t="s">
        <v>450</v>
      </c>
      <c r="G268" s="287" t="s">
        <v>203</v>
      </c>
      <c r="H268" s="288">
        <v>1.5</v>
      </c>
      <c r="I268" s="289"/>
      <c r="J268" s="290">
        <f>ROUND(I268*H268,2)</f>
        <v>0</v>
      </c>
      <c r="K268" s="286" t="s">
        <v>177</v>
      </c>
      <c r="L268" s="291"/>
      <c r="M268" s="292" t="s">
        <v>22</v>
      </c>
      <c r="N268" s="293" t="s">
        <v>47</v>
      </c>
      <c r="O268" s="48"/>
      <c r="P268" s="243">
        <f>O268*H268</f>
        <v>0</v>
      </c>
      <c r="Q268" s="243">
        <v>0.028</v>
      </c>
      <c r="R268" s="243">
        <f>Q268*H268</f>
        <v>0.042</v>
      </c>
      <c r="S268" s="243">
        <v>0</v>
      </c>
      <c r="T268" s="244">
        <f>S268*H268</f>
        <v>0</v>
      </c>
      <c r="AR268" s="25" t="s">
        <v>218</v>
      </c>
      <c r="AT268" s="25" t="s">
        <v>330</v>
      </c>
      <c r="AU268" s="25" t="s">
        <v>85</v>
      </c>
      <c r="AY268" s="25" t="s">
        <v>138</v>
      </c>
      <c r="BE268" s="245">
        <f>IF(N268="základní",J268,0)</f>
        <v>0</v>
      </c>
      <c r="BF268" s="245">
        <f>IF(N268="snížená",J268,0)</f>
        <v>0</v>
      </c>
      <c r="BG268" s="245">
        <f>IF(N268="zákl. přenesená",J268,0)</f>
        <v>0</v>
      </c>
      <c r="BH268" s="245">
        <f>IF(N268="sníž. přenesená",J268,0)</f>
        <v>0</v>
      </c>
      <c r="BI268" s="245">
        <f>IF(N268="nulová",J268,0)</f>
        <v>0</v>
      </c>
      <c r="BJ268" s="25" t="s">
        <v>24</v>
      </c>
      <c r="BK268" s="245">
        <f>ROUND(I268*H268,2)</f>
        <v>0</v>
      </c>
      <c r="BL268" s="25" t="s">
        <v>137</v>
      </c>
      <c r="BM268" s="25" t="s">
        <v>451</v>
      </c>
    </row>
    <row r="269" spans="2:47" s="1" customFormat="1" ht="13.5">
      <c r="B269" s="47"/>
      <c r="C269" s="75"/>
      <c r="D269" s="246" t="s">
        <v>146</v>
      </c>
      <c r="E269" s="75"/>
      <c r="F269" s="247" t="s">
        <v>450</v>
      </c>
      <c r="G269" s="75"/>
      <c r="H269" s="75"/>
      <c r="I269" s="204"/>
      <c r="J269" s="75"/>
      <c r="K269" s="75"/>
      <c r="L269" s="73"/>
      <c r="M269" s="248"/>
      <c r="N269" s="48"/>
      <c r="O269" s="48"/>
      <c r="P269" s="48"/>
      <c r="Q269" s="48"/>
      <c r="R269" s="48"/>
      <c r="S269" s="48"/>
      <c r="T269" s="96"/>
      <c r="AT269" s="25" t="s">
        <v>146</v>
      </c>
      <c r="AU269" s="25" t="s">
        <v>85</v>
      </c>
    </row>
    <row r="270" spans="2:51" s="13" customFormat="1" ht="13.5">
      <c r="B270" s="262"/>
      <c r="C270" s="263"/>
      <c r="D270" s="246" t="s">
        <v>180</v>
      </c>
      <c r="E270" s="264" t="s">
        <v>22</v>
      </c>
      <c r="F270" s="265" t="s">
        <v>452</v>
      </c>
      <c r="G270" s="263"/>
      <c r="H270" s="266">
        <v>1.5</v>
      </c>
      <c r="I270" s="267"/>
      <c r="J270" s="263"/>
      <c r="K270" s="263"/>
      <c r="L270" s="268"/>
      <c r="M270" s="269"/>
      <c r="N270" s="270"/>
      <c r="O270" s="270"/>
      <c r="P270" s="270"/>
      <c r="Q270" s="270"/>
      <c r="R270" s="270"/>
      <c r="S270" s="270"/>
      <c r="T270" s="271"/>
      <c r="AT270" s="272" t="s">
        <v>180</v>
      </c>
      <c r="AU270" s="272" t="s">
        <v>85</v>
      </c>
      <c r="AV270" s="13" t="s">
        <v>85</v>
      </c>
      <c r="AW270" s="13" t="s">
        <v>39</v>
      </c>
      <c r="AX270" s="13" t="s">
        <v>24</v>
      </c>
      <c r="AY270" s="272" t="s">
        <v>138</v>
      </c>
    </row>
    <row r="271" spans="2:65" s="1" customFormat="1" ht="16.5" customHeight="1">
      <c r="B271" s="47"/>
      <c r="C271" s="284" t="s">
        <v>453</v>
      </c>
      <c r="D271" s="284" t="s">
        <v>330</v>
      </c>
      <c r="E271" s="285" t="s">
        <v>454</v>
      </c>
      <c r="F271" s="286" t="s">
        <v>455</v>
      </c>
      <c r="G271" s="287" t="s">
        <v>456</v>
      </c>
      <c r="H271" s="288">
        <v>1</v>
      </c>
      <c r="I271" s="289"/>
      <c r="J271" s="290">
        <f>ROUND(I271*H271,2)</f>
        <v>0</v>
      </c>
      <c r="K271" s="286" t="s">
        <v>22</v>
      </c>
      <c r="L271" s="291"/>
      <c r="M271" s="292" t="s">
        <v>22</v>
      </c>
      <c r="N271" s="293" t="s">
        <v>47</v>
      </c>
      <c r="O271" s="48"/>
      <c r="P271" s="243">
        <f>O271*H271</f>
        <v>0</v>
      </c>
      <c r="Q271" s="243">
        <v>0.00704</v>
      </c>
      <c r="R271" s="243">
        <f>Q271*H271</f>
        <v>0.00704</v>
      </c>
      <c r="S271" s="243">
        <v>0</v>
      </c>
      <c r="T271" s="244">
        <f>S271*H271</f>
        <v>0</v>
      </c>
      <c r="AR271" s="25" t="s">
        <v>218</v>
      </c>
      <c r="AT271" s="25" t="s">
        <v>330</v>
      </c>
      <c r="AU271" s="25" t="s">
        <v>85</v>
      </c>
      <c r="AY271" s="25" t="s">
        <v>138</v>
      </c>
      <c r="BE271" s="245">
        <f>IF(N271="základní",J271,0)</f>
        <v>0</v>
      </c>
      <c r="BF271" s="245">
        <f>IF(N271="snížená",J271,0)</f>
        <v>0</v>
      </c>
      <c r="BG271" s="245">
        <f>IF(N271="zákl. přenesená",J271,0)</f>
        <v>0</v>
      </c>
      <c r="BH271" s="245">
        <f>IF(N271="sníž. přenesená",J271,0)</f>
        <v>0</v>
      </c>
      <c r="BI271" s="245">
        <f>IF(N271="nulová",J271,0)</f>
        <v>0</v>
      </c>
      <c r="BJ271" s="25" t="s">
        <v>24</v>
      </c>
      <c r="BK271" s="245">
        <f>ROUND(I271*H271,2)</f>
        <v>0</v>
      </c>
      <c r="BL271" s="25" t="s">
        <v>137</v>
      </c>
      <c r="BM271" s="25" t="s">
        <v>457</v>
      </c>
    </row>
    <row r="272" spans="2:47" s="1" customFormat="1" ht="13.5">
      <c r="B272" s="47"/>
      <c r="C272" s="75"/>
      <c r="D272" s="246" t="s">
        <v>146</v>
      </c>
      <c r="E272" s="75"/>
      <c r="F272" s="247" t="s">
        <v>458</v>
      </c>
      <c r="G272" s="75"/>
      <c r="H272" s="75"/>
      <c r="I272" s="204"/>
      <c r="J272" s="75"/>
      <c r="K272" s="75"/>
      <c r="L272" s="73"/>
      <c r="M272" s="248"/>
      <c r="N272" s="48"/>
      <c r="O272" s="48"/>
      <c r="P272" s="48"/>
      <c r="Q272" s="48"/>
      <c r="R272" s="48"/>
      <c r="S272" s="48"/>
      <c r="T272" s="96"/>
      <c r="AT272" s="25" t="s">
        <v>146</v>
      </c>
      <c r="AU272" s="25" t="s">
        <v>85</v>
      </c>
    </row>
    <row r="273" spans="2:65" s="1" customFormat="1" ht="16.5" customHeight="1">
      <c r="B273" s="47"/>
      <c r="C273" s="234" t="s">
        <v>459</v>
      </c>
      <c r="D273" s="234" t="s">
        <v>140</v>
      </c>
      <c r="E273" s="235" t="s">
        <v>460</v>
      </c>
      <c r="F273" s="236" t="s">
        <v>461</v>
      </c>
      <c r="G273" s="237" t="s">
        <v>422</v>
      </c>
      <c r="H273" s="238">
        <v>5</v>
      </c>
      <c r="I273" s="239"/>
      <c r="J273" s="240">
        <f>ROUND(I273*H273,2)</f>
        <v>0</v>
      </c>
      <c r="K273" s="236" t="s">
        <v>177</v>
      </c>
      <c r="L273" s="73"/>
      <c r="M273" s="241" t="s">
        <v>22</v>
      </c>
      <c r="N273" s="242" t="s">
        <v>47</v>
      </c>
      <c r="O273" s="48"/>
      <c r="P273" s="243">
        <f>O273*H273</f>
        <v>0</v>
      </c>
      <c r="Q273" s="243">
        <v>0.00171</v>
      </c>
      <c r="R273" s="243">
        <f>Q273*H273</f>
        <v>0.00855</v>
      </c>
      <c r="S273" s="243">
        <v>0</v>
      </c>
      <c r="T273" s="244">
        <f>S273*H273</f>
        <v>0</v>
      </c>
      <c r="AR273" s="25" t="s">
        <v>137</v>
      </c>
      <c r="AT273" s="25" t="s">
        <v>140</v>
      </c>
      <c r="AU273" s="25" t="s">
        <v>85</v>
      </c>
      <c r="AY273" s="25" t="s">
        <v>138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25" t="s">
        <v>24</v>
      </c>
      <c r="BK273" s="245">
        <f>ROUND(I273*H273,2)</f>
        <v>0</v>
      </c>
      <c r="BL273" s="25" t="s">
        <v>137</v>
      </c>
      <c r="BM273" s="25" t="s">
        <v>462</v>
      </c>
    </row>
    <row r="274" spans="2:47" s="1" customFormat="1" ht="13.5">
      <c r="B274" s="47"/>
      <c r="C274" s="75"/>
      <c r="D274" s="246" t="s">
        <v>146</v>
      </c>
      <c r="E274" s="75"/>
      <c r="F274" s="247" t="s">
        <v>463</v>
      </c>
      <c r="G274" s="75"/>
      <c r="H274" s="75"/>
      <c r="I274" s="204"/>
      <c r="J274" s="75"/>
      <c r="K274" s="75"/>
      <c r="L274" s="73"/>
      <c r="M274" s="248"/>
      <c r="N274" s="48"/>
      <c r="O274" s="48"/>
      <c r="P274" s="48"/>
      <c r="Q274" s="48"/>
      <c r="R274" s="48"/>
      <c r="S274" s="48"/>
      <c r="T274" s="96"/>
      <c r="AT274" s="25" t="s">
        <v>146</v>
      </c>
      <c r="AU274" s="25" t="s">
        <v>85</v>
      </c>
    </row>
    <row r="275" spans="2:65" s="1" customFormat="1" ht="25.5" customHeight="1">
      <c r="B275" s="47"/>
      <c r="C275" s="284" t="s">
        <v>464</v>
      </c>
      <c r="D275" s="284" t="s">
        <v>330</v>
      </c>
      <c r="E275" s="285" t="s">
        <v>465</v>
      </c>
      <c r="F275" s="286" t="s">
        <v>466</v>
      </c>
      <c r="G275" s="287" t="s">
        <v>422</v>
      </c>
      <c r="H275" s="288">
        <v>5</v>
      </c>
      <c r="I275" s="289"/>
      <c r="J275" s="290">
        <f>ROUND(I275*H275,2)</f>
        <v>0</v>
      </c>
      <c r="K275" s="286" t="s">
        <v>177</v>
      </c>
      <c r="L275" s="291"/>
      <c r="M275" s="292" t="s">
        <v>22</v>
      </c>
      <c r="N275" s="293" t="s">
        <v>47</v>
      </c>
      <c r="O275" s="48"/>
      <c r="P275" s="243">
        <f>O275*H275</f>
        <v>0</v>
      </c>
      <c r="Q275" s="243">
        <v>0.0149</v>
      </c>
      <c r="R275" s="243">
        <f>Q275*H275</f>
        <v>0.0745</v>
      </c>
      <c r="S275" s="243">
        <v>0</v>
      </c>
      <c r="T275" s="244">
        <f>S275*H275</f>
        <v>0</v>
      </c>
      <c r="AR275" s="25" t="s">
        <v>218</v>
      </c>
      <c r="AT275" s="25" t="s">
        <v>330</v>
      </c>
      <c r="AU275" s="25" t="s">
        <v>85</v>
      </c>
      <c r="AY275" s="25" t="s">
        <v>138</v>
      </c>
      <c r="BE275" s="245">
        <f>IF(N275="základní",J275,0)</f>
        <v>0</v>
      </c>
      <c r="BF275" s="245">
        <f>IF(N275="snížená",J275,0)</f>
        <v>0</v>
      </c>
      <c r="BG275" s="245">
        <f>IF(N275="zákl. přenesená",J275,0)</f>
        <v>0</v>
      </c>
      <c r="BH275" s="245">
        <f>IF(N275="sníž. přenesená",J275,0)</f>
        <v>0</v>
      </c>
      <c r="BI275" s="245">
        <f>IF(N275="nulová",J275,0)</f>
        <v>0</v>
      </c>
      <c r="BJ275" s="25" t="s">
        <v>24</v>
      </c>
      <c r="BK275" s="245">
        <f>ROUND(I275*H275,2)</f>
        <v>0</v>
      </c>
      <c r="BL275" s="25" t="s">
        <v>137</v>
      </c>
      <c r="BM275" s="25" t="s">
        <v>467</v>
      </c>
    </row>
    <row r="276" spans="2:47" s="1" customFormat="1" ht="13.5">
      <c r="B276" s="47"/>
      <c r="C276" s="75"/>
      <c r="D276" s="246" t="s">
        <v>146</v>
      </c>
      <c r="E276" s="75"/>
      <c r="F276" s="247" t="s">
        <v>466</v>
      </c>
      <c r="G276" s="75"/>
      <c r="H276" s="75"/>
      <c r="I276" s="204"/>
      <c r="J276" s="75"/>
      <c r="K276" s="75"/>
      <c r="L276" s="73"/>
      <c r="M276" s="248"/>
      <c r="N276" s="48"/>
      <c r="O276" s="48"/>
      <c r="P276" s="48"/>
      <c r="Q276" s="48"/>
      <c r="R276" s="48"/>
      <c r="S276" s="48"/>
      <c r="T276" s="96"/>
      <c r="AT276" s="25" t="s">
        <v>146</v>
      </c>
      <c r="AU276" s="25" t="s">
        <v>85</v>
      </c>
    </row>
    <row r="277" spans="2:65" s="1" customFormat="1" ht="16.5" customHeight="1">
      <c r="B277" s="47"/>
      <c r="C277" s="234" t="s">
        <v>468</v>
      </c>
      <c r="D277" s="234" t="s">
        <v>140</v>
      </c>
      <c r="E277" s="235" t="s">
        <v>469</v>
      </c>
      <c r="F277" s="236" t="s">
        <v>470</v>
      </c>
      <c r="G277" s="237" t="s">
        <v>422</v>
      </c>
      <c r="H277" s="238">
        <v>6</v>
      </c>
      <c r="I277" s="239"/>
      <c r="J277" s="240">
        <f>ROUND(I277*H277,2)</f>
        <v>0</v>
      </c>
      <c r="K277" s="236" t="s">
        <v>177</v>
      </c>
      <c r="L277" s="73"/>
      <c r="M277" s="241" t="s">
        <v>22</v>
      </c>
      <c r="N277" s="242" t="s">
        <v>47</v>
      </c>
      <c r="O277" s="48"/>
      <c r="P277" s="243">
        <f>O277*H277</f>
        <v>0</v>
      </c>
      <c r="Q277" s="243">
        <v>0.00167</v>
      </c>
      <c r="R277" s="243">
        <f>Q277*H277</f>
        <v>0.010020000000000001</v>
      </c>
      <c r="S277" s="243">
        <v>0</v>
      </c>
      <c r="T277" s="244">
        <f>S277*H277</f>
        <v>0</v>
      </c>
      <c r="AR277" s="25" t="s">
        <v>137</v>
      </c>
      <c r="AT277" s="25" t="s">
        <v>140</v>
      </c>
      <c r="AU277" s="25" t="s">
        <v>85</v>
      </c>
      <c r="AY277" s="25" t="s">
        <v>138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25" t="s">
        <v>24</v>
      </c>
      <c r="BK277" s="245">
        <f>ROUND(I277*H277,2)</f>
        <v>0</v>
      </c>
      <c r="BL277" s="25" t="s">
        <v>137</v>
      </c>
      <c r="BM277" s="25" t="s">
        <v>471</v>
      </c>
    </row>
    <row r="278" spans="2:47" s="1" customFormat="1" ht="13.5">
      <c r="B278" s="47"/>
      <c r="C278" s="75"/>
      <c r="D278" s="246" t="s">
        <v>146</v>
      </c>
      <c r="E278" s="75"/>
      <c r="F278" s="247" t="s">
        <v>472</v>
      </c>
      <c r="G278" s="75"/>
      <c r="H278" s="75"/>
      <c r="I278" s="204"/>
      <c r="J278" s="75"/>
      <c r="K278" s="75"/>
      <c r="L278" s="73"/>
      <c r="M278" s="248"/>
      <c r="N278" s="48"/>
      <c r="O278" s="48"/>
      <c r="P278" s="48"/>
      <c r="Q278" s="48"/>
      <c r="R278" s="48"/>
      <c r="S278" s="48"/>
      <c r="T278" s="96"/>
      <c r="AT278" s="25" t="s">
        <v>146</v>
      </c>
      <c r="AU278" s="25" t="s">
        <v>85</v>
      </c>
    </row>
    <row r="279" spans="2:51" s="13" customFormat="1" ht="13.5">
      <c r="B279" s="262"/>
      <c r="C279" s="263"/>
      <c r="D279" s="246" t="s">
        <v>180</v>
      </c>
      <c r="E279" s="264" t="s">
        <v>22</v>
      </c>
      <c r="F279" s="265" t="s">
        <v>473</v>
      </c>
      <c r="G279" s="263"/>
      <c r="H279" s="266">
        <v>6</v>
      </c>
      <c r="I279" s="267"/>
      <c r="J279" s="263"/>
      <c r="K279" s="263"/>
      <c r="L279" s="268"/>
      <c r="M279" s="269"/>
      <c r="N279" s="270"/>
      <c r="O279" s="270"/>
      <c r="P279" s="270"/>
      <c r="Q279" s="270"/>
      <c r="R279" s="270"/>
      <c r="S279" s="270"/>
      <c r="T279" s="271"/>
      <c r="AT279" s="272" t="s">
        <v>180</v>
      </c>
      <c r="AU279" s="272" t="s">
        <v>85</v>
      </c>
      <c r="AV279" s="13" t="s">
        <v>85</v>
      </c>
      <c r="AW279" s="13" t="s">
        <v>39</v>
      </c>
      <c r="AX279" s="13" t="s">
        <v>24</v>
      </c>
      <c r="AY279" s="272" t="s">
        <v>138</v>
      </c>
    </row>
    <row r="280" spans="2:65" s="1" customFormat="1" ht="16.5" customHeight="1">
      <c r="B280" s="47"/>
      <c r="C280" s="284" t="s">
        <v>474</v>
      </c>
      <c r="D280" s="284" t="s">
        <v>330</v>
      </c>
      <c r="E280" s="285" t="s">
        <v>475</v>
      </c>
      <c r="F280" s="286" t="s">
        <v>476</v>
      </c>
      <c r="G280" s="287" t="s">
        <v>422</v>
      </c>
      <c r="H280" s="288">
        <v>3</v>
      </c>
      <c r="I280" s="289"/>
      <c r="J280" s="290">
        <f>ROUND(I280*H280,2)</f>
        <v>0</v>
      </c>
      <c r="K280" s="286" t="s">
        <v>22</v>
      </c>
      <c r="L280" s="291"/>
      <c r="M280" s="292" t="s">
        <v>22</v>
      </c>
      <c r="N280" s="293" t="s">
        <v>47</v>
      </c>
      <c r="O280" s="48"/>
      <c r="P280" s="243">
        <f>O280*H280</f>
        <v>0</v>
      </c>
      <c r="Q280" s="243">
        <v>0.0088</v>
      </c>
      <c r="R280" s="243">
        <f>Q280*H280</f>
        <v>0.0264</v>
      </c>
      <c r="S280" s="243">
        <v>0</v>
      </c>
      <c r="T280" s="244">
        <f>S280*H280</f>
        <v>0</v>
      </c>
      <c r="AR280" s="25" t="s">
        <v>218</v>
      </c>
      <c r="AT280" s="25" t="s">
        <v>330</v>
      </c>
      <c r="AU280" s="25" t="s">
        <v>85</v>
      </c>
      <c r="AY280" s="25" t="s">
        <v>138</v>
      </c>
      <c r="BE280" s="245">
        <f>IF(N280="základní",J280,0)</f>
        <v>0</v>
      </c>
      <c r="BF280" s="245">
        <f>IF(N280="snížená",J280,0)</f>
        <v>0</v>
      </c>
      <c r="BG280" s="245">
        <f>IF(N280="zákl. přenesená",J280,0)</f>
        <v>0</v>
      </c>
      <c r="BH280" s="245">
        <f>IF(N280="sníž. přenesená",J280,0)</f>
        <v>0</v>
      </c>
      <c r="BI280" s="245">
        <f>IF(N280="nulová",J280,0)</f>
        <v>0</v>
      </c>
      <c r="BJ280" s="25" t="s">
        <v>24</v>
      </c>
      <c r="BK280" s="245">
        <f>ROUND(I280*H280,2)</f>
        <v>0</v>
      </c>
      <c r="BL280" s="25" t="s">
        <v>137</v>
      </c>
      <c r="BM280" s="25" t="s">
        <v>477</v>
      </c>
    </row>
    <row r="281" spans="2:47" s="1" customFormat="1" ht="13.5">
      <c r="B281" s="47"/>
      <c r="C281" s="75"/>
      <c r="D281" s="246" t="s">
        <v>146</v>
      </c>
      <c r="E281" s="75"/>
      <c r="F281" s="247" t="s">
        <v>478</v>
      </c>
      <c r="G281" s="75"/>
      <c r="H281" s="75"/>
      <c r="I281" s="204"/>
      <c r="J281" s="75"/>
      <c r="K281" s="75"/>
      <c r="L281" s="73"/>
      <c r="M281" s="248"/>
      <c r="N281" s="48"/>
      <c r="O281" s="48"/>
      <c r="P281" s="48"/>
      <c r="Q281" s="48"/>
      <c r="R281" s="48"/>
      <c r="S281" s="48"/>
      <c r="T281" s="96"/>
      <c r="AT281" s="25" t="s">
        <v>146</v>
      </c>
      <c r="AU281" s="25" t="s">
        <v>85</v>
      </c>
    </row>
    <row r="282" spans="2:65" s="1" customFormat="1" ht="16.5" customHeight="1">
      <c r="B282" s="47"/>
      <c r="C282" s="284" t="s">
        <v>479</v>
      </c>
      <c r="D282" s="284" t="s">
        <v>330</v>
      </c>
      <c r="E282" s="285" t="s">
        <v>480</v>
      </c>
      <c r="F282" s="286" t="s">
        <v>481</v>
      </c>
      <c r="G282" s="287" t="s">
        <v>456</v>
      </c>
      <c r="H282" s="288">
        <v>2</v>
      </c>
      <c r="I282" s="289"/>
      <c r="J282" s="290">
        <f>ROUND(I282*H282,2)</f>
        <v>0</v>
      </c>
      <c r="K282" s="286" t="s">
        <v>22</v>
      </c>
      <c r="L282" s="291"/>
      <c r="M282" s="292" t="s">
        <v>22</v>
      </c>
      <c r="N282" s="293" t="s">
        <v>47</v>
      </c>
      <c r="O282" s="48"/>
      <c r="P282" s="243">
        <f>O282*H282</f>
        <v>0</v>
      </c>
      <c r="Q282" s="243">
        <v>0.0108</v>
      </c>
      <c r="R282" s="243">
        <f>Q282*H282</f>
        <v>0.0216</v>
      </c>
      <c r="S282" s="243">
        <v>0</v>
      </c>
      <c r="T282" s="244">
        <f>S282*H282</f>
        <v>0</v>
      </c>
      <c r="AR282" s="25" t="s">
        <v>218</v>
      </c>
      <c r="AT282" s="25" t="s">
        <v>330</v>
      </c>
      <c r="AU282" s="25" t="s">
        <v>85</v>
      </c>
      <c r="AY282" s="25" t="s">
        <v>138</v>
      </c>
      <c r="BE282" s="245">
        <f>IF(N282="základní",J282,0)</f>
        <v>0</v>
      </c>
      <c r="BF282" s="245">
        <f>IF(N282="snížená",J282,0)</f>
        <v>0</v>
      </c>
      <c r="BG282" s="245">
        <f>IF(N282="zákl. přenesená",J282,0)</f>
        <v>0</v>
      </c>
      <c r="BH282" s="245">
        <f>IF(N282="sníž. přenesená",J282,0)</f>
        <v>0</v>
      </c>
      <c r="BI282" s="245">
        <f>IF(N282="nulová",J282,0)</f>
        <v>0</v>
      </c>
      <c r="BJ282" s="25" t="s">
        <v>24</v>
      </c>
      <c r="BK282" s="245">
        <f>ROUND(I282*H282,2)</f>
        <v>0</v>
      </c>
      <c r="BL282" s="25" t="s">
        <v>137</v>
      </c>
      <c r="BM282" s="25" t="s">
        <v>482</v>
      </c>
    </row>
    <row r="283" spans="2:47" s="1" customFormat="1" ht="13.5">
      <c r="B283" s="47"/>
      <c r="C283" s="75"/>
      <c r="D283" s="246" t="s">
        <v>146</v>
      </c>
      <c r="E283" s="75"/>
      <c r="F283" s="247" t="s">
        <v>483</v>
      </c>
      <c r="G283" s="75"/>
      <c r="H283" s="75"/>
      <c r="I283" s="204"/>
      <c r="J283" s="75"/>
      <c r="K283" s="75"/>
      <c r="L283" s="73"/>
      <c r="M283" s="248"/>
      <c r="N283" s="48"/>
      <c r="O283" s="48"/>
      <c r="P283" s="48"/>
      <c r="Q283" s="48"/>
      <c r="R283" s="48"/>
      <c r="S283" s="48"/>
      <c r="T283" s="96"/>
      <c r="AT283" s="25" t="s">
        <v>146</v>
      </c>
      <c r="AU283" s="25" t="s">
        <v>85</v>
      </c>
    </row>
    <row r="284" spans="2:65" s="1" customFormat="1" ht="16.5" customHeight="1">
      <c r="B284" s="47"/>
      <c r="C284" s="284" t="s">
        <v>484</v>
      </c>
      <c r="D284" s="284" t="s">
        <v>330</v>
      </c>
      <c r="E284" s="285" t="s">
        <v>485</v>
      </c>
      <c r="F284" s="286" t="s">
        <v>486</v>
      </c>
      <c r="G284" s="287" t="s">
        <v>422</v>
      </c>
      <c r="H284" s="288">
        <v>1</v>
      </c>
      <c r="I284" s="289"/>
      <c r="J284" s="290">
        <f>ROUND(I284*H284,2)</f>
        <v>0</v>
      </c>
      <c r="K284" s="286" t="s">
        <v>22</v>
      </c>
      <c r="L284" s="291"/>
      <c r="M284" s="292" t="s">
        <v>22</v>
      </c>
      <c r="N284" s="293" t="s">
        <v>47</v>
      </c>
      <c r="O284" s="48"/>
      <c r="P284" s="243">
        <f>O284*H284</f>
        <v>0</v>
      </c>
      <c r="Q284" s="243">
        <v>0.0038</v>
      </c>
      <c r="R284" s="243">
        <f>Q284*H284</f>
        <v>0.0038</v>
      </c>
      <c r="S284" s="243">
        <v>0</v>
      </c>
      <c r="T284" s="244">
        <f>S284*H284</f>
        <v>0</v>
      </c>
      <c r="AR284" s="25" t="s">
        <v>218</v>
      </c>
      <c r="AT284" s="25" t="s">
        <v>330</v>
      </c>
      <c r="AU284" s="25" t="s">
        <v>85</v>
      </c>
      <c r="AY284" s="25" t="s">
        <v>138</v>
      </c>
      <c r="BE284" s="245">
        <f>IF(N284="základní",J284,0)</f>
        <v>0</v>
      </c>
      <c r="BF284" s="245">
        <f>IF(N284="snížená",J284,0)</f>
        <v>0</v>
      </c>
      <c r="BG284" s="245">
        <f>IF(N284="zákl. přenesená",J284,0)</f>
        <v>0</v>
      </c>
      <c r="BH284" s="245">
        <f>IF(N284="sníž. přenesená",J284,0)</f>
        <v>0</v>
      </c>
      <c r="BI284" s="245">
        <f>IF(N284="nulová",J284,0)</f>
        <v>0</v>
      </c>
      <c r="BJ284" s="25" t="s">
        <v>24</v>
      </c>
      <c r="BK284" s="245">
        <f>ROUND(I284*H284,2)</f>
        <v>0</v>
      </c>
      <c r="BL284" s="25" t="s">
        <v>137</v>
      </c>
      <c r="BM284" s="25" t="s">
        <v>487</v>
      </c>
    </row>
    <row r="285" spans="2:47" s="1" customFormat="1" ht="13.5">
      <c r="B285" s="47"/>
      <c r="C285" s="75"/>
      <c r="D285" s="246" t="s">
        <v>146</v>
      </c>
      <c r="E285" s="75"/>
      <c r="F285" s="247" t="s">
        <v>486</v>
      </c>
      <c r="G285" s="75"/>
      <c r="H285" s="75"/>
      <c r="I285" s="204"/>
      <c r="J285" s="75"/>
      <c r="K285" s="75"/>
      <c r="L285" s="73"/>
      <c r="M285" s="248"/>
      <c r="N285" s="48"/>
      <c r="O285" s="48"/>
      <c r="P285" s="48"/>
      <c r="Q285" s="48"/>
      <c r="R285" s="48"/>
      <c r="S285" s="48"/>
      <c r="T285" s="96"/>
      <c r="AT285" s="25" t="s">
        <v>146</v>
      </c>
      <c r="AU285" s="25" t="s">
        <v>85</v>
      </c>
    </row>
    <row r="286" spans="2:65" s="1" customFormat="1" ht="25.5" customHeight="1">
      <c r="B286" s="47"/>
      <c r="C286" s="234" t="s">
        <v>488</v>
      </c>
      <c r="D286" s="234" t="s">
        <v>140</v>
      </c>
      <c r="E286" s="235" t="s">
        <v>489</v>
      </c>
      <c r="F286" s="236" t="s">
        <v>490</v>
      </c>
      <c r="G286" s="237" t="s">
        <v>203</v>
      </c>
      <c r="H286" s="238">
        <v>243.92</v>
      </c>
      <c r="I286" s="239"/>
      <c r="J286" s="240">
        <f>ROUND(I286*H286,2)</f>
        <v>0</v>
      </c>
      <c r="K286" s="236" t="s">
        <v>177</v>
      </c>
      <c r="L286" s="73"/>
      <c r="M286" s="241" t="s">
        <v>22</v>
      </c>
      <c r="N286" s="242" t="s">
        <v>47</v>
      </c>
      <c r="O286" s="48"/>
      <c r="P286" s="243">
        <f>O286*H286</f>
        <v>0</v>
      </c>
      <c r="Q286" s="243">
        <v>0</v>
      </c>
      <c r="R286" s="243">
        <f>Q286*H286</f>
        <v>0</v>
      </c>
      <c r="S286" s="243">
        <v>0</v>
      </c>
      <c r="T286" s="244">
        <f>S286*H286</f>
        <v>0</v>
      </c>
      <c r="AR286" s="25" t="s">
        <v>137</v>
      </c>
      <c r="AT286" s="25" t="s">
        <v>140</v>
      </c>
      <c r="AU286" s="25" t="s">
        <v>85</v>
      </c>
      <c r="AY286" s="25" t="s">
        <v>138</v>
      </c>
      <c r="BE286" s="245">
        <f>IF(N286="základní",J286,0)</f>
        <v>0</v>
      </c>
      <c r="BF286" s="245">
        <f>IF(N286="snížená",J286,0)</f>
        <v>0</v>
      </c>
      <c r="BG286" s="245">
        <f>IF(N286="zákl. přenesená",J286,0)</f>
        <v>0</v>
      </c>
      <c r="BH286" s="245">
        <f>IF(N286="sníž. přenesená",J286,0)</f>
        <v>0</v>
      </c>
      <c r="BI286" s="245">
        <f>IF(N286="nulová",J286,0)</f>
        <v>0</v>
      </c>
      <c r="BJ286" s="25" t="s">
        <v>24</v>
      </c>
      <c r="BK286" s="245">
        <f>ROUND(I286*H286,2)</f>
        <v>0</v>
      </c>
      <c r="BL286" s="25" t="s">
        <v>137</v>
      </c>
      <c r="BM286" s="25" t="s">
        <v>491</v>
      </c>
    </row>
    <row r="287" spans="2:47" s="1" customFormat="1" ht="13.5">
      <c r="B287" s="47"/>
      <c r="C287" s="75"/>
      <c r="D287" s="246" t="s">
        <v>146</v>
      </c>
      <c r="E287" s="75"/>
      <c r="F287" s="247" t="s">
        <v>492</v>
      </c>
      <c r="G287" s="75"/>
      <c r="H287" s="75"/>
      <c r="I287" s="204"/>
      <c r="J287" s="75"/>
      <c r="K287" s="75"/>
      <c r="L287" s="73"/>
      <c r="M287" s="248"/>
      <c r="N287" s="48"/>
      <c r="O287" s="48"/>
      <c r="P287" s="48"/>
      <c r="Q287" s="48"/>
      <c r="R287" s="48"/>
      <c r="S287" s="48"/>
      <c r="T287" s="96"/>
      <c r="AT287" s="25" t="s">
        <v>146</v>
      </c>
      <c r="AU287" s="25" t="s">
        <v>85</v>
      </c>
    </row>
    <row r="288" spans="2:65" s="1" customFormat="1" ht="16.5" customHeight="1">
      <c r="B288" s="47"/>
      <c r="C288" s="284" t="s">
        <v>493</v>
      </c>
      <c r="D288" s="284" t="s">
        <v>330</v>
      </c>
      <c r="E288" s="285" t="s">
        <v>494</v>
      </c>
      <c r="F288" s="286" t="s">
        <v>495</v>
      </c>
      <c r="G288" s="287" t="s">
        <v>203</v>
      </c>
      <c r="H288" s="288">
        <v>246.359</v>
      </c>
      <c r="I288" s="289"/>
      <c r="J288" s="290">
        <f>ROUND(I288*H288,2)</f>
        <v>0</v>
      </c>
      <c r="K288" s="286" t="s">
        <v>177</v>
      </c>
      <c r="L288" s="291"/>
      <c r="M288" s="292" t="s">
        <v>22</v>
      </c>
      <c r="N288" s="293" t="s">
        <v>47</v>
      </c>
      <c r="O288" s="48"/>
      <c r="P288" s="243">
        <f>O288*H288</f>
        <v>0</v>
      </c>
      <c r="Q288" s="243">
        <v>0.00211</v>
      </c>
      <c r="R288" s="243">
        <f>Q288*H288</f>
        <v>0.51981749</v>
      </c>
      <c r="S288" s="243">
        <v>0</v>
      </c>
      <c r="T288" s="244">
        <f>S288*H288</f>
        <v>0</v>
      </c>
      <c r="AR288" s="25" t="s">
        <v>218</v>
      </c>
      <c r="AT288" s="25" t="s">
        <v>330</v>
      </c>
      <c r="AU288" s="25" t="s">
        <v>85</v>
      </c>
      <c r="AY288" s="25" t="s">
        <v>138</v>
      </c>
      <c r="BE288" s="245">
        <f>IF(N288="základní",J288,0)</f>
        <v>0</v>
      </c>
      <c r="BF288" s="245">
        <f>IF(N288="snížená",J288,0)</f>
        <v>0</v>
      </c>
      <c r="BG288" s="245">
        <f>IF(N288="zákl. přenesená",J288,0)</f>
        <v>0</v>
      </c>
      <c r="BH288" s="245">
        <f>IF(N288="sníž. přenesená",J288,0)</f>
        <v>0</v>
      </c>
      <c r="BI288" s="245">
        <f>IF(N288="nulová",J288,0)</f>
        <v>0</v>
      </c>
      <c r="BJ288" s="25" t="s">
        <v>24</v>
      </c>
      <c r="BK288" s="245">
        <f>ROUND(I288*H288,2)</f>
        <v>0</v>
      </c>
      <c r="BL288" s="25" t="s">
        <v>137</v>
      </c>
      <c r="BM288" s="25" t="s">
        <v>496</v>
      </c>
    </row>
    <row r="289" spans="2:47" s="1" customFormat="1" ht="13.5">
      <c r="B289" s="47"/>
      <c r="C289" s="75"/>
      <c r="D289" s="246" t="s">
        <v>146</v>
      </c>
      <c r="E289" s="75"/>
      <c r="F289" s="247" t="s">
        <v>495</v>
      </c>
      <c r="G289" s="75"/>
      <c r="H289" s="75"/>
      <c r="I289" s="204"/>
      <c r="J289" s="75"/>
      <c r="K289" s="75"/>
      <c r="L289" s="73"/>
      <c r="M289" s="248"/>
      <c r="N289" s="48"/>
      <c r="O289" s="48"/>
      <c r="P289" s="48"/>
      <c r="Q289" s="48"/>
      <c r="R289" s="48"/>
      <c r="S289" s="48"/>
      <c r="T289" s="96"/>
      <c r="AT289" s="25" t="s">
        <v>146</v>
      </c>
      <c r="AU289" s="25" t="s">
        <v>85</v>
      </c>
    </row>
    <row r="290" spans="2:51" s="13" customFormat="1" ht="13.5">
      <c r="B290" s="262"/>
      <c r="C290" s="263"/>
      <c r="D290" s="246" t="s">
        <v>180</v>
      </c>
      <c r="E290" s="263"/>
      <c r="F290" s="265" t="s">
        <v>497</v>
      </c>
      <c r="G290" s="263"/>
      <c r="H290" s="266">
        <v>246.359</v>
      </c>
      <c r="I290" s="267"/>
      <c r="J290" s="263"/>
      <c r="K290" s="263"/>
      <c r="L290" s="268"/>
      <c r="M290" s="269"/>
      <c r="N290" s="270"/>
      <c r="O290" s="270"/>
      <c r="P290" s="270"/>
      <c r="Q290" s="270"/>
      <c r="R290" s="270"/>
      <c r="S290" s="270"/>
      <c r="T290" s="271"/>
      <c r="AT290" s="272" t="s">
        <v>180</v>
      </c>
      <c r="AU290" s="272" t="s">
        <v>85</v>
      </c>
      <c r="AV290" s="13" t="s">
        <v>85</v>
      </c>
      <c r="AW290" s="13" t="s">
        <v>6</v>
      </c>
      <c r="AX290" s="13" t="s">
        <v>24</v>
      </c>
      <c r="AY290" s="272" t="s">
        <v>138</v>
      </c>
    </row>
    <row r="291" spans="2:65" s="1" customFormat="1" ht="16.5" customHeight="1">
      <c r="B291" s="47"/>
      <c r="C291" s="234" t="s">
        <v>498</v>
      </c>
      <c r="D291" s="234" t="s">
        <v>140</v>
      </c>
      <c r="E291" s="235" t="s">
        <v>499</v>
      </c>
      <c r="F291" s="236" t="s">
        <v>500</v>
      </c>
      <c r="G291" s="237" t="s">
        <v>422</v>
      </c>
      <c r="H291" s="238">
        <v>51</v>
      </c>
      <c r="I291" s="239"/>
      <c r="J291" s="240">
        <f>ROUND(I291*H291,2)</f>
        <v>0</v>
      </c>
      <c r="K291" s="236" t="s">
        <v>177</v>
      </c>
      <c r="L291" s="73"/>
      <c r="M291" s="241" t="s">
        <v>22</v>
      </c>
      <c r="N291" s="242" t="s">
        <v>47</v>
      </c>
      <c r="O291" s="48"/>
      <c r="P291" s="243">
        <f>O291*H291</f>
        <v>0</v>
      </c>
      <c r="Q291" s="243">
        <v>0</v>
      </c>
      <c r="R291" s="243">
        <f>Q291*H291</f>
        <v>0</v>
      </c>
      <c r="S291" s="243">
        <v>0</v>
      </c>
      <c r="T291" s="244">
        <f>S291*H291</f>
        <v>0</v>
      </c>
      <c r="AR291" s="25" t="s">
        <v>137</v>
      </c>
      <c r="AT291" s="25" t="s">
        <v>140</v>
      </c>
      <c r="AU291" s="25" t="s">
        <v>85</v>
      </c>
      <c r="AY291" s="25" t="s">
        <v>138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25" t="s">
        <v>24</v>
      </c>
      <c r="BK291" s="245">
        <f>ROUND(I291*H291,2)</f>
        <v>0</v>
      </c>
      <c r="BL291" s="25" t="s">
        <v>137</v>
      </c>
      <c r="BM291" s="25" t="s">
        <v>501</v>
      </c>
    </row>
    <row r="292" spans="2:47" s="1" customFormat="1" ht="13.5">
      <c r="B292" s="47"/>
      <c r="C292" s="75"/>
      <c r="D292" s="246" t="s">
        <v>146</v>
      </c>
      <c r="E292" s="75"/>
      <c r="F292" s="247" t="s">
        <v>502</v>
      </c>
      <c r="G292" s="75"/>
      <c r="H292" s="75"/>
      <c r="I292" s="204"/>
      <c r="J292" s="75"/>
      <c r="K292" s="75"/>
      <c r="L292" s="73"/>
      <c r="M292" s="248"/>
      <c r="N292" s="48"/>
      <c r="O292" s="48"/>
      <c r="P292" s="48"/>
      <c r="Q292" s="48"/>
      <c r="R292" s="48"/>
      <c r="S292" s="48"/>
      <c r="T292" s="96"/>
      <c r="AT292" s="25" t="s">
        <v>146</v>
      </c>
      <c r="AU292" s="25" t="s">
        <v>85</v>
      </c>
    </row>
    <row r="293" spans="2:65" s="1" customFormat="1" ht="16.5" customHeight="1">
      <c r="B293" s="47"/>
      <c r="C293" s="284" t="s">
        <v>503</v>
      </c>
      <c r="D293" s="284" t="s">
        <v>330</v>
      </c>
      <c r="E293" s="285" t="s">
        <v>504</v>
      </c>
      <c r="F293" s="286" t="s">
        <v>505</v>
      </c>
      <c r="G293" s="287" t="s">
        <v>422</v>
      </c>
      <c r="H293" s="288">
        <v>51</v>
      </c>
      <c r="I293" s="289"/>
      <c r="J293" s="290">
        <f>ROUND(I293*H293,2)</f>
        <v>0</v>
      </c>
      <c r="K293" s="286" t="s">
        <v>177</v>
      </c>
      <c r="L293" s="291"/>
      <c r="M293" s="292" t="s">
        <v>22</v>
      </c>
      <c r="N293" s="293" t="s">
        <v>47</v>
      </c>
      <c r="O293" s="48"/>
      <c r="P293" s="243">
        <f>O293*H293</f>
        <v>0</v>
      </c>
      <c r="Q293" s="243">
        <v>0.00039</v>
      </c>
      <c r="R293" s="243">
        <f>Q293*H293</f>
        <v>0.019889999999999998</v>
      </c>
      <c r="S293" s="243">
        <v>0</v>
      </c>
      <c r="T293" s="244">
        <f>S293*H293</f>
        <v>0</v>
      </c>
      <c r="AR293" s="25" t="s">
        <v>218</v>
      </c>
      <c r="AT293" s="25" t="s">
        <v>330</v>
      </c>
      <c r="AU293" s="25" t="s">
        <v>85</v>
      </c>
      <c r="AY293" s="25" t="s">
        <v>138</v>
      </c>
      <c r="BE293" s="245">
        <f>IF(N293="základní",J293,0)</f>
        <v>0</v>
      </c>
      <c r="BF293" s="245">
        <f>IF(N293="snížená",J293,0)</f>
        <v>0</v>
      </c>
      <c r="BG293" s="245">
        <f>IF(N293="zákl. přenesená",J293,0)</f>
        <v>0</v>
      </c>
      <c r="BH293" s="245">
        <f>IF(N293="sníž. přenesená",J293,0)</f>
        <v>0</v>
      </c>
      <c r="BI293" s="245">
        <f>IF(N293="nulová",J293,0)</f>
        <v>0</v>
      </c>
      <c r="BJ293" s="25" t="s">
        <v>24</v>
      </c>
      <c r="BK293" s="245">
        <f>ROUND(I293*H293,2)</f>
        <v>0</v>
      </c>
      <c r="BL293" s="25" t="s">
        <v>137</v>
      </c>
      <c r="BM293" s="25" t="s">
        <v>506</v>
      </c>
    </row>
    <row r="294" spans="2:47" s="1" customFormat="1" ht="13.5">
      <c r="B294" s="47"/>
      <c r="C294" s="75"/>
      <c r="D294" s="246" t="s">
        <v>146</v>
      </c>
      <c r="E294" s="75"/>
      <c r="F294" s="247" t="s">
        <v>505</v>
      </c>
      <c r="G294" s="75"/>
      <c r="H294" s="75"/>
      <c r="I294" s="204"/>
      <c r="J294" s="75"/>
      <c r="K294" s="75"/>
      <c r="L294" s="73"/>
      <c r="M294" s="248"/>
      <c r="N294" s="48"/>
      <c r="O294" s="48"/>
      <c r="P294" s="48"/>
      <c r="Q294" s="48"/>
      <c r="R294" s="48"/>
      <c r="S294" s="48"/>
      <c r="T294" s="96"/>
      <c r="AT294" s="25" t="s">
        <v>146</v>
      </c>
      <c r="AU294" s="25" t="s">
        <v>85</v>
      </c>
    </row>
    <row r="295" spans="2:65" s="1" customFormat="1" ht="16.5" customHeight="1">
      <c r="B295" s="47"/>
      <c r="C295" s="234" t="s">
        <v>507</v>
      </c>
      <c r="D295" s="234" t="s">
        <v>140</v>
      </c>
      <c r="E295" s="235" t="s">
        <v>508</v>
      </c>
      <c r="F295" s="236" t="s">
        <v>509</v>
      </c>
      <c r="G295" s="237" t="s">
        <v>422</v>
      </c>
      <c r="H295" s="238">
        <v>1</v>
      </c>
      <c r="I295" s="239"/>
      <c r="J295" s="240">
        <f>ROUND(I295*H295,2)</f>
        <v>0</v>
      </c>
      <c r="K295" s="236" t="s">
        <v>177</v>
      </c>
      <c r="L295" s="73"/>
      <c r="M295" s="241" t="s">
        <v>22</v>
      </c>
      <c r="N295" s="242" t="s">
        <v>47</v>
      </c>
      <c r="O295" s="48"/>
      <c r="P295" s="243">
        <f>O295*H295</f>
        <v>0</v>
      </c>
      <c r="Q295" s="243">
        <v>0</v>
      </c>
      <c r="R295" s="243">
        <f>Q295*H295</f>
        <v>0</v>
      </c>
      <c r="S295" s="243">
        <v>0</v>
      </c>
      <c r="T295" s="244">
        <f>S295*H295</f>
        <v>0</v>
      </c>
      <c r="AR295" s="25" t="s">
        <v>137</v>
      </c>
      <c r="AT295" s="25" t="s">
        <v>140</v>
      </c>
      <c r="AU295" s="25" t="s">
        <v>85</v>
      </c>
      <c r="AY295" s="25" t="s">
        <v>138</v>
      </c>
      <c r="BE295" s="245">
        <f>IF(N295="základní",J295,0)</f>
        <v>0</v>
      </c>
      <c r="BF295" s="245">
        <f>IF(N295="snížená",J295,0)</f>
        <v>0</v>
      </c>
      <c r="BG295" s="245">
        <f>IF(N295="zákl. přenesená",J295,0)</f>
        <v>0</v>
      </c>
      <c r="BH295" s="245">
        <f>IF(N295="sníž. přenesená",J295,0)</f>
        <v>0</v>
      </c>
      <c r="BI295" s="245">
        <f>IF(N295="nulová",J295,0)</f>
        <v>0</v>
      </c>
      <c r="BJ295" s="25" t="s">
        <v>24</v>
      </c>
      <c r="BK295" s="245">
        <f>ROUND(I295*H295,2)</f>
        <v>0</v>
      </c>
      <c r="BL295" s="25" t="s">
        <v>137</v>
      </c>
      <c r="BM295" s="25" t="s">
        <v>510</v>
      </c>
    </row>
    <row r="296" spans="2:47" s="1" customFormat="1" ht="13.5">
      <c r="B296" s="47"/>
      <c r="C296" s="75"/>
      <c r="D296" s="246" t="s">
        <v>146</v>
      </c>
      <c r="E296" s="75"/>
      <c r="F296" s="247" t="s">
        <v>511</v>
      </c>
      <c r="G296" s="75"/>
      <c r="H296" s="75"/>
      <c r="I296" s="204"/>
      <c r="J296" s="75"/>
      <c r="K296" s="75"/>
      <c r="L296" s="73"/>
      <c r="M296" s="248"/>
      <c r="N296" s="48"/>
      <c r="O296" s="48"/>
      <c r="P296" s="48"/>
      <c r="Q296" s="48"/>
      <c r="R296" s="48"/>
      <c r="S296" s="48"/>
      <c r="T296" s="96"/>
      <c r="AT296" s="25" t="s">
        <v>146</v>
      </c>
      <c r="AU296" s="25" t="s">
        <v>85</v>
      </c>
    </row>
    <row r="297" spans="2:65" s="1" customFormat="1" ht="16.5" customHeight="1">
      <c r="B297" s="47"/>
      <c r="C297" s="284" t="s">
        <v>512</v>
      </c>
      <c r="D297" s="284" t="s">
        <v>330</v>
      </c>
      <c r="E297" s="285" t="s">
        <v>513</v>
      </c>
      <c r="F297" s="286" t="s">
        <v>514</v>
      </c>
      <c r="G297" s="287" t="s">
        <v>422</v>
      </c>
      <c r="H297" s="288">
        <v>1</v>
      </c>
      <c r="I297" s="289"/>
      <c r="J297" s="290">
        <f>ROUND(I297*H297,2)</f>
        <v>0</v>
      </c>
      <c r="K297" s="286" t="s">
        <v>177</v>
      </c>
      <c r="L297" s="291"/>
      <c r="M297" s="292" t="s">
        <v>22</v>
      </c>
      <c r="N297" s="293" t="s">
        <v>47</v>
      </c>
      <c r="O297" s="48"/>
      <c r="P297" s="243">
        <f>O297*H297</f>
        <v>0</v>
      </c>
      <c r="Q297" s="243">
        <v>0.00072</v>
      </c>
      <c r="R297" s="243">
        <f>Q297*H297</f>
        <v>0.00072</v>
      </c>
      <c r="S297" s="243">
        <v>0</v>
      </c>
      <c r="T297" s="244">
        <f>S297*H297</f>
        <v>0</v>
      </c>
      <c r="AR297" s="25" t="s">
        <v>218</v>
      </c>
      <c r="AT297" s="25" t="s">
        <v>330</v>
      </c>
      <c r="AU297" s="25" t="s">
        <v>85</v>
      </c>
      <c r="AY297" s="25" t="s">
        <v>138</v>
      </c>
      <c r="BE297" s="245">
        <f>IF(N297="základní",J297,0)</f>
        <v>0</v>
      </c>
      <c r="BF297" s="245">
        <f>IF(N297="snížená",J297,0)</f>
        <v>0</v>
      </c>
      <c r="BG297" s="245">
        <f>IF(N297="zákl. přenesená",J297,0)</f>
        <v>0</v>
      </c>
      <c r="BH297" s="245">
        <f>IF(N297="sníž. přenesená",J297,0)</f>
        <v>0</v>
      </c>
      <c r="BI297" s="245">
        <f>IF(N297="nulová",J297,0)</f>
        <v>0</v>
      </c>
      <c r="BJ297" s="25" t="s">
        <v>24</v>
      </c>
      <c r="BK297" s="245">
        <f>ROUND(I297*H297,2)</f>
        <v>0</v>
      </c>
      <c r="BL297" s="25" t="s">
        <v>137</v>
      </c>
      <c r="BM297" s="25" t="s">
        <v>515</v>
      </c>
    </row>
    <row r="298" spans="2:47" s="1" customFormat="1" ht="13.5">
      <c r="B298" s="47"/>
      <c r="C298" s="75"/>
      <c r="D298" s="246" t="s">
        <v>146</v>
      </c>
      <c r="E298" s="75"/>
      <c r="F298" s="247" t="s">
        <v>514</v>
      </c>
      <c r="G298" s="75"/>
      <c r="H298" s="75"/>
      <c r="I298" s="204"/>
      <c r="J298" s="75"/>
      <c r="K298" s="75"/>
      <c r="L298" s="73"/>
      <c r="M298" s="248"/>
      <c r="N298" s="48"/>
      <c r="O298" s="48"/>
      <c r="P298" s="48"/>
      <c r="Q298" s="48"/>
      <c r="R298" s="48"/>
      <c r="S298" s="48"/>
      <c r="T298" s="96"/>
      <c r="AT298" s="25" t="s">
        <v>146</v>
      </c>
      <c r="AU298" s="25" t="s">
        <v>85</v>
      </c>
    </row>
    <row r="299" spans="2:65" s="1" customFormat="1" ht="16.5" customHeight="1">
      <c r="B299" s="47"/>
      <c r="C299" s="234" t="s">
        <v>516</v>
      </c>
      <c r="D299" s="234" t="s">
        <v>140</v>
      </c>
      <c r="E299" s="235" t="s">
        <v>517</v>
      </c>
      <c r="F299" s="236" t="s">
        <v>518</v>
      </c>
      <c r="G299" s="237" t="s">
        <v>422</v>
      </c>
      <c r="H299" s="238">
        <v>10</v>
      </c>
      <c r="I299" s="239"/>
      <c r="J299" s="240">
        <f>ROUND(I299*H299,2)</f>
        <v>0</v>
      </c>
      <c r="K299" s="236" t="s">
        <v>177</v>
      </c>
      <c r="L299" s="73"/>
      <c r="M299" s="241" t="s">
        <v>22</v>
      </c>
      <c r="N299" s="242" t="s">
        <v>47</v>
      </c>
      <c r="O299" s="48"/>
      <c r="P299" s="243">
        <f>O299*H299</f>
        <v>0</v>
      </c>
      <c r="Q299" s="243">
        <v>0.00162</v>
      </c>
      <c r="R299" s="243">
        <f>Q299*H299</f>
        <v>0.0162</v>
      </c>
      <c r="S299" s="243">
        <v>0</v>
      </c>
      <c r="T299" s="244">
        <f>S299*H299</f>
        <v>0</v>
      </c>
      <c r="AR299" s="25" t="s">
        <v>137</v>
      </c>
      <c r="AT299" s="25" t="s">
        <v>140</v>
      </c>
      <c r="AU299" s="25" t="s">
        <v>85</v>
      </c>
      <c r="AY299" s="25" t="s">
        <v>138</v>
      </c>
      <c r="BE299" s="245">
        <f>IF(N299="základní",J299,0)</f>
        <v>0</v>
      </c>
      <c r="BF299" s="245">
        <f>IF(N299="snížená",J299,0)</f>
        <v>0</v>
      </c>
      <c r="BG299" s="245">
        <f>IF(N299="zákl. přenesená",J299,0)</f>
        <v>0</v>
      </c>
      <c r="BH299" s="245">
        <f>IF(N299="sníž. přenesená",J299,0)</f>
        <v>0</v>
      </c>
      <c r="BI299" s="245">
        <f>IF(N299="nulová",J299,0)</f>
        <v>0</v>
      </c>
      <c r="BJ299" s="25" t="s">
        <v>24</v>
      </c>
      <c r="BK299" s="245">
        <f>ROUND(I299*H299,2)</f>
        <v>0</v>
      </c>
      <c r="BL299" s="25" t="s">
        <v>137</v>
      </c>
      <c r="BM299" s="25" t="s">
        <v>519</v>
      </c>
    </row>
    <row r="300" spans="2:47" s="1" customFormat="1" ht="13.5">
      <c r="B300" s="47"/>
      <c r="C300" s="75"/>
      <c r="D300" s="246" t="s">
        <v>146</v>
      </c>
      <c r="E300" s="75"/>
      <c r="F300" s="247" t="s">
        <v>520</v>
      </c>
      <c r="G300" s="75"/>
      <c r="H300" s="75"/>
      <c r="I300" s="204"/>
      <c r="J300" s="75"/>
      <c r="K300" s="75"/>
      <c r="L300" s="73"/>
      <c r="M300" s="248"/>
      <c r="N300" s="48"/>
      <c r="O300" s="48"/>
      <c r="P300" s="48"/>
      <c r="Q300" s="48"/>
      <c r="R300" s="48"/>
      <c r="S300" s="48"/>
      <c r="T300" s="96"/>
      <c r="AT300" s="25" t="s">
        <v>146</v>
      </c>
      <c r="AU300" s="25" t="s">
        <v>85</v>
      </c>
    </row>
    <row r="301" spans="2:65" s="1" customFormat="1" ht="16.5" customHeight="1">
      <c r="B301" s="47"/>
      <c r="C301" s="284" t="s">
        <v>521</v>
      </c>
      <c r="D301" s="284" t="s">
        <v>330</v>
      </c>
      <c r="E301" s="285" t="s">
        <v>522</v>
      </c>
      <c r="F301" s="286" t="s">
        <v>523</v>
      </c>
      <c r="G301" s="287" t="s">
        <v>422</v>
      </c>
      <c r="H301" s="288">
        <v>10</v>
      </c>
      <c r="I301" s="289"/>
      <c r="J301" s="290">
        <f>ROUND(I301*H301,2)</f>
        <v>0</v>
      </c>
      <c r="K301" s="286" t="s">
        <v>177</v>
      </c>
      <c r="L301" s="291"/>
      <c r="M301" s="292" t="s">
        <v>22</v>
      </c>
      <c r="N301" s="293" t="s">
        <v>47</v>
      </c>
      <c r="O301" s="48"/>
      <c r="P301" s="243">
        <f>O301*H301</f>
        <v>0</v>
      </c>
      <c r="Q301" s="243">
        <v>0.01847</v>
      </c>
      <c r="R301" s="243">
        <f>Q301*H301</f>
        <v>0.1847</v>
      </c>
      <c r="S301" s="243">
        <v>0</v>
      </c>
      <c r="T301" s="244">
        <f>S301*H301</f>
        <v>0</v>
      </c>
      <c r="AR301" s="25" t="s">
        <v>218</v>
      </c>
      <c r="AT301" s="25" t="s">
        <v>330</v>
      </c>
      <c r="AU301" s="25" t="s">
        <v>85</v>
      </c>
      <c r="AY301" s="25" t="s">
        <v>138</v>
      </c>
      <c r="BE301" s="245">
        <f>IF(N301="základní",J301,0)</f>
        <v>0</v>
      </c>
      <c r="BF301" s="245">
        <f>IF(N301="snížená",J301,0)</f>
        <v>0</v>
      </c>
      <c r="BG301" s="245">
        <f>IF(N301="zákl. přenesená",J301,0)</f>
        <v>0</v>
      </c>
      <c r="BH301" s="245">
        <f>IF(N301="sníž. přenesená",J301,0)</f>
        <v>0</v>
      </c>
      <c r="BI301" s="245">
        <f>IF(N301="nulová",J301,0)</f>
        <v>0</v>
      </c>
      <c r="BJ301" s="25" t="s">
        <v>24</v>
      </c>
      <c r="BK301" s="245">
        <f>ROUND(I301*H301,2)</f>
        <v>0</v>
      </c>
      <c r="BL301" s="25" t="s">
        <v>137</v>
      </c>
      <c r="BM301" s="25" t="s">
        <v>524</v>
      </c>
    </row>
    <row r="302" spans="2:47" s="1" customFormat="1" ht="13.5">
      <c r="B302" s="47"/>
      <c r="C302" s="75"/>
      <c r="D302" s="246" t="s">
        <v>146</v>
      </c>
      <c r="E302" s="75"/>
      <c r="F302" s="247" t="s">
        <v>523</v>
      </c>
      <c r="G302" s="75"/>
      <c r="H302" s="75"/>
      <c r="I302" s="204"/>
      <c r="J302" s="75"/>
      <c r="K302" s="75"/>
      <c r="L302" s="73"/>
      <c r="M302" s="248"/>
      <c r="N302" s="48"/>
      <c r="O302" s="48"/>
      <c r="P302" s="48"/>
      <c r="Q302" s="48"/>
      <c r="R302" s="48"/>
      <c r="S302" s="48"/>
      <c r="T302" s="96"/>
      <c r="AT302" s="25" t="s">
        <v>146</v>
      </c>
      <c r="AU302" s="25" t="s">
        <v>85</v>
      </c>
    </row>
    <row r="303" spans="2:65" s="1" customFormat="1" ht="16.5" customHeight="1">
      <c r="B303" s="47"/>
      <c r="C303" s="284" t="s">
        <v>525</v>
      </c>
      <c r="D303" s="284" t="s">
        <v>330</v>
      </c>
      <c r="E303" s="285" t="s">
        <v>526</v>
      </c>
      <c r="F303" s="286" t="s">
        <v>527</v>
      </c>
      <c r="G303" s="287" t="s">
        <v>456</v>
      </c>
      <c r="H303" s="288">
        <v>10</v>
      </c>
      <c r="I303" s="289"/>
      <c r="J303" s="290">
        <f>ROUND(I303*H303,2)</f>
        <v>0</v>
      </c>
      <c r="K303" s="286" t="s">
        <v>22</v>
      </c>
      <c r="L303" s="291"/>
      <c r="M303" s="292" t="s">
        <v>22</v>
      </c>
      <c r="N303" s="293" t="s">
        <v>47</v>
      </c>
      <c r="O303" s="48"/>
      <c r="P303" s="243">
        <f>O303*H303</f>
        <v>0</v>
      </c>
      <c r="Q303" s="243">
        <v>0.0073</v>
      </c>
      <c r="R303" s="243">
        <f>Q303*H303</f>
        <v>0.073</v>
      </c>
      <c r="S303" s="243">
        <v>0</v>
      </c>
      <c r="T303" s="244">
        <f>S303*H303</f>
        <v>0</v>
      </c>
      <c r="AR303" s="25" t="s">
        <v>218</v>
      </c>
      <c r="AT303" s="25" t="s">
        <v>330</v>
      </c>
      <c r="AU303" s="25" t="s">
        <v>85</v>
      </c>
      <c r="AY303" s="25" t="s">
        <v>138</v>
      </c>
      <c r="BE303" s="245">
        <f>IF(N303="základní",J303,0)</f>
        <v>0</v>
      </c>
      <c r="BF303" s="245">
        <f>IF(N303="snížená",J303,0)</f>
        <v>0</v>
      </c>
      <c r="BG303" s="245">
        <f>IF(N303="zákl. přenesená",J303,0)</f>
        <v>0</v>
      </c>
      <c r="BH303" s="245">
        <f>IF(N303="sníž. přenesená",J303,0)</f>
        <v>0</v>
      </c>
      <c r="BI303" s="245">
        <f>IF(N303="nulová",J303,0)</f>
        <v>0</v>
      </c>
      <c r="BJ303" s="25" t="s">
        <v>24</v>
      </c>
      <c r="BK303" s="245">
        <f>ROUND(I303*H303,2)</f>
        <v>0</v>
      </c>
      <c r="BL303" s="25" t="s">
        <v>137</v>
      </c>
      <c r="BM303" s="25" t="s">
        <v>528</v>
      </c>
    </row>
    <row r="304" spans="2:47" s="1" customFormat="1" ht="13.5">
      <c r="B304" s="47"/>
      <c r="C304" s="75"/>
      <c r="D304" s="246" t="s">
        <v>146</v>
      </c>
      <c r="E304" s="75"/>
      <c r="F304" s="247" t="s">
        <v>527</v>
      </c>
      <c r="G304" s="75"/>
      <c r="H304" s="75"/>
      <c r="I304" s="204"/>
      <c r="J304" s="75"/>
      <c r="K304" s="75"/>
      <c r="L304" s="73"/>
      <c r="M304" s="248"/>
      <c r="N304" s="48"/>
      <c r="O304" s="48"/>
      <c r="P304" s="48"/>
      <c r="Q304" s="48"/>
      <c r="R304" s="48"/>
      <c r="S304" s="48"/>
      <c r="T304" s="96"/>
      <c r="AT304" s="25" t="s">
        <v>146</v>
      </c>
      <c r="AU304" s="25" t="s">
        <v>85</v>
      </c>
    </row>
    <row r="305" spans="2:65" s="1" customFormat="1" ht="16.5" customHeight="1">
      <c r="B305" s="47"/>
      <c r="C305" s="234" t="s">
        <v>529</v>
      </c>
      <c r="D305" s="234" t="s">
        <v>140</v>
      </c>
      <c r="E305" s="235" t="s">
        <v>530</v>
      </c>
      <c r="F305" s="236" t="s">
        <v>531</v>
      </c>
      <c r="G305" s="237" t="s">
        <v>422</v>
      </c>
      <c r="H305" s="238">
        <v>2</v>
      </c>
      <c r="I305" s="239"/>
      <c r="J305" s="240">
        <f>ROUND(I305*H305,2)</f>
        <v>0</v>
      </c>
      <c r="K305" s="236" t="s">
        <v>177</v>
      </c>
      <c r="L305" s="73"/>
      <c r="M305" s="241" t="s">
        <v>22</v>
      </c>
      <c r="N305" s="242" t="s">
        <v>47</v>
      </c>
      <c r="O305" s="48"/>
      <c r="P305" s="243">
        <f>O305*H305</f>
        <v>0</v>
      </c>
      <c r="Q305" s="243">
        <v>0.00034</v>
      </c>
      <c r="R305" s="243">
        <f>Q305*H305</f>
        <v>0.00068</v>
      </c>
      <c r="S305" s="243">
        <v>0</v>
      </c>
      <c r="T305" s="244">
        <f>S305*H305</f>
        <v>0</v>
      </c>
      <c r="AR305" s="25" t="s">
        <v>137</v>
      </c>
      <c r="AT305" s="25" t="s">
        <v>140</v>
      </c>
      <c r="AU305" s="25" t="s">
        <v>85</v>
      </c>
      <c r="AY305" s="25" t="s">
        <v>138</v>
      </c>
      <c r="BE305" s="245">
        <f>IF(N305="základní",J305,0)</f>
        <v>0</v>
      </c>
      <c r="BF305" s="245">
        <f>IF(N305="snížená",J305,0)</f>
        <v>0</v>
      </c>
      <c r="BG305" s="245">
        <f>IF(N305="zákl. přenesená",J305,0)</f>
        <v>0</v>
      </c>
      <c r="BH305" s="245">
        <f>IF(N305="sníž. přenesená",J305,0)</f>
        <v>0</v>
      </c>
      <c r="BI305" s="245">
        <f>IF(N305="nulová",J305,0)</f>
        <v>0</v>
      </c>
      <c r="BJ305" s="25" t="s">
        <v>24</v>
      </c>
      <c r="BK305" s="245">
        <f>ROUND(I305*H305,2)</f>
        <v>0</v>
      </c>
      <c r="BL305" s="25" t="s">
        <v>137</v>
      </c>
      <c r="BM305" s="25" t="s">
        <v>532</v>
      </c>
    </row>
    <row r="306" spans="2:47" s="1" customFormat="1" ht="13.5">
      <c r="B306" s="47"/>
      <c r="C306" s="75"/>
      <c r="D306" s="246" t="s">
        <v>146</v>
      </c>
      <c r="E306" s="75"/>
      <c r="F306" s="247" t="s">
        <v>533</v>
      </c>
      <c r="G306" s="75"/>
      <c r="H306" s="75"/>
      <c r="I306" s="204"/>
      <c r="J306" s="75"/>
      <c r="K306" s="75"/>
      <c r="L306" s="73"/>
      <c r="M306" s="248"/>
      <c r="N306" s="48"/>
      <c r="O306" s="48"/>
      <c r="P306" s="48"/>
      <c r="Q306" s="48"/>
      <c r="R306" s="48"/>
      <c r="S306" s="48"/>
      <c r="T306" s="96"/>
      <c r="AT306" s="25" t="s">
        <v>146</v>
      </c>
      <c r="AU306" s="25" t="s">
        <v>85</v>
      </c>
    </row>
    <row r="307" spans="2:65" s="1" customFormat="1" ht="16.5" customHeight="1">
      <c r="B307" s="47"/>
      <c r="C307" s="284" t="s">
        <v>534</v>
      </c>
      <c r="D307" s="284" t="s">
        <v>330</v>
      </c>
      <c r="E307" s="285" t="s">
        <v>535</v>
      </c>
      <c r="F307" s="286" t="s">
        <v>536</v>
      </c>
      <c r="G307" s="287" t="s">
        <v>422</v>
      </c>
      <c r="H307" s="288">
        <v>2</v>
      </c>
      <c r="I307" s="289"/>
      <c r="J307" s="290">
        <f>ROUND(I307*H307,2)</f>
        <v>0</v>
      </c>
      <c r="K307" s="286" t="s">
        <v>22</v>
      </c>
      <c r="L307" s="291"/>
      <c r="M307" s="292" t="s">
        <v>22</v>
      </c>
      <c r="N307" s="293" t="s">
        <v>47</v>
      </c>
      <c r="O307" s="48"/>
      <c r="P307" s="243">
        <f>O307*H307</f>
        <v>0</v>
      </c>
      <c r="Q307" s="243">
        <v>0.0325</v>
      </c>
      <c r="R307" s="243">
        <f>Q307*H307</f>
        <v>0.065</v>
      </c>
      <c r="S307" s="243">
        <v>0</v>
      </c>
      <c r="T307" s="244">
        <f>S307*H307</f>
        <v>0</v>
      </c>
      <c r="AR307" s="25" t="s">
        <v>218</v>
      </c>
      <c r="AT307" s="25" t="s">
        <v>330</v>
      </c>
      <c r="AU307" s="25" t="s">
        <v>85</v>
      </c>
      <c r="AY307" s="25" t="s">
        <v>138</v>
      </c>
      <c r="BE307" s="245">
        <f>IF(N307="základní",J307,0)</f>
        <v>0</v>
      </c>
      <c r="BF307" s="245">
        <f>IF(N307="snížená",J307,0)</f>
        <v>0</v>
      </c>
      <c r="BG307" s="245">
        <f>IF(N307="zákl. přenesená",J307,0)</f>
        <v>0</v>
      </c>
      <c r="BH307" s="245">
        <f>IF(N307="sníž. přenesená",J307,0)</f>
        <v>0</v>
      </c>
      <c r="BI307" s="245">
        <f>IF(N307="nulová",J307,0)</f>
        <v>0</v>
      </c>
      <c r="BJ307" s="25" t="s">
        <v>24</v>
      </c>
      <c r="BK307" s="245">
        <f>ROUND(I307*H307,2)</f>
        <v>0</v>
      </c>
      <c r="BL307" s="25" t="s">
        <v>137</v>
      </c>
      <c r="BM307" s="25" t="s">
        <v>537</v>
      </c>
    </row>
    <row r="308" spans="2:47" s="1" customFormat="1" ht="13.5">
      <c r="B308" s="47"/>
      <c r="C308" s="75"/>
      <c r="D308" s="246" t="s">
        <v>146</v>
      </c>
      <c r="E308" s="75"/>
      <c r="F308" s="247" t="s">
        <v>536</v>
      </c>
      <c r="G308" s="75"/>
      <c r="H308" s="75"/>
      <c r="I308" s="204"/>
      <c r="J308" s="75"/>
      <c r="K308" s="75"/>
      <c r="L308" s="73"/>
      <c r="M308" s="248"/>
      <c r="N308" s="48"/>
      <c r="O308" s="48"/>
      <c r="P308" s="48"/>
      <c r="Q308" s="48"/>
      <c r="R308" s="48"/>
      <c r="S308" s="48"/>
      <c r="T308" s="96"/>
      <c r="AT308" s="25" t="s">
        <v>146</v>
      </c>
      <c r="AU308" s="25" t="s">
        <v>85</v>
      </c>
    </row>
    <row r="309" spans="2:65" s="1" customFormat="1" ht="16.5" customHeight="1">
      <c r="B309" s="47"/>
      <c r="C309" s="234" t="s">
        <v>538</v>
      </c>
      <c r="D309" s="234" t="s">
        <v>140</v>
      </c>
      <c r="E309" s="235" t="s">
        <v>539</v>
      </c>
      <c r="F309" s="236" t="s">
        <v>540</v>
      </c>
      <c r="G309" s="237" t="s">
        <v>422</v>
      </c>
      <c r="H309" s="238">
        <v>1</v>
      </c>
      <c r="I309" s="239"/>
      <c r="J309" s="240">
        <f>ROUND(I309*H309,2)</f>
        <v>0</v>
      </c>
      <c r="K309" s="236" t="s">
        <v>177</v>
      </c>
      <c r="L309" s="73"/>
      <c r="M309" s="241" t="s">
        <v>22</v>
      </c>
      <c r="N309" s="242" t="s">
        <v>47</v>
      </c>
      <c r="O309" s="48"/>
      <c r="P309" s="243">
        <f>O309*H309</f>
        <v>0</v>
      </c>
      <c r="Q309" s="243">
        <v>0.00034</v>
      </c>
      <c r="R309" s="243">
        <f>Q309*H309</f>
        <v>0.00034</v>
      </c>
      <c r="S309" s="243">
        <v>0</v>
      </c>
      <c r="T309" s="244">
        <f>S309*H309</f>
        <v>0</v>
      </c>
      <c r="AR309" s="25" t="s">
        <v>137</v>
      </c>
      <c r="AT309" s="25" t="s">
        <v>140</v>
      </c>
      <c r="AU309" s="25" t="s">
        <v>85</v>
      </c>
      <c r="AY309" s="25" t="s">
        <v>138</v>
      </c>
      <c r="BE309" s="245">
        <f>IF(N309="základní",J309,0)</f>
        <v>0</v>
      </c>
      <c r="BF309" s="245">
        <f>IF(N309="snížená",J309,0)</f>
        <v>0</v>
      </c>
      <c r="BG309" s="245">
        <f>IF(N309="zákl. přenesená",J309,0)</f>
        <v>0</v>
      </c>
      <c r="BH309" s="245">
        <f>IF(N309="sníž. přenesená",J309,0)</f>
        <v>0</v>
      </c>
      <c r="BI309" s="245">
        <f>IF(N309="nulová",J309,0)</f>
        <v>0</v>
      </c>
      <c r="BJ309" s="25" t="s">
        <v>24</v>
      </c>
      <c r="BK309" s="245">
        <f>ROUND(I309*H309,2)</f>
        <v>0</v>
      </c>
      <c r="BL309" s="25" t="s">
        <v>137</v>
      </c>
      <c r="BM309" s="25" t="s">
        <v>541</v>
      </c>
    </row>
    <row r="310" spans="2:47" s="1" customFormat="1" ht="13.5">
      <c r="B310" s="47"/>
      <c r="C310" s="75"/>
      <c r="D310" s="246" t="s">
        <v>146</v>
      </c>
      <c r="E310" s="75"/>
      <c r="F310" s="247" t="s">
        <v>542</v>
      </c>
      <c r="G310" s="75"/>
      <c r="H310" s="75"/>
      <c r="I310" s="204"/>
      <c r="J310" s="75"/>
      <c r="K310" s="75"/>
      <c r="L310" s="73"/>
      <c r="M310" s="248"/>
      <c r="N310" s="48"/>
      <c r="O310" s="48"/>
      <c r="P310" s="48"/>
      <c r="Q310" s="48"/>
      <c r="R310" s="48"/>
      <c r="S310" s="48"/>
      <c r="T310" s="96"/>
      <c r="AT310" s="25" t="s">
        <v>146</v>
      </c>
      <c r="AU310" s="25" t="s">
        <v>85</v>
      </c>
    </row>
    <row r="311" spans="2:65" s="1" customFormat="1" ht="16.5" customHeight="1">
      <c r="B311" s="47"/>
      <c r="C311" s="284" t="s">
        <v>543</v>
      </c>
      <c r="D311" s="284" t="s">
        <v>330</v>
      </c>
      <c r="E311" s="285" t="s">
        <v>544</v>
      </c>
      <c r="F311" s="286" t="s">
        <v>545</v>
      </c>
      <c r="G311" s="287" t="s">
        <v>422</v>
      </c>
      <c r="H311" s="288">
        <v>1</v>
      </c>
      <c r="I311" s="289"/>
      <c r="J311" s="290">
        <f>ROUND(I311*H311,2)</f>
        <v>0</v>
      </c>
      <c r="K311" s="286" t="s">
        <v>22</v>
      </c>
      <c r="L311" s="291"/>
      <c r="M311" s="292" t="s">
        <v>22</v>
      </c>
      <c r="N311" s="293" t="s">
        <v>47</v>
      </c>
      <c r="O311" s="48"/>
      <c r="P311" s="243">
        <f>O311*H311</f>
        <v>0</v>
      </c>
      <c r="Q311" s="243">
        <v>0.068</v>
      </c>
      <c r="R311" s="243">
        <f>Q311*H311</f>
        <v>0.068</v>
      </c>
      <c r="S311" s="243">
        <v>0</v>
      </c>
      <c r="T311" s="244">
        <f>S311*H311</f>
        <v>0</v>
      </c>
      <c r="AR311" s="25" t="s">
        <v>218</v>
      </c>
      <c r="AT311" s="25" t="s">
        <v>330</v>
      </c>
      <c r="AU311" s="25" t="s">
        <v>85</v>
      </c>
      <c r="AY311" s="25" t="s">
        <v>138</v>
      </c>
      <c r="BE311" s="245">
        <f>IF(N311="základní",J311,0)</f>
        <v>0</v>
      </c>
      <c r="BF311" s="245">
        <f>IF(N311="snížená",J311,0)</f>
        <v>0</v>
      </c>
      <c r="BG311" s="245">
        <f>IF(N311="zákl. přenesená",J311,0)</f>
        <v>0</v>
      </c>
      <c r="BH311" s="245">
        <f>IF(N311="sníž. přenesená",J311,0)</f>
        <v>0</v>
      </c>
      <c r="BI311" s="245">
        <f>IF(N311="nulová",J311,0)</f>
        <v>0</v>
      </c>
      <c r="BJ311" s="25" t="s">
        <v>24</v>
      </c>
      <c r="BK311" s="245">
        <f>ROUND(I311*H311,2)</f>
        <v>0</v>
      </c>
      <c r="BL311" s="25" t="s">
        <v>137</v>
      </c>
      <c r="BM311" s="25" t="s">
        <v>546</v>
      </c>
    </row>
    <row r="312" spans="2:47" s="1" customFormat="1" ht="13.5">
      <c r="B312" s="47"/>
      <c r="C312" s="75"/>
      <c r="D312" s="246" t="s">
        <v>146</v>
      </c>
      <c r="E312" s="75"/>
      <c r="F312" s="247" t="s">
        <v>545</v>
      </c>
      <c r="G312" s="75"/>
      <c r="H312" s="75"/>
      <c r="I312" s="204"/>
      <c r="J312" s="75"/>
      <c r="K312" s="75"/>
      <c r="L312" s="73"/>
      <c r="M312" s="248"/>
      <c r="N312" s="48"/>
      <c r="O312" s="48"/>
      <c r="P312" s="48"/>
      <c r="Q312" s="48"/>
      <c r="R312" s="48"/>
      <c r="S312" s="48"/>
      <c r="T312" s="96"/>
      <c r="AT312" s="25" t="s">
        <v>146</v>
      </c>
      <c r="AU312" s="25" t="s">
        <v>85</v>
      </c>
    </row>
    <row r="313" spans="2:65" s="1" customFormat="1" ht="16.5" customHeight="1">
      <c r="B313" s="47"/>
      <c r="C313" s="234" t="s">
        <v>547</v>
      </c>
      <c r="D313" s="234" t="s">
        <v>140</v>
      </c>
      <c r="E313" s="235" t="s">
        <v>548</v>
      </c>
      <c r="F313" s="236" t="s">
        <v>549</v>
      </c>
      <c r="G313" s="237" t="s">
        <v>203</v>
      </c>
      <c r="H313" s="238">
        <v>243.92</v>
      </c>
      <c r="I313" s="239"/>
      <c r="J313" s="240">
        <f>ROUND(I313*H313,2)</f>
        <v>0</v>
      </c>
      <c r="K313" s="236" t="s">
        <v>177</v>
      </c>
      <c r="L313" s="73"/>
      <c r="M313" s="241" t="s">
        <v>22</v>
      </c>
      <c r="N313" s="242" t="s">
        <v>47</v>
      </c>
      <c r="O313" s="48"/>
      <c r="P313" s="243">
        <f>O313*H313</f>
        <v>0</v>
      </c>
      <c r="Q313" s="243">
        <v>0</v>
      </c>
      <c r="R313" s="243">
        <f>Q313*H313</f>
        <v>0</v>
      </c>
      <c r="S313" s="243">
        <v>0</v>
      </c>
      <c r="T313" s="244">
        <f>S313*H313</f>
        <v>0</v>
      </c>
      <c r="AR313" s="25" t="s">
        <v>137</v>
      </c>
      <c r="AT313" s="25" t="s">
        <v>140</v>
      </c>
      <c r="AU313" s="25" t="s">
        <v>85</v>
      </c>
      <c r="AY313" s="25" t="s">
        <v>138</v>
      </c>
      <c r="BE313" s="245">
        <f>IF(N313="základní",J313,0)</f>
        <v>0</v>
      </c>
      <c r="BF313" s="245">
        <f>IF(N313="snížená",J313,0)</f>
        <v>0</v>
      </c>
      <c r="BG313" s="245">
        <f>IF(N313="zákl. přenesená",J313,0)</f>
        <v>0</v>
      </c>
      <c r="BH313" s="245">
        <f>IF(N313="sníž. přenesená",J313,0)</f>
        <v>0</v>
      </c>
      <c r="BI313" s="245">
        <f>IF(N313="nulová",J313,0)</f>
        <v>0</v>
      </c>
      <c r="BJ313" s="25" t="s">
        <v>24</v>
      </c>
      <c r="BK313" s="245">
        <f>ROUND(I313*H313,2)</f>
        <v>0</v>
      </c>
      <c r="BL313" s="25" t="s">
        <v>137</v>
      </c>
      <c r="BM313" s="25" t="s">
        <v>550</v>
      </c>
    </row>
    <row r="314" spans="2:47" s="1" customFormat="1" ht="13.5">
      <c r="B314" s="47"/>
      <c r="C314" s="75"/>
      <c r="D314" s="246" t="s">
        <v>146</v>
      </c>
      <c r="E314" s="75"/>
      <c r="F314" s="247" t="s">
        <v>551</v>
      </c>
      <c r="G314" s="75"/>
      <c r="H314" s="75"/>
      <c r="I314" s="204"/>
      <c r="J314" s="75"/>
      <c r="K314" s="75"/>
      <c r="L314" s="73"/>
      <c r="M314" s="248"/>
      <c r="N314" s="48"/>
      <c r="O314" s="48"/>
      <c r="P314" s="48"/>
      <c r="Q314" s="48"/>
      <c r="R314" s="48"/>
      <c r="S314" s="48"/>
      <c r="T314" s="96"/>
      <c r="AT314" s="25" t="s">
        <v>146</v>
      </c>
      <c r="AU314" s="25" t="s">
        <v>85</v>
      </c>
    </row>
    <row r="315" spans="2:65" s="1" customFormat="1" ht="16.5" customHeight="1">
      <c r="B315" s="47"/>
      <c r="C315" s="234" t="s">
        <v>552</v>
      </c>
      <c r="D315" s="234" t="s">
        <v>140</v>
      </c>
      <c r="E315" s="235" t="s">
        <v>553</v>
      </c>
      <c r="F315" s="236" t="s">
        <v>554</v>
      </c>
      <c r="G315" s="237" t="s">
        <v>203</v>
      </c>
      <c r="H315" s="238">
        <v>243.9</v>
      </c>
      <c r="I315" s="239"/>
      <c r="J315" s="240">
        <f>ROUND(I315*H315,2)</f>
        <v>0</v>
      </c>
      <c r="K315" s="236" t="s">
        <v>177</v>
      </c>
      <c r="L315" s="73"/>
      <c r="M315" s="241" t="s">
        <v>22</v>
      </c>
      <c r="N315" s="242" t="s">
        <v>47</v>
      </c>
      <c r="O315" s="48"/>
      <c r="P315" s="243">
        <f>O315*H315</f>
        <v>0</v>
      </c>
      <c r="Q315" s="243">
        <v>0</v>
      </c>
      <c r="R315" s="243">
        <f>Q315*H315</f>
        <v>0</v>
      </c>
      <c r="S315" s="243">
        <v>0</v>
      </c>
      <c r="T315" s="244">
        <f>S315*H315</f>
        <v>0</v>
      </c>
      <c r="AR315" s="25" t="s">
        <v>137</v>
      </c>
      <c r="AT315" s="25" t="s">
        <v>140</v>
      </c>
      <c r="AU315" s="25" t="s">
        <v>85</v>
      </c>
      <c r="AY315" s="25" t="s">
        <v>138</v>
      </c>
      <c r="BE315" s="245">
        <f>IF(N315="základní",J315,0)</f>
        <v>0</v>
      </c>
      <c r="BF315" s="245">
        <f>IF(N315="snížená",J315,0)</f>
        <v>0</v>
      </c>
      <c r="BG315" s="245">
        <f>IF(N315="zákl. přenesená",J315,0)</f>
        <v>0</v>
      </c>
      <c r="BH315" s="245">
        <f>IF(N315="sníž. přenesená",J315,0)</f>
        <v>0</v>
      </c>
      <c r="BI315" s="245">
        <f>IF(N315="nulová",J315,0)</f>
        <v>0</v>
      </c>
      <c r="BJ315" s="25" t="s">
        <v>24</v>
      </c>
      <c r="BK315" s="245">
        <f>ROUND(I315*H315,2)</f>
        <v>0</v>
      </c>
      <c r="BL315" s="25" t="s">
        <v>137</v>
      </c>
      <c r="BM315" s="25" t="s">
        <v>555</v>
      </c>
    </row>
    <row r="316" spans="2:47" s="1" customFormat="1" ht="13.5">
      <c r="B316" s="47"/>
      <c r="C316" s="75"/>
      <c r="D316" s="246" t="s">
        <v>146</v>
      </c>
      <c r="E316" s="75"/>
      <c r="F316" s="247" t="s">
        <v>554</v>
      </c>
      <c r="G316" s="75"/>
      <c r="H316" s="75"/>
      <c r="I316" s="204"/>
      <c r="J316" s="75"/>
      <c r="K316" s="75"/>
      <c r="L316" s="73"/>
      <c r="M316" s="248"/>
      <c r="N316" s="48"/>
      <c r="O316" s="48"/>
      <c r="P316" s="48"/>
      <c r="Q316" s="48"/>
      <c r="R316" s="48"/>
      <c r="S316" s="48"/>
      <c r="T316" s="96"/>
      <c r="AT316" s="25" t="s">
        <v>146</v>
      </c>
      <c r="AU316" s="25" t="s">
        <v>85</v>
      </c>
    </row>
    <row r="317" spans="2:65" s="1" customFormat="1" ht="16.5" customHeight="1">
      <c r="B317" s="47"/>
      <c r="C317" s="234" t="s">
        <v>556</v>
      </c>
      <c r="D317" s="234" t="s">
        <v>140</v>
      </c>
      <c r="E317" s="235" t="s">
        <v>557</v>
      </c>
      <c r="F317" s="236" t="s">
        <v>558</v>
      </c>
      <c r="G317" s="237" t="s">
        <v>422</v>
      </c>
      <c r="H317" s="238">
        <v>2</v>
      </c>
      <c r="I317" s="239"/>
      <c r="J317" s="240">
        <f>ROUND(I317*H317,2)</f>
        <v>0</v>
      </c>
      <c r="K317" s="236" t="s">
        <v>177</v>
      </c>
      <c r="L317" s="73"/>
      <c r="M317" s="241" t="s">
        <v>22</v>
      </c>
      <c r="N317" s="242" t="s">
        <v>47</v>
      </c>
      <c r="O317" s="48"/>
      <c r="P317" s="243">
        <f>O317*H317</f>
        <v>0</v>
      </c>
      <c r="Q317" s="243">
        <v>0.46009</v>
      </c>
      <c r="R317" s="243">
        <f>Q317*H317</f>
        <v>0.92018</v>
      </c>
      <c r="S317" s="243">
        <v>0</v>
      </c>
      <c r="T317" s="244">
        <f>S317*H317</f>
        <v>0</v>
      </c>
      <c r="AR317" s="25" t="s">
        <v>137</v>
      </c>
      <c r="AT317" s="25" t="s">
        <v>140</v>
      </c>
      <c r="AU317" s="25" t="s">
        <v>85</v>
      </c>
      <c r="AY317" s="25" t="s">
        <v>138</v>
      </c>
      <c r="BE317" s="245">
        <f>IF(N317="základní",J317,0)</f>
        <v>0</v>
      </c>
      <c r="BF317" s="245">
        <f>IF(N317="snížená",J317,0)</f>
        <v>0</v>
      </c>
      <c r="BG317" s="245">
        <f>IF(N317="zákl. přenesená",J317,0)</f>
        <v>0</v>
      </c>
      <c r="BH317" s="245">
        <f>IF(N317="sníž. přenesená",J317,0)</f>
        <v>0</v>
      </c>
      <c r="BI317" s="245">
        <f>IF(N317="nulová",J317,0)</f>
        <v>0</v>
      </c>
      <c r="BJ317" s="25" t="s">
        <v>24</v>
      </c>
      <c r="BK317" s="245">
        <f>ROUND(I317*H317,2)</f>
        <v>0</v>
      </c>
      <c r="BL317" s="25" t="s">
        <v>137</v>
      </c>
      <c r="BM317" s="25" t="s">
        <v>559</v>
      </c>
    </row>
    <row r="318" spans="2:47" s="1" customFormat="1" ht="13.5">
      <c r="B318" s="47"/>
      <c r="C318" s="75"/>
      <c r="D318" s="246" t="s">
        <v>146</v>
      </c>
      <c r="E318" s="75"/>
      <c r="F318" s="247" t="s">
        <v>560</v>
      </c>
      <c r="G318" s="75"/>
      <c r="H318" s="75"/>
      <c r="I318" s="204"/>
      <c r="J318" s="75"/>
      <c r="K318" s="75"/>
      <c r="L318" s="73"/>
      <c r="M318" s="248"/>
      <c r="N318" s="48"/>
      <c r="O318" s="48"/>
      <c r="P318" s="48"/>
      <c r="Q318" s="48"/>
      <c r="R318" s="48"/>
      <c r="S318" s="48"/>
      <c r="T318" s="96"/>
      <c r="AT318" s="25" t="s">
        <v>146</v>
      </c>
      <c r="AU318" s="25" t="s">
        <v>85</v>
      </c>
    </row>
    <row r="319" spans="2:65" s="1" customFormat="1" ht="16.5" customHeight="1">
      <c r="B319" s="47"/>
      <c r="C319" s="234" t="s">
        <v>561</v>
      </c>
      <c r="D319" s="234" t="s">
        <v>140</v>
      </c>
      <c r="E319" s="235" t="s">
        <v>562</v>
      </c>
      <c r="F319" s="236" t="s">
        <v>563</v>
      </c>
      <c r="G319" s="237" t="s">
        <v>422</v>
      </c>
      <c r="H319" s="238">
        <v>10</v>
      </c>
      <c r="I319" s="239"/>
      <c r="J319" s="240">
        <f>ROUND(I319*H319,2)</f>
        <v>0</v>
      </c>
      <c r="K319" s="236" t="s">
        <v>177</v>
      </c>
      <c r="L319" s="73"/>
      <c r="M319" s="241" t="s">
        <v>22</v>
      </c>
      <c r="N319" s="242" t="s">
        <v>47</v>
      </c>
      <c r="O319" s="48"/>
      <c r="P319" s="243">
        <f>O319*H319</f>
        <v>0</v>
      </c>
      <c r="Q319" s="243">
        <v>0.12303</v>
      </c>
      <c r="R319" s="243">
        <f>Q319*H319</f>
        <v>1.2303</v>
      </c>
      <c r="S319" s="243">
        <v>0</v>
      </c>
      <c r="T319" s="244">
        <f>S319*H319</f>
        <v>0</v>
      </c>
      <c r="AR319" s="25" t="s">
        <v>137</v>
      </c>
      <c r="AT319" s="25" t="s">
        <v>140</v>
      </c>
      <c r="AU319" s="25" t="s">
        <v>85</v>
      </c>
      <c r="AY319" s="25" t="s">
        <v>138</v>
      </c>
      <c r="BE319" s="245">
        <f>IF(N319="základní",J319,0)</f>
        <v>0</v>
      </c>
      <c r="BF319" s="245">
        <f>IF(N319="snížená",J319,0)</f>
        <v>0</v>
      </c>
      <c r="BG319" s="245">
        <f>IF(N319="zákl. přenesená",J319,0)</f>
        <v>0</v>
      </c>
      <c r="BH319" s="245">
        <f>IF(N319="sníž. přenesená",J319,0)</f>
        <v>0</v>
      </c>
      <c r="BI319" s="245">
        <f>IF(N319="nulová",J319,0)</f>
        <v>0</v>
      </c>
      <c r="BJ319" s="25" t="s">
        <v>24</v>
      </c>
      <c r="BK319" s="245">
        <f>ROUND(I319*H319,2)</f>
        <v>0</v>
      </c>
      <c r="BL319" s="25" t="s">
        <v>137</v>
      </c>
      <c r="BM319" s="25" t="s">
        <v>564</v>
      </c>
    </row>
    <row r="320" spans="2:47" s="1" customFormat="1" ht="13.5">
      <c r="B320" s="47"/>
      <c r="C320" s="75"/>
      <c r="D320" s="246" t="s">
        <v>146</v>
      </c>
      <c r="E320" s="75"/>
      <c r="F320" s="247" t="s">
        <v>563</v>
      </c>
      <c r="G320" s="75"/>
      <c r="H320" s="75"/>
      <c r="I320" s="204"/>
      <c r="J320" s="75"/>
      <c r="K320" s="75"/>
      <c r="L320" s="73"/>
      <c r="M320" s="248"/>
      <c r="N320" s="48"/>
      <c r="O320" s="48"/>
      <c r="P320" s="48"/>
      <c r="Q320" s="48"/>
      <c r="R320" s="48"/>
      <c r="S320" s="48"/>
      <c r="T320" s="96"/>
      <c r="AT320" s="25" t="s">
        <v>146</v>
      </c>
      <c r="AU320" s="25" t="s">
        <v>85</v>
      </c>
    </row>
    <row r="321" spans="2:65" s="1" customFormat="1" ht="16.5" customHeight="1">
      <c r="B321" s="47"/>
      <c r="C321" s="284" t="s">
        <v>565</v>
      </c>
      <c r="D321" s="284" t="s">
        <v>330</v>
      </c>
      <c r="E321" s="285" t="s">
        <v>566</v>
      </c>
      <c r="F321" s="286" t="s">
        <v>567</v>
      </c>
      <c r="G321" s="287" t="s">
        <v>422</v>
      </c>
      <c r="H321" s="288">
        <v>10</v>
      </c>
      <c r="I321" s="289"/>
      <c r="J321" s="290">
        <f>ROUND(I321*H321,2)</f>
        <v>0</v>
      </c>
      <c r="K321" s="286" t="s">
        <v>22</v>
      </c>
      <c r="L321" s="291"/>
      <c r="M321" s="292" t="s">
        <v>22</v>
      </c>
      <c r="N321" s="293" t="s">
        <v>47</v>
      </c>
      <c r="O321" s="48"/>
      <c r="P321" s="243">
        <f>O321*H321</f>
        <v>0</v>
      </c>
      <c r="Q321" s="243">
        <v>0.0133</v>
      </c>
      <c r="R321" s="243">
        <f>Q321*H321</f>
        <v>0.133</v>
      </c>
      <c r="S321" s="243">
        <v>0</v>
      </c>
      <c r="T321" s="244">
        <f>S321*H321</f>
        <v>0</v>
      </c>
      <c r="AR321" s="25" t="s">
        <v>218</v>
      </c>
      <c r="AT321" s="25" t="s">
        <v>330</v>
      </c>
      <c r="AU321" s="25" t="s">
        <v>85</v>
      </c>
      <c r="AY321" s="25" t="s">
        <v>138</v>
      </c>
      <c r="BE321" s="245">
        <f>IF(N321="základní",J321,0)</f>
        <v>0</v>
      </c>
      <c r="BF321" s="245">
        <f>IF(N321="snížená",J321,0)</f>
        <v>0</v>
      </c>
      <c r="BG321" s="245">
        <f>IF(N321="zákl. přenesená",J321,0)</f>
        <v>0</v>
      </c>
      <c r="BH321" s="245">
        <f>IF(N321="sníž. přenesená",J321,0)</f>
        <v>0</v>
      </c>
      <c r="BI321" s="245">
        <f>IF(N321="nulová",J321,0)</f>
        <v>0</v>
      </c>
      <c r="BJ321" s="25" t="s">
        <v>24</v>
      </c>
      <c r="BK321" s="245">
        <f>ROUND(I321*H321,2)</f>
        <v>0</v>
      </c>
      <c r="BL321" s="25" t="s">
        <v>137</v>
      </c>
      <c r="BM321" s="25" t="s">
        <v>568</v>
      </c>
    </row>
    <row r="322" spans="2:47" s="1" customFormat="1" ht="13.5">
      <c r="B322" s="47"/>
      <c r="C322" s="75"/>
      <c r="D322" s="246" t="s">
        <v>146</v>
      </c>
      <c r="E322" s="75"/>
      <c r="F322" s="247" t="s">
        <v>567</v>
      </c>
      <c r="G322" s="75"/>
      <c r="H322" s="75"/>
      <c r="I322" s="204"/>
      <c r="J322" s="75"/>
      <c r="K322" s="75"/>
      <c r="L322" s="73"/>
      <c r="M322" s="248"/>
      <c r="N322" s="48"/>
      <c r="O322" s="48"/>
      <c r="P322" s="48"/>
      <c r="Q322" s="48"/>
      <c r="R322" s="48"/>
      <c r="S322" s="48"/>
      <c r="T322" s="96"/>
      <c r="AT322" s="25" t="s">
        <v>146</v>
      </c>
      <c r="AU322" s="25" t="s">
        <v>85</v>
      </c>
    </row>
    <row r="323" spans="2:65" s="1" customFormat="1" ht="16.5" customHeight="1">
      <c r="B323" s="47"/>
      <c r="C323" s="284" t="s">
        <v>569</v>
      </c>
      <c r="D323" s="284" t="s">
        <v>330</v>
      </c>
      <c r="E323" s="285" t="s">
        <v>570</v>
      </c>
      <c r="F323" s="286" t="s">
        <v>571</v>
      </c>
      <c r="G323" s="287" t="s">
        <v>422</v>
      </c>
      <c r="H323" s="288">
        <v>10</v>
      </c>
      <c r="I323" s="289"/>
      <c r="J323" s="290">
        <f>ROUND(I323*H323,2)</f>
        <v>0</v>
      </c>
      <c r="K323" s="286" t="s">
        <v>22</v>
      </c>
      <c r="L323" s="291"/>
      <c r="M323" s="292" t="s">
        <v>22</v>
      </c>
      <c r="N323" s="293" t="s">
        <v>47</v>
      </c>
      <c r="O323" s="48"/>
      <c r="P323" s="243">
        <f>O323*H323</f>
        <v>0</v>
      </c>
      <c r="Q323" s="243">
        <v>0</v>
      </c>
      <c r="R323" s="243">
        <f>Q323*H323</f>
        <v>0</v>
      </c>
      <c r="S323" s="243">
        <v>0</v>
      </c>
      <c r="T323" s="244">
        <f>S323*H323</f>
        <v>0</v>
      </c>
      <c r="AR323" s="25" t="s">
        <v>218</v>
      </c>
      <c r="AT323" s="25" t="s">
        <v>330</v>
      </c>
      <c r="AU323" s="25" t="s">
        <v>85</v>
      </c>
      <c r="AY323" s="25" t="s">
        <v>138</v>
      </c>
      <c r="BE323" s="245">
        <f>IF(N323="základní",J323,0)</f>
        <v>0</v>
      </c>
      <c r="BF323" s="245">
        <f>IF(N323="snížená",J323,0)</f>
        <v>0</v>
      </c>
      <c r="BG323" s="245">
        <f>IF(N323="zákl. přenesená",J323,0)</f>
        <v>0</v>
      </c>
      <c r="BH323" s="245">
        <f>IF(N323="sníž. přenesená",J323,0)</f>
        <v>0</v>
      </c>
      <c r="BI323" s="245">
        <f>IF(N323="nulová",J323,0)</f>
        <v>0</v>
      </c>
      <c r="BJ323" s="25" t="s">
        <v>24</v>
      </c>
      <c r="BK323" s="245">
        <f>ROUND(I323*H323,2)</f>
        <v>0</v>
      </c>
      <c r="BL323" s="25" t="s">
        <v>137</v>
      </c>
      <c r="BM323" s="25" t="s">
        <v>572</v>
      </c>
    </row>
    <row r="324" spans="2:47" s="1" customFormat="1" ht="13.5">
      <c r="B324" s="47"/>
      <c r="C324" s="75"/>
      <c r="D324" s="246" t="s">
        <v>146</v>
      </c>
      <c r="E324" s="75"/>
      <c r="F324" s="247" t="s">
        <v>571</v>
      </c>
      <c r="G324" s="75"/>
      <c r="H324" s="75"/>
      <c r="I324" s="204"/>
      <c r="J324" s="75"/>
      <c r="K324" s="75"/>
      <c r="L324" s="73"/>
      <c r="M324" s="248"/>
      <c r="N324" s="48"/>
      <c r="O324" s="48"/>
      <c r="P324" s="48"/>
      <c r="Q324" s="48"/>
      <c r="R324" s="48"/>
      <c r="S324" s="48"/>
      <c r="T324" s="96"/>
      <c r="AT324" s="25" t="s">
        <v>146</v>
      </c>
      <c r="AU324" s="25" t="s">
        <v>85</v>
      </c>
    </row>
    <row r="325" spans="2:65" s="1" customFormat="1" ht="16.5" customHeight="1">
      <c r="B325" s="47"/>
      <c r="C325" s="234" t="s">
        <v>573</v>
      </c>
      <c r="D325" s="234" t="s">
        <v>140</v>
      </c>
      <c r="E325" s="235" t="s">
        <v>574</v>
      </c>
      <c r="F325" s="236" t="s">
        <v>575</v>
      </c>
      <c r="G325" s="237" t="s">
        <v>422</v>
      </c>
      <c r="H325" s="238">
        <v>2</v>
      </c>
      <c r="I325" s="239"/>
      <c r="J325" s="240">
        <f>ROUND(I325*H325,2)</f>
        <v>0</v>
      </c>
      <c r="K325" s="236" t="s">
        <v>177</v>
      </c>
      <c r="L325" s="73"/>
      <c r="M325" s="241" t="s">
        <v>22</v>
      </c>
      <c r="N325" s="242" t="s">
        <v>47</v>
      </c>
      <c r="O325" s="48"/>
      <c r="P325" s="243">
        <f>O325*H325</f>
        <v>0</v>
      </c>
      <c r="Q325" s="243">
        <v>0.32906</v>
      </c>
      <c r="R325" s="243">
        <f>Q325*H325</f>
        <v>0.65812</v>
      </c>
      <c r="S325" s="243">
        <v>0</v>
      </c>
      <c r="T325" s="244">
        <f>S325*H325</f>
        <v>0</v>
      </c>
      <c r="AR325" s="25" t="s">
        <v>137</v>
      </c>
      <c r="AT325" s="25" t="s">
        <v>140</v>
      </c>
      <c r="AU325" s="25" t="s">
        <v>85</v>
      </c>
      <c r="AY325" s="25" t="s">
        <v>138</v>
      </c>
      <c r="BE325" s="245">
        <f>IF(N325="základní",J325,0)</f>
        <v>0</v>
      </c>
      <c r="BF325" s="245">
        <f>IF(N325="snížená",J325,0)</f>
        <v>0</v>
      </c>
      <c r="BG325" s="245">
        <f>IF(N325="zákl. přenesená",J325,0)</f>
        <v>0</v>
      </c>
      <c r="BH325" s="245">
        <f>IF(N325="sníž. přenesená",J325,0)</f>
        <v>0</v>
      </c>
      <c r="BI325" s="245">
        <f>IF(N325="nulová",J325,0)</f>
        <v>0</v>
      </c>
      <c r="BJ325" s="25" t="s">
        <v>24</v>
      </c>
      <c r="BK325" s="245">
        <f>ROUND(I325*H325,2)</f>
        <v>0</v>
      </c>
      <c r="BL325" s="25" t="s">
        <v>137</v>
      </c>
      <c r="BM325" s="25" t="s">
        <v>576</v>
      </c>
    </row>
    <row r="326" spans="2:47" s="1" customFormat="1" ht="13.5">
      <c r="B326" s="47"/>
      <c r="C326" s="75"/>
      <c r="D326" s="246" t="s">
        <v>146</v>
      </c>
      <c r="E326" s="75"/>
      <c r="F326" s="247" t="s">
        <v>575</v>
      </c>
      <c r="G326" s="75"/>
      <c r="H326" s="75"/>
      <c r="I326" s="204"/>
      <c r="J326" s="75"/>
      <c r="K326" s="75"/>
      <c r="L326" s="73"/>
      <c r="M326" s="248"/>
      <c r="N326" s="48"/>
      <c r="O326" s="48"/>
      <c r="P326" s="48"/>
      <c r="Q326" s="48"/>
      <c r="R326" s="48"/>
      <c r="S326" s="48"/>
      <c r="T326" s="96"/>
      <c r="AT326" s="25" t="s">
        <v>146</v>
      </c>
      <c r="AU326" s="25" t="s">
        <v>85</v>
      </c>
    </row>
    <row r="327" spans="2:65" s="1" customFormat="1" ht="16.5" customHeight="1">
      <c r="B327" s="47"/>
      <c r="C327" s="284" t="s">
        <v>577</v>
      </c>
      <c r="D327" s="284" t="s">
        <v>330</v>
      </c>
      <c r="E327" s="285" t="s">
        <v>578</v>
      </c>
      <c r="F327" s="286" t="s">
        <v>579</v>
      </c>
      <c r="G327" s="287" t="s">
        <v>422</v>
      </c>
      <c r="H327" s="288">
        <v>2</v>
      </c>
      <c r="I327" s="289"/>
      <c r="J327" s="290">
        <f>ROUND(I327*H327,2)</f>
        <v>0</v>
      </c>
      <c r="K327" s="286" t="s">
        <v>177</v>
      </c>
      <c r="L327" s="291"/>
      <c r="M327" s="292" t="s">
        <v>22</v>
      </c>
      <c r="N327" s="293" t="s">
        <v>47</v>
      </c>
      <c r="O327" s="48"/>
      <c r="P327" s="243">
        <f>O327*H327</f>
        <v>0</v>
      </c>
      <c r="Q327" s="243">
        <v>0.0295</v>
      </c>
      <c r="R327" s="243">
        <f>Q327*H327</f>
        <v>0.059</v>
      </c>
      <c r="S327" s="243">
        <v>0</v>
      </c>
      <c r="T327" s="244">
        <f>S327*H327</f>
        <v>0</v>
      </c>
      <c r="AR327" s="25" t="s">
        <v>218</v>
      </c>
      <c r="AT327" s="25" t="s">
        <v>330</v>
      </c>
      <c r="AU327" s="25" t="s">
        <v>85</v>
      </c>
      <c r="AY327" s="25" t="s">
        <v>138</v>
      </c>
      <c r="BE327" s="245">
        <f>IF(N327="základní",J327,0)</f>
        <v>0</v>
      </c>
      <c r="BF327" s="245">
        <f>IF(N327="snížená",J327,0)</f>
        <v>0</v>
      </c>
      <c r="BG327" s="245">
        <f>IF(N327="zákl. přenesená",J327,0)</f>
        <v>0</v>
      </c>
      <c r="BH327" s="245">
        <f>IF(N327="sníž. přenesená",J327,0)</f>
        <v>0</v>
      </c>
      <c r="BI327" s="245">
        <f>IF(N327="nulová",J327,0)</f>
        <v>0</v>
      </c>
      <c r="BJ327" s="25" t="s">
        <v>24</v>
      </c>
      <c r="BK327" s="245">
        <f>ROUND(I327*H327,2)</f>
        <v>0</v>
      </c>
      <c r="BL327" s="25" t="s">
        <v>137</v>
      </c>
      <c r="BM327" s="25" t="s">
        <v>580</v>
      </c>
    </row>
    <row r="328" spans="2:47" s="1" customFormat="1" ht="13.5">
      <c r="B328" s="47"/>
      <c r="C328" s="75"/>
      <c r="D328" s="246" t="s">
        <v>146</v>
      </c>
      <c r="E328" s="75"/>
      <c r="F328" s="247" t="s">
        <v>579</v>
      </c>
      <c r="G328" s="75"/>
      <c r="H328" s="75"/>
      <c r="I328" s="204"/>
      <c r="J328" s="75"/>
      <c r="K328" s="75"/>
      <c r="L328" s="73"/>
      <c r="M328" s="248"/>
      <c r="N328" s="48"/>
      <c r="O328" s="48"/>
      <c r="P328" s="48"/>
      <c r="Q328" s="48"/>
      <c r="R328" s="48"/>
      <c r="S328" s="48"/>
      <c r="T328" s="96"/>
      <c r="AT328" s="25" t="s">
        <v>146</v>
      </c>
      <c r="AU328" s="25" t="s">
        <v>85</v>
      </c>
    </row>
    <row r="329" spans="2:65" s="1" customFormat="1" ht="16.5" customHeight="1">
      <c r="B329" s="47"/>
      <c r="C329" s="284" t="s">
        <v>581</v>
      </c>
      <c r="D329" s="284" t="s">
        <v>330</v>
      </c>
      <c r="E329" s="285" t="s">
        <v>582</v>
      </c>
      <c r="F329" s="286" t="s">
        <v>583</v>
      </c>
      <c r="G329" s="287" t="s">
        <v>422</v>
      </c>
      <c r="H329" s="288">
        <v>3</v>
      </c>
      <c r="I329" s="289"/>
      <c r="J329" s="290">
        <f>ROUND(I329*H329,2)</f>
        <v>0</v>
      </c>
      <c r="K329" s="286" t="s">
        <v>22</v>
      </c>
      <c r="L329" s="291"/>
      <c r="M329" s="292" t="s">
        <v>22</v>
      </c>
      <c r="N329" s="293" t="s">
        <v>47</v>
      </c>
      <c r="O329" s="48"/>
      <c r="P329" s="243">
        <f>O329*H329</f>
        <v>0</v>
      </c>
      <c r="Q329" s="243">
        <v>0</v>
      </c>
      <c r="R329" s="243">
        <f>Q329*H329</f>
        <v>0</v>
      </c>
      <c r="S329" s="243">
        <v>0</v>
      </c>
      <c r="T329" s="244">
        <f>S329*H329</f>
        <v>0</v>
      </c>
      <c r="AR329" s="25" t="s">
        <v>218</v>
      </c>
      <c r="AT329" s="25" t="s">
        <v>330</v>
      </c>
      <c r="AU329" s="25" t="s">
        <v>85</v>
      </c>
      <c r="AY329" s="25" t="s">
        <v>138</v>
      </c>
      <c r="BE329" s="245">
        <f>IF(N329="základní",J329,0)</f>
        <v>0</v>
      </c>
      <c r="BF329" s="245">
        <f>IF(N329="snížená",J329,0)</f>
        <v>0</v>
      </c>
      <c r="BG329" s="245">
        <f>IF(N329="zákl. přenesená",J329,0)</f>
        <v>0</v>
      </c>
      <c r="BH329" s="245">
        <f>IF(N329="sníž. přenesená",J329,0)</f>
        <v>0</v>
      </c>
      <c r="BI329" s="245">
        <f>IF(N329="nulová",J329,0)</f>
        <v>0</v>
      </c>
      <c r="BJ329" s="25" t="s">
        <v>24</v>
      </c>
      <c r="BK329" s="245">
        <f>ROUND(I329*H329,2)</f>
        <v>0</v>
      </c>
      <c r="BL329" s="25" t="s">
        <v>137</v>
      </c>
      <c r="BM329" s="25" t="s">
        <v>584</v>
      </c>
    </row>
    <row r="330" spans="2:47" s="1" customFormat="1" ht="13.5">
      <c r="B330" s="47"/>
      <c r="C330" s="75"/>
      <c r="D330" s="246" t="s">
        <v>146</v>
      </c>
      <c r="E330" s="75"/>
      <c r="F330" s="247" t="s">
        <v>583</v>
      </c>
      <c r="G330" s="75"/>
      <c r="H330" s="75"/>
      <c r="I330" s="204"/>
      <c r="J330" s="75"/>
      <c r="K330" s="75"/>
      <c r="L330" s="73"/>
      <c r="M330" s="248"/>
      <c r="N330" s="48"/>
      <c r="O330" s="48"/>
      <c r="P330" s="48"/>
      <c r="Q330" s="48"/>
      <c r="R330" s="48"/>
      <c r="S330" s="48"/>
      <c r="T330" s="96"/>
      <c r="AT330" s="25" t="s">
        <v>146</v>
      </c>
      <c r="AU330" s="25" t="s">
        <v>85</v>
      </c>
    </row>
    <row r="331" spans="2:65" s="1" customFormat="1" ht="16.5" customHeight="1">
      <c r="B331" s="47"/>
      <c r="C331" s="234" t="s">
        <v>585</v>
      </c>
      <c r="D331" s="234" t="s">
        <v>140</v>
      </c>
      <c r="E331" s="235" t="s">
        <v>586</v>
      </c>
      <c r="F331" s="236" t="s">
        <v>587</v>
      </c>
      <c r="G331" s="237" t="s">
        <v>422</v>
      </c>
      <c r="H331" s="238">
        <v>12</v>
      </c>
      <c r="I331" s="239"/>
      <c r="J331" s="240">
        <f>ROUND(I331*H331,2)</f>
        <v>0</v>
      </c>
      <c r="K331" s="236" t="s">
        <v>177</v>
      </c>
      <c r="L331" s="73"/>
      <c r="M331" s="241" t="s">
        <v>22</v>
      </c>
      <c r="N331" s="242" t="s">
        <v>47</v>
      </c>
      <c r="O331" s="48"/>
      <c r="P331" s="243">
        <f>O331*H331</f>
        <v>0</v>
      </c>
      <c r="Q331" s="243">
        <v>0.00031</v>
      </c>
      <c r="R331" s="243">
        <f>Q331*H331</f>
        <v>0.00372</v>
      </c>
      <c r="S331" s="243">
        <v>0</v>
      </c>
      <c r="T331" s="244">
        <f>S331*H331</f>
        <v>0</v>
      </c>
      <c r="AR331" s="25" t="s">
        <v>137</v>
      </c>
      <c r="AT331" s="25" t="s">
        <v>140</v>
      </c>
      <c r="AU331" s="25" t="s">
        <v>85</v>
      </c>
      <c r="AY331" s="25" t="s">
        <v>138</v>
      </c>
      <c r="BE331" s="245">
        <f>IF(N331="základní",J331,0)</f>
        <v>0</v>
      </c>
      <c r="BF331" s="245">
        <f>IF(N331="snížená",J331,0)</f>
        <v>0</v>
      </c>
      <c r="BG331" s="245">
        <f>IF(N331="zákl. přenesená",J331,0)</f>
        <v>0</v>
      </c>
      <c r="BH331" s="245">
        <f>IF(N331="sníž. přenesená",J331,0)</f>
        <v>0</v>
      </c>
      <c r="BI331" s="245">
        <f>IF(N331="nulová",J331,0)</f>
        <v>0</v>
      </c>
      <c r="BJ331" s="25" t="s">
        <v>24</v>
      </c>
      <c r="BK331" s="245">
        <f>ROUND(I331*H331,2)</f>
        <v>0</v>
      </c>
      <c r="BL331" s="25" t="s">
        <v>137</v>
      </c>
      <c r="BM331" s="25" t="s">
        <v>588</v>
      </c>
    </row>
    <row r="332" spans="2:47" s="1" customFormat="1" ht="13.5">
      <c r="B332" s="47"/>
      <c r="C332" s="75"/>
      <c r="D332" s="246" t="s">
        <v>146</v>
      </c>
      <c r="E332" s="75"/>
      <c r="F332" s="247" t="s">
        <v>589</v>
      </c>
      <c r="G332" s="75"/>
      <c r="H332" s="75"/>
      <c r="I332" s="204"/>
      <c r="J332" s="75"/>
      <c r="K332" s="75"/>
      <c r="L332" s="73"/>
      <c r="M332" s="248"/>
      <c r="N332" s="48"/>
      <c r="O332" s="48"/>
      <c r="P332" s="48"/>
      <c r="Q332" s="48"/>
      <c r="R332" s="48"/>
      <c r="S332" s="48"/>
      <c r="T332" s="96"/>
      <c r="AT332" s="25" t="s">
        <v>146</v>
      </c>
      <c r="AU332" s="25" t="s">
        <v>85</v>
      </c>
    </row>
    <row r="333" spans="2:65" s="1" customFormat="1" ht="16.5" customHeight="1">
      <c r="B333" s="47"/>
      <c r="C333" s="234" t="s">
        <v>590</v>
      </c>
      <c r="D333" s="234" t="s">
        <v>140</v>
      </c>
      <c r="E333" s="235" t="s">
        <v>591</v>
      </c>
      <c r="F333" s="236" t="s">
        <v>592</v>
      </c>
      <c r="G333" s="237" t="s">
        <v>203</v>
      </c>
      <c r="H333" s="238">
        <v>243.92</v>
      </c>
      <c r="I333" s="239"/>
      <c r="J333" s="240">
        <f>ROUND(I333*H333,2)</f>
        <v>0</v>
      </c>
      <c r="K333" s="236" t="s">
        <v>177</v>
      </c>
      <c r="L333" s="73"/>
      <c r="M333" s="241" t="s">
        <v>22</v>
      </c>
      <c r="N333" s="242" t="s">
        <v>47</v>
      </c>
      <c r="O333" s="48"/>
      <c r="P333" s="243">
        <f>O333*H333</f>
        <v>0</v>
      </c>
      <c r="Q333" s="243">
        <v>0.00019</v>
      </c>
      <c r="R333" s="243">
        <f>Q333*H333</f>
        <v>0.0463448</v>
      </c>
      <c r="S333" s="243">
        <v>0</v>
      </c>
      <c r="T333" s="244">
        <f>S333*H333</f>
        <v>0</v>
      </c>
      <c r="AR333" s="25" t="s">
        <v>137</v>
      </c>
      <c r="AT333" s="25" t="s">
        <v>140</v>
      </c>
      <c r="AU333" s="25" t="s">
        <v>85</v>
      </c>
      <c r="AY333" s="25" t="s">
        <v>138</v>
      </c>
      <c r="BE333" s="245">
        <f>IF(N333="základní",J333,0)</f>
        <v>0</v>
      </c>
      <c r="BF333" s="245">
        <f>IF(N333="snížená",J333,0)</f>
        <v>0</v>
      </c>
      <c r="BG333" s="245">
        <f>IF(N333="zákl. přenesená",J333,0)</f>
        <v>0</v>
      </c>
      <c r="BH333" s="245">
        <f>IF(N333="sníž. přenesená",J333,0)</f>
        <v>0</v>
      </c>
      <c r="BI333" s="245">
        <f>IF(N333="nulová",J333,0)</f>
        <v>0</v>
      </c>
      <c r="BJ333" s="25" t="s">
        <v>24</v>
      </c>
      <c r="BK333" s="245">
        <f>ROUND(I333*H333,2)</f>
        <v>0</v>
      </c>
      <c r="BL333" s="25" t="s">
        <v>137</v>
      </c>
      <c r="BM333" s="25" t="s">
        <v>593</v>
      </c>
    </row>
    <row r="334" spans="2:47" s="1" customFormat="1" ht="13.5">
      <c r="B334" s="47"/>
      <c r="C334" s="75"/>
      <c r="D334" s="246" t="s">
        <v>146</v>
      </c>
      <c r="E334" s="75"/>
      <c r="F334" s="247" t="s">
        <v>594</v>
      </c>
      <c r="G334" s="75"/>
      <c r="H334" s="75"/>
      <c r="I334" s="204"/>
      <c r="J334" s="75"/>
      <c r="K334" s="75"/>
      <c r="L334" s="73"/>
      <c r="M334" s="248"/>
      <c r="N334" s="48"/>
      <c r="O334" s="48"/>
      <c r="P334" s="48"/>
      <c r="Q334" s="48"/>
      <c r="R334" s="48"/>
      <c r="S334" s="48"/>
      <c r="T334" s="96"/>
      <c r="AT334" s="25" t="s">
        <v>146</v>
      </c>
      <c r="AU334" s="25" t="s">
        <v>85</v>
      </c>
    </row>
    <row r="335" spans="2:65" s="1" customFormat="1" ht="16.5" customHeight="1">
      <c r="B335" s="47"/>
      <c r="C335" s="234" t="s">
        <v>595</v>
      </c>
      <c r="D335" s="234" t="s">
        <v>140</v>
      </c>
      <c r="E335" s="235" t="s">
        <v>596</v>
      </c>
      <c r="F335" s="236" t="s">
        <v>597</v>
      </c>
      <c r="G335" s="237" t="s">
        <v>203</v>
      </c>
      <c r="H335" s="238">
        <v>243.92</v>
      </c>
      <c r="I335" s="239"/>
      <c r="J335" s="240">
        <f>ROUND(I335*H335,2)</f>
        <v>0</v>
      </c>
      <c r="K335" s="236" t="s">
        <v>177</v>
      </c>
      <c r="L335" s="73"/>
      <c r="M335" s="241" t="s">
        <v>22</v>
      </c>
      <c r="N335" s="242" t="s">
        <v>47</v>
      </c>
      <c r="O335" s="48"/>
      <c r="P335" s="243">
        <f>O335*H335</f>
        <v>0</v>
      </c>
      <c r="Q335" s="243">
        <v>7E-05</v>
      </c>
      <c r="R335" s="243">
        <f>Q335*H335</f>
        <v>0.017074399999999997</v>
      </c>
      <c r="S335" s="243">
        <v>0</v>
      </c>
      <c r="T335" s="244">
        <f>S335*H335</f>
        <v>0</v>
      </c>
      <c r="AR335" s="25" t="s">
        <v>137</v>
      </c>
      <c r="AT335" s="25" t="s">
        <v>140</v>
      </c>
      <c r="AU335" s="25" t="s">
        <v>85</v>
      </c>
      <c r="AY335" s="25" t="s">
        <v>138</v>
      </c>
      <c r="BE335" s="245">
        <f>IF(N335="základní",J335,0)</f>
        <v>0</v>
      </c>
      <c r="BF335" s="245">
        <f>IF(N335="snížená",J335,0)</f>
        <v>0</v>
      </c>
      <c r="BG335" s="245">
        <f>IF(N335="zákl. přenesená",J335,0)</f>
        <v>0</v>
      </c>
      <c r="BH335" s="245">
        <f>IF(N335="sníž. přenesená",J335,0)</f>
        <v>0</v>
      </c>
      <c r="BI335" s="245">
        <f>IF(N335="nulová",J335,0)</f>
        <v>0</v>
      </c>
      <c r="BJ335" s="25" t="s">
        <v>24</v>
      </c>
      <c r="BK335" s="245">
        <f>ROUND(I335*H335,2)</f>
        <v>0</v>
      </c>
      <c r="BL335" s="25" t="s">
        <v>137</v>
      </c>
      <c r="BM335" s="25" t="s">
        <v>598</v>
      </c>
    </row>
    <row r="336" spans="2:47" s="1" customFormat="1" ht="13.5">
      <c r="B336" s="47"/>
      <c r="C336" s="75"/>
      <c r="D336" s="246" t="s">
        <v>146</v>
      </c>
      <c r="E336" s="75"/>
      <c r="F336" s="247" t="s">
        <v>599</v>
      </c>
      <c r="G336" s="75"/>
      <c r="H336" s="75"/>
      <c r="I336" s="204"/>
      <c r="J336" s="75"/>
      <c r="K336" s="75"/>
      <c r="L336" s="73"/>
      <c r="M336" s="248"/>
      <c r="N336" s="48"/>
      <c r="O336" s="48"/>
      <c r="P336" s="48"/>
      <c r="Q336" s="48"/>
      <c r="R336" s="48"/>
      <c r="S336" s="48"/>
      <c r="T336" s="96"/>
      <c r="AT336" s="25" t="s">
        <v>146</v>
      </c>
      <c r="AU336" s="25" t="s">
        <v>85</v>
      </c>
    </row>
    <row r="337" spans="2:65" s="1" customFormat="1" ht="16.5" customHeight="1">
      <c r="B337" s="47"/>
      <c r="C337" s="234" t="s">
        <v>600</v>
      </c>
      <c r="D337" s="234" t="s">
        <v>140</v>
      </c>
      <c r="E337" s="235" t="s">
        <v>601</v>
      </c>
      <c r="F337" s="236" t="s">
        <v>602</v>
      </c>
      <c r="G337" s="237" t="s">
        <v>603</v>
      </c>
      <c r="H337" s="238">
        <v>37</v>
      </c>
      <c r="I337" s="239"/>
      <c r="J337" s="240">
        <f>ROUND(I337*H337,2)</f>
        <v>0</v>
      </c>
      <c r="K337" s="236" t="s">
        <v>22</v>
      </c>
      <c r="L337" s="73"/>
      <c r="M337" s="241" t="s">
        <v>22</v>
      </c>
      <c r="N337" s="242" t="s">
        <v>47</v>
      </c>
      <c r="O337" s="48"/>
      <c r="P337" s="243">
        <f>O337*H337</f>
        <v>0</v>
      </c>
      <c r="Q337" s="243">
        <v>0</v>
      </c>
      <c r="R337" s="243">
        <f>Q337*H337</f>
        <v>0</v>
      </c>
      <c r="S337" s="243">
        <v>0</v>
      </c>
      <c r="T337" s="244">
        <f>S337*H337</f>
        <v>0</v>
      </c>
      <c r="AR337" s="25" t="s">
        <v>137</v>
      </c>
      <c r="AT337" s="25" t="s">
        <v>140</v>
      </c>
      <c r="AU337" s="25" t="s">
        <v>85</v>
      </c>
      <c r="AY337" s="25" t="s">
        <v>138</v>
      </c>
      <c r="BE337" s="245">
        <f>IF(N337="základní",J337,0)</f>
        <v>0</v>
      </c>
      <c r="BF337" s="245">
        <f>IF(N337="snížená",J337,0)</f>
        <v>0</v>
      </c>
      <c r="BG337" s="245">
        <f>IF(N337="zákl. přenesená",J337,0)</f>
        <v>0</v>
      </c>
      <c r="BH337" s="245">
        <f>IF(N337="sníž. přenesená",J337,0)</f>
        <v>0</v>
      </c>
      <c r="BI337" s="245">
        <f>IF(N337="nulová",J337,0)</f>
        <v>0</v>
      </c>
      <c r="BJ337" s="25" t="s">
        <v>24</v>
      </c>
      <c r="BK337" s="245">
        <f>ROUND(I337*H337,2)</f>
        <v>0</v>
      </c>
      <c r="BL337" s="25" t="s">
        <v>137</v>
      </c>
      <c r="BM337" s="25" t="s">
        <v>604</v>
      </c>
    </row>
    <row r="338" spans="2:47" s="1" customFormat="1" ht="13.5">
      <c r="B338" s="47"/>
      <c r="C338" s="75"/>
      <c r="D338" s="246" t="s">
        <v>146</v>
      </c>
      <c r="E338" s="75"/>
      <c r="F338" s="247" t="s">
        <v>602</v>
      </c>
      <c r="G338" s="75"/>
      <c r="H338" s="75"/>
      <c r="I338" s="204"/>
      <c r="J338" s="75"/>
      <c r="K338" s="75"/>
      <c r="L338" s="73"/>
      <c r="M338" s="248"/>
      <c r="N338" s="48"/>
      <c r="O338" s="48"/>
      <c r="P338" s="48"/>
      <c r="Q338" s="48"/>
      <c r="R338" s="48"/>
      <c r="S338" s="48"/>
      <c r="T338" s="96"/>
      <c r="AT338" s="25" t="s">
        <v>146</v>
      </c>
      <c r="AU338" s="25" t="s">
        <v>85</v>
      </c>
    </row>
    <row r="339" spans="2:51" s="13" customFormat="1" ht="13.5">
      <c r="B339" s="262"/>
      <c r="C339" s="263"/>
      <c r="D339" s="246" t="s">
        <v>180</v>
      </c>
      <c r="E339" s="264" t="s">
        <v>22</v>
      </c>
      <c r="F339" s="265" t="s">
        <v>605</v>
      </c>
      <c r="G339" s="263"/>
      <c r="H339" s="266">
        <v>37</v>
      </c>
      <c r="I339" s="267"/>
      <c r="J339" s="263"/>
      <c r="K339" s="263"/>
      <c r="L339" s="268"/>
      <c r="M339" s="269"/>
      <c r="N339" s="270"/>
      <c r="O339" s="270"/>
      <c r="P339" s="270"/>
      <c r="Q339" s="270"/>
      <c r="R339" s="270"/>
      <c r="S339" s="270"/>
      <c r="T339" s="271"/>
      <c r="AT339" s="272" t="s">
        <v>180</v>
      </c>
      <c r="AU339" s="272" t="s">
        <v>85</v>
      </c>
      <c r="AV339" s="13" t="s">
        <v>85</v>
      </c>
      <c r="AW339" s="13" t="s">
        <v>39</v>
      </c>
      <c r="AX339" s="13" t="s">
        <v>24</v>
      </c>
      <c r="AY339" s="272" t="s">
        <v>138</v>
      </c>
    </row>
    <row r="340" spans="2:63" s="11" customFormat="1" ht="29.85" customHeight="1">
      <c r="B340" s="218"/>
      <c r="C340" s="219"/>
      <c r="D340" s="220" t="s">
        <v>75</v>
      </c>
      <c r="E340" s="232" t="s">
        <v>224</v>
      </c>
      <c r="F340" s="232" t="s">
        <v>606</v>
      </c>
      <c r="G340" s="219"/>
      <c r="H340" s="219"/>
      <c r="I340" s="222"/>
      <c r="J340" s="233">
        <f>BK340</f>
        <v>0</v>
      </c>
      <c r="K340" s="219"/>
      <c r="L340" s="224"/>
      <c r="M340" s="225"/>
      <c r="N340" s="226"/>
      <c r="O340" s="226"/>
      <c r="P340" s="227">
        <f>SUM(P341:P352)</f>
        <v>0</v>
      </c>
      <c r="Q340" s="226"/>
      <c r="R340" s="227">
        <f>SUM(R341:R352)</f>
        <v>0.170744</v>
      </c>
      <c r="S340" s="226"/>
      <c r="T340" s="228">
        <f>SUM(T341:T352)</f>
        <v>15.577</v>
      </c>
      <c r="AR340" s="229" t="s">
        <v>24</v>
      </c>
      <c r="AT340" s="230" t="s">
        <v>75</v>
      </c>
      <c r="AU340" s="230" t="s">
        <v>24</v>
      </c>
      <c r="AY340" s="229" t="s">
        <v>138</v>
      </c>
      <c r="BK340" s="231">
        <f>SUM(BK341:BK352)</f>
        <v>0</v>
      </c>
    </row>
    <row r="341" spans="2:65" s="1" customFormat="1" ht="25.5" customHeight="1">
      <c r="B341" s="47"/>
      <c r="C341" s="234" t="s">
        <v>607</v>
      </c>
      <c r="D341" s="234" t="s">
        <v>140</v>
      </c>
      <c r="E341" s="235" t="s">
        <v>608</v>
      </c>
      <c r="F341" s="236" t="s">
        <v>609</v>
      </c>
      <c r="G341" s="237" t="s">
        <v>203</v>
      </c>
      <c r="H341" s="238">
        <v>487.84</v>
      </c>
      <c r="I341" s="239"/>
      <c r="J341" s="240">
        <f>ROUND(I341*H341,2)</f>
        <v>0</v>
      </c>
      <c r="K341" s="236" t="s">
        <v>177</v>
      </c>
      <c r="L341" s="73"/>
      <c r="M341" s="241" t="s">
        <v>22</v>
      </c>
      <c r="N341" s="242" t="s">
        <v>47</v>
      </c>
      <c r="O341" s="48"/>
      <c r="P341" s="243">
        <f>O341*H341</f>
        <v>0</v>
      </c>
      <c r="Q341" s="243">
        <v>1E-05</v>
      </c>
      <c r="R341" s="243">
        <f>Q341*H341</f>
        <v>0.0048784</v>
      </c>
      <c r="S341" s="243">
        <v>0</v>
      </c>
      <c r="T341" s="244">
        <f>S341*H341</f>
        <v>0</v>
      </c>
      <c r="AR341" s="25" t="s">
        <v>137</v>
      </c>
      <c r="AT341" s="25" t="s">
        <v>140</v>
      </c>
      <c r="AU341" s="25" t="s">
        <v>85</v>
      </c>
      <c r="AY341" s="25" t="s">
        <v>138</v>
      </c>
      <c r="BE341" s="245">
        <f>IF(N341="základní",J341,0)</f>
        <v>0</v>
      </c>
      <c r="BF341" s="245">
        <f>IF(N341="snížená",J341,0)</f>
        <v>0</v>
      </c>
      <c r="BG341" s="245">
        <f>IF(N341="zákl. přenesená",J341,0)</f>
        <v>0</v>
      </c>
      <c r="BH341" s="245">
        <f>IF(N341="sníž. přenesená",J341,0)</f>
        <v>0</v>
      </c>
      <c r="BI341" s="245">
        <f>IF(N341="nulová",J341,0)</f>
        <v>0</v>
      </c>
      <c r="BJ341" s="25" t="s">
        <v>24</v>
      </c>
      <c r="BK341" s="245">
        <f>ROUND(I341*H341,2)</f>
        <v>0</v>
      </c>
      <c r="BL341" s="25" t="s">
        <v>137</v>
      </c>
      <c r="BM341" s="25" t="s">
        <v>610</v>
      </c>
    </row>
    <row r="342" spans="2:47" s="1" customFormat="1" ht="13.5">
      <c r="B342" s="47"/>
      <c r="C342" s="75"/>
      <c r="D342" s="246" t="s">
        <v>146</v>
      </c>
      <c r="E342" s="75"/>
      <c r="F342" s="247" t="s">
        <v>611</v>
      </c>
      <c r="G342" s="75"/>
      <c r="H342" s="75"/>
      <c r="I342" s="204"/>
      <c r="J342" s="75"/>
      <c r="K342" s="75"/>
      <c r="L342" s="73"/>
      <c r="M342" s="248"/>
      <c r="N342" s="48"/>
      <c r="O342" s="48"/>
      <c r="P342" s="48"/>
      <c r="Q342" s="48"/>
      <c r="R342" s="48"/>
      <c r="S342" s="48"/>
      <c r="T342" s="96"/>
      <c r="AT342" s="25" t="s">
        <v>146</v>
      </c>
      <c r="AU342" s="25" t="s">
        <v>85</v>
      </c>
    </row>
    <row r="343" spans="2:65" s="1" customFormat="1" ht="25.5" customHeight="1">
      <c r="B343" s="47"/>
      <c r="C343" s="234" t="s">
        <v>612</v>
      </c>
      <c r="D343" s="234" t="s">
        <v>140</v>
      </c>
      <c r="E343" s="235" t="s">
        <v>613</v>
      </c>
      <c r="F343" s="236" t="s">
        <v>614</v>
      </c>
      <c r="G343" s="237" t="s">
        <v>203</v>
      </c>
      <c r="H343" s="238">
        <v>487.84</v>
      </c>
      <c r="I343" s="239"/>
      <c r="J343" s="240">
        <f>ROUND(I343*H343,2)</f>
        <v>0</v>
      </c>
      <c r="K343" s="236" t="s">
        <v>177</v>
      </c>
      <c r="L343" s="73"/>
      <c r="M343" s="241" t="s">
        <v>22</v>
      </c>
      <c r="N343" s="242" t="s">
        <v>47</v>
      </c>
      <c r="O343" s="48"/>
      <c r="P343" s="243">
        <f>O343*H343</f>
        <v>0</v>
      </c>
      <c r="Q343" s="243">
        <v>0.00034</v>
      </c>
      <c r="R343" s="243">
        <f>Q343*H343</f>
        <v>0.1658656</v>
      </c>
      <c r="S343" s="243">
        <v>0</v>
      </c>
      <c r="T343" s="244">
        <f>S343*H343</f>
        <v>0</v>
      </c>
      <c r="AR343" s="25" t="s">
        <v>137</v>
      </c>
      <c r="AT343" s="25" t="s">
        <v>140</v>
      </c>
      <c r="AU343" s="25" t="s">
        <v>85</v>
      </c>
      <c r="AY343" s="25" t="s">
        <v>138</v>
      </c>
      <c r="BE343" s="245">
        <f>IF(N343="základní",J343,0)</f>
        <v>0</v>
      </c>
      <c r="BF343" s="245">
        <f>IF(N343="snížená",J343,0)</f>
        <v>0</v>
      </c>
      <c r="BG343" s="245">
        <f>IF(N343="zákl. přenesená",J343,0)</f>
        <v>0</v>
      </c>
      <c r="BH343" s="245">
        <f>IF(N343="sníž. přenesená",J343,0)</f>
        <v>0</v>
      </c>
      <c r="BI343" s="245">
        <f>IF(N343="nulová",J343,0)</f>
        <v>0</v>
      </c>
      <c r="BJ343" s="25" t="s">
        <v>24</v>
      </c>
      <c r="BK343" s="245">
        <f>ROUND(I343*H343,2)</f>
        <v>0</v>
      </c>
      <c r="BL343" s="25" t="s">
        <v>137</v>
      </c>
      <c r="BM343" s="25" t="s">
        <v>615</v>
      </c>
    </row>
    <row r="344" spans="2:47" s="1" customFormat="1" ht="13.5">
      <c r="B344" s="47"/>
      <c r="C344" s="75"/>
      <c r="D344" s="246" t="s">
        <v>146</v>
      </c>
      <c r="E344" s="75"/>
      <c r="F344" s="247" t="s">
        <v>616</v>
      </c>
      <c r="G344" s="75"/>
      <c r="H344" s="75"/>
      <c r="I344" s="204"/>
      <c r="J344" s="75"/>
      <c r="K344" s="75"/>
      <c r="L344" s="73"/>
      <c r="M344" s="248"/>
      <c r="N344" s="48"/>
      <c r="O344" s="48"/>
      <c r="P344" s="48"/>
      <c r="Q344" s="48"/>
      <c r="R344" s="48"/>
      <c r="S344" s="48"/>
      <c r="T344" s="96"/>
      <c r="AT344" s="25" t="s">
        <v>146</v>
      </c>
      <c r="AU344" s="25" t="s">
        <v>85</v>
      </c>
    </row>
    <row r="345" spans="2:51" s="13" customFormat="1" ht="13.5">
      <c r="B345" s="262"/>
      <c r="C345" s="263"/>
      <c r="D345" s="246" t="s">
        <v>180</v>
      </c>
      <c r="E345" s="264" t="s">
        <v>22</v>
      </c>
      <c r="F345" s="265" t="s">
        <v>617</v>
      </c>
      <c r="G345" s="263"/>
      <c r="H345" s="266">
        <v>487.84</v>
      </c>
      <c r="I345" s="267"/>
      <c r="J345" s="263"/>
      <c r="K345" s="263"/>
      <c r="L345" s="268"/>
      <c r="M345" s="269"/>
      <c r="N345" s="270"/>
      <c r="O345" s="270"/>
      <c r="P345" s="270"/>
      <c r="Q345" s="270"/>
      <c r="R345" s="270"/>
      <c r="S345" s="270"/>
      <c r="T345" s="271"/>
      <c r="AT345" s="272" t="s">
        <v>180</v>
      </c>
      <c r="AU345" s="272" t="s">
        <v>85</v>
      </c>
      <c r="AV345" s="13" t="s">
        <v>85</v>
      </c>
      <c r="AW345" s="13" t="s">
        <v>39</v>
      </c>
      <c r="AX345" s="13" t="s">
        <v>76</v>
      </c>
      <c r="AY345" s="272" t="s">
        <v>138</v>
      </c>
    </row>
    <row r="346" spans="2:51" s="14" customFormat="1" ht="13.5">
      <c r="B346" s="273"/>
      <c r="C346" s="274"/>
      <c r="D346" s="246" t="s">
        <v>180</v>
      </c>
      <c r="E346" s="275" t="s">
        <v>22</v>
      </c>
      <c r="F346" s="276" t="s">
        <v>183</v>
      </c>
      <c r="G346" s="274"/>
      <c r="H346" s="277">
        <v>487.84</v>
      </c>
      <c r="I346" s="278"/>
      <c r="J346" s="274"/>
      <c r="K346" s="274"/>
      <c r="L346" s="279"/>
      <c r="M346" s="280"/>
      <c r="N346" s="281"/>
      <c r="O346" s="281"/>
      <c r="P346" s="281"/>
      <c r="Q346" s="281"/>
      <c r="R346" s="281"/>
      <c r="S346" s="281"/>
      <c r="T346" s="282"/>
      <c r="AT346" s="283" t="s">
        <v>180</v>
      </c>
      <c r="AU346" s="283" t="s">
        <v>85</v>
      </c>
      <c r="AV346" s="14" t="s">
        <v>137</v>
      </c>
      <c r="AW346" s="14" t="s">
        <v>39</v>
      </c>
      <c r="AX346" s="14" t="s">
        <v>24</v>
      </c>
      <c r="AY346" s="283" t="s">
        <v>138</v>
      </c>
    </row>
    <row r="347" spans="2:65" s="1" customFormat="1" ht="16.5" customHeight="1">
      <c r="B347" s="47"/>
      <c r="C347" s="234" t="s">
        <v>618</v>
      </c>
      <c r="D347" s="234" t="s">
        <v>140</v>
      </c>
      <c r="E347" s="235" t="s">
        <v>619</v>
      </c>
      <c r="F347" s="236" t="s">
        <v>620</v>
      </c>
      <c r="G347" s="237" t="s">
        <v>203</v>
      </c>
      <c r="H347" s="238">
        <v>487.84</v>
      </c>
      <c r="I347" s="239"/>
      <c r="J347" s="240">
        <f>ROUND(I347*H347,2)</f>
        <v>0</v>
      </c>
      <c r="K347" s="236" t="s">
        <v>177</v>
      </c>
      <c r="L347" s="73"/>
      <c r="M347" s="241" t="s">
        <v>22</v>
      </c>
      <c r="N347" s="242" t="s">
        <v>47</v>
      </c>
      <c r="O347" s="48"/>
      <c r="P347" s="243">
        <f>O347*H347</f>
        <v>0</v>
      </c>
      <c r="Q347" s="243">
        <v>0</v>
      </c>
      <c r="R347" s="243">
        <f>Q347*H347</f>
        <v>0</v>
      </c>
      <c r="S347" s="243">
        <v>0</v>
      </c>
      <c r="T347" s="244">
        <f>S347*H347</f>
        <v>0</v>
      </c>
      <c r="AR347" s="25" t="s">
        <v>137</v>
      </c>
      <c r="AT347" s="25" t="s">
        <v>140</v>
      </c>
      <c r="AU347" s="25" t="s">
        <v>85</v>
      </c>
      <c r="AY347" s="25" t="s">
        <v>138</v>
      </c>
      <c r="BE347" s="245">
        <f>IF(N347="základní",J347,0)</f>
        <v>0</v>
      </c>
      <c r="BF347" s="245">
        <f>IF(N347="snížená",J347,0)</f>
        <v>0</v>
      </c>
      <c r="BG347" s="245">
        <f>IF(N347="zákl. přenesená",J347,0)</f>
        <v>0</v>
      </c>
      <c r="BH347" s="245">
        <f>IF(N347="sníž. přenesená",J347,0)</f>
        <v>0</v>
      </c>
      <c r="BI347" s="245">
        <f>IF(N347="nulová",J347,0)</f>
        <v>0</v>
      </c>
      <c r="BJ347" s="25" t="s">
        <v>24</v>
      </c>
      <c r="BK347" s="245">
        <f>ROUND(I347*H347,2)</f>
        <v>0</v>
      </c>
      <c r="BL347" s="25" t="s">
        <v>137</v>
      </c>
      <c r="BM347" s="25" t="s">
        <v>621</v>
      </c>
    </row>
    <row r="348" spans="2:47" s="1" customFormat="1" ht="13.5">
      <c r="B348" s="47"/>
      <c r="C348" s="75"/>
      <c r="D348" s="246" t="s">
        <v>146</v>
      </c>
      <c r="E348" s="75"/>
      <c r="F348" s="247" t="s">
        <v>622</v>
      </c>
      <c r="G348" s="75"/>
      <c r="H348" s="75"/>
      <c r="I348" s="204"/>
      <c r="J348" s="75"/>
      <c r="K348" s="75"/>
      <c r="L348" s="73"/>
      <c r="M348" s="248"/>
      <c r="N348" s="48"/>
      <c r="O348" s="48"/>
      <c r="P348" s="48"/>
      <c r="Q348" s="48"/>
      <c r="R348" s="48"/>
      <c r="S348" s="48"/>
      <c r="T348" s="96"/>
      <c r="AT348" s="25" t="s">
        <v>146</v>
      </c>
      <c r="AU348" s="25" t="s">
        <v>85</v>
      </c>
    </row>
    <row r="349" spans="2:51" s="13" customFormat="1" ht="13.5">
      <c r="B349" s="262"/>
      <c r="C349" s="263"/>
      <c r="D349" s="246" t="s">
        <v>180</v>
      </c>
      <c r="E349" s="264" t="s">
        <v>22</v>
      </c>
      <c r="F349" s="265" t="s">
        <v>617</v>
      </c>
      <c r="G349" s="263"/>
      <c r="H349" s="266">
        <v>487.84</v>
      </c>
      <c r="I349" s="267"/>
      <c r="J349" s="263"/>
      <c r="K349" s="263"/>
      <c r="L349" s="268"/>
      <c r="M349" s="269"/>
      <c r="N349" s="270"/>
      <c r="O349" s="270"/>
      <c r="P349" s="270"/>
      <c r="Q349" s="270"/>
      <c r="R349" s="270"/>
      <c r="S349" s="270"/>
      <c r="T349" s="271"/>
      <c r="AT349" s="272" t="s">
        <v>180</v>
      </c>
      <c r="AU349" s="272" t="s">
        <v>85</v>
      </c>
      <c r="AV349" s="13" t="s">
        <v>85</v>
      </c>
      <c r="AW349" s="13" t="s">
        <v>39</v>
      </c>
      <c r="AX349" s="13" t="s">
        <v>76</v>
      </c>
      <c r="AY349" s="272" t="s">
        <v>138</v>
      </c>
    </row>
    <row r="350" spans="2:51" s="14" customFormat="1" ht="13.5">
      <c r="B350" s="273"/>
      <c r="C350" s="274"/>
      <c r="D350" s="246" t="s">
        <v>180</v>
      </c>
      <c r="E350" s="275" t="s">
        <v>22</v>
      </c>
      <c r="F350" s="276" t="s">
        <v>183</v>
      </c>
      <c r="G350" s="274"/>
      <c r="H350" s="277">
        <v>487.84</v>
      </c>
      <c r="I350" s="278"/>
      <c r="J350" s="274"/>
      <c r="K350" s="274"/>
      <c r="L350" s="279"/>
      <c r="M350" s="280"/>
      <c r="N350" s="281"/>
      <c r="O350" s="281"/>
      <c r="P350" s="281"/>
      <c r="Q350" s="281"/>
      <c r="R350" s="281"/>
      <c r="S350" s="281"/>
      <c r="T350" s="282"/>
      <c r="AT350" s="283" t="s">
        <v>180</v>
      </c>
      <c r="AU350" s="283" t="s">
        <v>85</v>
      </c>
      <c r="AV350" s="14" t="s">
        <v>137</v>
      </c>
      <c r="AW350" s="14" t="s">
        <v>39</v>
      </c>
      <c r="AX350" s="14" t="s">
        <v>24</v>
      </c>
      <c r="AY350" s="283" t="s">
        <v>138</v>
      </c>
    </row>
    <row r="351" spans="2:65" s="1" customFormat="1" ht="16.5" customHeight="1">
      <c r="B351" s="47"/>
      <c r="C351" s="234" t="s">
        <v>623</v>
      </c>
      <c r="D351" s="234" t="s">
        <v>140</v>
      </c>
      <c r="E351" s="235" t="s">
        <v>624</v>
      </c>
      <c r="F351" s="236" t="s">
        <v>625</v>
      </c>
      <c r="G351" s="237" t="s">
        <v>203</v>
      </c>
      <c r="H351" s="238">
        <v>421</v>
      </c>
      <c r="I351" s="239"/>
      <c r="J351" s="240">
        <f>ROUND(I351*H351,2)</f>
        <v>0</v>
      </c>
      <c r="K351" s="236" t="s">
        <v>177</v>
      </c>
      <c r="L351" s="73"/>
      <c r="M351" s="241" t="s">
        <v>22</v>
      </c>
      <c r="N351" s="242" t="s">
        <v>47</v>
      </c>
      <c r="O351" s="48"/>
      <c r="P351" s="243">
        <f>O351*H351</f>
        <v>0</v>
      </c>
      <c r="Q351" s="243">
        <v>0</v>
      </c>
      <c r="R351" s="243">
        <f>Q351*H351</f>
        <v>0</v>
      </c>
      <c r="S351" s="243">
        <v>0.037</v>
      </c>
      <c r="T351" s="244">
        <f>S351*H351</f>
        <v>15.577</v>
      </c>
      <c r="AR351" s="25" t="s">
        <v>137</v>
      </c>
      <c r="AT351" s="25" t="s">
        <v>140</v>
      </c>
      <c r="AU351" s="25" t="s">
        <v>85</v>
      </c>
      <c r="AY351" s="25" t="s">
        <v>138</v>
      </c>
      <c r="BE351" s="245">
        <f>IF(N351="základní",J351,0)</f>
        <v>0</v>
      </c>
      <c r="BF351" s="245">
        <f>IF(N351="snížená",J351,0)</f>
        <v>0</v>
      </c>
      <c r="BG351" s="245">
        <f>IF(N351="zákl. přenesená",J351,0)</f>
        <v>0</v>
      </c>
      <c r="BH351" s="245">
        <f>IF(N351="sníž. přenesená",J351,0)</f>
        <v>0</v>
      </c>
      <c r="BI351" s="245">
        <f>IF(N351="nulová",J351,0)</f>
        <v>0</v>
      </c>
      <c r="BJ351" s="25" t="s">
        <v>24</v>
      </c>
      <c r="BK351" s="245">
        <f>ROUND(I351*H351,2)</f>
        <v>0</v>
      </c>
      <c r="BL351" s="25" t="s">
        <v>137</v>
      </c>
      <c r="BM351" s="25" t="s">
        <v>626</v>
      </c>
    </row>
    <row r="352" spans="2:47" s="1" customFormat="1" ht="13.5">
      <c r="B352" s="47"/>
      <c r="C352" s="75"/>
      <c r="D352" s="246" t="s">
        <v>146</v>
      </c>
      <c r="E352" s="75"/>
      <c r="F352" s="247" t="s">
        <v>627</v>
      </c>
      <c r="G352" s="75"/>
      <c r="H352" s="75"/>
      <c r="I352" s="204"/>
      <c r="J352" s="75"/>
      <c r="K352" s="75"/>
      <c r="L352" s="73"/>
      <c r="M352" s="248"/>
      <c r="N352" s="48"/>
      <c r="O352" s="48"/>
      <c r="P352" s="48"/>
      <c r="Q352" s="48"/>
      <c r="R352" s="48"/>
      <c r="S352" s="48"/>
      <c r="T352" s="96"/>
      <c r="AT352" s="25" t="s">
        <v>146</v>
      </c>
      <c r="AU352" s="25" t="s">
        <v>85</v>
      </c>
    </row>
    <row r="353" spans="2:63" s="11" customFormat="1" ht="29.85" customHeight="1">
      <c r="B353" s="218"/>
      <c r="C353" s="219"/>
      <c r="D353" s="220" t="s">
        <v>75</v>
      </c>
      <c r="E353" s="232" t="s">
        <v>628</v>
      </c>
      <c r="F353" s="232" t="s">
        <v>629</v>
      </c>
      <c r="G353" s="219"/>
      <c r="H353" s="219"/>
      <c r="I353" s="222"/>
      <c r="J353" s="233">
        <f>BK353</f>
        <v>0</v>
      </c>
      <c r="K353" s="219"/>
      <c r="L353" s="224"/>
      <c r="M353" s="225"/>
      <c r="N353" s="226"/>
      <c r="O353" s="226"/>
      <c r="P353" s="227">
        <f>SUM(P354:P381)</f>
        <v>0</v>
      </c>
      <c r="Q353" s="226"/>
      <c r="R353" s="227">
        <f>SUM(R354:R381)</f>
        <v>0</v>
      </c>
      <c r="S353" s="226"/>
      <c r="T353" s="228">
        <f>SUM(T354:T381)</f>
        <v>0</v>
      </c>
      <c r="AR353" s="229" t="s">
        <v>24</v>
      </c>
      <c r="AT353" s="230" t="s">
        <v>75</v>
      </c>
      <c r="AU353" s="230" t="s">
        <v>24</v>
      </c>
      <c r="AY353" s="229" t="s">
        <v>138</v>
      </c>
      <c r="BK353" s="231">
        <f>SUM(BK354:BK381)</f>
        <v>0</v>
      </c>
    </row>
    <row r="354" spans="2:65" s="1" customFormat="1" ht="25.5" customHeight="1">
      <c r="B354" s="47"/>
      <c r="C354" s="234" t="s">
        <v>630</v>
      </c>
      <c r="D354" s="234" t="s">
        <v>140</v>
      </c>
      <c r="E354" s="235" t="s">
        <v>631</v>
      </c>
      <c r="F354" s="236" t="s">
        <v>632</v>
      </c>
      <c r="G354" s="237" t="s">
        <v>314</v>
      </c>
      <c r="H354" s="238">
        <v>15.577</v>
      </c>
      <c r="I354" s="239"/>
      <c r="J354" s="240">
        <f>ROUND(I354*H354,2)</f>
        <v>0</v>
      </c>
      <c r="K354" s="236" t="s">
        <v>177</v>
      </c>
      <c r="L354" s="73"/>
      <c r="M354" s="241" t="s">
        <v>22</v>
      </c>
      <c r="N354" s="242" t="s">
        <v>47</v>
      </c>
      <c r="O354" s="48"/>
      <c r="P354" s="243">
        <f>O354*H354</f>
        <v>0</v>
      </c>
      <c r="Q354" s="243">
        <v>0</v>
      </c>
      <c r="R354" s="243">
        <f>Q354*H354</f>
        <v>0</v>
      </c>
      <c r="S354" s="243">
        <v>0</v>
      </c>
      <c r="T354" s="244">
        <f>S354*H354</f>
        <v>0</v>
      </c>
      <c r="AR354" s="25" t="s">
        <v>137</v>
      </c>
      <c r="AT354" s="25" t="s">
        <v>140</v>
      </c>
      <c r="AU354" s="25" t="s">
        <v>85</v>
      </c>
      <c r="AY354" s="25" t="s">
        <v>138</v>
      </c>
      <c r="BE354" s="245">
        <f>IF(N354="základní",J354,0)</f>
        <v>0</v>
      </c>
      <c r="BF354" s="245">
        <f>IF(N354="snížená",J354,0)</f>
        <v>0</v>
      </c>
      <c r="BG354" s="245">
        <f>IF(N354="zákl. přenesená",J354,0)</f>
        <v>0</v>
      </c>
      <c r="BH354" s="245">
        <f>IF(N354="sníž. přenesená",J354,0)</f>
        <v>0</v>
      </c>
      <c r="BI354" s="245">
        <f>IF(N354="nulová",J354,0)</f>
        <v>0</v>
      </c>
      <c r="BJ354" s="25" t="s">
        <v>24</v>
      </c>
      <c r="BK354" s="245">
        <f>ROUND(I354*H354,2)</f>
        <v>0</v>
      </c>
      <c r="BL354" s="25" t="s">
        <v>137</v>
      </c>
      <c r="BM354" s="25" t="s">
        <v>633</v>
      </c>
    </row>
    <row r="355" spans="2:47" s="1" customFormat="1" ht="13.5">
      <c r="B355" s="47"/>
      <c r="C355" s="75"/>
      <c r="D355" s="246" t="s">
        <v>146</v>
      </c>
      <c r="E355" s="75"/>
      <c r="F355" s="247" t="s">
        <v>634</v>
      </c>
      <c r="G355" s="75"/>
      <c r="H355" s="75"/>
      <c r="I355" s="204"/>
      <c r="J355" s="75"/>
      <c r="K355" s="75"/>
      <c r="L355" s="73"/>
      <c r="M355" s="248"/>
      <c r="N355" s="48"/>
      <c r="O355" s="48"/>
      <c r="P355" s="48"/>
      <c r="Q355" s="48"/>
      <c r="R355" s="48"/>
      <c r="S355" s="48"/>
      <c r="T355" s="96"/>
      <c r="AT355" s="25" t="s">
        <v>146</v>
      </c>
      <c r="AU355" s="25" t="s">
        <v>85</v>
      </c>
    </row>
    <row r="356" spans="2:51" s="13" customFormat="1" ht="13.5">
      <c r="B356" s="262"/>
      <c r="C356" s="263"/>
      <c r="D356" s="246" t="s">
        <v>180</v>
      </c>
      <c r="E356" s="264" t="s">
        <v>22</v>
      </c>
      <c r="F356" s="265" t="s">
        <v>635</v>
      </c>
      <c r="G356" s="263"/>
      <c r="H356" s="266">
        <v>15.577</v>
      </c>
      <c r="I356" s="267"/>
      <c r="J356" s="263"/>
      <c r="K356" s="263"/>
      <c r="L356" s="268"/>
      <c r="M356" s="269"/>
      <c r="N356" s="270"/>
      <c r="O356" s="270"/>
      <c r="P356" s="270"/>
      <c r="Q356" s="270"/>
      <c r="R356" s="270"/>
      <c r="S356" s="270"/>
      <c r="T356" s="271"/>
      <c r="AT356" s="272" t="s">
        <v>180</v>
      </c>
      <c r="AU356" s="272" t="s">
        <v>85</v>
      </c>
      <c r="AV356" s="13" t="s">
        <v>85</v>
      </c>
      <c r="AW356" s="13" t="s">
        <v>39</v>
      </c>
      <c r="AX356" s="13" t="s">
        <v>24</v>
      </c>
      <c r="AY356" s="272" t="s">
        <v>138</v>
      </c>
    </row>
    <row r="357" spans="2:65" s="1" customFormat="1" ht="25.5" customHeight="1">
      <c r="B357" s="47"/>
      <c r="C357" s="234" t="s">
        <v>636</v>
      </c>
      <c r="D357" s="234" t="s">
        <v>140</v>
      </c>
      <c r="E357" s="235" t="s">
        <v>637</v>
      </c>
      <c r="F357" s="236" t="s">
        <v>638</v>
      </c>
      <c r="G357" s="237" t="s">
        <v>314</v>
      </c>
      <c r="H357" s="238">
        <v>295.963</v>
      </c>
      <c r="I357" s="239"/>
      <c r="J357" s="240">
        <f>ROUND(I357*H357,2)</f>
        <v>0</v>
      </c>
      <c r="K357" s="236" t="s">
        <v>177</v>
      </c>
      <c r="L357" s="73"/>
      <c r="M357" s="241" t="s">
        <v>22</v>
      </c>
      <c r="N357" s="242" t="s">
        <v>47</v>
      </c>
      <c r="O357" s="48"/>
      <c r="P357" s="243">
        <f>O357*H357</f>
        <v>0</v>
      </c>
      <c r="Q357" s="243">
        <v>0</v>
      </c>
      <c r="R357" s="243">
        <f>Q357*H357</f>
        <v>0</v>
      </c>
      <c r="S357" s="243">
        <v>0</v>
      </c>
      <c r="T357" s="244">
        <f>S357*H357</f>
        <v>0</v>
      </c>
      <c r="AR357" s="25" t="s">
        <v>137</v>
      </c>
      <c r="AT357" s="25" t="s">
        <v>140</v>
      </c>
      <c r="AU357" s="25" t="s">
        <v>85</v>
      </c>
      <c r="AY357" s="25" t="s">
        <v>138</v>
      </c>
      <c r="BE357" s="245">
        <f>IF(N357="základní",J357,0)</f>
        <v>0</v>
      </c>
      <c r="BF357" s="245">
        <f>IF(N357="snížená",J357,0)</f>
        <v>0</v>
      </c>
      <c r="BG357" s="245">
        <f>IF(N357="zákl. přenesená",J357,0)</f>
        <v>0</v>
      </c>
      <c r="BH357" s="245">
        <f>IF(N357="sníž. přenesená",J357,0)</f>
        <v>0</v>
      </c>
      <c r="BI357" s="245">
        <f>IF(N357="nulová",J357,0)</f>
        <v>0</v>
      </c>
      <c r="BJ357" s="25" t="s">
        <v>24</v>
      </c>
      <c r="BK357" s="245">
        <f>ROUND(I357*H357,2)</f>
        <v>0</v>
      </c>
      <c r="BL357" s="25" t="s">
        <v>137</v>
      </c>
      <c r="BM357" s="25" t="s">
        <v>639</v>
      </c>
    </row>
    <row r="358" spans="2:47" s="1" customFormat="1" ht="13.5">
      <c r="B358" s="47"/>
      <c r="C358" s="75"/>
      <c r="D358" s="246" t="s">
        <v>146</v>
      </c>
      <c r="E358" s="75"/>
      <c r="F358" s="247" t="s">
        <v>640</v>
      </c>
      <c r="G358" s="75"/>
      <c r="H358" s="75"/>
      <c r="I358" s="204"/>
      <c r="J358" s="75"/>
      <c r="K358" s="75"/>
      <c r="L358" s="73"/>
      <c r="M358" s="248"/>
      <c r="N358" s="48"/>
      <c r="O358" s="48"/>
      <c r="P358" s="48"/>
      <c r="Q358" s="48"/>
      <c r="R358" s="48"/>
      <c r="S358" s="48"/>
      <c r="T358" s="96"/>
      <c r="AT358" s="25" t="s">
        <v>146</v>
      </c>
      <c r="AU358" s="25" t="s">
        <v>85</v>
      </c>
    </row>
    <row r="359" spans="2:51" s="13" customFormat="1" ht="13.5">
      <c r="B359" s="262"/>
      <c r="C359" s="263"/>
      <c r="D359" s="246" t="s">
        <v>180</v>
      </c>
      <c r="E359" s="264" t="s">
        <v>22</v>
      </c>
      <c r="F359" s="265" t="s">
        <v>641</v>
      </c>
      <c r="G359" s="263"/>
      <c r="H359" s="266">
        <v>295.963</v>
      </c>
      <c r="I359" s="267"/>
      <c r="J359" s="263"/>
      <c r="K359" s="263"/>
      <c r="L359" s="268"/>
      <c r="M359" s="269"/>
      <c r="N359" s="270"/>
      <c r="O359" s="270"/>
      <c r="P359" s="270"/>
      <c r="Q359" s="270"/>
      <c r="R359" s="270"/>
      <c r="S359" s="270"/>
      <c r="T359" s="271"/>
      <c r="AT359" s="272" t="s">
        <v>180</v>
      </c>
      <c r="AU359" s="272" t="s">
        <v>85</v>
      </c>
      <c r="AV359" s="13" t="s">
        <v>85</v>
      </c>
      <c r="AW359" s="13" t="s">
        <v>39</v>
      </c>
      <c r="AX359" s="13" t="s">
        <v>24</v>
      </c>
      <c r="AY359" s="272" t="s">
        <v>138</v>
      </c>
    </row>
    <row r="360" spans="2:65" s="1" customFormat="1" ht="16.5" customHeight="1">
      <c r="B360" s="47"/>
      <c r="C360" s="234" t="s">
        <v>642</v>
      </c>
      <c r="D360" s="234" t="s">
        <v>140</v>
      </c>
      <c r="E360" s="235" t="s">
        <v>643</v>
      </c>
      <c r="F360" s="236" t="s">
        <v>644</v>
      </c>
      <c r="G360" s="237" t="s">
        <v>314</v>
      </c>
      <c r="H360" s="238">
        <v>107.325</v>
      </c>
      <c r="I360" s="239"/>
      <c r="J360" s="240">
        <f>ROUND(I360*H360,2)</f>
        <v>0</v>
      </c>
      <c r="K360" s="236" t="s">
        <v>177</v>
      </c>
      <c r="L360" s="73"/>
      <c r="M360" s="241" t="s">
        <v>22</v>
      </c>
      <c r="N360" s="242" t="s">
        <v>47</v>
      </c>
      <c r="O360" s="48"/>
      <c r="P360" s="243">
        <f>O360*H360</f>
        <v>0</v>
      </c>
      <c r="Q360" s="243">
        <v>0</v>
      </c>
      <c r="R360" s="243">
        <f>Q360*H360</f>
        <v>0</v>
      </c>
      <c r="S360" s="243">
        <v>0</v>
      </c>
      <c r="T360" s="244">
        <f>S360*H360</f>
        <v>0</v>
      </c>
      <c r="AR360" s="25" t="s">
        <v>137</v>
      </c>
      <c r="AT360" s="25" t="s">
        <v>140</v>
      </c>
      <c r="AU360" s="25" t="s">
        <v>85</v>
      </c>
      <c r="AY360" s="25" t="s">
        <v>138</v>
      </c>
      <c r="BE360" s="245">
        <f>IF(N360="základní",J360,0)</f>
        <v>0</v>
      </c>
      <c r="BF360" s="245">
        <f>IF(N360="snížená",J360,0)</f>
        <v>0</v>
      </c>
      <c r="BG360" s="245">
        <f>IF(N360="zákl. přenesená",J360,0)</f>
        <v>0</v>
      </c>
      <c r="BH360" s="245">
        <f>IF(N360="sníž. přenesená",J360,0)</f>
        <v>0</v>
      </c>
      <c r="BI360" s="245">
        <f>IF(N360="nulová",J360,0)</f>
        <v>0</v>
      </c>
      <c r="BJ360" s="25" t="s">
        <v>24</v>
      </c>
      <c r="BK360" s="245">
        <f>ROUND(I360*H360,2)</f>
        <v>0</v>
      </c>
      <c r="BL360" s="25" t="s">
        <v>137</v>
      </c>
      <c r="BM360" s="25" t="s">
        <v>645</v>
      </c>
    </row>
    <row r="361" spans="2:47" s="1" customFormat="1" ht="13.5">
      <c r="B361" s="47"/>
      <c r="C361" s="75"/>
      <c r="D361" s="246" t="s">
        <v>146</v>
      </c>
      <c r="E361" s="75"/>
      <c r="F361" s="247" t="s">
        <v>646</v>
      </c>
      <c r="G361" s="75"/>
      <c r="H361" s="75"/>
      <c r="I361" s="204"/>
      <c r="J361" s="75"/>
      <c r="K361" s="75"/>
      <c r="L361" s="73"/>
      <c r="M361" s="248"/>
      <c r="N361" s="48"/>
      <c r="O361" s="48"/>
      <c r="P361" s="48"/>
      <c r="Q361" s="48"/>
      <c r="R361" s="48"/>
      <c r="S361" s="48"/>
      <c r="T361" s="96"/>
      <c r="AT361" s="25" t="s">
        <v>146</v>
      </c>
      <c r="AU361" s="25" t="s">
        <v>85</v>
      </c>
    </row>
    <row r="362" spans="2:51" s="13" customFormat="1" ht="13.5">
      <c r="B362" s="262"/>
      <c r="C362" s="263"/>
      <c r="D362" s="246" t="s">
        <v>180</v>
      </c>
      <c r="E362" s="264" t="s">
        <v>22</v>
      </c>
      <c r="F362" s="265" t="s">
        <v>647</v>
      </c>
      <c r="G362" s="263"/>
      <c r="H362" s="266">
        <v>107.325</v>
      </c>
      <c r="I362" s="267"/>
      <c r="J362" s="263"/>
      <c r="K362" s="263"/>
      <c r="L362" s="268"/>
      <c r="M362" s="269"/>
      <c r="N362" s="270"/>
      <c r="O362" s="270"/>
      <c r="P362" s="270"/>
      <c r="Q362" s="270"/>
      <c r="R362" s="270"/>
      <c r="S362" s="270"/>
      <c r="T362" s="271"/>
      <c r="AT362" s="272" t="s">
        <v>180</v>
      </c>
      <c r="AU362" s="272" t="s">
        <v>85</v>
      </c>
      <c r="AV362" s="13" t="s">
        <v>85</v>
      </c>
      <c r="AW362" s="13" t="s">
        <v>39</v>
      </c>
      <c r="AX362" s="13" t="s">
        <v>24</v>
      </c>
      <c r="AY362" s="272" t="s">
        <v>138</v>
      </c>
    </row>
    <row r="363" spans="2:65" s="1" customFormat="1" ht="16.5" customHeight="1">
      <c r="B363" s="47"/>
      <c r="C363" s="234" t="s">
        <v>648</v>
      </c>
      <c r="D363" s="234" t="s">
        <v>140</v>
      </c>
      <c r="E363" s="235" t="s">
        <v>649</v>
      </c>
      <c r="F363" s="236" t="s">
        <v>650</v>
      </c>
      <c r="G363" s="237" t="s">
        <v>314</v>
      </c>
      <c r="H363" s="238">
        <v>2039.175</v>
      </c>
      <c r="I363" s="239"/>
      <c r="J363" s="240">
        <f>ROUND(I363*H363,2)</f>
        <v>0</v>
      </c>
      <c r="K363" s="236" t="s">
        <v>177</v>
      </c>
      <c r="L363" s="73"/>
      <c r="M363" s="241" t="s">
        <v>22</v>
      </c>
      <c r="N363" s="242" t="s">
        <v>47</v>
      </c>
      <c r="O363" s="48"/>
      <c r="P363" s="243">
        <f>O363*H363</f>
        <v>0</v>
      </c>
      <c r="Q363" s="243">
        <v>0</v>
      </c>
      <c r="R363" s="243">
        <f>Q363*H363</f>
        <v>0</v>
      </c>
      <c r="S363" s="243">
        <v>0</v>
      </c>
      <c r="T363" s="244">
        <f>S363*H363</f>
        <v>0</v>
      </c>
      <c r="AR363" s="25" t="s">
        <v>137</v>
      </c>
      <c r="AT363" s="25" t="s">
        <v>140</v>
      </c>
      <c r="AU363" s="25" t="s">
        <v>85</v>
      </c>
      <c r="AY363" s="25" t="s">
        <v>138</v>
      </c>
      <c r="BE363" s="245">
        <f>IF(N363="základní",J363,0)</f>
        <v>0</v>
      </c>
      <c r="BF363" s="245">
        <f>IF(N363="snížená",J363,0)</f>
        <v>0</v>
      </c>
      <c r="BG363" s="245">
        <f>IF(N363="zákl. přenesená",J363,0)</f>
        <v>0</v>
      </c>
      <c r="BH363" s="245">
        <f>IF(N363="sníž. přenesená",J363,0)</f>
        <v>0</v>
      </c>
      <c r="BI363" s="245">
        <f>IF(N363="nulová",J363,0)</f>
        <v>0</v>
      </c>
      <c r="BJ363" s="25" t="s">
        <v>24</v>
      </c>
      <c r="BK363" s="245">
        <f>ROUND(I363*H363,2)</f>
        <v>0</v>
      </c>
      <c r="BL363" s="25" t="s">
        <v>137</v>
      </c>
      <c r="BM363" s="25" t="s">
        <v>651</v>
      </c>
    </row>
    <row r="364" spans="2:47" s="1" customFormat="1" ht="13.5">
      <c r="B364" s="47"/>
      <c r="C364" s="75"/>
      <c r="D364" s="246" t="s">
        <v>146</v>
      </c>
      <c r="E364" s="75"/>
      <c r="F364" s="247" t="s">
        <v>652</v>
      </c>
      <c r="G364" s="75"/>
      <c r="H364" s="75"/>
      <c r="I364" s="204"/>
      <c r="J364" s="75"/>
      <c r="K364" s="75"/>
      <c r="L364" s="73"/>
      <c r="M364" s="248"/>
      <c r="N364" s="48"/>
      <c r="O364" s="48"/>
      <c r="P364" s="48"/>
      <c r="Q364" s="48"/>
      <c r="R364" s="48"/>
      <c r="S364" s="48"/>
      <c r="T364" s="96"/>
      <c r="AT364" s="25" t="s">
        <v>146</v>
      </c>
      <c r="AU364" s="25" t="s">
        <v>85</v>
      </c>
    </row>
    <row r="365" spans="2:51" s="13" customFormat="1" ht="13.5">
      <c r="B365" s="262"/>
      <c r="C365" s="263"/>
      <c r="D365" s="246" t="s">
        <v>180</v>
      </c>
      <c r="E365" s="264" t="s">
        <v>22</v>
      </c>
      <c r="F365" s="265" t="s">
        <v>653</v>
      </c>
      <c r="G365" s="263"/>
      <c r="H365" s="266">
        <v>2039.175</v>
      </c>
      <c r="I365" s="267"/>
      <c r="J365" s="263"/>
      <c r="K365" s="263"/>
      <c r="L365" s="268"/>
      <c r="M365" s="269"/>
      <c r="N365" s="270"/>
      <c r="O365" s="270"/>
      <c r="P365" s="270"/>
      <c r="Q365" s="270"/>
      <c r="R365" s="270"/>
      <c r="S365" s="270"/>
      <c r="T365" s="271"/>
      <c r="AT365" s="272" t="s">
        <v>180</v>
      </c>
      <c r="AU365" s="272" t="s">
        <v>85</v>
      </c>
      <c r="AV365" s="13" t="s">
        <v>85</v>
      </c>
      <c r="AW365" s="13" t="s">
        <v>39</v>
      </c>
      <c r="AX365" s="13" t="s">
        <v>24</v>
      </c>
      <c r="AY365" s="272" t="s">
        <v>138</v>
      </c>
    </row>
    <row r="366" spans="2:65" s="1" customFormat="1" ht="16.5" customHeight="1">
      <c r="B366" s="47"/>
      <c r="C366" s="234" t="s">
        <v>654</v>
      </c>
      <c r="D366" s="234" t="s">
        <v>140</v>
      </c>
      <c r="E366" s="235" t="s">
        <v>655</v>
      </c>
      <c r="F366" s="236" t="s">
        <v>656</v>
      </c>
      <c r="G366" s="237" t="s">
        <v>314</v>
      </c>
      <c r="H366" s="238">
        <v>273.191</v>
      </c>
      <c r="I366" s="239"/>
      <c r="J366" s="240">
        <f>ROUND(I366*H366,2)</f>
        <v>0</v>
      </c>
      <c r="K366" s="236" t="s">
        <v>177</v>
      </c>
      <c r="L366" s="73"/>
      <c r="M366" s="241" t="s">
        <v>22</v>
      </c>
      <c r="N366" s="242" t="s">
        <v>47</v>
      </c>
      <c r="O366" s="48"/>
      <c r="P366" s="243">
        <f>O366*H366</f>
        <v>0</v>
      </c>
      <c r="Q366" s="243">
        <v>0</v>
      </c>
      <c r="R366" s="243">
        <f>Q366*H366</f>
        <v>0</v>
      </c>
      <c r="S366" s="243">
        <v>0</v>
      </c>
      <c r="T366" s="244">
        <f>S366*H366</f>
        <v>0</v>
      </c>
      <c r="AR366" s="25" t="s">
        <v>137</v>
      </c>
      <c r="AT366" s="25" t="s">
        <v>140</v>
      </c>
      <c r="AU366" s="25" t="s">
        <v>85</v>
      </c>
      <c r="AY366" s="25" t="s">
        <v>138</v>
      </c>
      <c r="BE366" s="245">
        <f>IF(N366="základní",J366,0)</f>
        <v>0</v>
      </c>
      <c r="BF366" s="245">
        <f>IF(N366="snížená",J366,0)</f>
        <v>0</v>
      </c>
      <c r="BG366" s="245">
        <f>IF(N366="zákl. přenesená",J366,0)</f>
        <v>0</v>
      </c>
      <c r="BH366" s="245">
        <f>IF(N366="sníž. přenesená",J366,0)</f>
        <v>0</v>
      </c>
      <c r="BI366" s="245">
        <f>IF(N366="nulová",J366,0)</f>
        <v>0</v>
      </c>
      <c r="BJ366" s="25" t="s">
        <v>24</v>
      </c>
      <c r="BK366" s="245">
        <f>ROUND(I366*H366,2)</f>
        <v>0</v>
      </c>
      <c r="BL366" s="25" t="s">
        <v>137</v>
      </c>
      <c r="BM366" s="25" t="s">
        <v>657</v>
      </c>
    </row>
    <row r="367" spans="2:47" s="1" customFormat="1" ht="13.5">
      <c r="B367" s="47"/>
      <c r="C367" s="75"/>
      <c r="D367" s="246" t="s">
        <v>146</v>
      </c>
      <c r="E367" s="75"/>
      <c r="F367" s="247" t="s">
        <v>658</v>
      </c>
      <c r="G367" s="75"/>
      <c r="H367" s="75"/>
      <c r="I367" s="204"/>
      <c r="J367" s="75"/>
      <c r="K367" s="75"/>
      <c r="L367" s="73"/>
      <c r="M367" s="248"/>
      <c r="N367" s="48"/>
      <c r="O367" s="48"/>
      <c r="P367" s="48"/>
      <c r="Q367" s="48"/>
      <c r="R367" s="48"/>
      <c r="S367" s="48"/>
      <c r="T367" s="96"/>
      <c r="AT367" s="25" t="s">
        <v>146</v>
      </c>
      <c r="AU367" s="25" t="s">
        <v>85</v>
      </c>
    </row>
    <row r="368" spans="2:51" s="13" customFormat="1" ht="13.5">
      <c r="B368" s="262"/>
      <c r="C368" s="263"/>
      <c r="D368" s="246" t="s">
        <v>180</v>
      </c>
      <c r="E368" s="264" t="s">
        <v>22</v>
      </c>
      <c r="F368" s="265" t="s">
        <v>659</v>
      </c>
      <c r="G368" s="263"/>
      <c r="H368" s="266">
        <v>222.943</v>
      </c>
      <c r="I368" s="267"/>
      <c r="J368" s="263"/>
      <c r="K368" s="263"/>
      <c r="L368" s="268"/>
      <c r="M368" s="269"/>
      <c r="N368" s="270"/>
      <c r="O368" s="270"/>
      <c r="P368" s="270"/>
      <c r="Q368" s="270"/>
      <c r="R368" s="270"/>
      <c r="S368" s="270"/>
      <c r="T368" s="271"/>
      <c r="AT368" s="272" t="s">
        <v>180</v>
      </c>
      <c r="AU368" s="272" t="s">
        <v>85</v>
      </c>
      <c r="AV368" s="13" t="s">
        <v>85</v>
      </c>
      <c r="AW368" s="13" t="s">
        <v>39</v>
      </c>
      <c r="AX368" s="13" t="s">
        <v>76</v>
      </c>
      <c r="AY368" s="272" t="s">
        <v>138</v>
      </c>
    </row>
    <row r="369" spans="2:51" s="13" customFormat="1" ht="13.5">
      <c r="B369" s="262"/>
      <c r="C369" s="263"/>
      <c r="D369" s="246" t="s">
        <v>180</v>
      </c>
      <c r="E369" s="264" t="s">
        <v>22</v>
      </c>
      <c r="F369" s="265" t="s">
        <v>660</v>
      </c>
      <c r="G369" s="263"/>
      <c r="H369" s="266">
        <v>50.248</v>
      </c>
      <c r="I369" s="267"/>
      <c r="J369" s="263"/>
      <c r="K369" s="263"/>
      <c r="L369" s="268"/>
      <c r="M369" s="269"/>
      <c r="N369" s="270"/>
      <c r="O369" s="270"/>
      <c r="P369" s="270"/>
      <c r="Q369" s="270"/>
      <c r="R369" s="270"/>
      <c r="S369" s="270"/>
      <c r="T369" s="271"/>
      <c r="AT369" s="272" t="s">
        <v>180</v>
      </c>
      <c r="AU369" s="272" t="s">
        <v>85</v>
      </c>
      <c r="AV369" s="13" t="s">
        <v>85</v>
      </c>
      <c r="AW369" s="13" t="s">
        <v>39</v>
      </c>
      <c r="AX369" s="13" t="s">
        <v>76</v>
      </c>
      <c r="AY369" s="272" t="s">
        <v>138</v>
      </c>
    </row>
    <row r="370" spans="2:51" s="14" customFormat="1" ht="13.5">
      <c r="B370" s="273"/>
      <c r="C370" s="274"/>
      <c r="D370" s="246" t="s">
        <v>180</v>
      </c>
      <c r="E370" s="275" t="s">
        <v>22</v>
      </c>
      <c r="F370" s="276" t="s">
        <v>183</v>
      </c>
      <c r="G370" s="274"/>
      <c r="H370" s="277">
        <v>273.191</v>
      </c>
      <c r="I370" s="278"/>
      <c r="J370" s="274"/>
      <c r="K370" s="274"/>
      <c r="L370" s="279"/>
      <c r="M370" s="280"/>
      <c r="N370" s="281"/>
      <c r="O370" s="281"/>
      <c r="P370" s="281"/>
      <c r="Q370" s="281"/>
      <c r="R370" s="281"/>
      <c r="S370" s="281"/>
      <c r="T370" s="282"/>
      <c r="AT370" s="283" t="s">
        <v>180</v>
      </c>
      <c r="AU370" s="283" t="s">
        <v>85</v>
      </c>
      <c r="AV370" s="14" t="s">
        <v>137</v>
      </c>
      <c r="AW370" s="14" t="s">
        <v>39</v>
      </c>
      <c r="AX370" s="14" t="s">
        <v>24</v>
      </c>
      <c r="AY370" s="283" t="s">
        <v>138</v>
      </c>
    </row>
    <row r="371" spans="2:65" s="1" customFormat="1" ht="16.5" customHeight="1">
      <c r="B371" s="47"/>
      <c r="C371" s="234" t="s">
        <v>661</v>
      </c>
      <c r="D371" s="234" t="s">
        <v>140</v>
      </c>
      <c r="E371" s="235" t="s">
        <v>662</v>
      </c>
      <c r="F371" s="236" t="s">
        <v>663</v>
      </c>
      <c r="G371" s="237" t="s">
        <v>314</v>
      </c>
      <c r="H371" s="238">
        <v>5190.629</v>
      </c>
      <c r="I371" s="239"/>
      <c r="J371" s="240">
        <f>ROUND(I371*H371,2)</f>
        <v>0</v>
      </c>
      <c r="K371" s="236" t="s">
        <v>177</v>
      </c>
      <c r="L371" s="73"/>
      <c r="M371" s="241" t="s">
        <v>22</v>
      </c>
      <c r="N371" s="242" t="s">
        <v>47</v>
      </c>
      <c r="O371" s="48"/>
      <c r="P371" s="243">
        <f>O371*H371</f>
        <v>0</v>
      </c>
      <c r="Q371" s="243">
        <v>0</v>
      </c>
      <c r="R371" s="243">
        <f>Q371*H371</f>
        <v>0</v>
      </c>
      <c r="S371" s="243">
        <v>0</v>
      </c>
      <c r="T371" s="244">
        <f>S371*H371</f>
        <v>0</v>
      </c>
      <c r="AR371" s="25" t="s">
        <v>137</v>
      </c>
      <c r="AT371" s="25" t="s">
        <v>140</v>
      </c>
      <c r="AU371" s="25" t="s">
        <v>85</v>
      </c>
      <c r="AY371" s="25" t="s">
        <v>138</v>
      </c>
      <c r="BE371" s="245">
        <f>IF(N371="základní",J371,0)</f>
        <v>0</v>
      </c>
      <c r="BF371" s="245">
        <f>IF(N371="snížená",J371,0)</f>
        <v>0</v>
      </c>
      <c r="BG371" s="245">
        <f>IF(N371="zákl. přenesená",J371,0)</f>
        <v>0</v>
      </c>
      <c r="BH371" s="245">
        <f>IF(N371="sníž. přenesená",J371,0)</f>
        <v>0</v>
      </c>
      <c r="BI371" s="245">
        <f>IF(N371="nulová",J371,0)</f>
        <v>0</v>
      </c>
      <c r="BJ371" s="25" t="s">
        <v>24</v>
      </c>
      <c r="BK371" s="245">
        <f>ROUND(I371*H371,2)</f>
        <v>0</v>
      </c>
      <c r="BL371" s="25" t="s">
        <v>137</v>
      </c>
      <c r="BM371" s="25" t="s">
        <v>664</v>
      </c>
    </row>
    <row r="372" spans="2:47" s="1" customFormat="1" ht="13.5">
      <c r="B372" s="47"/>
      <c r="C372" s="75"/>
      <c r="D372" s="246" t="s">
        <v>146</v>
      </c>
      <c r="E372" s="75"/>
      <c r="F372" s="247" t="s">
        <v>652</v>
      </c>
      <c r="G372" s="75"/>
      <c r="H372" s="75"/>
      <c r="I372" s="204"/>
      <c r="J372" s="75"/>
      <c r="K372" s="75"/>
      <c r="L372" s="73"/>
      <c r="M372" s="248"/>
      <c r="N372" s="48"/>
      <c r="O372" s="48"/>
      <c r="P372" s="48"/>
      <c r="Q372" s="48"/>
      <c r="R372" s="48"/>
      <c r="S372" s="48"/>
      <c r="T372" s="96"/>
      <c r="AT372" s="25" t="s">
        <v>146</v>
      </c>
      <c r="AU372" s="25" t="s">
        <v>85</v>
      </c>
    </row>
    <row r="373" spans="2:51" s="13" customFormat="1" ht="13.5">
      <c r="B373" s="262"/>
      <c r="C373" s="263"/>
      <c r="D373" s="246" t="s">
        <v>180</v>
      </c>
      <c r="E373" s="264" t="s">
        <v>22</v>
      </c>
      <c r="F373" s="265" t="s">
        <v>665</v>
      </c>
      <c r="G373" s="263"/>
      <c r="H373" s="266">
        <v>5190.629</v>
      </c>
      <c r="I373" s="267"/>
      <c r="J373" s="263"/>
      <c r="K373" s="263"/>
      <c r="L373" s="268"/>
      <c r="M373" s="269"/>
      <c r="N373" s="270"/>
      <c r="O373" s="270"/>
      <c r="P373" s="270"/>
      <c r="Q373" s="270"/>
      <c r="R373" s="270"/>
      <c r="S373" s="270"/>
      <c r="T373" s="271"/>
      <c r="AT373" s="272" t="s">
        <v>180</v>
      </c>
      <c r="AU373" s="272" t="s">
        <v>85</v>
      </c>
      <c r="AV373" s="13" t="s">
        <v>85</v>
      </c>
      <c r="AW373" s="13" t="s">
        <v>39</v>
      </c>
      <c r="AX373" s="13" t="s">
        <v>24</v>
      </c>
      <c r="AY373" s="272" t="s">
        <v>138</v>
      </c>
    </row>
    <row r="374" spans="2:65" s="1" customFormat="1" ht="25.5" customHeight="1">
      <c r="B374" s="47"/>
      <c r="C374" s="234" t="s">
        <v>666</v>
      </c>
      <c r="D374" s="234" t="s">
        <v>140</v>
      </c>
      <c r="E374" s="235" t="s">
        <v>667</v>
      </c>
      <c r="F374" s="236" t="s">
        <v>668</v>
      </c>
      <c r="G374" s="237" t="s">
        <v>314</v>
      </c>
      <c r="H374" s="238">
        <v>222.943</v>
      </c>
      <c r="I374" s="239"/>
      <c r="J374" s="240">
        <f>ROUND(I374*H374,2)</f>
        <v>0</v>
      </c>
      <c r="K374" s="236" t="s">
        <v>177</v>
      </c>
      <c r="L374" s="73"/>
      <c r="M374" s="241" t="s">
        <v>22</v>
      </c>
      <c r="N374" s="242" t="s">
        <v>47</v>
      </c>
      <c r="O374" s="48"/>
      <c r="P374" s="243">
        <f>O374*H374</f>
        <v>0</v>
      </c>
      <c r="Q374" s="243">
        <v>0</v>
      </c>
      <c r="R374" s="243">
        <f>Q374*H374</f>
        <v>0</v>
      </c>
      <c r="S374" s="243">
        <v>0</v>
      </c>
      <c r="T374" s="244">
        <f>S374*H374</f>
        <v>0</v>
      </c>
      <c r="AR374" s="25" t="s">
        <v>137</v>
      </c>
      <c r="AT374" s="25" t="s">
        <v>140</v>
      </c>
      <c r="AU374" s="25" t="s">
        <v>85</v>
      </c>
      <c r="AY374" s="25" t="s">
        <v>138</v>
      </c>
      <c r="BE374" s="245">
        <f>IF(N374="základní",J374,0)</f>
        <v>0</v>
      </c>
      <c r="BF374" s="245">
        <f>IF(N374="snížená",J374,0)</f>
        <v>0</v>
      </c>
      <c r="BG374" s="245">
        <f>IF(N374="zákl. přenesená",J374,0)</f>
        <v>0</v>
      </c>
      <c r="BH374" s="245">
        <f>IF(N374="sníž. přenesená",J374,0)</f>
        <v>0</v>
      </c>
      <c r="BI374" s="245">
        <f>IF(N374="nulová",J374,0)</f>
        <v>0</v>
      </c>
      <c r="BJ374" s="25" t="s">
        <v>24</v>
      </c>
      <c r="BK374" s="245">
        <f>ROUND(I374*H374,2)</f>
        <v>0</v>
      </c>
      <c r="BL374" s="25" t="s">
        <v>137</v>
      </c>
      <c r="BM374" s="25" t="s">
        <v>669</v>
      </c>
    </row>
    <row r="375" spans="2:47" s="1" customFormat="1" ht="13.5">
      <c r="B375" s="47"/>
      <c r="C375" s="75"/>
      <c r="D375" s="246" t="s">
        <v>146</v>
      </c>
      <c r="E375" s="75"/>
      <c r="F375" s="247" t="s">
        <v>670</v>
      </c>
      <c r="G375" s="75"/>
      <c r="H375" s="75"/>
      <c r="I375" s="204"/>
      <c r="J375" s="75"/>
      <c r="K375" s="75"/>
      <c r="L375" s="73"/>
      <c r="M375" s="248"/>
      <c r="N375" s="48"/>
      <c r="O375" s="48"/>
      <c r="P375" s="48"/>
      <c r="Q375" s="48"/>
      <c r="R375" s="48"/>
      <c r="S375" s="48"/>
      <c r="T375" s="96"/>
      <c r="AT375" s="25" t="s">
        <v>146</v>
      </c>
      <c r="AU375" s="25" t="s">
        <v>85</v>
      </c>
    </row>
    <row r="376" spans="2:51" s="13" customFormat="1" ht="13.5">
      <c r="B376" s="262"/>
      <c r="C376" s="263"/>
      <c r="D376" s="246" t="s">
        <v>180</v>
      </c>
      <c r="E376" s="264" t="s">
        <v>22</v>
      </c>
      <c r="F376" s="265" t="s">
        <v>659</v>
      </c>
      <c r="G376" s="263"/>
      <c r="H376" s="266">
        <v>222.943</v>
      </c>
      <c r="I376" s="267"/>
      <c r="J376" s="263"/>
      <c r="K376" s="263"/>
      <c r="L376" s="268"/>
      <c r="M376" s="269"/>
      <c r="N376" s="270"/>
      <c r="O376" s="270"/>
      <c r="P376" s="270"/>
      <c r="Q376" s="270"/>
      <c r="R376" s="270"/>
      <c r="S376" s="270"/>
      <c r="T376" s="271"/>
      <c r="AT376" s="272" t="s">
        <v>180</v>
      </c>
      <c r="AU376" s="272" t="s">
        <v>85</v>
      </c>
      <c r="AV376" s="13" t="s">
        <v>85</v>
      </c>
      <c r="AW376" s="13" t="s">
        <v>39</v>
      </c>
      <c r="AX376" s="13" t="s">
        <v>76</v>
      </c>
      <c r="AY376" s="272" t="s">
        <v>138</v>
      </c>
    </row>
    <row r="377" spans="2:51" s="14" customFormat="1" ht="13.5">
      <c r="B377" s="273"/>
      <c r="C377" s="274"/>
      <c r="D377" s="246" t="s">
        <v>180</v>
      </c>
      <c r="E377" s="275" t="s">
        <v>22</v>
      </c>
      <c r="F377" s="276" t="s">
        <v>183</v>
      </c>
      <c r="G377" s="274"/>
      <c r="H377" s="277">
        <v>222.943</v>
      </c>
      <c r="I377" s="278"/>
      <c r="J377" s="274"/>
      <c r="K377" s="274"/>
      <c r="L377" s="279"/>
      <c r="M377" s="280"/>
      <c r="N377" s="281"/>
      <c r="O377" s="281"/>
      <c r="P377" s="281"/>
      <c r="Q377" s="281"/>
      <c r="R377" s="281"/>
      <c r="S377" s="281"/>
      <c r="T377" s="282"/>
      <c r="AT377" s="283" t="s">
        <v>180</v>
      </c>
      <c r="AU377" s="283" t="s">
        <v>85</v>
      </c>
      <c r="AV377" s="14" t="s">
        <v>137</v>
      </c>
      <c r="AW377" s="14" t="s">
        <v>39</v>
      </c>
      <c r="AX377" s="14" t="s">
        <v>24</v>
      </c>
      <c r="AY377" s="283" t="s">
        <v>138</v>
      </c>
    </row>
    <row r="378" spans="2:65" s="1" customFormat="1" ht="25.5" customHeight="1">
      <c r="B378" s="47"/>
      <c r="C378" s="234" t="s">
        <v>671</v>
      </c>
      <c r="D378" s="234" t="s">
        <v>140</v>
      </c>
      <c r="E378" s="235" t="s">
        <v>672</v>
      </c>
      <c r="F378" s="236" t="s">
        <v>673</v>
      </c>
      <c r="G378" s="237" t="s">
        <v>314</v>
      </c>
      <c r="H378" s="238">
        <v>107.325</v>
      </c>
      <c r="I378" s="239"/>
      <c r="J378" s="240">
        <f>ROUND(I378*H378,2)</f>
        <v>0</v>
      </c>
      <c r="K378" s="236" t="s">
        <v>177</v>
      </c>
      <c r="L378" s="73"/>
      <c r="M378" s="241" t="s">
        <v>22</v>
      </c>
      <c r="N378" s="242" t="s">
        <v>47</v>
      </c>
      <c r="O378" s="48"/>
      <c r="P378" s="243">
        <f>O378*H378</f>
        <v>0</v>
      </c>
      <c r="Q378" s="243">
        <v>0</v>
      </c>
      <c r="R378" s="243">
        <f>Q378*H378</f>
        <v>0</v>
      </c>
      <c r="S378" s="243">
        <v>0</v>
      </c>
      <c r="T378" s="244">
        <f>S378*H378</f>
        <v>0</v>
      </c>
      <c r="AR378" s="25" t="s">
        <v>137</v>
      </c>
      <c r="AT378" s="25" t="s">
        <v>140</v>
      </c>
      <c r="AU378" s="25" t="s">
        <v>85</v>
      </c>
      <c r="AY378" s="25" t="s">
        <v>138</v>
      </c>
      <c r="BE378" s="245">
        <f>IF(N378="základní",J378,0)</f>
        <v>0</v>
      </c>
      <c r="BF378" s="245">
        <f>IF(N378="snížená",J378,0)</f>
        <v>0</v>
      </c>
      <c r="BG378" s="245">
        <f>IF(N378="zákl. přenesená",J378,0)</f>
        <v>0</v>
      </c>
      <c r="BH378" s="245">
        <f>IF(N378="sníž. přenesená",J378,0)</f>
        <v>0</v>
      </c>
      <c r="BI378" s="245">
        <f>IF(N378="nulová",J378,0)</f>
        <v>0</v>
      </c>
      <c r="BJ378" s="25" t="s">
        <v>24</v>
      </c>
      <c r="BK378" s="245">
        <f>ROUND(I378*H378,2)</f>
        <v>0</v>
      </c>
      <c r="BL378" s="25" t="s">
        <v>137</v>
      </c>
      <c r="BM378" s="25" t="s">
        <v>674</v>
      </c>
    </row>
    <row r="379" spans="2:47" s="1" customFormat="1" ht="13.5">
      <c r="B379" s="47"/>
      <c r="C379" s="75"/>
      <c r="D379" s="246" t="s">
        <v>146</v>
      </c>
      <c r="E379" s="75"/>
      <c r="F379" s="247" t="s">
        <v>316</v>
      </c>
      <c r="G379" s="75"/>
      <c r="H379" s="75"/>
      <c r="I379" s="204"/>
      <c r="J379" s="75"/>
      <c r="K379" s="75"/>
      <c r="L379" s="73"/>
      <c r="M379" s="248"/>
      <c r="N379" s="48"/>
      <c r="O379" s="48"/>
      <c r="P379" s="48"/>
      <c r="Q379" s="48"/>
      <c r="R379" s="48"/>
      <c r="S379" s="48"/>
      <c r="T379" s="96"/>
      <c r="AT379" s="25" t="s">
        <v>146</v>
      </c>
      <c r="AU379" s="25" t="s">
        <v>85</v>
      </c>
    </row>
    <row r="380" spans="2:51" s="13" customFormat="1" ht="13.5">
      <c r="B380" s="262"/>
      <c r="C380" s="263"/>
      <c r="D380" s="246" t="s">
        <v>180</v>
      </c>
      <c r="E380" s="264" t="s">
        <v>22</v>
      </c>
      <c r="F380" s="265" t="s">
        <v>675</v>
      </c>
      <c r="G380" s="263"/>
      <c r="H380" s="266">
        <v>107.325</v>
      </c>
      <c r="I380" s="267"/>
      <c r="J380" s="263"/>
      <c r="K380" s="263"/>
      <c r="L380" s="268"/>
      <c r="M380" s="269"/>
      <c r="N380" s="270"/>
      <c r="O380" s="270"/>
      <c r="P380" s="270"/>
      <c r="Q380" s="270"/>
      <c r="R380" s="270"/>
      <c r="S380" s="270"/>
      <c r="T380" s="271"/>
      <c r="AT380" s="272" t="s">
        <v>180</v>
      </c>
      <c r="AU380" s="272" t="s">
        <v>85</v>
      </c>
      <c r="AV380" s="13" t="s">
        <v>85</v>
      </c>
      <c r="AW380" s="13" t="s">
        <v>39</v>
      </c>
      <c r="AX380" s="13" t="s">
        <v>76</v>
      </c>
      <c r="AY380" s="272" t="s">
        <v>138</v>
      </c>
    </row>
    <row r="381" spans="2:51" s="14" customFormat="1" ht="13.5">
      <c r="B381" s="273"/>
      <c r="C381" s="274"/>
      <c r="D381" s="246" t="s">
        <v>180</v>
      </c>
      <c r="E381" s="275" t="s">
        <v>22</v>
      </c>
      <c r="F381" s="276" t="s">
        <v>183</v>
      </c>
      <c r="G381" s="274"/>
      <c r="H381" s="277">
        <v>107.325</v>
      </c>
      <c r="I381" s="278"/>
      <c r="J381" s="274"/>
      <c r="K381" s="274"/>
      <c r="L381" s="279"/>
      <c r="M381" s="280"/>
      <c r="N381" s="281"/>
      <c r="O381" s="281"/>
      <c r="P381" s="281"/>
      <c r="Q381" s="281"/>
      <c r="R381" s="281"/>
      <c r="S381" s="281"/>
      <c r="T381" s="282"/>
      <c r="AT381" s="283" t="s">
        <v>180</v>
      </c>
      <c r="AU381" s="283" t="s">
        <v>85</v>
      </c>
      <c r="AV381" s="14" t="s">
        <v>137</v>
      </c>
      <c r="AW381" s="14" t="s">
        <v>39</v>
      </c>
      <c r="AX381" s="14" t="s">
        <v>24</v>
      </c>
      <c r="AY381" s="283" t="s">
        <v>138</v>
      </c>
    </row>
    <row r="382" spans="2:63" s="11" customFormat="1" ht="29.85" customHeight="1">
      <c r="B382" s="218"/>
      <c r="C382" s="219"/>
      <c r="D382" s="220" t="s">
        <v>75</v>
      </c>
      <c r="E382" s="232" t="s">
        <v>676</v>
      </c>
      <c r="F382" s="232" t="s">
        <v>677</v>
      </c>
      <c r="G382" s="219"/>
      <c r="H382" s="219"/>
      <c r="I382" s="222"/>
      <c r="J382" s="233">
        <f>BK382</f>
        <v>0</v>
      </c>
      <c r="K382" s="219"/>
      <c r="L382" s="224"/>
      <c r="M382" s="225"/>
      <c r="N382" s="226"/>
      <c r="O382" s="226"/>
      <c r="P382" s="227">
        <f>SUM(P383:P390)</f>
        <v>0</v>
      </c>
      <c r="Q382" s="226"/>
      <c r="R382" s="227">
        <f>SUM(R383:R390)</f>
        <v>0</v>
      </c>
      <c r="S382" s="226"/>
      <c r="T382" s="228">
        <f>SUM(T383:T390)</f>
        <v>0</v>
      </c>
      <c r="AR382" s="229" t="s">
        <v>24</v>
      </c>
      <c r="AT382" s="230" t="s">
        <v>75</v>
      </c>
      <c r="AU382" s="230" t="s">
        <v>24</v>
      </c>
      <c r="AY382" s="229" t="s">
        <v>138</v>
      </c>
      <c r="BK382" s="231">
        <f>SUM(BK383:BK390)</f>
        <v>0</v>
      </c>
    </row>
    <row r="383" spans="2:65" s="1" customFormat="1" ht="25.5" customHeight="1">
      <c r="B383" s="47"/>
      <c r="C383" s="234" t="s">
        <v>678</v>
      </c>
      <c r="D383" s="234" t="s">
        <v>140</v>
      </c>
      <c r="E383" s="235" t="s">
        <v>679</v>
      </c>
      <c r="F383" s="236" t="s">
        <v>680</v>
      </c>
      <c r="G383" s="237" t="s">
        <v>314</v>
      </c>
      <c r="H383" s="238">
        <v>345.255</v>
      </c>
      <c r="I383" s="239"/>
      <c r="J383" s="240">
        <f>ROUND(I383*H383,2)</f>
        <v>0</v>
      </c>
      <c r="K383" s="236" t="s">
        <v>177</v>
      </c>
      <c r="L383" s="73"/>
      <c r="M383" s="241" t="s">
        <v>22</v>
      </c>
      <c r="N383" s="242" t="s">
        <v>47</v>
      </c>
      <c r="O383" s="48"/>
      <c r="P383" s="243">
        <f>O383*H383</f>
        <v>0</v>
      </c>
      <c r="Q383" s="243">
        <v>0</v>
      </c>
      <c r="R383" s="243">
        <f>Q383*H383</f>
        <v>0</v>
      </c>
      <c r="S383" s="243">
        <v>0</v>
      </c>
      <c r="T383" s="244">
        <f>S383*H383</f>
        <v>0</v>
      </c>
      <c r="AR383" s="25" t="s">
        <v>137</v>
      </c>
      <c r="AT383" s="25" t="s">
        <v>140</v>
      </c>
      <c r="AU383" s="25" t="s">
        <v>85</v>
      </c>
      <c r="AY383" s="25" t="s">
        <v>138</v>
      </c>
      <c r="BE383" s="245">
        <f>IF(N383="základní",J383,0)</f>
        <v>0</v>
      </c>
      <c r="BF383" s="245">
        <f>IF(N383="snížená",J383,0)</f>
        <v>0</v>
      </c>
      <c r="BG383" s="245">
        <f>IF(N383="zákl. přenesená",J383,0)</f>
        <v>0</v>
      </c>
      <c r="BH383" s="245">
        <f>IF(N383="sníž. přenesená",J383,0)</f>
        <v>0</v>
      </c>
      <c r="BI383" s="245">
        <f>IF(N383="nulová",J383,0)</f>
        <v>0</v>
      </c>
      <c r="BJ383" s="25" t="s">
        <v>24</v>
      </c>
      <c r="BK383" s="245">
        <f>ROUND(I383*H383,2)</f>
        <v>0</v>
      </c>
      <c r="BL383" s="25" t="s">
        <v>137</v>
      </c>
      <c r="BM383" s="25" t="s">
        <v>681</v>
      </c>
    </row>
    <row r="384" spans="2:47" s="1" customFormat="1" ht="13.5">
      <c r="B384" s="47"/>
      <c r="C384" s="75"/>
      <c r="D384" s="246" t="s">
        <v>146</v>
      </c>
      <c r="E384" s="75"/>
      <c r="F384" s="247" t="s">
        <v>682</v>
      </c>
      <c r="G384" s="75"/>
      <c r="H384" s="75"/>
      <c r="I384" s="204"/>
      <c r="J384" s="75"/>
      <c r="K384" s="75"/>
      <c r="L384" s="73"/>
      <c r="M384" s="248"/>
      <c r="N384" s="48"/>
      <c r="O384" s="48"/>
      <c r="P384" s="48"/>
      <c r="Q384" s="48"/>
      <c r="R384" s="48"/>
      <c r="S384" s="48"/>
      <c r="T384" s="96"/>
      <c r="AT384" s="25" t="s">
        <v>146</v>
      </c>
      <c r="AU384" s="25" t="s">
        <v>85</v>
      </c>
    </row>
    <row r="385" spans="2:51" s="13" customFormat="1" ht="13.5">
      <c r="B385" s="262"/>
      <c r="C385" s="263"/>
      <c r="D385" s="246" t="s">
        <v>180</v>
      </c>
      <c r="E385" s="264" t="s">
        <v>22</v>
      </c>
      <c r="F385" s="265" t="s">
        <v>683</v>
      </c>
      <c r="G385" s="263"/>
      <c r="H385" s="266">
        <v>345.255</v>
      </c>
      <c r="I385" s="267"/>
      <c r="J385" s="263"/>
      <c r="K385" s="263"/>
      <c r="L385" s="268"/>
      <c r="M385" s="269"/>
      <c r="N385" s="270"/>
      <c r="O385" s="270"/>
      <c r="P385" s="270"/>
      <c r="Q385" s="270"/>
      <c r="R385" s="270"/>
      <c r="S385" s="270"/>
      <c r="T385" s="271"/>
      <c r="AT385" s="272" t="s">
        <v>180</v>
      </c>
      <c r="AU385" s="272" t="s">
        <v>85</v>
      </c>
      <c r="AV385" s="13" t="s">
        <v>85</v>
      </c>
      <c r="AW385" s="13" t="s">
        <v>39</v>
      </c>
      <c r="AX385" s="13" t="s">
        <v>76</v>
      </c>
      <c r="AY385" s="272" t="s">
        <v>138</v>
      </c>
    </row>
    <row r="386" spans="2:51" s="14" customFormat="1" ht="13.5">
      <c r="B386" s="273"/>
      <c r="C386" s="274"/>
      <c r="D386" s="246" t="s">
        <v>180</v>
      </c>
      <c r="E386" s="275" t="s">
        <v>22</v>
      </c>
      <c r="F386" s="276" t="s">
        <v>183</v>
      </c>
      <c r="G386" s="274"/>
      <c r="H386" s="277">
        <v>345.255</v>
      </c>
      <c r="I386" s="278"/>
      <c r="J386" s="274"/>
      <c r="K386" s="274"/>
      <c r="L386" s="279"/>
      <c r="M386" s="280"/>
      <c r="N386" s="281"/>
      <c r="O386" s="281"/>
      <c r="P386" s="281"/>
      <c r="Q386" s="281"/>
      <c r="R386" s="281"/>
      <c r="S386" s="281"/>
      <c r="T386" s="282"/>
      <c r="AT386" s="283" t="s">
        <v>180</v>
      </c>
      <c r="AU386" s="283" t="s">
        <v>85</v>
      </c>
      <c r="AV386" s="14" t="s">
        <v>137</v>
      </c>
      <c r="AW386" s="14" t="s">
        <v>39</v>
      </c>
      <c r="AX386" s="14" t="s">
        <v>24</v>
      </c>
      <c r="AY386" s="283" t="s">
        <v>138</v>
      </c>
    </row>
    <row r="387" spans="2:65" s="1" customFormat="1" ht="16.5" customHeight="1">
      <c r="B387" s="47"/>
      <c r="C387" s="234" t="s">
        <v>684</v>
      </c>
      <c r="D387" s="234" t="s">
        <v>140</v>
      </c>
      <c r="E387" s="235" t="s">
        <v>685</v>
      </c>
      <c r="F387" s="236" t="s">
        <v>686</v>
      </c>
      <c r="G387" s="237" t="s">
        <v>314</v>
      </c>
      <c r="H387" s="238">
        <v>5.533</v>
      </c>
      <c r="I387" s="239"/>
      <c r="J387" s="240">
        <f>ROUND(I387*H387,2)</f>
        <v>0</v>
      </c>
      <c r="K387" s="236" t="s">
        <v>177</v>
      </c>
      <c r="L387" s="73"/>
      <c r="M387" s="241" t="s">
        <v>22</v>
      </c>
      <c r="N387" s="242" t="s">
        <v>47</v>
      </c>
      <c r="O387" s="48"/>
      <c r="P387" s="243">
        <f>O387*H387</f>
        <v>0</v>
      </c>
      <c r="Q387" s="243">
        <v>0</v>
      </c>
      <c r="R387" s="243">
        <f>Q387*H387</f>
        <v>0</v>
      </c>
      <c r="S387" s="243">
        <v>0</v>
      </c>
      <c r="T387" s="244">
        <f>S387*H387</f>
        <v>0</v>
      </c>
      <c r="AR387" s="25" t="s">
        <v>137</v>
      </c>
      <c r="AT387" s="25" t="s">
        <v>140</v>
      </c>
      <c r="AU387" s="25" t="s">
        <v>85</v>
      </c>
      <c r="AY387" s="25" t="s">
        <v>138</v>
      </c>
      <c r="BE387" s="245">
        <f>IF(N387="základní",J387,0)</f>
        <v>0</v>
      </c>
      <c r="BF387" s="245">
        <f>IF(N387="snížená",J387,0)</f>
        <v>0</v>
      </c>
      <c r="BG387" s="245">
        <f>IF(N387="zákl. přenesená",J387,0)</f>
        <v>0</v>
      </c>
      <c r="BH387" s="245">
        <f>IF(N387="sníž. přenesená",J387,0)</f>
        <v>0</v>
      </c>
      <c r="BI387" s="245">
        <f>IF(N387="nulová",J387,0)</f>
        <v>0</v>
      </c>
      <c r="BJ387" s="25" t="s">
        <v>24</v>
      </c>
      <c r="BK387" s="245">
        <f>ROUND(I387*H387,2)</f>
        <v>0</v>
      </c>
      <c r="BL387" s="25" t="s">
        <v>137</v>
      </c>
      <c r="BM387" s="25" t="s">
        <v>687</v>
      </c>
    </row>
    <row r="388" spans="2:47" s="1" customFormat="1" ht="13.5">
      <c r="B388" s="47"/>
      <c r="C388" s="75"/>
      <c r="D388" s="246" t="s">
        <v>146</v>
      </c>
      <c r="E388" s="75"/>
      <c r="F388" s="247" t="s">
        <v>688</v>
      </c>
      <c r="G388" s="75"/>
      <c r="H388" s="75"/>
      <c r="I388" s="204"/>
      <c r="J388" s="75"/>
      <c r="K388" s="75"/>
      <c r="L388" s="73"/>
      <c r="M388" s="248"/>
      <c r="N388" s="48"/>
      <c r="O388" s="48"/>
      <c r="P388" s="48"/>
      <c r="Q388" s="48"/>
      <c r="R388" s="48"/>
      <c r="S388" s="48"/>
      <c r="T388" s="96"/>
      <c r="AT388" s="25" t="s">
        <v>146</v>
      </c>
      <c r="AU388" s="25" t="s">
        <v>85</v>
      </c>
    </row>
    <row r="389" spans="2:51" s="13" customFormat="1" ht="13.5">
      <c r="B389" s="262"/>
      <c r="C389" s="263"/>
      <c r="D389" s="246" t="s">
        <v>180</v>
      </c>
      <c r="E389" s="264" t="s">
        <v>22</v>
      </c>
      <c r="F389" s="265" t="s">
        <v>689</v>
      </c>
      <c r="G389" s="263"/>
      <c r="H389" s="266">
        <v>5.533</v>
      </c>
      <c r="I389" s="267"/>
      <c r="J389" s="263"/>
      <c r="K389" s="263"/>
      <c r="L389" s="268"/>
      <c r="M389" s="269"/>
      <c r="N389" s="270"/>
      <c r="O389" s="270"/>
      <c r="P389" s="270"/>
      <c r="Q389" s="270"/>
      <c r="R389" s="270"/>
      <c r="S389" s="270"/>
      <c r="T389" s="271"/>
      <c r="AT389" s="272" t="s">
        <v>180</v>
      </c>
      <c r="AU389" s="272" t="s">
        <v>85</v>
      </c>
      <c r="AV389" s="13" t="s">
        <v>85</v>
      </c>
      <c r="AW389" s="13" t="s">
        <v>39</v>
      </c>
      <c r="AX389" s="13" t="s">
        <v>76</v>
      </c>
      <c r="AY389" s="272" t="s">
        <v>138</v>
      </c>
    </row>
    <row r="390" spans="2:51" s="14" customFormat="1" ht="13.5">
      <c r="B390" s="273"/>
      <c r="C390" s="274"/>
      <c r="D390" s="246" t="s">
        <v>180</v>
      </c>
      <c r="E390" s="275" t="s">
        <v>22</v>
      </c>
      <c r="F390" s="276" t="s">
        <v>183</v>
      </c>
      <c r="G390" s="274"/>
      <c r="H390" s="277">
        <v>5.533</v>
      </c>
      <c r="I390" s="278"/>
      <c r="J390" s="274"/>
      <c r="K390" s="274"/>
      <c r="L390" s="279"/>
      <c r="M390" s="294"/>
      <c r="N390" s="295"/>
      <c r="O390" s="295"/>
      <c r="P390" s="295"/>
      <c r="Q390" s="295"/>
      <c r="R390" s="295"/>
      <c r="S390" s="295"/>
      <c r="T390" s="296"/>
      <c r="AT390" s="283" t="s">
        <v>180</v>
      </c>
      <c r="AU390" s="283" t="s">
        <v>85</v>
      </c>
      <c r="AV390" s="14" t="s">
        <v>137</v>
      </c>
      <c r="AW390" s="14" t="s">
        <v>39</v>
      </c>
      <c r="AX390" s="14" t="s">
        <v>24</v>
      </c>
      <c r="AY390" s="283" t="s">
        <v>138</v>
      </c>
    </row>
    <row r="391" spans="2:12" s="1" customFormat="1" ht="6.95" customHeight="1">
      <c r="B391" s="68"/>
      <c r="C391" s="69"/>
      <c r="D391" s="69"/>
      <c r="E391" s="69"/>
      <c r="F391" s="69"/>
      <c r="G391" s="69"/>
      <c r="H391" s="69"/>
      <c r="I391" s="179"/>
      <c r="J391" s="69"/>
      <c r="K391" s="69"/>
      <c r="L391" s="73"/>
    </row>
  </sheetData>
  <sheetProtection password="CC35" sheet="1" objects="1" scenarios="1" formatColumns="0" formatRows="0" autoFilter="0"/>
  <autoFilter ref="C83:K390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8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95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PLÁNICE - OBNOVA A DOSTAVBA VODOVODU A KANALIZACE</v>
      </c>
      <c r="F7" s="41"/>
      <c r="G7" s="41"/>
      <c r="H7" s="41"/>
      <c r="I7" s="155"/>
      <c r="J7" s="30"/>
      <c r="K7" s="32"/>
    </row>
    <row r="8" spans="2:11" ht="13.5">
      <c r="B8" s="29"/>
      <c r="C8" s="30"/>
      <c r="D8" s="41" t="s">
        <v>110</v>
      </c>
      <c r="E8" s="30"/>
      <c r="F8" s="30"/>
      <c r="G8" s="30"/>
      <c r="H8" s="30"/>
      <c r="I8" s="155"/>
      <c r="J8" s="30"/>
      <c r="K8" s="32"/>
    </row>
    <row r="9" spans="2:11" s="1" customFormat="1" ht="16.5" customHeight="1">
      <c r="B9" s="47"/>
      <c r="C9" s="48"/>
      <c r="D9" s="48"/>
      <c r="E9" s="156" t="s">
        <v>690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1" t="s">
        <v>691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692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1" t="s">
        <v>21</v>
      </c>
      <c r="E13" s="48"/>
      <c r="F13" s="36" t="s">
        <v>22</v>
      </c>
      <c r="G13" s="48"/>
      <c r="H13" s="48"/>
      <c r="I13" s="159" t="s">
        <v>23</v>
      </c>
      <c r="J13" s="36" t="s">
        <v>22</v>
      </c>
      <c r="K13" s="52"/>
    </row>
    <row r="14" spans="2:11" s="1" customFormat="1" ht="14.4" customHeight="1">
      <c r="B14" s="47"/>
      <c r="C14" s="48"/>
      <c r="D14" s="41" t="s">
        <v>25</v>
      </c>
      <c r="E14" s="48"/>
      <c r="F14" s="36" t="s">
        <v>26</v>
      </c>
      <c r="G14" s="48"/>
      <c r="H14" s="48"/>
      <c r="I14" s="159" t="s">
        <v>27</v>
      </c>
      <c r="J14" s="160" t="str">
        <f>'Rekapitulace stavby'!AN8</f>
        <v>28. 11. 2018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1" t="s">
        <v>31</v>
      </c>
      <c r="E16" s="48"/>
      <c r="F16" s="48"/>
      <c r="G16" s="48"/>
      <c r="H16" s="48"/>
      <c r="I16" s="159" t="s">
        <v>32</v>
      </c>
      <c r="J16" s="36" t="s">
        <v>22</v>
      </c>
      <c r="K16" s="52"/>
    </row>
    <row r="17" spans="2:11" s="1" customFormat="1" ht="18" customHeight="1">
      <c r="B17" s="47"/>
      <c r="C17" s="48"/>
      <c r="D17" s="48"/>
      <c r="E17" s="36" t="s">
        <v>33</v>
      </c>
      <c r="F17" s="48"/>
      <c r="G17" s="48"/>
      <c r="H17" s="48"/>
      <c r="I17" s="159" t="s">
        <v>34</v>
      </c>
      <c r="J17" s="36" t="s">
        <v>22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1" t="s">
        <v>35</v>
      </c>
      <c r="E19" s="48"/>
      <c r="F19" s="48"/>
      <c r="G19" s="48"/>
      <c r="H19" s="48"/>
      <c r="I19" s="159" t="s">
        <v>32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34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1" t="s">
        <v>37</v>
      </c>
      <c r="E22" s="48"/>
      <c r="F22" s="48"/>
      <c r="G22" s="48"/>
      <c r="H22" s="48"/>
      <c r="I22" s="159" t="s">
        <v>32</v>
      </c>
      <c r="J22" s="36" t="s">
        <v>22</v>
      </c>
      <c r="K22" s="52"/>
    </row>
    <row r="23" spans="2:11" s="1" customFormat="1" ht="18" customHeight="1">
      <c r="B23" s="47"/>
      <c r="C23" s="48"/>
      <c r="D23" s="48"/>
      <c r="E23" s="36" t="s">
        <v>38</v>
      </c>
      <c r="F23" s="48"/>
      <c r="G23" s="48"/>
      <c r="H23" s="48"/>
      <c r="I23" s="159" t="s">
        <v>34</v>
      </c>
      <c r="J23" s="36" t="s">
        <v>22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1" t="s">
        <v>40</v>
      </c>
      <c r="E25" s="48"/>
      <c r="F25" s="48"/>
      <c r="G25" s="48"/>
      <c r="H25" s="48"/>
      <c r="I25" s="157"/>
      <c r="J25" s="48"/>
      <c r="K25" s="52"/>
    </row>
    <row r="26" spans="2:11" s="7" customFormat="1" ht="16.5" customHeight="1">
      <c r="B26" s="161"/>
      <c r="C26" s="162"/>
      <c r="D26" s="162"/>
      <c r="E26" s="45" t="s">
        <v>22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42</v>
      </c>
      <c r="E29" s="48"/>
      <c r="F29" s="48"/>
      <c r="G29" s="48"/>
      <c r="H29" s="48"/>
      <c r="I29" s="157"/>
      <c r="J29" s="168">
        <f>ROUND(J90,2)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44</v>
      </c>
      <c r="G31" s="48"/>
      <c r="H31" s="48"/>
      <c r="I31" s="169" t="s">
        <v>43</v>
      </c>
      <c r="J31" s="53" t="s">
        <v>45</v>
      </c>
      <c r="K31" s="52"/>
    </row>
    <row r="32" spans="2:11" s="1" customFormat="1" ht="14.4" customHeight="1">
      <c r="B32" s="47"/>
      <c r="C32" s="48"/>
      <c r="D32" s="56" t="s">
        <v>46</v>
      </c>
      <c r="E32" s="56" t="s">
        <v>47</v>
      </c>
      <c r="F32" s="170">
        <f>ROUND(SUM(BE90:BE486),2)</f>
        <v>0</v>
      </c>
      <c r="G32" s="48"/>
      <c r="H32" s="48"/>
      <c r="I32" s="171">
        <v>0.21</v>
      </c>
      <c r="J32" s="170">
        <f>ROUND(ROUND((SUM(BE90:BE486)),2)*I32,2)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48</v>
      </c>
      <c r="F33" s="170">
        <f>ROUND(SUM(BF90:BF486),2)</f>
        <v>0</v>
      </c>
      <c r="G33" s="48"/>
      <c r="H33" s="48"/>
      <c r="I33" s="171">
        <v>0.15</v>
      </c>
      <c r="J33" s="170">
        <f>ROUND(ROUND((SUM(BF90:BF486)),2)*I33,2)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ROUND(SUM(BG90:BG486),2)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50</v>
      </c>
      <c r="F35" s="170">
        <f>ROUND(SUM(BH90:BH486),2)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51</v>
      </c>
      <c r="F36" s="170">
        <f>ROUND(SUM(BI90:BI486),2)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52</v>
      </c>
      <c r="E38" s="99"/>
      <c r="F38" s="99"/>
      <c r="G38" s="174" t="s">
        <v>53</v>
      </c>
      <c r="H38" s="175" t="s">
        <v>54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1" t="s">
        <v>112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PLÁNICE - OBNOVA A DOSTAVBA VODOVODU A KANALIZACE</v>
      </c>
      <c r="F47" s="41"/>
      <c r="G47" s="41"/>
      <c r="H47" s="41"/>
      <c r="I47" s="157"/>
      <c r="J47" s="48"/>
      <c r="K47" s="52"/>
    </row>
    <row r="48" spans="2:11" ht="13.5">
      <c r="B48" s="29"/>
      <c r="C48" s="41" t="s">
        <v>110</v>
      </c>
      <c r="D48" s="30"/>
      <c r="E48" s="30"/>
      <c r="F48" s="30"/>
      <c r="G48" s="30"/>
      <c r="H48" s="30"/>
      <c r="I48" s="155"/>
      <c r="J48" s="30"/>
      <c r="K48" s="32"/>
    </row>
    <row r="49" spans="2:11" s="1" customFormat="1" ht="16.5" customHeight="1">
      <c r="B49" s="47"/>
      <c r="C49" s="48"/>
      <c r="D49" s="48"/>
      <c r="E49" s="156" t="s">
        <v>690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1" t="s">
        <v>691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306.1 - Rekonstrukce vodovodu ul. Klatovská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1" t="s">
        <v>25</v>
      </c>
      <c r="D53" s="48"/>
      <c r="E53" s="48"/>
      <c r="F53" s="36" t="str">
        <f>F14</f>
        <v xml:space="preserve"> </v>
      </c>
      <c r="G53" s="48"/>
      <c r="H53" s="48"/>
      <c r="I53" s="159" t="s">
        <v>27</v>
      </c>
      <c r="J53" s="160" t="str">
        <f>IF(J14="","",J14)</f>
        <v>28. 11. 2018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1" t="s">
        <v>31</v>
      </c>
      <c r="D55" s="48"/>
      <c r="E55" s="48"/>
      <c r="F55" s="36" t="str">
        <f>E17</f>
        <v>Město Plánice</v>
      </c>
      <c r="G55" s="48"/>
      <c r="H55" s="48"/>
      <c r="I55" s="159" t="s">
        <v>37</v>
      </c>
      <c r="J55" s="45" t="str">
        <f>E23</f>
        <v>Valbek, spol. s r.o.</v>
      </c>
      <c r="K55" s="52"/>
    </row>
    <row r="56" spans="2:11" s="1" customFormat="1" ht="14.4" customHeight="1">
      <c r="B56" s="47"/>
      <c r="C56" s="41" t="s">
        <v>35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113</v>
      </c>
      <c r="D58" s="172"/>
      <c r="E58" s="172"/>
      <c r="F58" s="172"/>
      <c r="G58" s="172"/>
      <c r="H58" s="172"/>
      <c r="I58" s="186"/>
      <c r="J58" s="187" t="s">
        <v>114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115</v>
      </c>
      <c r="D60" s="48"/>
      <c r="E60" s="48"/>
      <c r="F60" s="48"/>
      <c r="G60" s="48"/>
      <c r="H60" s="48"/>
      <c r="I60" s="157"/>
      <c r="J60" s="168">
        <f>J90</f>
        <v>0</v>
      </c>
      <c r="K60" s="52"/>
      <c r="AU60" s="25" t="s">
        <v>116</v>
      </c>
    </row>
    <row r="61" spans="2:11" s="8" customFormat="1" ht="24.95" customHeight="1">
      <c r="B61" s="190"/>
      <c r="C61" s="191"/>
      <c r="D61" s="192" t="s">
        <v>163</v>
      </c>
      <c r="E61" s="193"/>
      <c r="F61" s="193"/>
      <c r="G61" s="193"/>
      <c r="H61" s="193"/>
      <c r="I61" s="194"/>
      <c r="J61" s="195">
        <f>J91</f>
        <v>0</v>
      </c>
      <c r="K61" s="196"/>
    </row>
    <row r="62" spans="2:11" s="9" customFormat="1" ht="19.9" customHeight="1">
      <c r="B62" s="197"/>
      <c r="C62" s="198"/>
      <c r="D62" s="199" t="s">
        <v>164</v>
      </c>
      <c r="E62" s="200"/>
      <c r="F62" s="200"/>
      <c r="G62" s="200"/>
      <c r="H62" s="200"/>
      <c r="I62" s="201"/>
      <c r="J62" s="202">
        <f>J92</f>
        <v>0</v>
      </c>
      <c r="K62" s="203"/>
    </row>
    <row r="63" spans="2:11" s="9" customFormat="1" ht="19.9" customHeight="1">
      <c r="B63" s="197"/>
      <c r="C63" s="198"/>
      <c r="D63" s="199" t="s">
        <v>165</v>
      </c>
      <c r="E63" s="200"/>
      <c r="F63" s="200"/>
      <c r="G63" s="200"/>
      <c r="H63" s="200"/>
      <c r="I63" s="201"/>
      <c r="J63" s="202">
        <f>J233</f>
        <v>0</v>
      </c>
      <c r="K63" s="203"/>
    </row>
    <row r="64" spans="2:11" s="9" customFormat="1" ht="19.9" customHeight="1">
      <c r="B64" s="197"/>
      <c r="C64" s="198"/>
      <c r="D64" s="199" t="s">
        <v>166</v>
      </c>
      <c r="E64" s="200"/>
      <c r="F64" s="200"/>
      <c r="G64" s="200"/>
      <c r="H64" s="200"/>
      <c r="I64" s="201"/>
      <c r="J64" s="202">
        <f>J251</f>
        <v>0</v>
      </c>
      <c r="K64" s="203"/>
    </row>
    <row r="65" spans="2:11" s="9" customFormat="1" ht="19.9" customHeight="1">
      <c r="B65" s="197"/>
      <c r="C65" s="198"/>
      <c r="D65" s="199" t="s">
        <v>167</v>
      </c>
      <c r="E65" s="200"/>
      <c r="F65" s="200"/>
      <c r="G65" s="200"/>
      <c r="H65" s="200"/>
      <c r="I65" s="201"/>
      <c r="J65" s="202">
        <f>J296</f>
        <v>0</v>
      </c>
      <c r="K65" s="203"/>
    </row>
    <row r="66" spans="2:11" s="9" customFormat="1" ht="19.9" customHeight="1">
      <c r="B66" s="197"/>
      <c r="C66" s="198"/>
      <c r="D66" s="199" t="s">
        <v>168</v>
      </c>
      <c r="E66" s="200"/>
      <c r="F66" s="200"/>
      <c r="G66" s="200"/>
      <c r="H66" s="200"/>
      <c r="I66" s="201"/>
      <c r="J66" s="202">
        <f>J432</f>
        <v>0</v>
      </c>
      <c r="K66" s="203"/>
    </row>
    <row r="67" spans="2:11" s="9" customFormat="1" ht="19.9" customHeight="1">
      <c r="B67" s="197"/>
      <c r="C67" s="198"/>
      <c r="D67" s="199" t="s">
        <v>169</v>
      </c>
      <c r="E67" s="200"/>
      <c r="F67" s="200"/>
      <c r="G67" s="200"/>
      <c r="H67" s="200"/>
      <c r="I67" s="201"/>
      <c r="J67" s="202">
        <f>J445</f>
        <v>0</v>
      </c>
      <c r="K67" s="203"/>
    </row>
    <row r="68" spans="2:11" s="9" customFormat="1" ht="19.9" customHeight="1">
      <c r="B68" s="197"/>
      <c r="C68" s="198"/>
      <c r="D68" s="199" t="s">
        <v>170</v>
      </c>
      <c r="E68" s="200"/>
      <c r="F68" s="200"/>
      <c r="G68" s="200"/>
      <c r="H68" s="200"/>
      <c r="I68" s="201"/>
      <c r="J68" s="202">
        <f>J478</f>
        <v>0</v>
      </c>
      <c r="K68" s="203"/>
    </row>
    <row r="69" spans="2:11" s="1" customFormat="1" ht="21.8" customHeight="1">
      <c r="B69" s="47"/>
      <c r="C69" s="48"/>
      <c r="D69" s="48"/>
      <c r="E69" s="48"/>
      <c r="F69" s="48"/>
      <c r="G69" s="48"/>
      <c r="H69" s="48"/>
      <c r="I69" s="157"/>
      <c r="J69" s="48"/>
      <c r="K69" s="52"/>
    </row>
    <row r="70" spans="2:11" s="1" customFormat="1" ht="6.95" customHeight="1">
      <c r="B70" s="68"/>
      <c r="C70" s="69"/>
      <c r="D70" s="69"/>
      <c r="E70" s="69"/>
      <c r="F70" s="69"/>
      <c r="G70" s="69"/>
      <c r="H70" s="69"/>
      <c r="I70" s="179"/>
      <c r="J70" s="69"/>
      <c r="K70" s="70"/>
    </row>
    <row r="74" spans="2:12" s="1" customFormat="1" ht="6.95" customHeight="1">
      <c r="B74" s="71"/>
      <c r="C74" s="72"/>
      <c r="D74" s="72"/>
      <c r="E74" s="72"/>
      <c r="F74" s="72"/>
      <c r="G74" s="72"/>
      <c r="H74" s="72"/>
      <c r="I74" s="182"/>
      <c r="J74" s="72"/>
      <c r="K74" s="72"/>
      <c r="L74" s="73"/>
    </row>
    <row r="75" spans="2:12" s="1" customFormat="1" ht="36.95" customHeight="1">
      <c r="B75" s="47"/>
      <c r="C75" s="74" t="s">
        <v>121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pans="2:12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6.5" customHeight="1">
      <c r="B78" s="47"/>
      <c r="C78" s="75"/>
      <c r="D78" s="75"/>
      <c r="E78" s="205" t="str">
        <f>E7</f>
        <v>PLÁNICE - OBNOVA A DOSTAVBA VODOVODU A KANALIZACE</v>
      </c>
      <c r="F78" s="77"/>
      <c r="G78" s="77"/>
      <c r="H78" s="77"/>
      <c r="I78" s="204"/>
      <c r="J78" s="75"/>
      <c r="K78" s="75"/>
      <c r="L78" s="73"/>
    </row>
    <row r="79" spans="2:12" ht="13.5">
      <c r="B79" s="29"/>
      <c r="C79" s="77" t="s">
        <v>110</v>
      </c>
      <c r="D79" s="297"/>
      <c r="E79" s="297"/>
      <c r="F79" s="297"/>
      <c r="G79" s="297"/>
      <c r="H79" s="297"/>
      <c r="I79" s="149"/>
      <c r="J79" s="297"/>
      <c r="K79" s="297"/>
      <c r="L79" s="298"/>
    </row>
    <row r="80" spans="2:12" s="1" customFormat="1" ht="16.5" customHeight="1">
      <c r="B80" s="47"/>
      <c r="C80" s="75"/>
      <c r="D80" s="75"/>
      <c r="E80" s="205" t="s">
        <v>690</v>
      </c>
      <c r="F80" s="75"/>
      <c r="G80" s="75"/>
      <c r="H80" s="75"/>
      <c r="I80" s="204"/>
      <c r="J80" s="75"/>
      <c r="K80" s="75"/>
      <c r="L80" s="73"/>
    </row>
    <row r="81" spans="2:12" s="1" customFormat="1" ht="14.4" customHeight="1">
      <c r="B81" s="47"/>
      <c r="C81" s="77" t="s">
        <v>691</v>
      </c>
      <c r="D81" s="75"/>
      <c r="E81" s="75"/>
      <c r="F81" s="75"/>
      <c r="G81" s="75"/>
      <c r="H81" s="75"/>
      <c r="I81" s="204"/>
      <c r="J81" s="75"/>
      <c r="K81" s="75"/>
      <c r="L81" s="73"/>
    </row>
    <row r="82" spans="2:12" s="1" customFormat="1" ht="17.25" customHeight="1">
      <c r="B82" s="47"/>
      <c r="C82" s="75"/>
      <c r="D82" s="75"/>
      <c r="E82" s="83" t="str">
        <f>E11</f>
        <v>306.1 - Rekonstrukce vodovodu ul. Klatovská</v>
      </c>
      <c r="F82" s="75"/>
      <c r="G82" s="75"/>
      <c r="H82" s="75"/>
      <c r="I82" s="204"/>
      <c r="J82" s="75"/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pans="2:12" s="1" customFormat="1" ht="18" customHeight="1">
      <c r="B84" s="47"/>
      <c r="C84" s="77" t="s">
        <v>25</v>
      </c>
      <c r="D84" s="75"/>
      <c r="E84" s="75"/>
      <c r="F84" s="206" t="str">
        <f>F14</f>
        <v xml:space="preserve"> </v>
      </c>
      <c r="G84" s="75"/>
      <c r="H84" s="75"/>
      <c r="I84" s="207" t="s">
        <v>27</v>
      </c>
      <c r="J84" s="86" t="str">
        <f>IF(J14="","",J14)</f>
        <v>28. 11. 2018</v>
      </c>
      <c r="K84" s="75"/>
      <c r="L84" s="73"/>
    </row>
    <row r="85" spans="2:12" s="1" customFormat="1" ht="6.95" customHeight="1">
      <c r="B85" s="47"/>
      <c r="C85" s="75"/>
      <c r="D85" s="75"/>
      <c r="E85" s="75"/>
      <c r="F85" s="75"/>
      <c r="G85" s="75"/>
      <c r="H85" s="75"/>
      <c r="I85" s="204"/>
      <c r="J85" s="75"/>
      <c r="K85" s="75"/>
      <c r="L85" s="73"/>
    </row>
    <row r="86" spans="2:12" s="1" customFormat="1" ht="13.5">
      <c r="B86" s="47"/>
      <c r="C86" s="77" t="s">
        <v>31</v>
      </c>
      <c r="D86" s="75"/>
      <c r="E86" s="75"/>
      <c r="F86" s="206" t="str">
        <f>E17</f>
        <v>Město Plánice</v>
      </c>
      <c r="G86" s="75"/>
      <c r="H86" s="75"/>
      <c r="I86" s="207" t="s">
        <v>37</v>
      </c>
      <c r="J86" s="206" t="str">
        <f>E23</f>
        <v>Valbek, spol. s r.o.</v>
      </c>
      <c r="K86" s="75"/>
      <c r="L86" s="73"/>
    </row>
    <row r="87" spans="2:12" s="1" customFormat="1" ht="14.4" customHeight="1">
      <c r="B87" s="47"/>
      <c r="C87" s="77" t="s">
        <v>35</v>
      </c>
      <c r="D87" s="75"/>
      <c r="E87" s="75"/>
      <c r="F87" s="206" t="str">
        <f>IF(E20="","",E20)</f>
        <v/>
      </c>
      <c r="G87" s="75"/>
      <c r="H87" s="75"/>
      <c r="I87" s="204"/>
      <c r="J87" s="75"/>
      <c r="K87" s="75"/>
      <c r="L87" s="73"/>
    </row>
    <row r="88" spans="2:12" s="1" customFormat="1" ht="10.3" customHeight="1">
      <c r="B88" s="47"/>
      <c r="C88" s="75"/>
      <c r="D88" s="75"/>
      <c r="E88" s="75"/>
      <c r="F88" s="75"/>
      <c r="G88" s="75"/>
      <c r="H88" s="75"/>
      <c r="I88" s="204"/>
      <c r="J88" s="75"/>
      <c r="K88" s="75"/>
      <c r="L88" s="73"/>
    </row>
    <row r="89" spans="2:20" s="10" customFormat="1" ht="29.25" customHeight="1">
      <c r="B89" s="208"/>
      <c r="C89" s="209" t="s">
        <v>122</v>
      </c>
      <c r="D89" s="210" t="s">
        <v>61</v>
      </c>
      <c r="E89" s="210" t="s">
        <v>57</v>
      </c>
      <c r="F89" s="210" t="s">
        <v>123</v>
      </c>
      <c r="G89" s="210" t="s">
        <v>124</v>
      </c>
      <c r="H89" s="210" t="s">
        <v>125</v>
      </c>
      <c r="I89" s="211" t="s">
        <v>126</v>
      </c>
      <c r="J89" s="210" t="s">
        <v>114</v>
      </c>
      <c r="K89" s="212" t="s">
        <v>127</v>
      </c>
      <c r="L89" s="213"/>
      <c r="M89" s="103" t="s">
        <v>128</v>
      </c>
      <c r="N89" s="104" t="s">
        <v>46</v>
      </c>
      <c r="O89" s="104" t="s">
        <v>129</v>
      </c>
      <c r="P89" s="104" t="s">
        <v>130</v>
      </c>
      <c r="Q89" s="104" t="s">
        <v>131</v>
      </c>
      <c r="R89" s="104" t="s">
        <v>132</v>
      </c>
      <c r="S89" s="104" t="s">
        <v>133</v>
      </c>
      <c r="T89" s="105" t="s">
        <v>134</v>
      </c>
    </row>
    <row r="90" spans="2:63" s="1" customFormat="1" ht="29.25" customHeight="1">
      <c r="B90" s="47"/>
      <c r="C90" s="109" t="s">
        <v>115</v>
      </c>
      <c r="D90" s="75"/>
      <c r="E90" s="75"/>
      <c r="F90" s="75"/>
      <c r="G90" s="75"/>
      <c r="H90" s="75"/>
      <c r="I90" s="204"/>
      <c r="J90" s="214">
        <f>BK90</f>
        <v>0</v>
      </c>
      <c r="K90" s="75"/>
      <c r="L90" s="73"/>
      <c r="M90" s="106"/>
      <c r="N90" s="107"/>
      <c r="O90" s="107"/>
      <c r="P90" s="215">
        <f>P91</f>
        <v>0</v>
      </c>
      <c r="Q90" s="107"/>
      <c r="R90" s="215">
        <f>R91</f>
        <v>1135.2131936299998</v>
      </c>
      <c r="S90" s="107"/>
      <c r="T90" s="216">
        <f>T91</f>
        <v>1236.6899999999998</v>
      </c>
      <c r="AT90" s="25" t="s">
        <v>75</v>
      </c>
      <c r="AU90" s="25" t="s">
        <v>116</v>
      </c>
      <c r="BK90" s="217">
        <f>BK91</f>
        <v>0</v>
      </c>
    </row>
    <row r="91" spans="2:63" s="11" customFormat="1" ht="37.4" customHeight="1">
      <c r="B91" s="218"/>
      <c r="C91" s="219"/>
      <c r="D91" s="220" t="s">
        <v>75</v>
      </c>
      <c r="E91" s="221" t="s">
        <v>171</v>
      </c>
      <c r="F91" s="221" t="s">
        <v>172</v>
      </c>
      <c r="G91" s="219"/>
      <c r="H91" s="219"/>
      <c r="I91" s="222"/>
      <c r="J91" s="223">
        <f>BK91</f>
        <v>0</v>
      </c>
      <c r="K91" s="219"/>
      <c r="L91" s="224"/>
      <c r="M91" s="225"/>
      <c r="N91" s="226"/>
      <c r="O91" s="226"/>
      <c r="P91" s="227">
        <f>P92+P233+P251+P296+P432+P445+P478</f>
        <v>0</v>
      </c>
      <c r="Q91" s="226"/>
      <c r="R91" s="227">
        <f>R92+R233+R251+R296+R432+R445+R478</f>
        <v>1135.2131936299998</v>
      </c>
      <c r="S91" s="226"/>
      <c r="T91" s="228">
        <f>T92+T233+T251+T296+T432+T445+T478</f>
        <v>1236.6899999999998</v>
      </c>
      <c r="AR91" s="229" t="s">
        <v>24</v>
      </c>
      <c r="AT91" s="230" t="s">
        <v>75</v>
      </c>
      <c r="AU91" s="230" t="s">
        <v>76</v>
      </c>
      <c r="AY91" s="229" t="s">
        <v>138</v>
      </c>
      <c r="BK91" s="231">
        <f>BK92+BK233+BK251+BK296+BK432+BK445+BK478</f>
        <v>0</v>
      </c>
    </row>
    <row r="92" spans="2:63" s="11" customFormat="1" ht="19.9" customHeight="1">
      <c r="B92" s="218"/>
      <c r="C92" s="219"/>
      <c r="D92" s="220" t="s">
        <v>75</v>
      </c>
      <c r="E92" s="232" t="s">
        <v>24</v>
      </c>
      <c r="F92" s="232" t="s">
        <v>173</v>
      </c>
      <c r="G92" s="219"/>
      <c r="H92" s="219"/>
      <c r="I92" s="222"/>
      <c r="J92" s="233">
        <f>BK92</f>
        <v>0</v>
      </c>
      <c r="K92" s="219"/>
      <c r="L92" s="224"/>
      <c r="M92" s="225"/>
      <c r="N92" s="226"/>
      <c r="O92" s="226"/>
      <c r="P92" s="227">
        <f>SUM(P93:P232)</f>
        <v>0</v>
      </c>
      <c r="Q92" s="226"/>
      <c r="R92" s="227">
        <f>SUM(R93:R232)</f>
        <v>3.1199640000000004</v>
      </c>
      <c r="S92" s="226"/>
      <c r="T92" s="228">
        <f>SUM(T93:T232)</f>
        <v>1236.6899999999998</v>
      </c>
      <c r="AR92" s="229" t="s">
        <v>24</v>
      </c>
      <c r="AT92" s="230" t="s">
        <v>75</v>
      </c>
      <c r="AU92" s="230" t="s">
        <v>24</v>
      </c>
      <c r="AY92" s="229" t="s">
        <v>138</v>
      </c>
      <c r="BK92" s="231">
        <f>SUM(BK93:BK232)</f>
        <v>0</v>
      </c>
    </row>
    <row r="93" spans="2:65" s="1" customFormat="1" ht="25.5" customHeight="1">
      <c r="B93" s="47"/>
      <c r="C93" s="234" t="s">
        <v>24</v>
      </c>
      <c r="D93" s="234" t="s">
        <v>140</v>
      </c>
      <c r="E93" s="235" t="s">
        <v>693</v>
      </c>
      <c r="F93" s="236" t="s">
        <v>694</v>
      </c>
      <c r="G93" s="237" t="s">
        <v>176</v>
      </c>
      <c r="H93" s="238">
        <v>195</v>
      </c>
      <c r="I93" s="239"/>
      <c r="J93" s="240">
        <f>ROUND(I93*H93,2)</f>
        <v>0</v>
      </c>
      <c r="K93" s="236" t="s">
        <v>177</v>
      </c>
      <c r="L93" s="73"/>
      <c r="M93" s="241" t="s">
        <v>22</v>
      </c>
      <c r="N93" s="242" t="s">
        <v>47</v>
      </c>
      <c r="O93" s="48"/>
      <c r="P93" s="243">
        <f>O93*H93</f>
        <v>0</v>
      </c>
      <c r="Q93" s="243">
        <v>0</v>
      </c>
      <c r="R93" s="243">
        <f>Q93*H93</f>
        <v>0</v>
      </c>
      <c r="S93" s="243">
        <v>0.32</v>
      </c>
      <c r="T93" s="244">
        <f>S93*H93</f>
        <v>62.4</v>
      </c>
      <c r="AR93" s="25" t="s">
        <v>137</v>
      </c>
      <c r="AT93" s="25" t="s">
        <v>140</v>
      </c>
      <c r="AU93" s="25" t="s">
        <v>85</v>
      </c>
      <c r="AY93" s="25" t="s">
        <v>138</v>
      </c>
      <c r="BE93" s="245">
        <f>IF(N93="základní",J93,0)</f>
        <v>0</v>
      </c>
      <c r="BF93" s="245">
        <f>IF(N93="snížená",J93,0)</f>
        <v>0</v>
      </c>
      <c r="BG93" s="245">
        <f>IF(N93="zákl. přenesená",J93,0)</f>
        <v>0</v>
      </c>
      <c r="BH93" s="245">
        <f>IF(N93="sníž. přenesená",J93,0)</f>
        <v>0</v>
      </c>
      <c r="BI93" s="245">
        <f>IF(N93="nulová",J93,0)</f>
        <v>0</v>
      </c>
      <c r="BJ93" s="25" t="s">
        <v>24</v>
      </c>
      <c r="BK93" s="245">
        <f>ROUND(I93*H93,2)</f>
        <v>0</v>
      </c>
      <c r="BL93" s="25" t="s">
        <v>137</v>
      </c>
      <c r="BM93" s="25" t="s">
        <v>695</v>
      </c>
    </row>
    <row r="94" spans="2:47" s="1" customFormat="1" ht="13.5">
      <c r="B94" s="47"/>
      <c r="C94" s="75"/>
      <c r="D94" s="246" t="s">
        <v>146</v>
      </c>
      <c r="E94" s="75"/>
      <c r="F94" s="247" t="s">
        <v>696</v>
      </c>
      <c r="G94" s="75"/>
      <c r="H94" s="75"/>
      <c r="I94" s="204"/>
      <c r="J94" s="75"/>
      <c r="K94" s="75"/>
      <c r="L94" s="73"/>
      <c r="M94" s="248"/>
      <c r="N94" s="48"/>
      <c r="O94" s="48"/>
      <c r="P94" s="48"/>
      <c r="Q94" s="48"/>
      <c r="R94" s="48"/>
      <c r="S94" s="48"/>
      <c r="T94" s="96"/>
      <c r="AT94" s="25" t="s">
        <v>146</v>
      </c>
      <c r="AU94" s="25" t="s">
        <v>85</v>
      </c>
    </row>
    <row r="95" spans="2:51" s="12" customFormat="1" ht="13.5">
      <c r="B95" s="252"/>
      <c r="C95" s="253"/>
      <c r="D95" s="246" t="s">
        <v>180</v>
      </c>
      <c r="E95" s="254" t="s">
        <v>22</v>
      </c>
      <c r="F95" s="255" t="s">
        <v>697</v>
      </c>
      <c r="G95" s="253"/>
      <c r="H95" s="254" t="s">
        <v>22</v>
      </c>
      <c r="I95" s="256"/>
      <c r="J95" s="253"/>
      <c r="K95" s="253"/>
      <c r="L95" s="257"/>
      <c r="M95" s="258"/>
      <c r="N95" s="259"/>
      <c r="O95" s="259"/>
      <c r="P95" s="259"/>
      <c r="Q95" s="259"/>
      <c r="R95" s="259"/>
      <c r="S95" s="259"/>
      <c r="T95" s="260"/>
      <c r="AT95" s="261" t="s">
        <v>180</v>
      </c>
      <c r="AU95" s="261" t="s">
        <v>85</v>
      </c>
      <c r="AV95" s="12" t="s">
        <v>24</v>
      </c>
      <c r="AW95" s="12" t="s">
        <v>39</v>
      </c>
      <c r="AX95" s="12" t="s">
        <v>76</v>
      </c>
      <c r="AY95" s="261" t="s">
        <v>138</v>
      </c>
    </row>
    <row r="96" spans="2:51" s="13" customFormat="1" ht="13.5">
      <c r="B96" s="262"/>
      <c r="C96" s="263"/>
      <c r="D96" s="246" t="s">
        <v>180</v>
      </c>
      <c r="E96" s="264" t="s">
        <v>22</v>
      </c>
      <c r="F96" s="265" t="s">
        <v>698</v>
      </c>
      <c r="G96" s="263"/>
      <c r="H96" s="266">
        <v>195</v>
      </c>
      <c r="I96" s="267"/>
      <c r="J96" s="263"/>
      <c r="K96" s="263"/>
      <c r="L96" s="268"/>
      <c r="M96" s="269"/>
      <c r="N96" s="270"/>
      <c r="O96" s="270"/>
      <c r="P96" s="270"/>
      <c r="Q96" s="270"/>
      <c r="R96" s="270"/>
      <c r="S96" s="270"/>
      <c r="T96" s="271"/>
      <c r="AT96" s="272" t="s">
        <v>180</v>
      </c>
      <c r="AU96" s="272" t="s">
        <v>85</v>
      </c>
      <c r="AV96" s="13" t="s">
        <v>85</v>
      </c>
      <c r="AW96" s="13" t="s">
        <v>39</v>
      </c>
      <c r="AX96" s="13" t="s">
        <v>76</v>
      </c>
      <c r="AY96" s="272" t="s">
        <v>138</v>
      </c>
    </row>
    <row r="97" spans="2:51" s="14" customFormat="1" ht="13.5">
      <c r="B97" s="273"/>
      <c r="C97" s="274"/>
      <c r="D97" s="246" t="s">
        <v>180</v>
      </c>
      <c r="E97" s="275" t="s">
        <v>22</v>
      </c>
      <c r="F97" s="276" t="s">
        <v>183</v>
      </c>
      <c r="G97" s="274"/>
      <c r="H97" s="277">
        <v>195</v>
      </c>
      <c r="I97" s="278"/>
      <c r="J97" s="274"/>
      <c r="K97" s="274"/>
      <c r="L97" s="279"/>
      <c r="M97" s="280"/>
      <c r="N97" s="281"/>
      <c r="O97" s="281"/>
      <c r="P97" s="281"/>
      <c r="Q97" s="281"/>
      <c r="R97" s="281"/>
      <c r="S97" s="281"/>
      <c r="T97" s="282"/>
      <c r="AT97" s="283" t="s">
        <v>180</v>
      </c>
      <c r="AU97" s="283" t="s">
        <v>85</v>
      </c>
      <c r="AV97" s="14" t="s">
        <v>137</v>
      </c>
      <c r="AW97" s="14" t="s">
        <v>39</v>
      </c>
      <c r="AX97" s="14" t="s">
        <v>24</v>
      </c>
      <c r="AY97" s="283" t="s">
        <v>138</v>
      </c>
    </row>
    <row r="98" spans="2:65" s="1" customFormat="1" ht="25.5" customHeight="1">
      <c r="B98" s="47"/>
      <c r="C98" s="234" t="s">
        <v>85</v>
      </c>
      <c r="D98" s="234" t="s">
        <v>140</v>
      </c>
      <c r="E98" s="235" t="s">
        <v>699</v>
      </c>
      <c r="F98" s="236" t="s">
        <v>700</v>
      </c>
      <c r="G98" s="237" t="s">
        <v>176</v>
      </c>
      <c r="H98" s="238">
        <v>97.5</v>
      </c>
      <c r="I98" s="239"/>
      <c r="J98" s="240">
        <f>ROUND(I98*H98,2)</f>
        <v>0</v>
      </c>
      <c r="K98" s="236" t="s">
        <v>177</v>
      </c>
      <c r="L98" s="73"/>
      <c r="M98" s="241" t="s">
        <v>22</v>
      </c>
      <c r="N98" s="242" t="s">
        <v>47</v>
      </c>
      <c r="O98" s="48"/>
      <c r="P98" s="243">
        <f>O98*H98</f>
        <v>0</v>
      </c>
      <c r="Q98" s="243">
        <v>0</v>
      </c>
      <c r="R98" s="243">
        <f>Q98*H98</f>
        <v>0</v>
      </c>
      <c r="S98" s="243">
        <v>0.58</v>
      </c>
      <c r="T98" s="244">
        <f>S98*H98</f>
        <v>56.55</v>
      </c>
      <c r="AR98" s="25" t="s">
        <v>137</v>
      </c>
      <c r="AT98" s="25" t="s">
        <v>140</v>
      </c>
      <c r="AU98" s="25" t="s">
        <v>85</v>
      </c>
      <c r="AY98" s="25" t="s">
        <v>138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5" t="s">
        <v>24</v>
      </c>
      <c r="BK98" s="245">
        <f>ROUND(I98*H98,2)</f>
        <v>0</v>
      </c>
      <c r="BL98" s="25" t="s">
        <v>137</v>
      </c>
      <c r="BM98" s="25" t="s">
        <v>701</v>
      </c>
    </row>
    <row r="99" spans="2:47" s="1" customFormat="1" ht="13.5">
      <c r="B99" s="47"/>
      <c r="C99" s="75"/>
      <c r="D99" s="246" t="s">
        <v>146</v>
      </c>
      <c r="E99" s="75"/>
      <c r="F99" s="247" t="s">
        <v>702</v>
      </c>
      <c r="G99" s="75"/>
      <c r="H99" s="75"/>
      <c r="I99" s="204"/>
      <c r="J99" s="75"/>
      <c r="K99" s="75"/>
      <c r="L99" s="73"/>
      <c r="M99" s="248"/>
      <c r="N99" s="48"/>
      <c r="O99" s="48"/>
      <c r="P99" s="48"/>
      <c r="Q99" s="48"/>
      <c r="R99" s="48"/>
      <c r="S99" s="48"/>
      <c r="T99" s="96"/>
      <c r="AT99" s="25" t="s">
        <v>146</v>
      </c>
      <c r="AU99" s="25" t="s">
        <v>85</v>
      </c>
    </row>
    <row r="100" spans="2:51" s="12" customFormat="1" ht="13.5">
      <c r="B100" s="252"/>
      <c r="C100" s="253"/>
      <c r="D100" s="246" t="s">
        <v>180</v>
      </c>
      <c r="E100" s="254" t="s">
        <v>22</v>
      </c>
      <c r="F100" s="255" t="s">
        <v>703</v>
      </c>
      <c r="G100" s="253"/>
      <c r="H100" s="254" t="s">
        <v>22</v>
      </c>
      <c r="I100" s="256"/>
      <c r="J100" s="253"/>
      <c r="K100" s="253"/>
      <c r="L100" s="257"/>
      <c r="M100" s="258"/>
      <c r="N100" s="259"/>
      <c r="O100" s="259"/>
      <c r="P100" s="259"/>
      <c r="Q100" s="259"/>
      <c r="R100" s="259"/>
      <c r="S100" s="259"/>
      <c r="T100" s="260"/>
      <c r="AT100" s="261" t="s">
        <v>180</v>
      </c>
      <c r="AU100" s="261" t="s">
        <v>85</v>
      </c>
      <c r="AV100" s="12" t="s">
        <v>24</v>
      </c>
      <c r="AW100" s="12" t="s">
        <v>39</v>
      </c>
      <c r="AX100" s="12" t="s">
        <v>76</v>
      </c>
      <c r="AY100" s="261" t="s">
        <v>138</v>
      </c>
    </row>
    <row r="101" spans="2:51" s="13" customFormat="1" ht="13.5">
      <c r="B101" s="262"/>
      <c r="C101" s="263"/>
      <c r="D101" s="246" t="s">
        <v>180</v>
      </c>
      <c r="E101" s="264" t="s">
        <v>22</v>
      </c>
      <c r="F101" s="265" t="s">
        <v>704</v>
      </c>
      <c r="G101" s="263"/>
      <c r="H101" s="266">
        <v>97.5</v>
      </c>
      <c r="I101" s="267"/>
      <c r="J101" s="263"/>
      <c r="K101" s="263"/>
      <c r="L101" s="268"/>
      <c r="M101" s="269"/>
      <c r="N101" s="270"/>
      <c r="O101" s="270"/>
      <c r="P101" s="270"/>
      <c r="Q101" s="270"/>
      <c r="R101" s="270"/>
      <c r="S101" s="270"/>
      <c r="T101" s="271"/>
      <c r="AT101" s="272" t="s">
        <v>180</v>
      </c>
      <c r="AU101" s="272" t="s">
        <v>85</v>
      </c>
      <c r="AV101" s="13" t="s">
        <v>85</v>
      </c>
      <c r="AW101" s="13" t="s">
        <v>39</v>
      </c>
      <c r="AX101" s="13" t="s">
        <v>76</v>
      </c>
      <c r="AY101" s="272" t="s">
        <v>138</v>
      </c>
    </row>
    <row r="102" spans="2:51" s="14" customFormat="1" ht="13.5">
      <c r="B102" s="273"/>
      <c r="C102" s="274"/>
      <c r="D102" s="246" t="s">
        <v>180</v>
      </c>
      <c r="E102" s="275" t="s">
        <v>22</v>
      </c>
      <c r="F102" s="276" t="s">
        <v>183</v>
      </c>
      <c r="G102" s="274"/>
      <c r="H102" s="277">
        <v>97.5</v>
      </c>
      <c r="I102" s="278"/>
      <c r="J102" s="274"/>
      <c r="K102" s="274"/>
      <c r="L102" s="279"/>
      <c r="M102" s="280"/>
      <c r="N102" s="281"/>
      <c r="O102" s="281"/>
      <c r="P102" s="281"/>
      <c r="Q102" s="281"/>
      <c r="R102" s="281"/>
      <c r="S102" s="281"/>
      <c r="T102" s="282"/>
      <c r="AT102" s="283" t="s">
        <v>180</v>
      </c>
      <c r="AU102" s="283" t="s">
        <v>85</v>
      </c>
      <c r="AV102" s="14" t="s">
        <v>137</v>
      </c>
      <c r="AW102" s="14" t="s">
        <v>39</v>
      </c>
      <c r="AX102" s="14" t="s">
        <v>24</v>
      </c>
      <c r="AY102" s="283" t="s">
        <v>138</v>
      </c>
    </row>
    <row r="103" spans="2:65" s="1" customFormat="1" ht="25.5" customHeight="1">
      <c r="B103" s="47"/>
      <c r="C103" s="234" t="s">
        <v>154</v>
      </c>
      <c r="D103" s="234" t="s">
        <v>140</v>
      </c>
      <c r="E103" s="235" t="s">
        <v>174</v>
      </c>
      <c r="F103" s="236" t="s">
        <v>175</v>
      </c>
      <c r="G103" s="237" t="s">
        <v>176</v>
      </c>
      <c r="H103" s="238">
        <v>716.5</v>
      </c>
      <c r="I103" s="239"/>
      <c r="J103" s="240">
        <f>ROUND(I103*H103,2)</f>
        <v>0</v>
      </c>
      <c r="K103" s="236" t="s">
        <v>177</v>
      </c>
      <c r="L103" s="73"/>
      <c r="M103" s="241" t="s">
        <v>22</v>
      </c>
      <c r="N103" s="242" t="s">
        <v>47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0.44</v>
      </c>
      <c r="T103" s="244">
        <f>S103*H103</f>
        <v>315.26</v>
      </c>
      <c r="AR103" s="25" t="s">
        <v>137</v>
      </c>
      <c r="AT103" s="25" t="s">
        <v>140</v>
      </c>
      <c r="AU103" s="25" t="s">
        <v>85</v>
      </c>
      <c r="AY103" s="25" t="s">
        <v>138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24</v>
      </c>
      <c r="BK103" s="245">
        <f>ROUND(I103*H103,2)</f>
        <v>0</v>
      </c>
      <c r="BL103" s="25" t="s">
        <v>137</v>
      </c>
      <c r="BM103" s="25" t="s">
        <v>705</v>
      </c>
    </row>
    <row r="104" spans="2:47" s="1" customFormat="1" ht="13.5">
      <c r="B104" s="47"/>
      <c r="C104" s="75"/>
      <c r="D104" s="246" t="s">
        <v>146</v>
      </c>
      <c r="E104" s="75"/>
      <c r="F104" s="247" t="s">
        <v>179</v>
      </c>
      <c r="G104" s="75"/>
      <c r="H104" s="75"/>
      <c r="I104" s="204"/>
      <c r="J104" s="75"/>
      <c r="K104" s="75"/>
      <c r="L104" s="73"/>
      <c r="M104" s="248"/>
      <c r="N104" s="48"/>
      <c r="O104" s="48"/>
      <c r="P104" s="48"/>
      <c r="Q104" s="48"/>
      <c r="R104" s="48"/>
      <c r="S104" s="48"/>
      <c r="T104" s="96"/>
      <c r="AT104" s="25" t="s">
        <v>146</v>
      </c>
      <c r="AU104" s="25" t="s">
        <v>85</v>
      </c>
    </row>
    <row r="105" spans="2:51" s="12" customFormat="1" ht="13.5">
      <c r="B105" s="252"/>
      <c r="C105" s="253"/>
      <c r="D105" s="246" t="s">
        <v>180</v>
      </c>
      <c r="E105" s="254" t="s">
        <v>22</v>
      </c>
      <c r="F105" s="255" t="s">
        <v>181</v>
      </c>
      <c r="G105" s="253"/>
      <c r="H105" s="254" t="s">
        <v>22</v>
      </c>
      <c r="I105" s="256"/>
      <c r="J105" s="253"/>
      <c r="K105" s="253"/>
      <c r="L105" s="257"/>
      <c r="M105" s="258"/>
      <c r="N105" s="259"/>
      <c r="O105" s="259"/>
      <c r="P105" s="259"/>
      <c r="Q105" s="259"/>
      <c r="R105" s="259"/>
      <c r="S105" s="259"/>
      <c r="T105" s="260"/>
      <c r="AT105" s="261" t="s">
        <v>180</v>
      </c>
      <c r="AU105" s="261" t="s">
        <v>85</v>
      </c>
      <c r="AV105" s="12" t="s">
        <v>24</v>
      </c>
      <c r="AW105" s="12" t="s">
        <v>39</v>
      </c>
      <c r="AX105" s="12" t="s">
        <v>76</v>
      </c>
      <c r="AY105" s="261" t="s">
        <v>138</v>
      </c>
    </row>
    <row r="106" spans="2:51" s="13" customFormat="1" ht="13.5">
      <c r="B106" s="262"/>
      <c r="C106" s="263"/>
      <c r="D106" s="246" t="s">
        <v>180</v>
      </c>
      <c r="E106" s="264" t="s">
        <v>22</v>
      </c>
      <c r="F106" s="265" t="s">
        <v>706</v>
      </c>
      <c r="G106" s="263"/>
      <c r="H106" s="266">
        <v>716.5</v>
      </c>
      <c r="I106" s="267"/>
      <c r="J106" s="263"/>
      <c r="K106" s="263"/>
      <c r="L106" s="268"/>
      <c r="M106" s="269"/>
      <c r="N106" s="270"/>
      <c r="O106" s="270"/>
      <c r="P106" s="270"/>
      <c r="Q106" s="270"/>
      <c r="R106" s="270"/>
      <c r="S106" s="270"/>
      <c r="T106" s="271"/>
      <c r="AT106" s="272" t="s">
        <v>180</v>
      </c>
      <c r="AU106" s="272" t="s">
        <v>85</v>
      </c>
      <c r="AV106" s="13" t="s">
        <v>85</v>
      </c>
      <c r="AW106" s="13" t="s">
        <v>39</v>
      </c>
      <c r="AX106" s="13" t="s">
        <v>76</v>
      </c>
      <c r="AY106" s="272" t="s">
        <v>138</v>
      </c>
    </row>
    <row r="107" spans="2:51" s="14" customFormat="1" ht="13.5">
      <c r="B107" s="273"/>
      <c r="C107" s="274"/>
      <c r="D107" s="246" t="s">
        <v>180</v>
      </c>
      <c r="E107" s="275" t="s">
        <v>22</v>
      </c>
      <c r="F107" s="276" t="s">
        <v>183</v>
      </c>
      <c r="G107" s="274"/>
      <c r="H107" s="277">
        <v>716.5</v>
      </c>
      <c r="I107" s="278"/>
      <c r="J107" s="274"/>
      <c r="K107" s="274"/>
      <c r="L107" s="279"/>
      <c r="M107" s="280"/>
      <c r="N107" s="281"/>
      <c r="O107" s="281"/>
      <c r="P107" s="281"/>
      <c r="Q107" s="281"/>
      <c r="R107" s="281"/>
      <c r="S107" s="281"/>
      <c r="T107" s="282"/>
      <c r="AT107" s="283" t="s">
        <v>180</v>
      </c>
      <c r="AU107" s="283" t="s">
        <v>85</v>
      </c>
      <c r="AV107" s="14" t="s">
        <v>137</v>
      </c>
      <c r="AW107" s="14" t="s">
        <v>39</v>
      </c>
      <c r="AX107" s="14" t="s">
        <v>24</v>
      </c>
      <c r="AY107" s="283" t="s">
        <v>138</v>
      </c>
    </row>
    <row r="108" spans="2:65" s="1" customFormat="1" ht="16.5" customHeight="1">
      <c r="B108" s="47"/>
      <c r="C108" s="234" t="s">
        <v>137</v>
      </c>
      <c r="D108" s="234" t="s">
        <v>140</v>
      </c>
      <c r="E108" s="235" t="s">
        <v>184</v>
      </c>
      <c r="F108" s="236" t="s">
        <v>185</v>
      </c>
      <c r="G108" s="237" t="s">
        <v>176</v>
      </c>
      <c r="H108" s="238">
        <v>1433</v>
      </c>
      <c r="I108" s="239"/>
      <c r="J108" s="240">
        <f>ROUND(I108*H108,2)</f>
        <v>0</v>
      </c>
      <c r="K108" s="236" t="s">
        <v>177</v>
      </c>
      <c r="L108" s="73"/>
      <c r="M108" s="241" t="s">
        <v>22</v>
      </c>
      <c r="N108" s="242" t="s">
        <v>47</v>
      </c>
      <c r="O108" s="48"/>
      <c r="P108" s="243">
        <f>O108*H108</f>
        <v>0</v>
      </c>
      <c r="Q108" s="243">
        <v>0</v>
      </c>
      <c r="R108" s="243">
        <f>Q108*H108</f>
        <v>0</v>
      </c>
      <c r="S108" s="243">
        <v>0.22</v>
      </c>
      <c r="T108" s="244">
        <f>S108*H108</f>
        <v>315.26</v>
      </c>
      <c r="AR108" s="25" t="s">
        <v>137</v>
      </c>
      <c r="AT108" s="25" t="s">
        <v>140</v>
      </c>
      <c r="AU108" s="25" t="s">
        <v>85</v>
      </c>
      <c r="AY108" s="25" t="s">
        <v>138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24</v>
      </c>
      <c r="BK108" s="245">
        <f>ROUND(I108*H108,2)</f>
        <v>0</v>
      </c>
      <c r="BL108" s="25" t="s">
        <v>137</v>
      </c>
      <c r="BM108" s="25" t="s">
        <v>707</v>
      </c>
    </row>
    <row r="109" spans="2:47" s="1" customFormat="1" ht="13.5">
      <c r="B109" s="47"/>
      <c r="C109" s="75"/>
      <c r="D109" s="246" t="s">
        <v>146</v>
      </c>
      <c r="E109" s="75"/>
      <c r="F109" s="247" t="s">
        <v>187</v>
      </c>
      <c r="G109" s="75"/>
      <c r="H109" s="75"/>
      <c r="I109" s="204"/>
      <c r="J109" s="75"/>
      <c r="K109" s="75"/>
      <c r="L109" s="73"/>
      <c r="M109" s="248"/>
      <c r="N109" s="48"/>
      <c r="O109" s="48"/>
      <c r="P109" s="48"/>
      <c r="Q109" s="48"/>
      <c r="R109" s="48"/>
      <c r="S109" s="48"/>
      <c r="T109" s="96"/>
      <c r="AT109" s="25" t="s">
        <v>146</v>
      </c>
      <c r="AU109" s="25" t="s">
        <v>85</v>
      </c>
    </row>
    <row r="110" spans="2:51" s="12" customFormat="1" ht="13.5">
      <c r="B110" s="252"/>
      <c r="C110" s="253"/>
      <c r="D110" s="246" t="s">
        <v>180</v>
      </c>
      <c r="E110" s="254" t="s">
        <v>22</v>
      </c>
      <c r="F110" s="255" t="s">
        <v>188</v>
      </c>
      <c r="G110" s="253"/>
      <c r="H110" s="254" t="s">
        <v>22</v>
      </c>
      <c r="I110" s="256"/>
      <c r="J110" s="253"/>
      <c r="K110" s="253"/>
      <c r="L110" s="257"/>
      <c r="M110" s="258"/>
      <c r="N110" s="259"/>
      <c r="O110" s="259"/>
      <c r="P110" s="259"/>
      <c r="Q110" s="259"/>
      <c r="R110" s="259"/>
      <c r="S110" s="259"/>
      <c r="T110" s="260"/>
      <c r="AT110" s="261" t="s">
        <v>180</v>
      </c>
      <c r="AU110" s="261" t="s">
        <v>85</v>
      </c>
      <c r="AV110" s="12" t="s">
        <v>24</v>
      </c>
      <c r="AW110" s="12" t="s">
        <v>39</v>
      </c>
      <c r="AX110" s="12" t="s">
        <v>76</v>
      </c>
      <c r="AY110" s="261" t="s">
        <v>138</v>
      </c>
    </row>
    <row r="111" spans="2:51" s="13" customFormat="1" ht="13.5">
      <c r="B111" s="262"/>
      <c r="C111" s="263"/>
      <c r="D111" s="246" t="s">
        <v>180</v>
      </c>
      <c r="E111" s="264" t="s">
        <v>22</v>
      </c>
      <c r="F111" s="265" t="s">
        <v>708</v>
      </c>
      <c r="G111" s="263"/>
      <c r="H111" s="266">
        <v>1433</v>
      </c>
      <c r="I111" s="267"/>
      <c r="J111" s="263"/>
      <c r="K111" s="263"/>
      <c r="L111" s="268"/>
      <c r="M111" s="269"/>
      <c r="N111" s="270"/>
      <c r="O111" s="270"/>
      <c r="P111" s="270"/>
      <c r="Q111" s="270"/>
      <c r="R111" s="270"/>
      <c r="S111" s="270"/>
      <c r="T111" s="271"/>
      <c r="AT111" s="272" t="s">
        <v>180</v>
      </c>
      <c r="AU111" s="272" t="s">
        <v>85</v>
      </c>
      <c r="AV111" s="13" t="s">
        <v>85</v>
      </c>
      <c r="AW111" s="13" t="s">
        <v>39</v>
      </c>
      <c r="AX111" s="13" t="s">
        <v>76</v>
      </c>
      <c r="AY111" s="272" t="s">
        <v>138</v>
      </c>
    </row>
    <row r="112" spans="2:51" s="14" customFormat="1" ht="13.5">
      <c r="B112" s="273"/>
      <c r="C112" s="274"/>
      <c r="D112" s="246" t="s">
        <v>180</v>
      </c>
      <c r="E112" s="275" t="s">
        <v>22</v>
      </c>
      <c r="F112" s="276" t="s">
        <v>183</v>
      </c>
      <c r="G112" s="274"/>
      <c r="H112" s="277">
        <v>1433</v>
      </c>
      <c r="I112" s="278"/>
      <c r="J112" s="274"/>
      <c r="K112" s="274"/>
      <c r="L112" s="279"/>
      <c r="M112" s="280"/>
      <c r="N112" s="281"/>
      <c r="O112" s="281"/>
      <c r="P112" s="281"/>
      <c r="Q112" s="281"/>
      <c r="R112" s="281"/>
      <c r="S112" s="281"/>
      <c r="T112" s="282"/>
      <c r="AT112" s="283" t="s">
        <v>180</v>
      </c>
      <c r="AU112" s="283" t="s">
        <v>85</v>
      </c>
      <c r="AV112" s="14" t="s">
        <v>137</v>
      </c>
      <c r="AW112" s="14" t="s">
        <v>39</v>
      </c>
      <c r="AX112" s="14" t="s">
        <v>24</v>
      </c>
      <c r="AY112" s="283" t="s">
        <v>138</v>
      </c>
    </row>
    <row r="113" spans="2:65" s="1" customFormat="1" ht="16.5" customHeight="1">
      <c r="B113" s="47"/>
      <c r="C113" s="234" t="s">
        <v>149</v>
      </c>
      <c r="D113" s="234" t="s">
        <v>140</v>
      </c>
      <c r="E113" s="235" t="s">
        <v>190</v>
      </c>
      <c r="F113" s="236" t="s">
        <v>191</v>
      </c>
      <c r="G113" s="237" t="s">
        <v>176</v>
      </c>
      <c r="H113" s="238">
        <v>1074.75</v>
      </c>
      <c r="I113" s="239"/>
      <c r="J113" s="240">
        <f>ROUND(I113*H113,2)</f>
        <v>0</v>
      </c>
      <c r="K113" s="236" t="s">
        <v>177</v>
      </c>
      <c r="L113" s="73"/>
      <c r="M113" s="241" t="s">
        <v>22</v>
      </c>
      <c r="N113" s="242" t="s">
        <v>47</v>
      </c>
      <c r="O113" s="48"/>
      <c r="P113" s="243">
        <f>O113*H113</f>
        <v>0</v>
      </c>
      <c r="Q113" s="243">
        <v>0</v>
      </c>
      <c r="R113" s="243">
        <f>Q113*H113</f>
        <v>0</v>
      </c>
      <c r="S113" s="243">
        <v>0.316</v>
      </c>
      <c r="T113" s="244">
        <f>S113*H113</f>
        <v>339.621</v>
      </c>
      <c r="AR113" s="25" t="s">
        <v>137</v>
      </c>
      <c r="AT113" s="25" t="s">
        <v>140</v>
      </c>
      <c r="AU113" s="25" t="s">
        <v>85</v>
      </c>
      <c r="AY113" s="25" t="s">
        <v>138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24</v>
      </c>
      <c r="BK113" s="245">
        <f>ROUND(I113*H113,2)</f>
        <v>0</v>
      </c>
      <c r="BL113" s="25" t="s">
        <v>137</v>
      </c>
      <c r="BM113" s="25" t="s">
        <v>709</v>
      </c>
    </row>
    <row r="114" spans="2:47" s="1" customFormat="1" ht="13.5">
      <c r="B114" s="47"/>
      <c r="C114" s="75"/>
      <c r="D114" s="246" t="s">
        <v>146</v>
      </c>
      <c r="E114" s="75"/>
      <c r="F114" s="247" t="s">
        <v>193</v>
      </c>
      <c r="G114" s="75"/>
      <c r="H114" s="75"/>
      <c r="I114" s="204"/>
      <c r="J114" s="75"/>
      <c r="K114" s="75"/>
      <c r="L114" s="73"/>
      <c r="M114" s="248"/>
      <c r="N114" s="48"/>
      <c r="O114" s="48"/>
      <c r="P114" s="48"/>
      <c r="Q114" s="48"/>
      <c r="R114" s="48"/>
      <c r="S114" s="48"/>
      <c r="T114" s="96"/>
      <c r="AT114" s="25" t="s">
        <v>146</v>
      </c>
      <c r="AU114" s="25" t="s">
        <v>85</v>
      </c>
    </row>
    <row r="115" spans="2:51" s="12" customFormat="1" ht="13.5">
      <c r="B115" s="252"/>
      <c r="C115" s="253"/>
      <c r="D115" s="246" t="s">
        <v>180</v>
      </c>
      <c r="E115" s="254" t="s">
        <v>22</v>
      </c>
      <c r="F115" s="255" t="s">
        <v>194</v>
      </c>
      <c r="G115" s="253"/>
      <c r="H115" s="254" t="s">
        <v>22</v>
      </c>
      <c r="I115" s="256"/>
      <c r="J115" s="253"/>
      <c r="K115" s="253"/>
      <c r="L115" s="257"/>
      <c r="M115" s="258"/>
      <c r="N115" s="259"/>
      <c r="O115" s="259"/>
      <c r="P115" s="259"/>
      <c r="Q115" s="259"/>
      <c r="R115" s="259"/>
      <c r="S115" s="259"/>
      <c r="T115" s="260"/>
      <c r="AT115" s="261" t="s">
        <v>180</v>
      </c>
      <c r="AU115" s="261" t="s">
        <v>85</v>
      </c>
      <c r="AV115" s="12" t="s">
        <v>24</v>
      </c>
      <c r="AW115" s="12" t="s">
        <v>39</v>
      </c>
      <c r="AX115" s="12" t="s">
        <v>76</v>
      </c>
      <c r="AY115" s="261" t="s">
        <v>138</v>
      </c>
    </row>
    <row r="116" spans="2:51" s="13" customFormat="1" ht="13.5">
      <c r="B116" s="262"/>
      <c r="C116" s="263"/>
      <c r="D116" s="246" t="s">
        <v>180</v>
      </c>
      <c r="E116" s="264" t="s">
        <v>22</v>
      </c>
      <c r="F116" s="265" t="s">
        <v>710</v>
      </c>
      <c r="G116" s="263"/>
      <c r="H116" s="266">
        <v>1074.75</v>
      </c>
      <c r="I116" s="267"/>
      <c r="J116" s="263"/>
      <c r="K116" s="263"/>
      <c r="L116" s="268"/>
      <c r="M116" s="269"/>
      <c r="N116" s="270"/>
      <c r="O116" s="270"/>
      <c r="P116" s="270"/>
      <c r="Q116" s="270"/>
      <c r="R116" s="270"/>
      <c r="S116" s="270"/>
      <c r="T116" s="271"/>
      <c r="AT116" s="272" t="s">
        <v>180</v>
      </c>
      <c r="AU116" s="272" t="s">
        <v>85</v>
      </c>
      <c r="AV116" s="13" t="s">
        <v>85</v>
      </c>
      <c r="AW116" s="13" t="s">
        <v>39</v>
      </c>
      <c r="AX116" s="13" t="s">
        <v>76</v>
      </c>
      <c r="AY116" s="272" t="s">
        <v>138</v>
      </c>
    </row>
    <row r="117" spans="2:51" s="14" customFormat="1" ht="13.5">
      <c r="B117" s="273"/>
      <c r="C117" s="274"/>
      <c r="D117" s="246" t="s">
        <v>180</v>
      </c>
      <c r="E117" s="275" t="s">
        <v>22</v>
      </c>
      <c r="F117" s="276" t="s">
        <v>183</v>
      </c>
      <c r="G117" s="274"/>
      <c r="H117" s="277">
        <v>1074.75</v>
      </c>
      <c r="I117" s="278"/>
      <c r="J117" s="274"/>
      <c r="K117" s="274"/>
      <c r="L117" s="279"/>
      <c r="M117" s="280"/>
      <c r="N117" s="281"/>
      <c r="O117" s="281"/>
      <c r="P117" s="281"/>
      <c r="Q117" s="281"/>
      <c r="R117" s="281"/>
      <c r="S117" s="281"/>
      <c r="T117" s="282"/>
      <c r="AT117" s="283" t="s">
        <v>180</v>
      </c>
      <c r="AU117" s="283" t="s">
        <v>85</v>
      </c>
      <c r="AV117" s="14" t="s">
        <v>137</v>
      </c>
      <c r="AW117" s="14" t="s">
        <v>39</v>
      </c>
      <c r="AX117" s="14" t="s">
        <v>24</v>
      </c>
      <c r="AY117" s="283" t="s">
        <v>138</v>
      </c>
    </row>
    <row r="118" spans="2:65" s="1" customFormat="1" ht="25.5" customHeight="1">
      <c r="B118" s="47"/>
      <c r="C118" s="234" t="s">
        <v>206</v>
      </c>
      <c r="D118" s="234" t="s">
        <v>140</v>
      </c>
      <c r="E118" s="235" t="s">
        <v>196</v>
      </c>
      <c r="F118" s="236" t="s">
        <v>197</v>
      </c>
      <c r="G118" s="237" t="s">
        <v>176</v>
      </c>
      <c r="H118" s="238">
        <v>1433</v>
      </c>
      <c r="I118" s="239"/>
      <c r="J118" s="240">
        <f>ROUND(I118*H118,2)</f>
        <v>0</v>
      </c>
      <c r="K118" s="236" t="s">
        <v>177</v>
      </c>
      <c r="L118" s="73"/>
      <c r="M118" s="241" t="s">
        <v>22</v>
      </c>
      <c r="N118" s="242" t="s">
        <v>47</v>
      </c>
      <c r="O118" s="48"/>
      <c r="P118" s="243">
        <f>O118*H118</f>
        <v>0</v>
      </c>
      <c r="Q118" s="243">
        <v>6E-05</v>
      </c>
      <c r="R118" s="243">
        <f>Q118*H118</f>
        <v>0.08598</v>
      </c>
      <c r="S118" s="243">
        <v>0.103</v>
      </c>
      <c r="T118" s="244">
        <f>S118*H118</f>
        <v>147.599</v>
      </c>
      <c r="AR118" s="25" t="s">
        <v>137</v>
      </c>
      <c r="AT118" s="25" t="s">
        <v>140</v>
      </c>
      <c r="AU118" s="25" t="s">
        <v>85</v>
      </c>
      <c r="AY118" s="25" t="s">
        <v>138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24</v>
      </c>
      <c r="BK118" s="245">
        <f>ROUND(I118*H118,2)</f>
        <v>0</v>
      </c>
      <c r="BL118" s="25" t="s">
        <v>137</v>
      </c>
      <c r="BM118" s="25" t="s">
        <v>711</v>
      </c>
    </row>
    <row r="119" spans="2:47" s="1" customFormat="1" ht="13.5">
      <c r="B119" s="47"/>
      <c r="C119" s="75"/>
      <c r="D119" s="246" t="s">
        <v>146</v>
      </c>
      <c r="E119" s="75"/>
      <c r="F119" s="247" t="s">
        <v>199</v>
      </c>
      <c r="G119" s="75"/>
      <c r="H119" s="75"/>
      <c r="I119" s="204"/>
      <c r="J119" s="75"/>
      <c r="K119" s="75"/>
      <c r="L119" s="73"/>
      <c r="M119" s="248"/>
      <c r="N119" s="48"/>
      <c r="O119" s="48"/>
      <c r="P119" s="48"/>
      <c r="Q119" s="48"/>
      <c r="R119" s="48"/>
      <c r="S119" s="48"/>
      <c r="T119" s="96"/>
      <c r="AT119" s="25" t="s">
        <v>146</v>
      </c>
      <c r="AU119" s="25" t="s">
        <v>85</v>
      </c>
    </row>
    <row r="120" spans="2:51" s="13" customFormat="1" ht="13.5">
      <c r="B120" s="262"/>
      <c r="C120" s="263"/>
      <c r="D120" s="246" t="s">
        <v>180</v>
      </c>
      <c r="E120" s="264" t="s">
        <v>22</v>
      </c>
      <c r="F120" s="265" t="s">
        <v>712</v>
      </c>
      <c r="G120" s="263"/>
      <c r="H120" s="266">
        <v>1433</v>
      </c>
      <c r="I120" s="267"/>
      <c r="J120" s="263"/>
      <c r="K120" s="263"/>
      <c r="L120" s="268"/>
      <c r="M120" s="269"/>
      <c r="N120" s="270"/>
      <c r="O120" s="270"/>
      <c r="P120" s="270"/>
      <c r="Q120" s="270"/>
      <c r="R120" s="270"/>
      <c r="S120" s="270"/>
      <c r="T120" s="271"/>
      <c r="AT120" s="272" t="s">
        <v>180</v>
      </c>
      <c r="AU120" s="272" t="s">
        <v>85</v>
      </c>
      <c r="AV120" s="13" t="s">
        <v>85</v>
      </c>
      <c r="AW120" s="13" t="s">
        <v>39</v>
      </c>
      <c r="AX120" s="13" t="s">
        <v>76</v>
      </c>
      <c r="AY120" s="272" t="s">
        <v>138</v>
      </c>
    </row>
    <row r="121" spans="2:51" s="14" customFormat="1" ht="13.5">
      <c r="B121" s="273"/>
      <c r="C121" s="274"/>
      <c r="D121" s="246" t="s">
        <v>180</v>
      </c>
      <c r="E121" s="275" t="s">
        <v>22</v>
      </c>
      <c r="F121" s="276" t="s">
        <v>183</v>
      </c>
      <c r="G121" s="274"/>
      <c r="H121" s="277">
        <v>1433</v>
      </c>
      <c r="I121" s="278"/>
      <c r="J121" s="274"/>
      <c r="K121" s="274"/>
      <c r="L121" s="279"/>
      <c r="M121" s="280"/>
      <c r="N121" s="281"/>
      <c r="O121" s="281"/>
      <c r="P121" s="281"/>
      <c r="Q121" s="281"/>
      <c r="R121" s="281"/>
      <c r="S121" s="281"/>
      <c r="T121" s="282"/>
      <c r="AT121" s="283" t="s">
        <v>180</v>
      </c>
      <c r="AU121" s="283" t="s">
        <v>85</v>
      </c>
      <c r="AV121" s="14" t="s">
        <v>137</v>
      </c>
      <c r="AW121" s="14" t="s">
        <v>39</v>
      </c>
      <c r="AX121" s="14" t="s">
        <v>24</v>
      </c>
      <c r="AY121" s="283" t="s">
        <v>138</v>
      </c>
    </row>
    <row r="122" spans="2:65" s="1" customFormat="1" ht="16.5" customHeight="1">
      <c r="B122" s="47"/>
      <c r="C122" s="234" t="s">
        <v>212</v>
      </c>
      <c r="D122" s="234" t="s">
        <v>140</v>
      </c>
      <c r="E122" s="235" t="s">
        <v>201</v>
      </c>
      <c r="F122" s="236" t="s">
        <v>202</v>
      </c>
      <c r="G122" s="237" t="s">
        <v>203</v>
      </c>
      <c r="H122" s="238">
        <v>50</v>
      </c>
      <c r="I122" s="239"/>
      <c r="J122" s="240">
        <f>ROUND(I122*H122,2)</f>
        <v>0</v>
      </c>
      <c r="K122" s="236" t="s">
        <v>177</v>
      </c>
      <c r="L122" s="73"/>
      <c r="M122" s="241" t="s">
        <v>22</v>
      </c>
      <c r="N122" s="242" t="s">
        <v>47</v>
      </c>
      <c r="O122" s="48"/>
      <c r="P122" s="243">
        <f>O122*H122</f>
        <v>0</v>
      </c>
      <c r="Q122" s="243">
        <v>0.00789</v>
      </c>
      <c r="R122" s="243">
        <f>Q122*H122</f>
        <v>0.39449999999999996</v>
      </c>
      <c r="S122" s="243">
        <v>0</v>
      </c>
      <c r="T122" s="244">
        <f>S122*H122</f>
        <v>0</v>
      </c>
      <c r="AR122" s="25" t="s">
        <v>137</v>
      </c>
      <c r="AT122" s="25" t="s">
        <v>140</v>
      </c>
      <c r="AU122" s="25" t="s">
        <v>85</v>
      </c>
      <c r="AY122" s="25" t="s">
        <v>138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24</v>
      </c>
      <c r="BK122" s="245">
        <f>ROUND(I122*H122,2)</f>
        <v>0</v>
      </c>
      <c r="BL122" s="25" t="s">
        <v>137</v>
      </c>
      <c r="BM122" s="25" t="s">
        <v>713</v>
      </c>
    </row>
    <row r="123" spans="2:47" s="1" customFormat="1" ht="13.5">
      <c r="B123" s="47"/>
      <c r="C123" s="75"/>
      <c r="D123" s="246" t="s">
        <v>146</v>
      </c>
      <c r="E123" s="75"/>
      <c r="F123" s="247" t="s">
        <v>205</v>
      </c>
      <c r="G123" s="75"/>
      <c r="H123" s="75"/>
      <c r="I123" s="204"/>
      <c r="J123" s="75"/>
      <c r="K123" s="75"/>
      <c r="L123" s="73"/>
      <c r="M123" s="248"/>
      <c r="N123" s="48"/>
      <c r="O123" s="48"/>
      <c r="P123" s="48"/>
      <c r="Q123" s="48"/>
      <c r="R123" s="48"/>
      <c r="S123" s="48"/>
      <c r="T123" s="96"/>
      <c r="AT123" s="25" t="s">
        <v>146</v>
      </c>
      <c r="AU123" s="25" t="s">
        <v>85</v>
      </c>
    </row>
    <row r="124" spans="2:65" s="1" customFormat="1" ht="16.5" customHeight="1">
      <c r="B124" s="47"/>
      <c r="C124" s="234" t="s">
        <v>218</v>
      </c>
      <c r="D124" s="234" t="s">
        <v>140</v>
      </c>
      <c r="E124" s="235" t="s">
        <v>207</v>
      </c>
      <c r="F124" s="236" t="s">
        <v>208</v>
      </c>
      <c r="G124" s="237" t="s">
        <v>209</v>
      </c>
      <c r="H124" s="238">
        <v>240</v>
      </c>
      <c r="I124" s="239"/>
      <c r="J124" s="240">
        <f>ROUND(I124*H124,2)</f>
        <v>0</v>
      </c>
      <c r="K124" s="236" t="s">
        <v>177</v>
      </c>
      <c r="L124" s="73"/>
      <c r="M124" s="241" t="s">
        <v>22</v>
      </c>
      <c r="N124" s="242" t="s">
        <v>47</v>
      </c>
      <c r="O124" s="4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AR124" s="25" t="s">
        <v>137</v>
      </c>
      <c r="AT124" s="25" t="s">
        <v>140</v>
      </c>
      <c r="AU124" s="25" t="s">
        <v>85</v>
      </c>
      <c r="AY124" s="25" t="s">
        <v>138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24</v>
      </c>
      <c r="BK124" s="245">
        <f>ROUND(I124*H124,2)</f>
        <v>0</v>
      </c>
      <c r="BL124" s="25" t="s">
        <v>137</v>
      </c>
      <c r="BM124" s="25" t="s">
        <v>714</v>
      </c>
    </row>
    <row r="125" spans="2:47" s="1" customFormat="1" ht="13.5">
      <c r="B125" s="47"/>
      <c r="C125" s="75"/>
      <c r="D125" s="246" t="s">
        <v>146</v>
      </c>
      <c r="E125" s="75"/>
      <c r="F125" s="247" t="s">
        <v>211</v>
      </c>
      <c r="G125" s="75"/>
      <c r="H125" s="75"/>
      <c r="I125" s="204"/>
      <c r="J125" s="75"/>
      <c r="K125" s="75"/>
      <c r="L125" s="73"/>
      <c r="M125" s="248"/>
      <c r="N125" s="48"/>
      <c r="O125" s="48"/>
      <c r="P125" s="48"/>
      <c r="Q125" s="48"/>
      <c r="R125" s="48"/>
      <c r="S125" s="48"/>
      <c r="T125" s="96"/>
      <c r="AT125" s="25" t="s">
        <v>146</v>
      </c>
      <c r="AU125" s="25" t="s">
        <v>85</v>
      </c>
    </row>
    <row r="126" spans="2:65" s="1" customFormat="1" ht="25.5" customHeight="1">
      <c r="B126" s="47"/>
      <c r="C126" s="234" t="s">
        <v>224</v>
      </c>
      <c r="D126" s="234" t="s">
        <v>140</v>
      </c>
      <c r="E126" s="235" t="s">
        <v>213</v>
      </c>
      <c r="F126" s="236" t="s">
        <v>214</v>
      </c>
      <c r="G126" s="237" t="s">
        <v>215</v>
      </c>
      <c r="H126" s="238">
        <v>30</v>
      </c>
      <c r="I126" s="239"/>
      <c r="J126" s="240">
        <f>ROUND(I126*H126,2)</f>
        <v>0</v>
      </c>
      <c r="K126" s="236" t="s">
        <v>177</v>
      </c>
      <c r="L126" s="73"/>
      <c r="M126" s="241" t="s">
        <v>22</v>
      </c>
      <c r="N126" s="242" t="s">
        <v>47</v>
      </c>
      <c r="O126" s="4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AR126" s="25" t="s">
        <v>137</v>
      </c>
      <c r="AT126" s="25" t="s">
        <v>140</v>
      </c>
      <c r="AU126" s="25" t="s">
        <v>85</v>
      </c>
      <c r="AY126" s="25" t="s">
        <v>138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25" t="s">
        <v>24</v>
      </c>
      <c r="BK126" s="245">
        <f>ROUND(I126*H126,2)</f>
        <v>0</v>
      </c>
      <c r="BL126" s="25" t="s">
        <v>137</v>
      </c>
      <c r="BM126" s="25" t="s">
        <v>715</v>
      </c>
    </row>
    <row r="127" spans="2:47" s="1" customFormat="1" ht="13.5">
      <c r="B127" s="47"/>
      <c r="C127" s="75"/>
      <c r="D127" s="246" t="s">
        <v>146</v>
      </c>
      <c r="E127" s="75"/>
      <c r="F127" s="247" t="s">
        <v>217</v>
      </c>
      <c r="G127" s="75"/>
      <c r="H127" s="75"/>
      <c r="I127" s="204"/>
      <c r="J127" s="75"/>
      <c r="K127" s="75"/>
      <c r="L127" s="73"/>
      <c r="M127" s="248"/>
      <c r="N127" s="48"/>
      <c r="O127" s="48"/>
      <c r="P127" s="48"/>
      <c r="Q127" s="48"/>
      <c r="R127" s="48"/>
      <c r="S127" s="48"/>
      <c r="T127" s="96"/>
      <c r="AT127" s="25" t="s">
        <v>146</v>
      </c>
      <c r="AU127" s="25" t="s">
        <v>85</v>
      </c>
    </row>
    <row r="128" spans="2:65" s="1" customFormat="1" ht="16.5" customHeight="1">
      <c r="B128" s="47"/>
      <c r="C128" s="234" t="s">
        <v>29</v>
      </c>
      <c r="D128" s="234" t="s">
        <v>140</v>
      </c>
      <c r="E128" s="235" t="s">
        <v>716</v>
      </c>
      <c r="F128" s="236" t="s">
        <v>717</v>
      </c>
      <c r="G128" s="237" t="s">
        <v>203</v>
      </c>
      <c r="H128" s="238">
        <v>15</v>
      </c>
      <c r="I128" s="239"/>
      <c r="J128" s="240">
        <f>ROUND(I128*H128,2)</f>
        <v>0</v>
      </c>
      <c r="K128" s="236" t="s">
        <v>177</v>
      </c>
      <c r="L128" s="73"/>
      <c r="M128" s="241" t="s">
        <v>22</v>
      </c>
      <c r="N128" s="242" t="s">
        <v>47</v>
      </c>
      <c r="O128" s="48"/>
      <c r="P128" s="243">
        <f>O128*H128</f>
        <v>0</v>
      </c>
      <c r="Q128" s="243">
        <v>0.00868</v>
      </c>
      <c r="R128" s="243">
        <f>Q128*H128</f>
        <v>0.1302</v>
      </c>
      <c r="S128" s="243">
        <v>0</v>
      </c>
      <c r="T128" s="244">
        <f>S128*H128</f>
        <v>0</v>
      </c>
      <c r="AR128" s="25" t="s">
        <v>137</v>
      </c>
      <c r="AT128" s="25" t="s">
        <v>140</v>
      </c>
      <c r="AU128" s="25" t="s">
        <v>85</v>
      </c>
      <c r="AY128" s="25" t="s">
        <v>138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24</v>
      </c>
      <c r="BK128" s="245">
        <f>ROUND(I128*H128,2)</f>
        <v>0</v>
      </c>
      <c r="BL128" s="25" t="s">
        <v>137</v>
      </c>
      <c r="BM128" s="25" t="s">
        <v>718</v>
      </c>
    </row>
    <row r="129" spans="2:47" s="1" customFormat="1" ht="13.5">
      <c r="B129" s="47"/>
      <c r="C129" s="75"/>
      <c r="D129" s="246" t="s">
        <v>146</v>
      </c>
      <c r="E129" s="75"/>
      <c r="F129" s="247" t="s">
        <v>719</v>
      </c>
      <c r="G129" s="75"/>
      <c r="H129" s="75"/>
      <c r="I129" s="204"/>
      <c r="J129" s="75"/>
      <c r="K129" s="75"/>
      <c r="L129" s="73"/>
      <c r="M129" s="248"/>
      <c r="N129" s="48"/>
      <c r="O129" s="48"/>
      <c r="P129" s="48"/>
      <c r="Q129" s="48"/>
      <c r="R129" s="48"/>
      <c r="S129" s="48"/>
      <c r="T129" s="96"/>
      <c r="AT129" s="25" t="s">
        <v>146</v>
      </c>
      <c r="AU129" s="25" t="s">
        <v>85</v>
      </c>
    </row>
    <row r="130" spans="2:51" s="13" customFormat="1" ht="13.5">
      <c r="B130" s="262"/>
      <c r="C130" s="263"/>
      <c r="D130" s="246" t="s">
        <v>180</v>
      </c>
      <c r="E130" s="264" t="s">
        <v>22</v>
      </c>
      <c r="F130" s="265" t="s">
        <v>720</v>
      </c>
      <c r="G130" s="263"/>
      <c r="H130" s="266">
        <v>15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AT130" s="272" t="s">
        <v>180</v>
      </c>
      <c r="AU130" s="272" t="s">
        <v>85</v>
      </c>
      <c r="AV130" s="13" t="s">
        <v>85</v>
      </c>
      <c r="AW130" s="13" t="s">
        <v>39</v>
      </c>
      <c r="AX130" s="13" t="s">
        <v>76</v>
      </c>
      <c r="AY130" s="272" t="s">
        <v>138</v>
      </c>
    </row>
    <row r="131" spans="2:51" s="14" customFormat="1" ht="13.5">
      <c r="B131" s="273"/>
      <c r="C131" s="274"/>
      <c r="D131" s="246" t="s">
        <v>180</v>
      </c>
      <c r="E131" s="275" t="s">
        <v>22</v>
      </c>
      <c r="F131" s="276" t="s">
        <v>183</v>
      </c>
      <c r="G131" s="274"/>
      <c r="H131" s="277">
        <v>15</v>
      </c>
      <c r="I131" s="278"/>
      <c r="J131" s="274"/>
      <c r="K131" s="274"/>
      <c r="L131" s="279"/>
      <c r="M131" s="280"/>
      <c r="N131" s="281"/>
      <c r="O131" s="281"/>
      <c r="P131" s="281"/>
      <c r="Q131" s="281"/>
      <c r="R131" s="281"/>
      <c r="S131" s="281"/>
      <c r="T131" s="282"/>
      <c r="AT131" s="283" t="s">
        <v>180</v>
      </c>
      <c r="AU131" s="283" t="s">
        <v>85</v>
      </c>
      <c r="AV131" s="14" t="s">
        <v>137</v>
      </c>
      <c r="AW131" s="14" t="s">
        <v>39</v>
      </c>
      <c r="AX131" s="14" t="s">
        <v>24</v>
      </c>
      <c r="AY131" s="283" t="s">
        <v>138</v>
      </c>
    </row>
    <row r="132" spans="2:65" s="1" customFormat="1" ht="16.5" customHeight="1">
      <c r="B132" s="47"/>
      <c r="C132" s="234" t="s">
        <v>236</v>
      </c>
      <c r="D132" s="234" t="s">
        <v>140</v>
      </c>
      <c r="E132" s="235" t="s">
        <v>225</v>
      </c>
      <c r="F132" s="236" t="s">
        <v>226</v>
      </c>
      <c r="G132" s="237" t="s">
        <v>203</v>
      </c>
      <c r="H132" s="238">
        <v>5</v>
      </c>
      <c r="I132" s="239"/>
      <c r="J132" s="240">
        <f>ROUND(I132*H132,2)</f>
        <v>0</v>
      </c>
      <c r="K132" s="236" t="s">
        <v>177</v>
      </c>
      <c r="L132" s="73"/>
      <c r="M132" s="241" t="s">
        <v>22</v>
      </c>
      <c r="N132" s="242" t="s">
        <v>47</v>
      </c>
      <c r="O132" s="48"/>
      <c r="P132" s="243">
        <f>O132*H132</f>
        <v>0</v>
      </c>
      <c r="Q132" s="243">
        <v>0.0369</v>
      </c>
      <c r="R132" s="243">
        <f>Q132*H132</f>
        <v>0.1845</v>
      </c>
      <c r="S132" s="243">
        <v>0</v>
      </c>
      <c r="T132" s="244">
        <f>S132*H132</f>
        <v>0</v>
      </c>
      <c r="AR132" s="25" t="s">
        <v>137</v>
      </c>
      <c r="AT132" s="25" t="s">
        <v>140</v>
      </c>
      <c r="AU132" s="25" t="s">
        <v>85</v>
      </c>
      <c r="AY132" s="25" t="s">
        <v>138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24</v>
      </c>
      <c r="BK132" s="245">
        <f>ROUND(I132*H132,2)</f>
        <v>0</v>
      </c>
      <c r="BL132" s="25" t="s">
        <v>137</v>
      </c>
      <c r="BM132" s="25" t="s">
        <v>721</v>
      </c>
    </row>
    <row r="133" spans="2:47" s="1" customFormat="1" ht="13.5">
      <c r="B133" s="47"/>
      <c r="C133" s="75"/>
      <c r="D133" s="246" t="s">
        <v>146</v>
      </c>
      <c r="E133" s="75"/>
      <c r="F133" s="247" t="s">
        <v>228</v>
      </c>
      <c r="G133" s="75"/>
      <c r="H133" s="75"/>
      <c r="I133" s="204"/>
      <c r="J133" s="75"/>
      <c r="K133" s="75"/>
      <c r="L133" s="73"/>
      <c r="M133" s="248"/>
      <c r="N133" s="48"/>
      <c r="O133" s="48"/>
      <c r="P133" s="48"/>
      <c r="Q133" s="48"/>
      <c r="R133" s="48"/>
      <c r="S133" s="48"/>
      <c r="T133" s="96"/>
      <c r="AT133" s="25" t="s">
        <v>146</v>
      </c>
      <c r="AU133" s="25" t="s">
        <v>85</v>
      </c>
    </row>
    <row r="134" spans="2:51" s="13" customFormat="1" ht="13.5">
      <c r="B134" s="262"/>
      <c r="C134" s="263"/>
      <c r="D134" s="246" t="s">
        <v>180</v>
      </c>
      <c r="E134" s="264" t="s">
        <v>22</v>
      </c>
      <c r="F134" s="265" t="s">
        <v>722</v>
      </c>
      <c r="G134" s="263"/>
      <c r="H134" s="266">
        <v>5</v>
      </c>
      <c r="I134" s="267"/>
      <c r="J134" s="263"/>
      <c r="K134" s="263"/>
      <c r="L134" s="268"/>
      <c r="M134" s="269"/>
      <c r="N134" s="270"/>
      <c r="O134" s="270"/>
      <c r="P134" s="270"/>
      <c r="Q134" s="270"/>
      <c r="R134" s="270"/>
      <c r="S134" s="270"/>
      <c r="T134" s="271"/>
      <c r="AT134" s="272" t="s">
        <v>180</v>
      </c>
      <c r="AU134" s="272" t="s">
        <v>85</v>
      </c>
      <c r="AV134" s="13" t="s">
        <v>85</v>
      </c>
      <c r="AW134" s="13" t="s">
        <v>39</v>
      </c>
      <c r="AX134" s="13" t="s">
        <v>76</v>
      </c>
      <c r="AY134" s="272" t="s">
        <v>138</v>
      </c>
    </row>
    <row r="135" spans="2:51" s="14" customFormat="1" ht="13.5">
      <c r="B135" s="273"/>
      <c r="C135" s="274"/>
      <c r="D135" s="246" t="s">
        <v>180</v>
      </c>
      <c r="E135" s="275" t="s">
        <v>22</v>
      </c>
      <c r="F135" s="276" t="s">
        <v>183</v>
      </c>
      <c r="G135" s="274"/>
      <c r="H135" s="277">
        <v>5</v>
      </c>
      <c r="I135" s="278"/>
      <c r="J135" s="274"/>
      <c r="K135" s="274"/>
      <c r="L135" s="279"/>
      <c r="M135" s="280"/>
      <c r="N135" s="281"/>
      <c r="O135" s="281"/>
      <c r="P135" s="281"/>
      <c r="Q135" s="281"/>
      <c r="R135" s="281"/>
      <c r="S135" s="281"/>
      <c r="T135" s="282"/>
      <c r="AT135" s="283" t="s">
        <v>180</v>
      </c>
      <c r="AU135" s="283" t="s">
        <v>85</v>
      </c>
      <c r="AV135" s="14" t="s">
        <v>137</v>
      </c>
      <c r="AW135" s="14" t="s">
        <v>39</v>
      </c>
      <c r="AX135" s="14" t="s">
        <v>24</v>
      </c>
      <c r="AY135" s="283" t="s">
        <v>138</v>
      </c>
    </row>
    <row r="136" spans="2:65" s="1" customFormat="1" ht="25.5" customHeight="1">
      <c r="B136" s="47"/>
      <c r="C136" s="234" t="s">
        <v>247</v>
      </c>
      <c r="D136" s="234" t="s">
        <v>140</v>
      </c>
      <c r="E136" s="235" t="s">
        <v>230</v>
      </c>
      <c r="F136" s="236" t="s">
        <v>231</v>
      </c>
      <c r="G136" s="237" t="s">
        <v>232</v>
      </c>
      <c r="H136" s="238">
        <v>30</v>
      </c>
      <c r="I136" s="239"/>
      <c r="J136" s="240">
        <f>ROUND(I136*H136,2)</f>
        <v>0</v>
      </c>
      <c r="K136" s="236" t="s">
        <v>177</v>
      </c>
      <c r="L136" s="73"/>
      <c r="M136" s="241" t="s">
        <v>22</v>
      </c>
      <c r="N136" s="242" t="s">
        <v>47</v>
      </c>
      <c r="O136" s="4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AR136" s="25" t="s">
        <v>137</v>
      </c>
      <c r="AT136" s="25" t="s">
        <v>140</v>
      </c>
      <c r="AU136" s="25" t="s">
        <v>85</v>
      </c>
      <c r="AY136" s="25" t="s">
        <v>138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24</v>
      </c>
      <c r="BK136" s="245">
        <f>ROUND(I136*H136,2)</f>
        <v>0</v>
      </c>
      <c r="BL136" s="25" t="s">
        <v>137</v>
      </c>
      <c r="BM136" s="25" t="s">
        <v>723</v>
      </c>
    </row>
    <row r="137" spans="2:47" s="1" customFormat="1" ht="13.5">
      <c r="B137" s="47"/>
      <c r="C137" s="75"/>
      <c r="D137" s="246" t="s">
        <v>146</v>
      </c>
      <c r="E137" s="75"/>
      <c r="F137" s="247" t="s">
        <v>234</v>
      </c>
      <c r="G137" s="75"/>
      <c r="H137" s="75"/>
      <c r="I137" s="204"/>
      <c r="J137" s="75"/>
      <c r="K137" s="75"/>
      <c r="L137" s="73"/>
      <c r="M137" s="248"/>
      <c r="N137" s="48"/>
      <c r="O137" s="48"/>
      <c r="P137" s="48"/>
      <c r="Q137" s="48"/>
      <c r="R137" s="48"/>
      <c r="S137" s="48"/>
      <c r="T137" s="96"/>
      <c r="AT137" s="25" t="s">
        <v>146</v>
      </c>
      <c r="AU137" s="25" t="s">
        <v>85</v>
      </c>
    </row>
    <row r="138" spans="2:51" s="13" customFormat="1" ht="13.5">
      <c r="B138" s="262"/>
      <c r="C138" s="263"/>
      <c r="D138" s="246" t="s">
        <v>180</v>
      </c>
      <c r="E138" s="264" t="s">
        <v>22</v>
      </c>
      <c r="F138" s="265" t="s">
        <v>724</v>
      </c>
      <c r="G138" s="263"/>
      <c r="H138" s="266">
        <v>30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AT138" s="272" t="s">
        <v>180</v>
      </c>
      <c r="AU138" s="272" t="s">
        <v>85</v>
      </c>
      <c r="AV138" s="13" t="s">
        <v>85</v>
      </c>
      <c r="AW138" s="13" t="s">
        <v>39</v>
      </c>
      <c r="AX138" s="13" t="s">
        <v>76</v>
      </c>
      <c r="AY138" s="272" t="s">
        <v>138</v>
      </c>
    </row>
    <row r="139" spans="2:51" s="14" customFormat="1" ht="13.5">
      <c r="B139" s="273"/>
      <c r="C139" s="274"/>
      <c r="D139" s="246" t="s">
        <v>180</v>
      </c>
      <c r="E139" s="275" t="s">
        <v>22</v>
      </c>
      <c r="F139" s="276" t="s">
        <v>183</v>
      </c>
      <c r="G139" s="274"/>
      <c r="H139" s="277">
        <v>30</v>
      </c>
      <c r="I139" s="278"/>
      <c r="J139" s="274"/>
      <c r="K139" s="274"/>
      <c r="L139" s="279"/>
      <c r="M139" s="280"/>
      <c r="N139" s="281"/>
      <c r="O139" s="281"/>
      <c r="P139" s="281"/>
      <c r="Q139" s="281"/>
      <c r="R139" s="281"/>
      <c r="S139" s="281"/>
      <c r="T139" s="282"/>
      <c r="AT139" s="283" t="s">
        <v>180</v>
      </c>
      <c r="AU139" s="283" t="s">
        <v>85</v>
      </c>
      <c r="AV139" s="14" t="s">
        <v>137</v>
      </c>
      <c r="AW139" s="14" t="s">
        <v>39</v>
      </c>
      <c r="AX139" s="14" t="s">
        <v>24</v>
      </c>
      <c r="AY139" s="283" t="s">
        <v>138</v>
      </c>
    </row>
    <row r="140" spans="2:65" s="1" customFormat="1" ht="16.5" customHeight="1">
      <c r="B140" s="47"/>
      <c r="C140" s="234" t="s">
        <v>253</v>
      </c>
      <c r="D140" s="234" t="s">
        <v>140</v>
      </c>
      <c r="E140" s="235" t="s">
        <v>237</v>
      </c>
      <c r="F140" s="236" t="s">
        <v>238</v>
      </c>
      <c r="G140" s="237" t="s">
        <v>232</v>
      </c>
      <c r="H140" s="238">
        <v>479.603</v>
      </c>
      <c r="I140" s="239"/>
      <c r="J140" s="240">
        <f>ROUND(I140*H140,2)</f>
        <v>0</v>
      </c>
      <c r="K140" s="236" t="s">
        <v>177</v>
      </c>
      <c r="L140" s="73"/>
      <c r="M140" s="241" t="s">
        <v>22</v>
      </c>
      <c r="N140" s="242" t="s">
        <v>47</v>
      </c>
      <c r="O140" s="4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AR140" s="25" t="s">
        <v>137</v>
      </c>
      <c r="AT140" s="25" t="s">
        <v>140</v>
      </c>
      <c r="AU140" s="25" t="s">
        <v>85</v>
      </c>
      <c r="AY140" s="25" t="s">
        <v>138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24</v>
      </c>
      <c r="BK140" s="245">
        <f>ROUND(I140*H140,2)</f>
        <v>0</v>
      </c>
      <c r="BL140" s="25" t="s">
        <v>137</v>
      </c>
      <c r="BM140" s="25" t="s">
        <v>725</v>
      </c>
    </row>
    <row r="141" spans="2:47" s="1" customFormat="1" ht="13.5">
      <c r="B141" s="47"/>
      <c r="C141" s="75"/>
      <c r="D141" s="246" t="s">
        <v>146</v>
      </c>
      <c r="E141" s="75"/>
      <c r="F141" s="247" t="s">
        <v>240</v>
      </c>
      <c r="G141" s="75"/>
      <c r="H141" s="75"/>
      <c r="I141" s="204"/>
      <c r="J141" s="75"/>
      <c r="K141" s="75"/>
      <c r="L141" s="73"/>
      <c r="M141" s="248"/>
      <c r="N141" s="48"/>
      <c r="O141" s="48"/>
      <c r="P141" s="48"/>
      <c r="Q141" s="48"/>
      <c r="R141" s="48"/>
      <c r="S141" s="48"/>
      <c r="T141" s="96"/>
      <c r="AT141" s="25" t="s">
        <v>146</v>
      </c>
      <c r="AU141" s="25" t="s">
        <v>85</v>
      </c>
    </row>
    <row r="142" spans="2:51" s="12" customFormat="1" ht="13.5">
      <c r="B142" s="252"/>
      <c r="C142" s="253"/>
      <c r="D142" s="246" t="s">
        <v>180</v>
      </c>
      <c r="E142" s="254" t="s">
        <v>22</v>
      </c>
      <c r="F142" s="255" t="s">
        <v>241</v>
      </c>
      <c r="G142" s="253"/>
      <c r="H142" s="254" t="s">
        <v>22</v>
      </c>
      <c r="I142" s="256"/>
      <c r="J142" s="253"/>
      <c r="K142" s="253"/>
      <c r="L142" s="257"/>
      <c r="M142" s="258"/>
      <c r="N142" s="259"/>
      <c r="O142" s="259"/>
      <c r="P142" s="259"/>
      <c r="Q142" s="259"/>
      <c r="R142" s="259"/>
      <c r="S142" s="259"/>
      <c r="T142" s="260"/>
      <c r="AT142" s="261" t="s">
        <v>180</v>
      </c>
      <c r="AU142" s="261" t="s">
        <v>85</v>
      </c>
      <c r="AV142" s="12" t="s">
        <v>24</v>
      </c>
      <c r="AW142" s="12" t="s">
        <v>39</v>
      </c>
      <c r="AX142" s="12" t="s">
        <v>76</v>
      </c>
      <c r="AY142" s="261" t="s">
        <v>138</v>
      </c>
    </row>
    <row r="143" spans="2:51" s="13" customFormat="1" ht="13.5">
      <c r="B143" s="262"/>
      <c r="C143" s="263"/>
      <c r="D143" s="246" t="s">
        <v>180</v>
      </c>
      <c r="E143" s="264" t="s">
        <v>22</v>
      </c>
      <c r="F143" s="265" t="s">
        <v>726</v>
      </c>
      <c r="G143" s="263"/>
      <c r="H143" s="266">
        <v>1337.135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AT143" s="272" t="s">
        <v>180</v>
      </c>
      <c r="AU143" s="272" t="s">
        <v>85</v>
      </c>
      <c r="AV143" s="13" t="s">
        <v>85</v>
      </c>
      <c r="AW143" s="13" t="s">
        <v>39</v>
      </c>
      <c r="AX143" s="13" t="s">
        <v>76</v>
      </c>
      <c r="AY143" s="272" t="s">
        <v>138</v>
      </c>
    </row>
    <row r="144" spans="2:51" s="13" customFormat="1" ht="13.5">
      <c r="B144" s="262"/>
      <c r="C144" s="263"/>
      <c r="D144" s="246" t="s">
        <v>180</v>
      </c>
      <c r="E144" s="264" t="s">
        <v>22</v>
      </c>
      <c r="F144" s="265" t="s">
        <v>727</v>
      </c>
      <c r="G144" s="263"/>
      <c r="H144" s="266">
        <v>14.195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AT144" s="272" t="s">
        <v>180</v>
      </c>
      <c r="AU144" s="272" t="s">
        <v>85</v>
      </c>
      <c r="AV144" s="13" t="s">
        <v>85</v>
      </c>
      <c r="AW144" s="13" t="s">
        <v>39</v>
      </c>
      <c r="AX144" s="13" t="s">
        <v>76</v>
      </c>
      <c r="AY144" s="272" t="s">
        <v>138</v>
      </c>
    </row>
    <row r="145" spans="2:51" s="13" customFormat="1" ht="13.5">
      <c r="B145" s="262"/>
      <c r="C145" s="263"/>
      <c r="D145" s="246" t="s">
        <v>180</v>
      </c>
      <c r="E145" s="264" t="s">
        <v>22</v>
      </c>
      <c r="F145" s="265" t="s">
        <v>728</v>
      </c>
      <c r="G145" s="263"/>
      <c r="H145" s="266">
        <v>27.71</v>
      </c>
      <c r="I145" s="267"/>
      <c r="J145" s="263"/>
      <c r="K145" s="263"/>
      <c r="L145" s="268"/>
      <c r="M145" s="269"/>
      <c r="N145" s="270"/>
      <c r="O145" s="270"/>
      <c r="P145" s="270"/>
      <c r="Q145" s="270"/>
      <c r="R145" s="270"/>
      <c r="S145" s="270"/>
      <c r="T145" s="271"/>
      <c r="AT145" s="272" t="s">
        <v>180</v>
      </c>
      <c r="AU145" s="272" t="s">
        <v>85</v>
      </c>
      <c r="AV145" s="13" t="s">
        <v>85</v>
      </c>
      <c r="AW145" s="13" t="s">
        <v>39</v>
      </c>
      <c r="AX145" s="13" t="s">
        <v>76</v>
      </c>
      <c r="AY145" s="272" t="s">
        <v>138</v>
      </c>
    </row>
    <row r="146" spans="2:51" s="13" customFormat="1" ht="13.5">
      <c r="B146" s="262"/>
      <c r="C146" s="263"/>
      <c r="D146" s="246" t="s">
        <v>180</v>
      </c>
      <c r="E146" s="264" t="s">
        <v>22</v>
      </c>
      <c r="F146" s="265" t="s">
        <v>729</v>
      </c>
      <c r="G146" s="263"/>
      <c r="H146" s="266">
        <v>4.76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AT146" s="272" t="s">
        <v>180</v>
      </c>
      <c r="AU146" s="272" t="s">
        <v>85</v>
      </c>
      <c r="AV146" s="13" t="s">
        <v>85</v>
      </c>
      <c r="AW146" s="13" t="s">
        <v>39</v>
      </c>
      <c r="AX146" s="13" t="s">
        <v>76</v>
      </c>
      <c r="AY146" s="272" t="s">
        <v>138</v>
      </c>
    </row>
    <row r="147" spans="2:51" s="12" customFormat="1" ht="13.5">
      <c r="B147" s="252"/>
      <c r="C147" s="253"/>
      <c r="D147" s="246" t="s">
        <v>180</v>
      </c>
      <c r="E147" s="254" t="s">
        <v>22</v>
      </c>
      <c r="F147" s="255" t="s">
        <v>244</v>
      </c>
      <c r="G147" s="253"/>
      <c r="H147" s="254" t="s">
        <v>22</v>
      </c>
      <c r="I147" s="256"/>
      <c r="J147" s="253"/>
      <c r="K147" s="253"/>
      <c r="L147" s="257"/>
      <c r="M147" s="258"/>
      <c r="N147" s="259"/>
      <c r="O147" s="259"/>
      <c r="P147" s="259"/>
      <c r="Q147" s="259"/>
      <c r="R147" s="259"/>
      <c r="S147" s="259"/>
      <c r="T147" s="260"/>
      <c r="AT147" s="261" t="s">
        <v>180</v>
      </c>
      <c r="AU147" s="261" t="s">
        <v>85</v>
      </c>
      <c r="AV147" s="12" t="s">
        <v>24</v>
      </c>
      <c r="AW147" s="12" t="s">
        <v>39</v>
      </c>
      <c r="AX147" s="12" t="s">
        <v>76</v>
      </c>
      <c r="AY147" s="261" t="s">
        <v>138</v>
      </c>
    </row>
    <row r="148" spans="2:51" s="13" customFormat="1" ht="13.5">
      <c r="B148" s="262"/>
      <c r="C148" s="263"/>
      <c r="D148" s="246" t="s">
        <v>180</v>
      </c>
      <c r="E148" s="264" t="s">
        <v>22</v>
      </c>
      <c r="F148" s="265" t="s">
        <v>730</v>
      </c>
      <c r="G148" s="263"/>
      <c r="H148" s="266">
        <v>-379.745</v>
      </c>
      <c r="I148" s="267"/>
      <c r="J148" s="263"/>
      <c r="K148" s="263"/>
      <c r="L148" s="268"/>
      <c r="M148" s="269"/>
      <c r="N148" s="270"/>
      <c r="O148" s="270"/>
      <c r="P148" s="270"/>
      <c r="Q148" s="270"/>
      <c r="R148" s="270"/>
      <c r="S148" s="270"/>
      <c r="T148" s="271"/>
      <c r="AT148" s="272" t="s">
        <v>180</v>
      </c>
      <c r="AU148" s="272" t="s">
        <v>85</v>
      </c>
      <c r="AV148" s="13" t="s">
        <v>85</v>
      </c>
      <c r="AW148" s="13" t="s">
        <v>39</v>
      </c>
      <c r="AX148" s="13" t="s">
        <v>76</v>
      </c>
      <c r="AY148" s="272" t="s">
        <v>138</v>
      </c>
    </row>
    <row r="149" spans="2:51" s="13" customFormat="1" ht="13.5">
      <c r="B149" s="262"/>
      <c r="C149" s="263"/>
      <c r="D149" s="246" t="s">
        <v>180</v>
      </c>
      <c r="E149" s="264" t="s">
        <v>22</v>
      </c>
      <c r="F149" s="265" t="s">
        <v>731</v>
      </c>
      <c r="G149" s="263"/>
      <c r="H149" s="266">
        <v>-44.85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AT149" s="272" t="s">
        <v>180</v>
      </c>
      <c r="AU149" s="272" t="s">
        <v>85</v>
      </c>
      <c r="AV149" s="13" t="s">
        <v>85</v>
      </c>
      <c r="AW149" s="13" t="s">
        <v>39</v>
      </c>
      <c r="AX149" s="13" t="s">
        <v>76</v>
      </c>
      <c r="AY149" s="272" t="s">
        <v>138</v>
      </c>
    </row>
    <row r="150" spans="2:51" s="14" customFormat="1" ht="13.5">
      <c r="B150" s="273"/>
      <c r="C150" s="274"/>
      <c r="D150" s="246" t="s">
        <v>180</v>
      </c>
      <c r="E150" s="275" t="s">
        <v>22</v>
      </c>
      <c r="F150" s="276" t="s">
        <v>183</v>
      </c>
      <c r="G150" s="274"/>
      <c r="H150" s="277">
        <v>959.205</v>
      </c>
      <c r="I150" s="278"/>
      <c r="J150" s="274"/>
      <c r="K150" s="274"/>
      <c r="L150" s="279"/>
      <c r="M150" s="280"/>
      <c r="N150" s="281"/>
      <c r="O150" s="281"/>
      <c r="P150" s="281"/>
      <c r="Q150" s="281"/>
      <c r="R150" s="281"/>
      <c r="S150" s="281"/>
      <c r="T150" s="282"/>
      <c r="AT150" s="283" t="s">
        <v>180</v>
      </c>
      <c r="AU150" s="283" t="s">
        <v>85</v>
      </c>
      <c r="AV150" s="14" t="s">
        <v>137</v>
      </c>
      <c r="AW150" s="14" t="s">
        <v>39</v>
      </c>
      <c r="AX150" s="14" t="s">
        <v>76</v>
      </c>
      <c r="AY150" s="283" t="s">
        <v>138</v>
      </c>
    </row>
    <row r="151" spans="2:51" s="13" customFormat="1" ht="13.5">
      <c r="B151" s="262"/>
      <c r="C151" s="263"/>
      <c r="D151" s="246" t="s">
        <v>180</v>
      </c>
      <c r="E151" s="264" t="s">
        <v>22</v>
      </c>
      <c r="F151" s="265" t="s">
        <v>732</v>
      </c>
      <c r="G151" s="263"/>
      <c r="H151" s="266">
        <v>479.603</v>
      </c>
      <c r="I151" s="267"/>
      <c r="J151" s="263"/>
      <c r="K151" s="263"/>
      <c r="L151" s="268"/>
      <c r="M151" s="269"/>
      <c r="N151" s="270"/>
      <c r="O151" s="270"/>
      <c r="P151" s="270"/>
      <c r="Q151" s="270"/>
      <c r="R151" s="270"/>
      <c r="S151" s="270"/>
      <c r="T151" s="271"/>
      <c r="AT151" s="272" t="s">
        <v>180</v>
      </c>
      <c r="AU151" s="272" t="s">
        <v>85</v>
      </c>
      <c r="AV151" s="13" t="s">
        <v>85</v>
      </c>
      <c r="AW151" s="13" t="s">
        <v>39</v>
      </c>
      <c r="AX151" s="13" t="s">
        <v>24</v>
      </c>
      <c r="AY151" s="272" t="s">
        <v>138</v>
      </c>
    </row>
    <row r="152" spans="2:65" s="1" customFormat="1" ht="16.5" customHeight="1">
      <c r="B152" s="47"/>
      <c r="C152" s="234" t="s">
        <v>259</v>
      </c>
      <c r="D152" s="234" t="s">
        <v>140</v>
      </c>
      <c r="E152" s="235" t="s">
        <v>248</v>
      </c>
      <c r="F152" s="236" t="s">
        <v>249</v>
      </c>
      <c r="G152" s="237" t="s">
        <v>232</v>
      </c>
      <c r="H152" s="238">
        <v>143.881</v>
      </c>
      <c r="I152" s="239"/>
      <c r="J152" s="240">
        <f>ROUND(I152*H152,2)</f>
        <v>0</v>
      </c>
      <c r="K152" s="236" t="s">
        <v>177</v>
      </c>
      <c r="L152" s="73"/>
      <c r="M152" s="241" t="s">
        <v>22</v>
      </c>
      <c r="N152" s="242" t="s">
        <v>47</v>
      </c>
      <c r="O152" s="4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AR152" s="25" t="s">
        <v>137</v>
      </c>
      <c r="AT152" s="25" t="s">
        <v>140</v>
      </c>
      <c r="AU152" s="25" t="s">
        <v>85</v>
      </c>
      <c r="AY152" s="25" t="s">
        <v>138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5" t="s">
        <v>24</v>
      </c>
      <c r="BK152" s="245">
        <f>ROUND(I152*H152,2)</f>
        <v>0</v>
      </c>
      <c r="BL152" s="25" t="s">
        <v>137</v>
      </c>
      <c r="BM152" s="25" t="s">
        <v>733</v>
      </c>
    </row>
    <row r="153" spans="2:47" s="1" customFormat="1" ht="13.5">
      <c r="B153" s="47"/>
      <c r="C153" s="75"/>
      <c r="D153" s="246" t="s">
        <v>146</v>
      </c>
      <c r="E153" s="75"/>
      <c r="F153" s="247" t="s">
        <v>251</v>
      </c>
      <c r="G153" s="75"/>
      <c r="H153" s="75"/>
      <c r="I153" s="204"/>
      <c r="J153" s="75"/>
      <c r="K153" s="75"/>
      <c r="L153" s="73"/>
      <c r="M153" s="248"/>
      <c r="N153" s="48"/>
      <c r="O153" s="48"/>
      <c r="P153" s="48"/>
      <c r="Q153" s="48"/>
      <c r="R153" s="48"/>
      <c r="S153" s="48"/>
      <c r="T153" s="96"/>
      <c r="AT153" s="25" t="s">
        <v>146</v>
      </c>
      <c r="AU153" s="25" t="s">
        <v>85</v>
      </c>
    </row>
    <row r="154" spans="2:51" s="13" customFormat="1" ht="13.5">
      <c r="B154" s="262"/>
      <c r="C154" s="263"/>
      <c r="D154" s="246" t="s">
        <v>180</v>
      </c>
      <c r="E154" s="264" t="s">
        <v>22</v>
      </c>
      <c r="F154" s="265" t="s">
        <v>734</v>
      </c>
      <c r="G154" s="263"/>
      <c r="H154" s="266">
        <v>143.881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AT154" s="272" t="s">
        <v>180</v>
      </c>
      <c r="AU154" s="272" t="s">
        <v>85</v>
      </c>
      <c r="AV154" s="13" t="s">
        <v>85</v>
      </c>
      <c r="AW154" s="13" t="s">
        <v>39</v>
      </c>
      <c r="AX154" s="13" t="s">
        <v>76</v>
      </c>
      <c r="AY154" s="272" t="s">
        <v>138</v>
      </c>
    </row>
    <row r="155" spans="2:51" s="14" customFormat="1" ht="13.5">
      <c r="B155" s="273"/>
      <c r="C155" s="274"/>
      <c r="D155" s="246" t="s">
        <v>180</v>
      </c>
      <c r="E155" s="275" t="s">
        <v>22</v>
      </c>
      <c r="F155" s="276" t="s">
        <v>183</v>
      </c>
      <c r="G155" s="274"/>
      <c r="H155" s="277">
        <v>143.881</v>
      </c>
      <c r="I155" s="278"/>
      <c r="J155" s="274"/>
      <c r="K155" s="274"/>
      <c r="L155" s="279"/>
      <c r="M155" s="280"/>
      <c r="N155" s="281"/>
      <c r="O155" s="281"/>
      <c r="P155" s="281"/>
      <c r="Q155" s="281"/>
      <c r="R155" s="281"/>
      <c r="S155" s="281"/>
      <c r="T155" s="282"/>
      <c r="AT155" s="283" t="s">
        <v>180</v>
      </c>
      <c r="AU155" s="283" t="s">
        <v>85</v>
      </c>
      <c r="AV155" s="14" t="s">
        <v>137</v>
      </c>
      <c r="AW155" s="14" t="s">
        <v>39</v>
      </c>
      <c r="AX155" s="14" t="s">
        <v>24</v>
      </c>
      <c r="AY155" s="283" t="s">
        <v>138</v>
      </c>
    </row>
    <row r="156" spans="2:65" s="1" customFormat="1" ht="16.5" customHeight="1">
      <c r="B156" s="47"/>
      <c r="C156" s="234" t="s">
        <v>10</v>
      </c>
      <c r="D156" s="234" t="s">
        <v>140</v>
      </c>
      <c r="E156" s="235" t="s">
        <v>254</v>
      </c>
      <c r="F156" s="236" t="s">
        <v>255</v>
      </c>
      <c r="G156" s="237" t="s">
        <v>232</v>
      </c>
      <c r="H156" s="238">
        <v>479.603</v>
      </c>
      <c r="I156" s="239"/>
      <c r="J156" s="240">
        <f>ROUND(I156*H156,2)</f>
        <v>0</v>
      </c>
      <c r="K156" s="236" t="s">
        <v>177</v>
      </c>
      <c r="L156" s="73"/>
      <c r="M156" s="241" t="s">
        <v>22</v>
      </c>
      <c r="N156" s="242" t="s">
        <v>47</v>
      </c>
      <c r="O156" s="4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AR156" s="25" t="s">
        <v>137</v>
      </c>
      <c r="AT156" s="25" t="s">
        <v>140</v>
      </c>
      <c r="AU156" s="25" t="s">
        <v>85</v>
      </c>
      <c r="AY156" s="25" t="s">
        <v>138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24</v>
      </c>
      <c r="BK156" s="245">
        <f>ROUND(I156*H156,2)</f>
        <v>0</v>
      </c>
      <c r="BL156" s="25" t="s">
        <v>137</v>
      </c>
      <c r="BM156" s="25" t="s">
        <v>735</v>
      </c>
    </row>
    <row r="157" spans="2:47" s="1" customFormat="1" ht="13.5">
      <c r="B157" s="47"/>
      <c r="C157" s="75"/>
      <c r="D157" s="246" t="s">
        <v>146</v>
      </c>
      <c r="E157" s="75"/>
      <c r="F157" s="247" t="s">
        <v>257</v>
      </c>
      <c r="G157" s="75"/>
      <c r="H157" s="75"/>
      <c r="I157" s="204"/>
      <c r="J157" s="75"/>
      <c r="K157" s="75"/>
      <c r="L157" s="73"/>
      <c r="M157" s="248"/>
      <c r="N157" s="48"/>
      <c r="O157" s="48"/>
      <c r="P157" s="48"/>
      <c r="Q157" s="48"/>
      <c r="R157" s="48"/>
      <c r="S157" s="48"/>
      <c r="T157" s="96"/>
      <c r="AT157" s="25" t="s">
        <v>146</v>
      </c>
      <c r="AU157" s="25" t="s">
        <v>85</v>
      </c>
    </row>
    <row r="158" spans="2:51" s="13" customFormat="1" ht="13.5">
      <c r="B158" s="262"/>
      <c r="C158" s="263"/>
      <c r="D158" s="246" t="s">
        <v>180</v>
      </c>
      <c r="E158" s="264" t="s">
        <v>22</v>
      </c>
      <c r="F158" s="265" t="s">
        <v>736</v>
      </c>
      <c r="G158" s="263"/>
      <c r="H158" s="266">
        <v>479.603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180</v>
      </c>
      <c r="AU158" s="272" t="s">
        <v>85</v>
      </c>
      <c r="AV158" s="13" t="s">
        <v>85</v>
      </c>
      <c r="AW158" s="13" t="s">
        <v>39</v>
      </c>
      <c r="AX158" s="13" t="s">
        <v>76</v>
      </c>
      <c r="AY158" s="272" t="s">
        <v>138</v>
      </c>
    </row>
    <row r="159" spans="2:51" s="14" customFormat="1" ht="13.5">
      <c r="B159" s="273"/>
      <c r="C159" s="274"/>
      <c r="D159" s="246" t="s">
        <v>180</v>
      </c>
      <c r="E159" s="275" t="s">
        <v>22</v>
      </c>
      <c r="F159" s="276" t="s">
        <v>183</v>
      </c>
      <c r="G159" s="274"/>
      <c r="H159" s="277">
        <v>479.603</v>
      </c>
      <c r="I159" s="278"/>
      <c r="J159" s="274"/>
      <c r="K159" s="274"/>
      <c r="L159" s="279"/>
      <c r="M159" s="280"/>
      <c r="N159" s="281"/>
      <c r="O159" s="281"/>
      <c r="P159" s="281"/>
      <c r="Q159" s="281"/>
      <c r="R159" s="281"/>
      <c r="S159" s="281"/>
      <c r="T159" s="282"/>
      <c r="AT159" s="283" t="s">
        <v>180</v>
      </c>
      <c r="AU159" s="283" t="s">
        <v>85</v>
      </c>
      <c r="AV159" s="14" t="s">
        <v>137</v>
      </c>
      <c r="AW159" s="14" t="s">
        <v>39</v>
      </c>
      <c r="AX159" s="14" t="s">
        <v>24</v>
      </c>
      <c r="AY159" s="283" t="s">
        <v>138</v>
      </c>
    </row>
    <row r="160" spans="2:65" s="1" customFormat="1" ht="16.5" customHeight="1">
      <c r="B160" s="47"/>
      <c r="C160" s="234" t="s">
        <v>270</v>
      </c>
      <c r="D160" s="234" t="s">
        <v>140</v>
      </c>
      <c r="E160" s="235" t="s">
        <v>260</v>
      </c>
      <c r="F160" s="236" t="s">
        <v>261</v>
      </c>
      <c r="G160" s="237" t="s">
        <v>232</v>
      </c>
      <c r="H160" s="238">
        <v>143.881</v>
      </c>
      <c r="I160" s="239"/>
      <c r="J160" s="240">
        <f>ROUND(I160*H160,2)</f>
        <v>0</v>
      </c>
      <c r="K160" s="236" t="s">
        <v>177</v>
      </c>
      <c r="L160" s="73"/>
      <c r="M160" s="241" t="s">
        <v>22</v>
      </c>
      <c r="N160" s="242" t="s">
        <v>47</v>
      </c>
      <c r="O160" s="4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AR160" s="25" t="s">
        <v>137</v>
      </c>
      <c r="AT160" s="25" t="s">
        <v>140</v>
      </c>
      <c r="AU160" s="25" t="s">
        <v>85</v>
      </c>
      <c r="AY160" s="25" t="s">
        <v>138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24</v>
      </c>
      <c r="BK160" s="245">
        <f>ROUND(I160*H160,2)</f>
        <v>0</v>
      </c>
      <c r="BL160" s="25" t="s">
        <v>137</v>
      </c>
      <c r="BM160" s="25" t="s">
        <v>737</v>
      </c>
    </row>
    <row r="161" spans="2:47" s="1" customFormat="1" ht="13.5">
      <c r="B161" s="47"/>
      <c r="C161" s="75"/>
      <c r="D161" s="246" t="s">
        <v>146</v>
      </c>
      <c r="E161" s="75"/>
      <c r="F161" s="247" t="s">
        <v>263</v>
      </c>
      <c r="G161" s="75"/>
      <c r="H161" s="75"/>
      <c r="I161" s="204"/>
      <c r="J161" s="75"/>
      <c r="K161" s="75"/>
      <c r="L161" s="73"/>
      <c r="M161" s="248"/>
      <c r="N161" s="48"/>
      <c r="O161" s="48"/>
      <c r="P161" s="48"/>
      <c r="Q161" s="48"/>
      <c r="R161" s="48"/>
      <c r="S161" s="48"/>
      <c r="T161" s="96"/>
      <c r="AT161" s="25" t="s">
        <v>146</v>
      </c>
      <c r="AU161" s="25" t="s">
        <v>85</v>
      </c>
    </row>
    <row r="162" spans="2:51" s="13" customFormat="1" ht="13.5">
      <c r="B162" s="262"/>
      <c r="C162" s="263"/>
      <c r="D162" s="246" t="s">
        <v>180</v>
      </c>
      <c r="E162" s="264" t="s">
        <v>22</v>
      </c>
      <c r="F162" s="265" t="s">
        <v>738</v>
      </c>
      <c r="G162" s="263"/>
      <c r="H162" s="266">
        <v>143.881</v>
      </c>
      <c r="I162" s="267"/>
      <c r="J162" s="263"/>
      <c r="K162" s="263"/>
      <c r="L162" s="268"/>
      <c r="M162" s="269"/>
      <c r="N162" s="270"/>
      <c r="O162" s="270"/>
      <c r="P162" s="270"/>
      <c r="Q162" s="270"/>
      <c r="R162" s="270"/>
      <c r="S162" s="270"/>
      <c r="T162" s="271"/>
      <c r="AT162" s="272" t="s">
        <v>180</v>
      </c>
      <c r="AU162" s="272" t="s">
        <v>85</v>
      </c>
      <c r="AV162" s="13" t="s">
        <v>85</v>
      </c>
      <c r="AW162" s="13" t="s">
        <v>39</v>
      </c>
      <c r="AX162" s="13" t="s">
        <v>76</v>
      </c>
      <c r="AY162" s="272" t="s">
        <v>138</v>
      </c>
    </row>
    <row r="163" spans="2:51" s="14" customFormat="1" ht="13.5">
      <c r="B163" s="273"/>
      <c r="C163" s="274"/>
      <c r="D163" s="246" t="s">
        <v>180</v>
      </c>
      <c r="E163" s="275" t="s">
        <v>22</v>
      </c>
      <c r="F163" s="276" t="s">
        <v>183</v>
      </c>
      <c r="G163" s="274"/>
      <c r="H163" s="277">
        <v>143.881</v>
      </c>
      <c r="I163" s="278"/>
      <c r="J163" s="274"/>
      <c r="K163" s="274"/>
      <c r="L163" s="279"/>
      <c r="M163" s="280"/>
      <c r="N163" s="281"/>
      <c r="O163" s="281"/>
      <c r="P163" s="281"/>
      <c r="Q163" s="281"/>
      <c r="R163" s="281"/>
      <c r="S163" s="281"/>
      <c r="T163" s="282"/>
      <c r="AT163" s="283" t="s">
        <v>180</v>
      </c>
      <c r="AU163" s="283" t="s">
        <v>85</v>
      </c>
      <c r="AV163" s="14" t="s">
        <v>137</v>
      </c>
      <c r="AW163" s="14" t="s">
        <v>39</v>
      </c>
      <c r="AX163" s="14" t="s">
        <v>24</v>
      </c>
      <c r="AY163" s="283" t="s">
        <v>138</v>
      </c>
    </row>
    <row r="164" spans="2:65" s="1" customFormat="1" ht="16.5" customHeight="1">
      <c r="B164" s="47"/>
      <c r="C164" s="234" t="s">
        <v>275</v>
      </c>
      <c r="D164" s="234" t="s">
        <v>140</v>
      </c>
      <c r="E164" s="235" t="s">
        <v>265</v>
      </c>
      <c r="F164" s="236" t="s">
        <v>266</v>
      </c>
      <c r="G164" s="237" t="s">
        <v>176</v>
      </c>
      <c r="H164" s="238">
        <v>2767.6</v>
      </c>
      <c r="I164" s="239"/>
      <c r="J164" s="240">
        <f>ROUND(I164*H164,2)</f>
        <v>0</v>
      </c>
      <c r="K164" s="236" t="s">
        <v>177</v>
      </c>
      <c r="L164" s="73"/>
      <c r="M164" s="241" t="s">
        <v>22</v>
      </c>
      <c r="N164" s="242" t="s">
        <v>47</v>
      </c>
      <c r="O164" s="48"/>
      <c r="P164" s="243">
        <f>O164*H164</f>
        <v>0</v>
      </c>
      <c r="Q164" s="243">
        <v>0.00084</v>
      </c>
      <c r="R164" s="243">
        <f>Q164*H164</f>
        <v>2.324784</v>
      </c>
      <c r="S164" s="243">
        <v>0</v>
      </c>
      <c r="T164" s="244">
        <f>S164*H164</f>
        <v>0</v>
      </c>
      <c r="AR164" s="25" t="s">
        <v>137</v>
      </c>
      <c r="AT164" s="25" t="s">
        <v>140</v>
      </c>
      <c r="AU164" s="25" t="s">
        <v>85</v>
      </c>
      <c r="AY164" s="25" t="s">
        <v>138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25" t="s">
        <v>24</v>
      </c>
      <c r="BK164" s="245">
        <f>ROUND(I164*H164,2)</f>
        <v>0</v>
      </c>
      <c r="BL164" s="25" t="s">
        <v>137</v>
      </c>
      <c r="BM164" s="25" t="s">
        <v>739</v>
      </c>
    </row>
    <row r="165" spans="2:47" s="1" customFormat="1" ht="13.5">
      <c r="B165" s="47"/>
      <c r="C165" s="75"/>
      <c r="D165" s="246" t="s">
        <v>146</v>
      </c>
      <c r="E165" s="75"/>
      <c r="F165" s="247" t="s">
        <v>268</v>
      </c>
      <c r="G165" s="75"/>
      <c r="H165" s="75"/>
      <c r="I165" s="204"/>
      <c r="J165" s="75"/>
      <c r="K165" s="75"/>
      <c r="L165" s="73"/>
      <c r="M165" s="248"/>
      <c r="N165" s="48"/>
      <c r="O165" s="48"/>
      <c r="P165" s="48"/>
      <c r="Q165" s="48"/>
      <c r="R165" s="48"/>
      <c r="S165" s="48"/>
      <c r="T165" s="96"/>
      <c r="AT165" s="25" t="s">
        <v>146</v>
      </c>
      <c r="AU165" s="25" t="s">
        <v>85</v>
      </c>
    </row>
    <row r="166" spans="2:51" s="12" customFormat="1" ht="13.5">
      <c r="B166" s="252"/>
      <c r="C166" s="253"/>
      <c r="D166" s="246" t="s">
        <v>180</v>
      </c>
      <c r="E166" s="254" t="s">
        <v>22</v>
      </c>
      <c r="F166" s="255" t="s">
        <v>241</v>
      </c>
      <c r="G166" s="253"/>
      <c r="H166" s="254" t="s">
        <v>22</v>
      </c>
      <c r="I166" s="256"/>
      <c r="J166" s="253"/>
      <c r="K166" s="253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180</v>
      </c>
      <c r="AU166" s="261" t="s">
        <v>85</v>
      </c>
      <c r="AV166" s="12" t="s">
        <v>24</v>
      </c>
      <c r="AW166" s="12" t="s">
        <v>39</v>
      </c>
      <c r="AX166" s="12" t="s">
        <v>76</v>
      </c>
      <c r="AY166" s="261" t="s">
        <v>138</v>
      </c>
    </row>
    <row r="167" spans="2:51" s="13" customFormat="1" ht="13.5">
      <c r="B167" s="262"/>
      <c r="C167" s="263"/>
      <c r="D167" s="246" t="s">
        <v>180</v>
      </c>
      <c r="E167" s="264" t="s">
        <v>22</v>
      </c>
      <c r="F167" s="265" t="s">
        <v>740</v>
      </c>
      <c r="G167" s="263"/>
      <c r="H167" s="266">
        <v>2767.6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AT167" s="272" t="s">
        <v>180</v>
      </c>
      <c r="AU167" s="272" t="s">
        <v>85</v>
      </c>
      <c r="AV167" s="13" t="s">
        <v>85</v>
      </c>
      <c r="AW167" s="13" t="s">
        <v>39</v>
      </c>
      <c r="AX167" s="13" t="s">
        <v>76</v>
      </c>
      <c r="AY167" s="272" t="s">
        <v>138</v>
      </c>
    </row>
    <row r="168" spans="2:51" s="14" customFormat="1" ht="13.5">
      <c r="B168" s="273"/>
      <c r="C168" s="274"/>
      <c r="D168" s="246" t="s">
        <v>180</v>
      </c>
      <c r="E168" s="275" t="s">
        <v>22</v>
      </c>
      <c r="F168" s="276" t="s">
        <v>183</v>
      </c>
      <c r="G168" s="274"/>
      <c r="H168" s="277">
        <v>2767.6</v>
      </c>
      <c r="I168" s="278"/>
      <c r="J168" s="274"/>
      <c r="K168" s="274"/>
      <c r="L168" s="279"/>
      <c r="M168" s="280"/>
      <c r="N168" s="281"/>
      <c r="O168" s="281"/>
      <c r="P168" s="281"/>
      <c r="Q168" s="281"/>
      <c r="R168" s="281"/>
      <c r="S168" s="281"/>
      <c r="T168" s="282"/>
      <c r="AT168" s="283" t="s">
        <v>180</v>
      </c>
      <c r="AU168" s="283" t="s">
        <v>85</v>
      </c>
      <c r="AV168" s="14" t="s">
        <v>137</v>
      </c>
      <c r="AW168" s="14" t="s">
        <v>39</v>
      </c>
      <c r="AX168" s="14" t="s">
        <v>24</v>
      </c>
      <c r="AY168" s="283" t="s">
        <v>138</v>
      </c>
    </row>
    <row r="169" spans="2:65" s="1" customFormat="1" ht="16.5" customHeight="1">
      <c r="B169" s="47"/>
      <c r="C169" s="234" t="s">
        <v>280</v>
      </c>
      <c r="D169" s="234" t="s">
        <v>140</v>
      </c>
      <c r="E169" s="235" t="s">
        <v>271</v>
      </c>
      <c r="F169" s="236" t="s">
        <v>272</v>
      </c>
      <c r="G169" s="237" t="s">
        <v>176</v>
      </c>
      <c r="H169" s="238">
        <v>2767.6</v>
      </c>
      <c r="I169" s="239"/>
      <c r="J169" s="240">
        <f>ROUND(I169*H169,2)</f>
        <v>0</v>
      </c>
      <c r="K169" s="236" t="s">
        <v>177</v>
      </c>
      <c r="L169" s="73"/>
      <c r="M169" s="241" t="s">
        <v>22</v>
      </c>
      <c r="N169" s="242" t="s">
        <v>47</v>
      </c>
      <c r="O169" s="4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AR169" s="25" t="s">
        <v>137</v>
      </c>
      <c r="AT169" s="25" t="s">
        <v>140</v>
      </c>
      <c r="AU169" s="25" t="s">
        <v>85</v>
      </c>
      <c r="AY169" s="25" t="s">
        <v>138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24</v>
      </c>
      <c r="BK169" s="245">
        <f>ROUND(I169*H169,2)</f>
        <v>0</v>
      </c>
      <c r="BL169" s="25" t="s">
        <v>137</v>
      </c>
      <c r="BM169" s="25" t="s">
        <v>741</v>
      </c>
    </row>
    <row r="170" spans="2:47" s="1" customFormat="1" ht="13.5">
      <c r="B170" s="47"/>
      <c r="C170" s="75"/>
      <c r="D170" s="246" t="s">
        <v>146</v>
      </c>
      <c r="E170" s="75"/>
      <c r="F170" s="247" t="s">
        <v>274</v>
      </c>
      <c r="G170" s="75"/>
      <c r="H170" s="75"/>
      <c r="I170" s="204"/>
      <c r="J170" s="75"/>
      <c r="K170" s="75"/>
      <c r="L170" s="73"/>
      <c r="M170" s="248"/>
      <c r="N170" s="48"/>
      <c r="O170" s="48"/>
      <c r="P170" s="48"/>
      <c r="Q170" s="48"/>
      <c r="R170" s="48"/>
      <c r="S170" s="48"/>
      <c r="T170" s="96"/>
      <c r="AT170" s="25" t="s">
        <v>146</v>
      </c>
      <c r="AU170" s="25" t="s">
        <v>85</v>
      </c>
    </row>
    <row r="171" spans="2:65" s="1" customFormat="1" ht="16.5" customHeight="1">
      <c r="B171" s="47"/>
      <c r="C171" s="234" t="s">
        <v>289</v>
      </c>
      <c r="D171" s="234" t="s">
        <v>140</v>
      </c>
      <c r="E171" s="235" t="s">
        <v>276</v>
      </c>
      <c r="F171" s="236" t="s">
        <v>277</v>
      </c>
      <c r="G171" s="237" t="s">
        <v>232</v>
      </c>
      <c r="H171" s="238">
        <v>959.205</v>
      </c>
      <c r="I171" s="239"/>
      <c r="J171" s="240">
        <f>ROUND(I171*H171,2)</f>
        <v>0</v>
      </c>
      <c r="K171" s="236" t="s">
        <v>177</v>
      </c>
      <c r="L171" s="73"/>
      <c r="M171" s="241" t="s">
        <v>22</v>
      </c>
      <c r="N171" s="242" t="s">
        <v>47</v>
      </c>
      <c r="O171" s="4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AR171" s="25" t="s">
        <v>137</v>
      </c>
      <c r="AT171" s="25" t="s">
        <v>140</v>
      </c>
      <c r="AU171" s="25" t="s">
        <v>85</v>
      </c>
      <c r="AY171" s="25" t="s">
        <v>138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25" t="s">
        <v>24</v>
      </c>
      <c r="BK171" s="245">
        <f>ROUND(I171*H171,2)</f>
        <v>0</v>
      </c>
      <c r="BL171" s="25" t="s">
        <v>137</v>
      </c>
      <c r="BM171" s="25" t="s">
        <v>742</v>
      </c>
    </row>
    <row r="172" spans="2:47" s="1" customFormat="1" ht="13.5">
      <c r="B172" s="47"/>
      <c r="C172" s="75"/>
      <c r="D172" s="246" t="s">
        <v>146</v>
      </c>
      <c r="E172" s="75"/>
      <c r="F172" s="247" t="s">
        <v>279</v>
      </c>
      <c r="G172" s="75"/>
      <c r="H172" s="75"/>
      <c r="I172" s="204"/>
      <c r="J172" s="75"/>
      <c r="K172" s="75"/>
      <c r="L172" s="73"/>
      <c r="M172" s="248"/>
      <c r="N172" s="48"/>
      <c r="O172" s="48"/>
      <c r="P172" s="48"/>
      <c r="Q172" s="48"/>
      <c r="R172" s="48"/>
      <c r="S172" s="48"/>
      <c r="T172" s="96"/>
      <c r="AT172" s="25" t="s">
        <v>146</v>
      </c>
      <c r="AU172" s="25" t="s">
        <v>85</v>
      </c>
    </row>
    <row r="173" spans="2:65" s="1" customFormat="1" ht="16.5" customHeight="1">
      <c r="B173" s="47"/>
      <c r="C173" s="234" t="s">
        <v>295</v>
      </c>
      <c r="D173" s="234" t="s">
        <v>140</v>
      </c>
      <c r="E173" s="235" t="s">
        <v>281</v>
      </c>
      <c r="F173" s="236" t="s">
        <v>282</v>
      </c>
      <c r="G173" s="237" t="s">
        <v>232</v>
      </c>
      <c r="H173" s="238">
        <v>1213.834</v>
      </c>
      <c r="I173" s="239"/>
      <c r="J173" s="240">
        <f>ROUND(I173*H173,2)</f>
        <v>0</v>
      </c>
      <c r="K173" s="236" t="s">
        <v>177</v>
      </c>
      <c r="L173" s="73"/>
      <c r="M173" s="241" t="s">
        <v>22</v>
      </c>
      <c r="N173" s="242" t="s">
        <v>47</v>
      </c>
      <c r="O173" s="4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AR173" s="25" t="s">
        <v>137</v>
      </c>
      <c r="AT173" s="25" t="s">
        <v>140</v>
      </c>
      <c r="AU173" s="25" t="s">
        <v>85</v>
      </c>
      <c r="AY173" s="25" t="s">
        <v>138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25" t="s">
        <v>24</v>
      </c>
      <c r="BK173" s="245">
        <f>ROUND(I173*H173,2)</f>
        <v>0</v>
      </c>
      <c r="BL173" s="25" t="s">
        <v>137</v>
      </c>
      <c r="BM173" s="25" t="s">
        <v>743</v>
      </c>
    </row>
    <row r="174" spans="2:47" s="1" customFormat="1" ht="13.5">
      <c r="B174" s="47"/>
      <c r="C174" s="75"/>
      <c r="D174" s="246" t="s">
        <v>146</v>
      </c>
      <c r="E174" s="75"/>
      <c r="F174" s="247" t="s">
        <v>284</v>
      </c>
      <c r="G174" s="75"/>
      <c r="H174" s="75"/>
      <c r="I174" s="204"/>
      <c r="J174" s="75"/>
      <c r="K174" s="75"/>
      <c r="L174" s="73"/>
      <c r="M174" s="248"/>
      <c r="N174" s="48"/>
      <c r="O174" s="48"/>
      <c r="P174" s="48"/>
      <c r="Q174" s="48"/>
      <c r="R174" s="48"/>
      <c r="S174" s="48"/>
      <c r="T174" s="96"/>
      <c r="AT174" s="25" t="s">
        <v>146</v>
      </c>
      <c r="AU174" s="25" t="s">
        <v>85</v>
      </c>
    </row>
    <row r="175" spans="2:51" s="13" customFormat="1" ht="13.5">
      <c r="B175" s="262"/>
      <c r="C175" s="263"/>
      <c r="D175" s="246" t="s">
        <v>180</v>
      </c>
      <c r="E175" s="264" t="s">
        <v>22</v>
      </c>
      <c r="F175" s="265" t="s">
        <v>744</v>
      </c>
      <c r="G175" s="263"/>
      <c r="H175" s="266">
        <v>531.085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180</v>
      </c>
      <c r="AU175" s="272" t="s">
        <v>85</v>
      </c>
      <c r="AV175" s="13" t="s">
        <v>85</v>
      </c>
      <c r="AW175" s="13" t="s">
        <v>39</v>
      </c>
      <c r="AX175" s="13" t="s">
        <v>76</v>
      </c>
      <c r="AY175" s="272" t="s">
        <v>138</v>
      </c>
    </row>
    <row r="176" spans="2:51" s="13" customFormat="1" ht="13.5">
      <c r="B176" s="262"/>
      <c r="C176" s="263"/>
      <c r="D176" s="246" t="s">
        <v>180</v>
      </c>
      <c r="E176" s="264" t="s">
        <v>22</v>
      </c>
      <c r="F176" s="265" t="s">
        <v>745</v>
      </c>
      <c r="G176" s="263"/>
      <c r="H176" s="266">
        <v>265.543</v>
      </c>
      <c r="I176" s="267"/>
      <c r="J176" s="263"/>
      <c r="K176" s="263"/>
      <c r="L176" s="268"/>
      <c r="M176" s="269"/>
      <c r="N176" s="270"/>
      <c r="O176" s="270"/>
      <c r="P176" s="270"/>
      <c r="Q176" s="270"/>
      <c r="R176" s="270"/>
      <c r="S176" s="270"/>
      <c r="T176" s="271"/>
      <c r="AT176" s="272" t="s">
        <v>180</v>
      </c>
      <c r="AU176" s="272" t="s">
        <v>85</v>
      </c>
      <c r="AV176" s="13" t="s">
        <v>85</v>
      </c>
      <c r="AW176" s="13" t="s">
        <v>39</v>
      </c>
      <c r="AX176" s="13" t="s">
        <v>76</v>
      </c>
      <c r="AY176" s="272" t="s">
        <v>138</v>
      </c>
    </row>
    <row r="177" spans="2:51" s="13" customFormat="1" ht="13.5">
      <c r="B177" s="262"/>
      <c r="C177" s="263"/>
      <c r="D177" s="246" t="s">
        <v>180</v>
      </c>
      <c r="E177" s="264" t="s">
        <v>22</v>
      </c>
      <c r="F177" s="265" t="s">
        <v>746</v>
      </c>
      <c r="G177" s="263"/>
      <c r="H177" s="266">
        <v>335.806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AT177" s="272" t="s">
        <v>180</v>
      </c>
      <c r="AU177" s="272" t="s">
        <v>85</v>
      </c>
      <c r="AV177" s="13" t="s">
        <v>85</v>
      </c>
      <c r="AW177" s="13" t="s">
        <v>39</v>
      </c>
      <c r="AX177" s="13" t="s">
        <v>76</v>
      </c>
      <c r="AY177" s="272" t="s">
        <v>138</v>
      </c>
    </row>
    <row r="178" spans="2:51" s="13" customFormat="1" ht="13.5">
      <c r="B178" s="262"/>
      <c r="C178" s="263"/>
      <c r="D178" s="246" t="s">
        <v>180</v>
      </c>
      <c r="E178" s="264" t="s">
        <v>22</v>
      </c>
      <c r="F178" s="265" t="s">
        <v>747</v>
      </c>
      <c r="G178" s="263"/>
      <c r="H178" s="266">
        <v>81.4</v>
      </c>
      <c r="I178" s="267"/>
      <c r="J178" s="263"/>
      <c r="K178" s="263"/>
      <c r="L178" s="268"/>
      <c r="M178" s="269"/>
      <c r="N178" s="270"/>
      <c r="O178" s="270"/>
      <c r="P178" s="270"/>
      <c r="Q178" s="270"/>
      <c r="R178" s="270"/>
      <c r="S178" s="270"/>
      <c r="T178" s="271"/>
      <c r="AT178" s="272" t="s">
        <v>180</v>
      </c>
      <c r="AU178" s="272" t="s">
        <v>85</v>
      </c>
      <c r="AV178" s="13" t="s">
        <v>85</v>
      </c>
      <c r="AW178" s="13" t="s">
        <v>39</v>
      </c>
      <c r="AX178" s="13" t="s">
        <v>76</v>
      </c>
      <c r="AY178" s="272" t="s">
        <v>138</v>
      </c>
    </row>
    <row r="179" spans="2:51" s="14" customFormat="1" ht="13.5">
      <c r="B179" s="273"/>
      <c r="C179" s="274"/>
      <c r="D179" s="246" t="s">
        <v>180</v>
      </c>
      <c r="E179" s="275" t="s">
        <v>22</v>
      </c>
      <c r="F179" s="276" t="s">
        <v>183</v>
      </c>
      <c r="G179" s="274"/>
      <c r="H179" s="277">
        <v>1213.834</v>
      </c>
      <c r="I179" s="278"/>
      <c r="J179" s="274"/>
      <c r="K179" s="274"/>
      <c r="L179" s="279"/>
      <c r="M179" s="280"/>
      <c r="N179" s="281"/>
      <c r="O179" s="281"/>
      <c r="P179" s="281"/>
      <c r="Q179" s="281"/>
      <c r="R179" s="281"/>
      <c r="S179" s="281"/>
      <c r="T179" s="282"/>
      <c r="AT179" s="283" t="s">
        <v>180</v>
      </c>
      <c r="AU179" s="283" t="s">
        <v>85</v>
      </c>
      <c r="AV179" s="14" t="s">
        <v>137</v>
      </c>
      <c r="AW179" s="14" t="s">
        <v>39</v>
      </c>
      <c r="AX179" s="14" t="s">
        <v>24</v>
      </c>
      <c r="AY179" s="283" t="s">
        <v>138</v>
      </c>
    </row>
    <row r="180" spans="2:65" s="1" customFormat="1" ht="16.5" customHeight="1">
      <c r="B180" s="47"/>
      <c r="C180" s="234" t="s">
        <v>9</v>
      </c>
      <c r="D180" s="234" t="s">
        <v>140</v>
      </c>
      <c r="E180" s="235" t="s">
        <v>290</v>
      </c>
      <c r="F180" s="236" t="s">
        <v>291</v>
      </c>
      <c r="G180" s="237" t="s">
        <v>232</v>
      </c>
      <c r="H180" s="238">
        <v>693.663</v>
      </c>
      <c r="I180" s="239"/>
      <c r="J180" s="240">
        <f>ROUND(I180*H180,2)</f>
        <v>0</v>
      </c>
      <c r="K180" s="236" t="s">
        <v>177</v>
      </c>
      <c r="L180" s="73"/>
      <c r="M180" s="241" t="s">
        <v>22</v>
      </c>
      <c r="N180" s="242" t="s">
        <v>47</v>
      </c>
      <c r="O180" s="48"/>
      <c r="P180" s="243">
        <f>O180*H180</f>
        <v>0</v>
      </c>
      <c r="Q180" s="243">
        <v>0</v>
      </c>
      <c r="R180" s="243">
        <f>Q180*H180</f>
        <v>0</v>
      </c>
      <c r="S180" s="243">
        <v>0</v>
      </c>
      <c r="T180" s="244">
        <f>S180*H180</f>
        <v>0</v>
      </c>
      <c r="AR180" s="25" t="s">
        <v>137</v>
      </c>
      <c r="AT180" s="25" t="s">
        <v>140</v>
      </c>
      <c r="AU180" s="25" t="s">
        <v>85</v>
      </c>
      <c r="AY180" s="25" t="s">
        <v>138</v>
      </c>
      <c r="BE180" s="245">
        <f>IF(N180="základní",J180,0)</f>
        <v>0</v>
      </c>
      <c r="BF180" s="245">
        <f>IF(N180="snížená",J180,0)</f>
        <v>0</v>
      </c>
      <c r="BG180" s="245">
        <f>IF(N180="zákl. přenesená",J180,0)</f>
        <v>0</v>
      </c>
      <c r="BH180" s="245">
        <f>IF(N180="sníž. přenesená",J180,0)</f>
        <v>0</v>
      </c>
      <c r="BI180" s="245">
        <f>IF(N180="nulová",J180,0)</f>
        <v>0</v>
      </c>
      <c r="BJ180" s="25" t="s">
        <v>24</v>
      </c>
      <c r="BK180" s="245">
        <f>ROUND(I180*H180,2)</f>
        <v>0</v>
      </c>
      <c r="BL180" s="25" t="s">
        <v>137</v>
      </c>
      <c r="BM180" s="25" t="s">
        <v>748</v>
      </c>
    </row>
    <row r="181" spans="2:47" s="1" customFormat="1" ht="13.5">
      <c r="B181" s="47"/>
      <c r="C181" s="75"/>
      <c r="D181" s="246" t="s">
        <v>146</v>
      </c>
      <c r="E181" s="75"/>
      <c r="F181" s="247" t="s">
        <v>293</v>
      </c>
      <c r="G181" s="75"/>
      <c r="H181" s="75"/>
      <c r="I181" s="204"/>
      <c r="J181" s="75"/>
      <c r="K181" s="75"/>
      <c r="L181" s="73"/>
      <c r="M181" s="248"/>
      <c r="N181" s="48"/>
      <c r="O181" s="48"/>
      <c r="P181" s="48"/>
      <c r="Q181" s="48"/>
      <c r="R181" s="48"/>
      <c r="S181" s="48"/>
      <c r="T181" s="96"/>
      <c r="AT181" s="25" t="s">
        <v>146</v>
      </c>
      <c r="AU181" s="25" t="s">
        <v>85</v>
      </c>
    </row>
    <row r="182" spans="2:51" s="13" customFormat="1" ht="13.5">
      <c r="B182" s="262"/>
      <c r="C182" s="263"/>
      <c r="D182" s="246" t="s">
        <v>180</v>
      </c>
      <c r="E182" s="264" t="s">
        <v>22</v>
      </c>
      <c r="F182" s="265" t="s">
        <v>749</v>
      </c>
      <c r="G182" s="263"/>
      <c r="H182" s="266">
        <v>693.663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AT182" s="272" t="s">
        <v>180</v>
      </c>
      <c r="AU182" s="272" t="s">
        <v>85</v>
      </c>
      <c r="AV182" s="13" t="s">
        <v>85</v>
      </c>
      <c r="AW182" s="13" t="s">
        <v>39</v>
      </c>
      <c r="AX182" s="13" t="s">
        <v>76</v>
      </c>
      <c r="AY182" s="272" t="s">
        <v>138</v>
      </c>
    </row>
    <row r="183" spans="2:51" s="14" customFormat="1" ht="13.5">
      <c r="B183" s="273"/>
      <c r="C183" s="274"/>
      <c r="D183" s="246" t="s">
        <v>180</v>
      </c>
      <c r="E183" s="275" t="s">
        <v>22</v>
      </c>
      <c r="F183" s="276" t="s">
        <v>183</v>
      </c>
      <c r="G183" s="274"/>
      <c r="H183" s="277">
        <v>693.663</v>
      </c>
      <c r="I183" s="278"/>
      <c r="J183" s="274"/>
      <c r="K183" s="274"/>
      <c r="L183" s="279"/>
      <c r="M183" s="280"/>
      <c r="N183" s="281"/>
      <c r="O183" s="281"/>
      <c r="P183" s="281"/>
      <c r="Q183" s="281"/>
      <c r="R183" s="281"/>
      <c r="S183" s="281"/>
      <c r="T183" s="282"/>
      <c r="AT183" s="283" t="s">
        <v>180</v>
      </c>
      <c r="AU183" s="283" t="s">
        <v>85</v>
      </c>
      <c r="AV183" s="14" t="s">
        <v>137</v>
      </c>
      <c r="AW183" s="14" t="s">
        <v>39</v>
      </c>
      <c r="AX183" s="14" t="s">
        <v>24</v>
      </c>
      <c r="AY183" s="283" t="s">
        <v>138</v>
      </c>
    </row>
    <row r="184" spans="2:65" s="1" customFormat="1" ht="25.5" customHeight="1">
      <c r="B184" s="47"/>
      <c r="C184" s="234" t="s">
        <v>306</v>
      </c>
      <c r="D184" s="234" t="s">
        <v>140</v>
      </c>
      <c r="E184" s="235" t="s">
        <v>296</v>
      </c>
      <c r="F184" s="236" t="s">
        <v>297</v>
      </c>
      <c r="G184" s="237" t="s">
        <v>232</v>
      </c>
      <c r="H184" s="238">
        <v>6936.63</v>
      </c>
      <c r="I184" s="239"/>
      <c r="J184" s="240">
        <f>ROUND(I184*H184,2)</f>
        <v>0</v>
      </c>
      <c r="K184" s="236" t="s">
        <v>177</v>
      </c>
      <c r="L184" s="73"/>
      <c r="M184" s="241" t="s">
        <v>22</v>
      </c>
      <c r="N184" s="242" t="s">
        <v>47</v>
      </c>
      <c r="O184" s="4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AR184" s="25" t="s">
        <v>137</v>
      </c>
      <c r="AT184" s="25" t="s">
        <v>140</v>
      </c>
      <c r="AU184" s="25" t="s">
        <v>85</v>
      </c>
      <c r="AY184" s="25" t="s">
        <v>138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25" t="s">
        <v>24</v>
      </c>
      <c r="BK184" s="245">
        <f>ROUND(I184*H184,2)</f>
        <v>0</v>
      </c>
      <c r="BL184" s="25" t="s">
        <v>137</v>
      </c>
      <c r="BM184" s="25" t="s">
        <v>750</v>
      </c>
    </row>
    <row r="185" spans="2:47" s="1" customFormat="1" ht="13.5">
      <c r="B185" s="47"/>
      <c r="C185" s="75"/>
      <c r="D185" s="246" t="s">
        <v>146</v>
      </c>
      <c r="E185" s="75"/>
      <c r="F185" s="247" t="s">
        <v>299</v>
      </c>
      <c r="G185" s="75"/>
      <c r="H185" s="75"/>
      <c r="I185" s="204"/>
      <c r="J185" s="75"/>
      <c r="K185" s="75"/>
      <c r="L185" s="73"/>
      <c r="M185" s="248"/>
      <c r="N185" s="48"/>
      <c r="O185" s="48"/>
      <c r="P185" s="48"/>
      <c r="Q185" s="48"/>
      <c r="R185" s="48"/>
      <c r="S185" s="48"/>
      <c r="T185" s="96"/>
      <c r="AT185" s="25" t="s">
        <v>146</v>
      </c>
      <c r="AU185" s="25" t="s">
        <v>85</v>
      </c>
    </row>
    <row r="186" spans="2:51" s="13" customFormat="1" ht="13.5">
      <c r="B186" s="262"/>
      <c r="C186" s="263"/>
      <c r="D186" s="246" t="s">
        <v>180</v>
      </c>
      <c r="E186" s="264" t="s">
        <v>22</v>
      </c>
      <c r="F186" s="265" t="s">
        <v>751</v>
      </c>
      <c r="G186" s="263"/>
      <c r="H186" s="266">
        <v>6936.63</v>
      </c>
      <c r="I186" s="267"/>
      <c r="J186" s="263"/>
      <c r="K186" s="263"/>
      <c r="L186" s="268"/>
      <c r="M186" s="269"/>
      <c r="N186" s="270"/>
      <c r="O186" s="270"/>
      <c r="P186" s="270"/>
      <c r="Q186" s="270"/>
      <c r="R186" s="270"/>
      <c r="S186" s="270"/>
      <c r="T186" s="271"/>
      <c r="AT186" s="272" t="s">
        <v>180</v>
      </c>
      <c r="AU186" s="272" t="s">
        <v>85</v>
      </c>
      <c r="AV186" s="13" t="s">
        <v>85</v>
      </c>
      <c r="AW186" s="13" t="s">
        <v>39</v>
      </c>
      <c r="AX186" s="13" t="s">
        <v>76</v>
      </c>
      <c r="AY186" s="272" t="s">
        <v>138</v>
      </c>
    </row>
    <row r="187" spans="2:51" s="14" customFormat="1" ht="13.5">
      <c r="B187" s="273"/>
      <c r="C187" s="274"/>
      <c r="D187" s="246" t="s">
        <v>180</v>
      </c>
      <c r="E187" s="275" t="s">
        <v>22</v>
      </c>
      <c r="F187" s="276" t="s">
        <v>183</v>
      </c>
      <c r="G187" s="274"/>
      <c r="H187" s="277">
        <v>6936.63</v>
      </c>
      <c r="I187" s="278"/>
      <c r="J187" s="274"/>
      <c r="K187" s="274"/>
      <c r="L187" s="279"/>
      <c r="M187" s="280"/>
      <c r="N187" s="281"/>
      <c r="O187" s="281"/>
      <c r="P187" s="281"/>
      <c r="Q187" s="281"/>
      <c r="R187" s="281"/>
      <c r="S187" s="281"/>
      <c r="T187" s="282"/>
      <c r="AT187" s="283" t="s">
        <v>180</v>
      </c>
      <c r="AU187" s="283" t="s">
        <v>85</v>
      </c>
      <c r="AV187" s="14" t="s">
        <v>137</v>
      </c>
      <c r="AW187" s="14" t="s">
        <v>39</v>
      </c>
      <c r="AX187" s="14" t="s">
        <v>24</v>
      </c>
      <c r="AY187" s="283" t="s">
        <v>138</v>
      </c>
    </row>
    <row r="188" spans="2:65" s="1" customFormat="1" ht="16.5" customHeight="1">
      <c r="B188" s="47"/>
      <c r="C188" s="234" t="s">
        <v>311</v>
      </c>
      <c r="D188" s="234" t="s">
        <v>140</v>
      </c>
      <c r="E188" s="235" t="s">
        <v>301</v>
      </c>
      <c r="F188" s="236" t="s">
        <v>302</v>
      </c>
      <c r="G188" s="237" t="s">
        <v>232</v>
      </c>
      <c r="H188" s="238">
        <v>948.292</v>
      </c>
      <c r="I188" s="239"/>
      <c r="J188" s="240">
        <f>ROUND(I188*H188,2)</f>
        <v>0</v>
      </c>
      <c r="K188" s="236" t="s">
        <v>177</v>
      </c>
      <c r="L188" s="73"/>
      <c r="M188" s="241" t="s">
        <v>22</v>
      </c>
      <c r="N188" s="242" t="s">
        <v>47</v>
      </c>
      <c r="O188" s="4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AR188" s="25" t="s">
        <v>137</v>
      </c>
      <c r="AT188" s="25" t="s">
        <v>140</v>
      </c>
      <c r="AU188" s="25" t="s">
        <v>85</v>
      </c>
      <c r="AY188" s="25" t="s">
        <v>138</v>
      </c>
      <c r="BE188" s="245">
        <f>IF(N188="základní",J188,0)</f>
        <v>0</v>
      </c>
      <c r="BF188" s="245">
        <f>IF(N188="snížená",J188,0)</f>
        <v>0</v>
      </c>
      <c r="BG188" s="245">
        <f>IF(N188="zákl. přenesená",J188,0)</f>
        <v>0</v>
      </c>
      <c r="BH188" s="245">
        <f>IF(N188="sníž. přenesená",J188,0)</f>
        <v>0</v>
      </c>
      <c r="BI188" s="245">
        <f>IF(N188="nulová",J188,0)</f>
        <v>0</v>
      </c>
      <c r="BJ188" s="25" t="s">
        <v>24</v>
      </c>
      <c r="BK188" s="245">
        <f>ROUND(I188*H188,2)</f>
        <v>0</v>
      </c>
      <c r="BL188" s="25" t="s">
        <v>137</v>
      </c>
      <c r="BM188" s="25" t="s">
        <v>752</v>
      </c>
    </row>
    <row r="189" spans="2:47" s="1" customFormat="1" ht="13.5">
      <c r="B189" s="47"/>
      <c r="C189" s="75"/>
      <c r="D189" s="246" t="s">
        <v>146</v>
      </c>
      <c r="E189" s="75"/>
      <c r="F189" s="247" t="s">
        <v>304</v>
      </c>
      <c r="G189" s="75"/>
      <c r="H189" s="75"/>
      <c r="I189" s="204"/>
      <c r="J189" s="75"/>
      <c r="K189" s="75"/>
      <c r="L189" s="73"/>
      <c r="M189" s="248"/>
      <c r="N189" s="48"/>
      <c r="O189" s="48"/>
      <c r="P189" s="48"/>
      <c r="Q189" s="48"/>
      <c r="R189" s="48"/>
      <c r="S189" s="48"/>
      <c r="T189" s="96"/>
      <c r="AT189" s="25" t="s">
        <v>146</v>
      </c>
      <c r="AU189" s="25" t="s">
        <v>85</v>
      </c>
    </row>
    <row r="190" spans="2:51" s="13" customFormat="1" ht="13.5">
      <c r="B190" s="262"/>
      <c r="C190" s="263"/>
      <c r="D190" s="246" t="s">
        <v>180</v>
      </c>
      <c r="E190" s="264" t="s">
        <v>22</v>
      </c>
      <c r="F190" s="265" t="s">
        <v>753</v>
      </c>
      <c r="G190" s="263"/>
      <c r="H190" s="266">
        <v>265.543</v>
      </c>
      <c r="I190" s="267"/>
      <c r="J190" s="263"/>
      <c r="K190" s="263"/>
      <c r="L190" s="268"/>
      <c r="M190" s="269"/>
      <c r="N190" s="270"/>
      <c r="O190" s="270"/>
      <c r="P190" s="270"/>
      <c r="Q190" s="270"/>
      <c r="R190" s="270"/>
      <c r="S190" s="270"/>
      <c r="T190" s="271"/>
      <c r="AT190" s="272" t="s">
        <v>180</v>
      </c>
      <c r="AU190" s="272" t="s">
        <v>85</v>
      </c>
      <c r="AV190" s="13" t="s">
        <v>85</v>
      </c>
      <c r="AW190" s="13" t="s">
        <v>39</v>
      </c>
      <c r="AX190" s="13" t="s">
        <v>76</v>
      </c>
      <c r="AY190" s="272" t="s">
        <v>138</v>
      </c>
    </row>
    <row r="191" spans="2:51" s="13" customFormat="1" ht="13.5">
      <c r="B191" s="262"/>
      <c r="C191" s="263"/>
      <c r="D191" s="246" t="s">
        <v>180</v>
      </c>
      <c r="E191" s="264" t="s">
        <v>22</v>
      </c>
      <c r="F191" s="265" t="s">
        <v>745</v>
      </c>
      <c r="G191" s="263"/>
      <c r="H191" s="266">
        <v>265.543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AT191" s="272" t="s">
        <v>180</v>
      </c>
      <c r="AU191" s="272" t="s">
        <v>85</v>
      </c>
      <c r="AV191" s="13" t="s">
        <v>85</v>
      </c>
      <c r="AW191" s="13" t="s">
        <v>39</v>
      </c>
      <c r="AX191" s="13" t="s">
        <v>76</v>
      </c>
      <c r="AY191" s="272" t="s">
        <v>138</v>
      </c>
    </row>
    <row r="192" spans="2:51" s="13" customFormat="1" ht="13.5">
      <c r="B192" s="262"/>
      <c r="C192" s="263"/>
      <c r="D192" s="246" t="s">
        <v>180</v>
      </c>
      <c r="E192" s="264" t="s">
        <v>22</v>
      </c>
      <c r="F192" s="265" t="s">
        <v>746</v>
      </c>
      <c r="G192" s="263"/>
      <c r="H192" s="266">
        <v>335.806</v>
      </c>
      <c r="I192" s="267"/>
      <c r="J192" s="263"/>
      <c r="K192" s="263"/>
      <c r="L192" s="268"/>
      <c r="M192" s="269"/>
      <c r="N192" s="270"/>
      <c r="O192" s="270"/>
      <c r="P192" s="270"/>
      <c r="Q192" s="270"/>
      <c r="R192" s="270"/>
      <c r="S192" s="270"/>
      <c r="T192" s="271"/>
      <c r="AT192" s="272" t="s">
        <v>180</v>
      </c>
      <c r="AU192" s="272" t="s">
        <v>85</v>
      </c>
      <c r="AV192" s="13" t="s">
        <v>85</v>
      </c>
      <c r="AW192" s="13" t="s">
        <v>39</v>
      </c>
      <c r="AX192" s="13" t="s">
        <v>76</v>
      </c>
      <c r="AY192" s="272" t="s">
        <v>138</v>
      </c>
    </row>
    <row r="193" spans="2:51" s="13" customFormat="1" ht="13.5">
      <c r="B193" s="262"/>
      <c r="C193" s="263"/>
      <c r="D193" s="246" t="s">
        <v>180</v>
      </c>
      <c r="E193" s="264" t="s">
        <v>22</v>
      </c>
      <c r="F193" s="265" t="s">
        <v>747</v>
      </c>
      <c r="G193" s="263"/>
      <c r="H193" s="266">
        <v>81.4</v>
      </c>
      <c r="I193" s="267"/>
      <c r="J193" s="263"/>
      <c r="K193" s="263"/>
      <c r="L193" s="268"/>
      <c r="M193" s="269"/>
      <c r="N193" s="270"/>
      <c r="O193" s="270"/>
      <c r="P193" s="270"/>
      <c r="Q193" s="270"/>
      <c r="R193" s="270"/>
      <c r="S193" s="270"/>
      <c r="T193" s="271"/>
      <c r="AT193" s="272" t="s">
        <v>180</v>
      </c>
      <c r="AU193" s="272" t="s">
        <v>85</v>
      </c>
      <c r="AV193" s="13" t="s">
        <v>85</v>
      </c>
      <c r="AW193" s="13" t="s">
        <v>39</v>
      </c>
      <c r="AX193" s="13" t="s">
        <v>76</v>
      </c>
      <c r="AY193" s="272" t="s">
        <v>138</v>
      </c>
    </row>
    <row r="194" spans="2:51" s="14" customFormat="1" ht="13.5">
      <c r="B194" s="273"/>
      <c r="C194" s="274"/>
      <c r="D194" s="246" t="s">
        <v>180</v>
      </c>
      <c r="E194" s="275" t="s">
        <v>22</v>
      </c>
      <c r="F194" s="276" t="s">
        <v>183</v>
      </c>
      <c r="G194" s="274"/>
      <c r="H194" s="277">
        <v>948.292</v>
      </c>
      <c r="I194" s="278"/>
      <c r="J194" s="274"/>
      <c r="K194" s="274"/>
      <c r="L194" s="279"/>
      <c r="M194" s="280"/>
      <c r="N194" s="281"/>
      <c r="O194" s="281"/>
      <c r="P194" s="281"/>
      <c r="Q194" s="281"/>
      <c r="R194" s="281"/>
      <c r="S194" s="281"/>
      <c r="T194" s="282"/>
      <c r="AT194" s="283" t="s">
        <v>180</v>
      </c>
      <c r="AU194" s="283" t="s">
        <v>85</v>
      </c>
      <c r="AV194" s="14" t="s">
        <v>137</v>
      </c>
      <c r="AW194" s="14" t="s">
        <v>39</v>
      </c>
      <c r="AX194" s="14" t="s">
        <v>24</v>
      </c>
      <c r="AY194" s="283" t="s">
        <v>138</v>
      </c>
    </row>
    <row r="195" spans="2:65" s="1" customFormat="1" ht="16.5" customHeight="1">
      <c r="B195" s="47"/>
      <c r="C195" s="234" t="s">
        <v>318</v>
      </c>
      <c r="D195" s="234" t="s">
        <v>140</v>
      </c>
      <c r="E195" s="235" t="s">
        <v>307</v>
      </c>
      <c r="F195" s="236" t="s">
        <v>308</v>
      </c>
      <c r="G195" s="237" t="s">
        <v>232</v>
      </c>
      <c r="H195" s="238">
        <v>693.663</v>
      </c>
      <c r="I195" s="239"/>
      <c r="J195" s="240">
        <f>ROUND(I195*H195,2)</f>
        <v>0</v>
      </c>
      <c r="K195" s="236" t="s">
        <v>177</v>
      </c>
      <c r="L195" s="73"/>
      <c r="M195" s="241" t="s">
        <v>22</v>
      </c>
      <c r="N195" s="242" t="s">
        <v>47</v>
      </c>
      <c r="O195" s="4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AR195" s="25" t="s">
        <v>137</v>
      </c>
      <c r="AT195" s="25" t="s">
        <v>140</v>
      </c>
      <c r="AU195" s="25" t="s">
        <v>85</v>
      </c>
      <c r="AY195" s="25" t="s">
        <v>138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25" t="s">
        <v>24</v>
      </c>
      <c r="BK195" s="245">
        <f>ROUND(I195*H195,2)</f>
        <v>0</v>
      </c>
      <c r="BL195" s="25" t="s">
        <v>137</v>
      </c>
      <c r="BM195" s="25" t="s">
        <v>754</v>
      </c>
    </row>
    <row r="196" spans="2:47" s="1" customFormat="1" ht="13.5">
      <c r="B196" s="47"/>
      <c r="C196" s="75"/>
      <c r="D196" s="246" t="s">
        <v>146</v>
      </c>
      <c r="E196" s="75"/>
      <c r="F196" s="247" t="s">
        <v>310</v>
      </c>
      <c r="G196" s="75"/>
      <c r="H196" s="75"/>
      <c r="I196" s="204"/>
      <c r="J196" s="75"/>
      <c r="K196" s="75"/>
      <c r="L196" s="73"/>
      <c r="M196" s="248"/>
      <c r="N196" s="48"/>
      <c r="O196" s="48"/>
      <c r="P196" s="48"/>
      <c r="Q196" s="48"/>
      <c r="R196" s="48"/>
      <c r="S196" s="48"/>
      <c r="T196" s="96"/>
      <c r="AT196" s="25" t="s">
        <v>146</v>
      </c>
      <c r="AU196" s="25" t="s">
        <v>85</v>
      </c>
    </row>
    <row r="197" spans="2:51" s="13" customFormat="1" ht="13.5">
      <c r="B197" s="262"/>
      <c r="C197" s="263"/>
      <c r="D197" s="246" t="s">
        <v>180</v>
      </c>
      <c r="E197" s="264" t="s">
        <v>22</v>
      </c>
      <c r="F197" s="265" t="s">
        <v>749</v>
      </c>
      <c r="G197" s="263"/>
      <c r="H197" s="266">
        <v>693.663</v>
      </c>
      <c r="I197" s="267"/>
      <c r="J197" s="263"/>
      <c r="K197" s="263"/>
      <c r="L197" s="268"/>
      <c r="M197" s="269"/>
      <c r="N197" s="270"/>
      <c r="O197" s="270"/>
      <c r="P197" s="270"/>
      <c r="Q197" s="270"/>
      <c r="R197" s="270"/>
      <c r="S197" s="270"/>
      <c r="T197" s="271"/>
      <c r="AT197" s="272" t="s">
        <v>180</v>
      </c>
      <c r="AU197" s="272" t="s">
        <v>85</v>
      </c>
      <c r="AV197" s="13" t="s">
        <v>85</v>
      </c>
      <c r="AW197" s="13" t="s">
        <v>39</v>
      </c>
      <c r="AX197" s="13" t="s">
        <v>76</v>
      </c>
      <c r="AY197" s="272" t="s">
        <v>138</v>
      </c>
    </row>
    <row r="198" spans="2:51" s="14" customFormat="1" ht="13.5">
      <c r="B198" s="273"/>
      <c r="C198" s="274"/>
      <c r="D198" s="246" t="s">
        <v>180</v>
      </c>
      <c r="E198" s="275" t="s">
        <v>22</v>
      </c>
      <c r="F198" s="276" t="s">
        <v>183</v>
      </c>
      <c r="G198" s="274"/>
      <c r="H198" s="277">
        <v>693.663</v>
      </c>
      <c r="I198" s="278"/>
      <c r="J198" s="274"/>
      <c r="K198" s="274"/>
      <c r="L198" s="279"/>
      <c r="M198" s="280"/>
      <c r="N198" s="281"/>
      <c r="O198" s="281"/>
      <c r="P198" s="281"/>
      <c r="Q198" s="281"/>
      <c r="R198" s="281"/>
      <c r="S198" s="281"/>
      <c r="T198" s="282"/>
      <c r="AT198" s="283" t="s">
        <v>180</v>
      </c>
      <c r="AU198" s="283" t="s">
        <v>85</v>
      </c>
      <c r="AV198" s="14" t="s">
        <v>137</v>
      </c>
      <c r="AW198" s="14" t="s">
        <v>39</v>
      </c>
      <c r="AX198" s="14" t="s">
        <v>24</v>
      </c>
      <c r="AY198" s="283" t="s">
        <v>138</v>
      </c>
    </row>
    <row r="199" spans="2:65" s="1" customFormat="1" ht="16.5" customHeight="1">
      <c r="B199" s="47"/>
      <c r="C199" s="234" t="s">
        <v>329</v>
      </c>
      <c r="D199" s="234" t="s">
        <v>140</v>
      </c>
      <c r="E199" s="235" t="s">
        <v>312</v>
      </c>
      <c r="F199" s="236" t="s">
        <v>313</v>
      </c>
      <c r="G199" s="237" t="s">
        <v>314</v>
      </c>
      <c r="H199" s="238">
        <v>1248.593</v>
      </c>
      <c r="I199" s="239"/>
      <c r="J199" s="240">
        <f>ROUND(I199*H199,2)</f>
        <v>0</v>
      </c>
      <c r="K199" s="236" t="s">
        <v>177</v>
      </c>
      <c r="L199" s="73"/>
      <c r="M199" s="241" t="s">
        <v>22</v>
      </c>
      <c r="N199" s="242" t="s">
        <v>47</v>
      </c>
      <c r="O199" s="4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AR199" s="25" t="s">
        <v>137</v>
      </c>
      <c r="AT199" s="25" t="s">
        <v>140</v>
      </c>
      <c r="AU199" s="25" t="s">
        <v>85</v>
      </c>
      <c r="AY199" s="25" t="s">
        <v>138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24</v>
      </c>
      <c r="BK199" s="245">
        <f>ROUND(I199*H199,2)</f>
        <v>0</v>
      </c>
      <c r="BL199" s="25" t="s">
        <v>137</v>
      </c>
      <c r="BM199" s="25" t="s">
        <v>755</v>
      </c>
    </row>
    <row r="200" spans="2:47" s="1" customFormat="1" ht="13.5">
      <c r="B200" s="47"/>
      <c r="C200" s="75"/>
      <c r="D200" s="246" t="s">
        <v>146</v>
      </c>
      <c r="E200" s="75"/>
      <c r="F200" s="247" t="s">
        <v>316</v>
      </c>
      <c r="G200" s="75"/>
      <c r="H200" s="75"/>
      <c r="I200" s="204"/>
      <c r="J200" s="75"/>
      <c r="K200" s="75"/>
      <c r="L200" s="73"/>
      <c r="M200" s="248"/>
      <c r="N200" s="48"/>
      <c r="O200" s="48"/>
      <c r="P200" s="48"/>
      <c r="Q200" s="48"/>
      <c r="R200" s="48"/>
      <c r="S200" s="48"/>
      <c r="T200" s="96"/>
      <c r="AT200" s="25" t="s">
        <v>146</v>
      </c>
      <c r="AU200" s="25" t="s">
        <v>85</v>
      </c>
    </row>
    <row r="201" spans="2:51" s="13" customFormat="1" ht="13.5">
      <c r="B201" s="262"/>
      <c r="C201" s="263"/>
      <c r="D201" s="246" t="s">
        <v>180</v>
      </c>
      <c r="E201" s="264" t="s">
        <v>22</v>
      </c>
      <c r="F201" s="265" t="s">
        <v>756</v>
      </c>
      <c r="G201" s="263"/>
      <c r="H201" s="266">
        <v>1248.593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180</v>
      </c>
      <c r="AU201" s="272" t="s">
        <v>85</v>
      </c>
      <c r="AV201" s="13" t="s">
        <v>85</v>
      </c>
      <c r="AW201" s="13" t="s">
        <v>39</v>
      </c>
      <c r="AX201" s="13" t="s">
        <v>76</v>
      </c>
      <c r="AY201" s="272" t="s">
        <v>138</v>
      </c>
    </row>
    <row r="202" spans="2:51" s="14" customFormat="1" ht="13.5">
      <c r="B202" s="273"/>
      <c r="C202" s="274"/>
      <c r="D202" s="246" t="s">
        <v>180</v>
      </c>
      <c r="E202" s="275" t="s">
        <v>22</v>
      </c>
      <c r="F202" s="276" t="s">
        <v>183</v>
      </c>
      <c r="G202" s="274"/>
      <c r="H202" s="277">
        <v>1248.593</v>
      </c>
      <c r="I202" s="278"/>
      <c r="J202" s="274"/>
      <c r="K202" s="274"/>
      <c r="L202" s="279"/>
      <c r="M202" s="280"/>
      <c r="N202" s="281"/>
      <c r="O202" s="281"/>
      <c r="P202" s="281"/>
      <c r="Q202" s="281"/>
      <c r="R202" s="281"/>
      <c r="S202" s="281"/>
      <c r="T202" s="282"/>
      <c r="AT202" s="283" t="s">
        <v>180</v>
      </c>
      <c r="AU202" s="283" t="s">
        <v>85</v>
      </c>
      <c r="AV202" s="14" t="s">
        <v>137</v>
      </c>
      <c r="AW202" s="14" t="s">
        <v>39</v>
      </c>
      <c r="AX202" s="14" t="s">
        <v>24</v>
      </c>
      <c r="AY202" s="283" t="s">
        <v>138</v>
      </c>
    </row>
    <row r="203" spans="2:65" s="1" customFormat="1" ht="16.5" customHeight="1">
      <c r="B203" s="47"/>
      <c r="C203" s="234" t="s">
        <v>335</v>
      </c>
      <c r="D203" s="234" t="s">
        <v>140</v>
      </c>
      <c r="E203" s="235" t="s">
        <v>319</v>
      </c>
      <c r="F203" s="236" t="s">
        <v>320</v>
      </c>
      <c r="G203" s="237" t="s">
        <v>232</v>
      </c>
      <c r="H203" s="238">
        <v>531.085</v>
      </c>
      <c r="I203" s="239"/>
      <c r="J203" s="240">
        <f>ROUND(I203*H203,2)</f>
        <v>0</v>
      </c>
      <c r="K203" s="236" t="s">
        <v>177</v>
      </c>
      <c r="L203" s="73"/>
      <c r="M203" s="241" t="s">
        <v>22</v>
      </c>
      <c r="N203" s="242" t="s">
        <v>47</v>
      </c>
      <c r="O203" s="48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AR203" s="25" t="s">
        <v>137</v>
      </c>
      <c r="AT203" s="25" t="s">
        <v>140</v>
      </c>
      <c r="AU203" s="25" t="s">
        <v>85</v>
      </c>
      <c r="AY203" s="25" t="s">
        <v>138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25" t="s">
        <v>24</v>
      </c>
      <c r="BK203" s="245">
        <f>ROUND(I203*H203,2)</f>
        <v>0</v>
      </c>
      <c r="BL203" s="25" t="s">
        <v>137</v>
      </c>
      <c r="BM203" s="25" t="s">
        <v>757</v>
      </c>
    </row>
    <row r="204" spans="2:47" s="1" customFormat="1" ht="13.5">
      <c r="B204" s="47"/>
      <c r="C204" s="75"/>
      <c r="D204" s="246" t="s">
        <v>146</v>
      </c>
      <c r="E204" s="75"/>
      <c r="F204" s="247" t="s">
        <v>322</v>
      </c>
      <c r="G204" s="75"/>
      <c r="H204" s="75"/>
      <c r="I204" s="204"/>
      <c r="J204" s="75"/>
      <c r="K204" s="75"/>
      <c r="L204" s="73"/>
      <c r="M204" s="248"/>
      <c r="N204" s="48"/>
      <c r="O204" s="48"/>
      <c r="P204" s="48"/>
      <c r="Q204" s="48"/>
      <c r="R204" s="48"/>
      <c r="S204" s="48"/>
      <c r="T204" s="96"/>
      <c r="AT204" s="25" t="s">
        <v>146</v>
      </c>
      <c r="AU204" s="25" t="s">
        <v>85</v>
      </c>
    </row>
    <row r="205" spans="2:51" s="13" customFormat="1" ht="13.5">
      <c r="B205" s="262"/>
      <c r="C205" s="263"/>
      <c r="D205" s="246" t="s">
        <v>180</v>
      </c>
      <c r="E205" s="264" t="s">
        <v>22</v>
      </c>
      <c r="F205" s="265" t="s">
        <v>758</v>
      </c>
      <c r="G205" s="263"/>
      <c r="H205" s="266">
        <v>959.205</v>
      </c>
      <c r="I205" s="267"/>
      <c r="J205" s="263"/>
      <c r="K205" s="263"/>
      <c r="L205" s="268"/>
      <c r="M205" s="269"/>
      <c r="N205" s="270"/>
      <c r="O205" s="270"/>
      <c r="P205" s="270"/>
      <c r="Q205" s="270"/>
      <c r="R205" s="270"/>
      <c r="S205" s="270"/>
      <c r="T205" s="271"/>
      <c r="AT205" s="272" t="s">
        <v>180</v>
      </c>
      <c r="AU205" s="272" t="s">
        <v>85</v>
      </c>
      <c r="AV205" s="13" t="s">
        <v>85</v>
      </c>
      <c r="AW205" s="13" t="s">
        <v>39</v>
      </c>
      <c r="AX205" s="13" t="s">
        <v>76</v>
      </c>
      <c r="AY205" s="272" t="s">
        <v>138</v>
      </c>
    </row>
    <row r="206" spans="2:51" s="12" customFormat="1" ht="13.5">
      <c r="B206" s="252"/>
      <c r="C206" s="253"/>
      <c r="D206" s="246" t="s">
        <v>180</v>
      </c>
      <c r="E206" s="254" t="s">
        <v>22</v>
      </c>
      <c r="F206" s="255" t="s">
        <v>324</v>
      </c>
      <c r="G206" s="253"/>
      <c r="H206" s="254" t="s">
        <v>22</v>
      </c>
      <c r="I206" s="256"/>
      <c r="J206" s="253"/>
      <c r="K206" s="253"/>
      <c r="L206" s="257"/>
      <c r="M206" s="258"/>
      <c r="N206" s="259"/>
      <c r="O206" s="259"/>
      <c r="P206" s="259"/>
      <c r="Q206" s="259"/>
      <c r="R206" s="259"/>
      <c r="S206" s="259"/>
      <c r="T206" s="260"/>
      <c r="AT206" s="261" t="s">
        <v>180</v>
      </c>
      <c r="AU206" s="261" t="s">
        <v>85</v>
      </c>
      <c r="AV206" s="12" t="s">
        <v>24</v>
      </c>
      <c r="AW206" s="12" t="s">
        <v>39</v>
      </c>
      <c r="AX206" s="12" t="s">
        <v>76</v>
      </c>
      <c r="AY206" s="261" t="s">
        <v>138</v>
      </c>
    </row>
    <row r="207" spans="2:51" s="13" customFormat="1" ht="13.5">
      <c r="B207" s="262"/>
      <c r="C207" s="263"/>
      <c r="D207" s="246" t="s">
        <v>180</v>
      </c>
      <c r="E207" s="264" t="s">
        <v>22</v>
      </c>
      <c r="F207" s="265" t="s">
        <v>759</v>
      </c>
      <c r="G207" s="263"/>
      <c r="H207" s="266">
        <v>-81.4</v>
      </c>
      <c r="I207" s="267"/>
      <c r="J207" s="263"/>
      <c r="K207" s="263"/>
      <c r="L207" s="268"/>
      <c r="M207" s="269"/>
      <c r="N207" s="270"/>
      <c r="O207" s="270"/>
      <c r="P207" s="270"/>
      <c r="Q207" s="270"/>
      <c r="R207" s="270"/>
      <c r="S207" s="270"/>
      <c r="T207" s="271"/>
      <c r="AT207" s="272" t="s">
        <v>180</v>
      </c>
      <c r="AU207" s="272" t="s">
        <v>85</v>
      </c>
      <c r="AV207" s="13" t="s">
        <v>85</v>
      </c>
      <c r="AW207" s="13" t="s">
        <v>39</v>
      </c>
      <c r="AX207" s="13" t="s">
        <v>76</v>
      </c>
      <c r="AY207" s="272" t="s">
        <v>138</v>
      </c>
    </row>
    <row r="208" spans="2:51" s="13" customFormat="1" ht="13.5">
      <c r="B208" s="262"/>
      <c r="C208" s="263"/>
      <c r="D208" s="246" t="s">
        <v>180</v>
      </c>
      <c r="E208" s="264" t="s">
        <v>22</v>
      </c>
      <c r="F208" s="265" t="s">
        <v>760</v>
      </c>
      <c r="G208" s="263"/>
      <c r="H208" s="266">
        <v>-335.806</v>
      </c>
      <c r="I208" s="267"/>
      <c r="J208" s="263"/>
      <c r="K208" s="263"/>
      <c r="L208" s="268"/>
      <c r="M208" s="269"/>
      <c r="N208" s="270"/>
      <c r="O208" s="270"/>
      <c r="P208" s="270"/>
      <c r="Q208" s="270"/>
      <c r="R208" s="270"/>
      <c r="S208" s="270"/>
      <c r="T208" s="271"/>
      <c r="AT208" s="272" t="s">
        <v>180</v>
      </c>
      <c r="AU208" s="272" t="s">
        <v>85</v>
      </c>
      <c r="AV208" s="13" t="s">
        <v>85</v>
      </c>
      <c r="AW208" s="13" t="s">
        <v>39</v>
      </c>
      <c r="AX208" s="13" t="s">
        <v>76</v>
      </c>
      <c r="AY208" s="272" t="s">
        <v>138</v>
      </c>
    </row>
    <row r="209" spans="2:51" s="13" customFormat="1" ht="13.5">
      <c r="B209" s="262"/>
      <c r="C209" s="263"/>
      <c r="D209" s="246" t="s">
        <v>180</v>
      </c>
      <c r="E209" s="264" t="s">
        <v>22</v>
      </c>
      <c r="F209" s="265" t="s">
        <v>761</v>
      </c>
      <c r="G209" s="263"/>
      <c r="H209" s="266">
        <v>-1.06</v>
      </c>
      <c r="I209" s="267"/>
      <c r="J209" s="263"/>
      <c r="K209" s="263"/>
      <c r="L209" s="268"/>
      <c r="M209" s="269"/>
      <c r="N209" s="270"/>
      <c r="O209" s="270"/>
      <c r="P209" s="270"/>
      <c r="Q209" s="270"/>
      <c r="R209" s="270"/>
      <c r="S209" s="270"/>
      <c r="T209" s="271"/>
      <c r="AT209" s="272" t="s">
        <v>180</v>
      </c>
      <c r="AU209" s="272" t="s">
        <v>85</v>
      </c>
      <c r="AV209" s="13" t="s">
        <v>85</v>
      </c>
      <c r="AW209" s="13" t="s">
        <v>39</v>
      </c>
      <c r="AX209" s="13" t="s">
        <v>76</v>
      </c>
      <c r="AY209" s="272" t="s">
        <v>138</v>
      </c>
    </row>
    <row r="210" spans="2:51" s="13" customFormat="1" ht="13.5">
      <c r="B210" s="262"/>
      <c r="C210" s="263"/>
      <c r="D210" s="246" t="s">
        <v>180</v>
      </c>
      <c r="E210" s="264" t="s">
        <v>22</v>
      </c>
      <c r="F210" s="265" t="s">
        <v>762</v>
      </c>
      <c r="G210" s="263"/>
      <c r="H210" s="266">
        <v>-9.75</v>
      </c>
      <c r="I210" s="267"/>
      <c r="J210" s="263"/>
      <c r="K210" s="263"/>
      <c r="L210" s="268"/>
      <c r="M210" s="269"/>
      <c r="N210" s="270"/>
      <c r="O210" s="270"/>
      <c r="P210" s="270"/>
      <c r="Q210" s="270"/>
      <c r="R210" s="270"/>
      <c r="S210" s="270"/>
      <c r="T210" s="271"/>
      <c r="AT210" s="272" t="s">
        <v>180</v>
      </c>
      <c r="AU210" s="272" t="s">
        <v>85</v>
      </c>
      <c r="AV210" s="13" t="s">
        <v>85</v>
      </c>
      <c r="AW210" s="13" t="s">
        <v>39</v>
      </c>
      <c r="AX210" s="13" t="s">
        <v>76</v>
      </c>
      <c r="AY210" s="272" t="s">
        <v>138</v>
      </c>
    </row>
    <row r="211" spans="2:51" s="13" customFormat="1" ht="13.5">
      <c r="B211" s="262"/>
      <c r="C211" s="263"/>
      <c r="D211" s="246" t="s">
        <v>180</v>
      </c>
      <c r="E211" s="264" t="s">
        <v>22</v>
      </c>
      <c r="F211" s="265" t="s">
        <v>763</v>
      </c>
      <c r="G211" s="263"/>
      <c r="H211" s="266">
        <v>-0.104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AT211" s="272" t="s">
        <v>180</v>
      </c>
      <c r="AU211" s="272" t="s">
        <v>85</v>
      </c>
      <c r="AV211" s="13" t="s">
        <v>85</v>
      </c>
      <c r="AW211" s="13" t="s">
        <v>39</v>
      </c>
      <c r="AX211" s="13" t="s">
        <v>76</v>
      </c>
      <c r="AY211" s="272" t="s">
        <v>138</v>
      </c>
    </row>
    <row r="212" spans="2:51" s="14" customFormat="1" ht="13.5">
      <c r="B212" s="273"/>
      <c r="C212" s="274"/>
      <c r="D212" s="246" t="s">
        <v>180</v>
      </c>
      <c r="E212" s="275" t="s">
        <v>22</v>
      </c>
      <c r="F212" s="276" t="s">
        <v>183</v>
      </c>
      <c r="G212" s="274"/>
      <c r="H212" s="277">
        <v>531.085</v>
      </c>
      <c r="I212" s="278"/>
      <c r="J212" s="274"/>
      <c r="K212" s="274"/>
      <c r="L212" s="279"/>
      <c r="M212" s="280"/>
      <c r="N212" s="281"/>
      <c r="O212" s="281"/>
      <c r="P212" s="281"/>
      <c r="Q212" s="281"/>
      <c r="R212" s="281"/>
      <c r="S212" s="281"/>
      <c r="T212" s="282"/>
      <c r="AT212" s="283" t="s">
        <v>180</v>
      </c>
      <c r="AU212" s="283" t="s">
        <v>85</v>
      </c>
      <c r="AV212" s="14" t="s">
        <v>137</v>
      </c>
      <c r="AW212" s="14" t="s">
        <v>39</v>
      </c>
      <c r="AX212" s="14" t="s">
        <v>24</v>
      </c>
      <c r="AY212" s="283" t="s">
        <v>138</v>
      </c>
    </row>
    <row r="213" spans="2:65" s="1" customFormat="1" ht="16.5" customHeight="1">
      <c r="B213" s="47"/>
      <c r="C213" s="284" t="s">
        <v>342</v>
      </c>
      <c r="D213" s="284" t="s">
        <v>330</v>
      </c>
      <c r="E213" s="285" t="s">
        <v>331</v>
      </c>
      <c r="F213" s="286" t="s">
        <v>332</v>
      </c>
      <c r="G213" s="287" t="s">
        <v>314</v>
      </c>
      <c r="H213" s="288">
        <v>477.977</v>
      </c>
      <c r="I213" s="289"/>
      <c r="J213" s="290">
        <f>ROUND(I213*H213,2)</f>
        <v>0</v>
      </c>
      <c r="K213" s="286" t="s">
        <v>177</v>
      </c>
      <c r="L213" s="291"/>
      <c r="M213" s="292" t="s">
        <v>22</v>
      </c>
      <c r="N213" s="293" t="s">
        <v>47</v>
      </c>
      <c r="O213" s="48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AR213" s="25" t="s">
        <v>218</v>
      </c>
      <c r="AT213" s="25" t="s">
        <v>330</v>
      </c>
      <c r="AU213" s="25" t="s">
        <v>85</v>
      </c>
      <c r="AY213" s="25" t="s">
        <v>138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24</v>
      </c>
      <c r="BK213" s="245">
        <f>ROUND(I213*H213,2)</f>
        <v>0</v>
      </c>
      <c r="BL213" s="25" t="s">
        <v>137</v>
      </c>
      <c r="BM213" s="25" t="s">
        <v>764</v>
      </c>
    </row>
    <row r="214" spans="2:47" s="1" customFormat="1" ht="13.5">
      <c r="B214" s="47"/>
      <c r="C214" s="75"/>
      <c r="D214" s="246" t="s">
        <v>146</v>
      </c>
      <c r="E214" s="75"/>
      <c r="F214" s="247" t="s">
        <v>332</v>
      </c>
      <c r="G214" s="75"/>
      <c r="H214" s="75"/>
      <c r="I214" s="204"/>
      <c r="J214" s="75"/>
      <c r="K214" s="75"/>
      <c r="L214" s="73"/>
      <c r="M214" s="248"/>
      <c r="N214" s="48"/>
      <c r="O214" s="48"/>
      <c r="P214" s="48"/>
      <c r="Q214" s="48"/>
      <c r="R214" s="48"/>
      <c r="S214" s="48"/>
      <c r="T214" s="96"/>
      <c r="AT214" s="25" t="s">
        <v>146</v>
      </c>
      <c r="AU214" s="25" t="s">
        <v>85</v>
      </c>
    </row>
    <row r="215" spans="2:51" s="13" customFormat="1" ht="13.5">
      <c r="B215" s="262"/>
      <c r="C215" s="263"/>
      <c r="D215" s="246" t="s">
        <v>180</v>
      </c>
      <c r="E215" s="264" t="s">
        <v>22</v>
      </c>
      <c r="F215" s="265" t="s">
        <v>765</v>
      </c>
      <c r="G215" s="263"/>
      <c r="H215" s="266">
        <v>477.977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AT215" s="272" t="s">
        <v>180</v>
      </c>
      <c r="AU215" s="272" t="s">
        <v>85</v>
      </c>
      <c r="AV215" s="13" t="s">
        <v>85</v>
      </c>
      <c r="AW215" s="13" t="s">
        <v>39</v>
      </c>
      <c r="AX215" s="13" t="s">
        <v>76</v>
      </c>
      <c r="AY215" s="272" t="s">
        <v>138</v>
      </c>
    </row>
    <row r="216" spans="2:51" s="14" customFormat="1" ht="13.5">
      <c r="B216" s="273"/>
      <c r="C216" s="274"/>
      <c r="D216" s="246" t="s">
        <v>180</v>
      </c>
      <c r="E216" s="275" t="s">
        <v>22</v>
      </c>
      <c r="F216" s="276" t="s">
        <v>183</v>
      </c>
      <c r="G216" s="274"/>
      <c r="H216" s="277">
        <v>477.977</v>
      </c>
      <c r="I216" s="278"/>
      <c r="J216" s="274"/>
      <c r="K216" s="274"/>
      <c r="L216" s="279"/>
      <c r="M216" s="280"/>
      <c r="N216" s="281"/>
      <c r="O216" s="281"/>
      <c r="P216" s="281"/>
      <c r="Q216" s="281"/>
      <c r="R216" s="281"/>
      <c r="S216" s="281"/>
      <c r="T216" s="282"/>
      <c r="AT216" s="283" t="s">
        <v>180</v>
      </c>
      <c r="AU216" s="283" t="s">
        <v>85</v>
      </c>
      <c r="AV216" s="14" t="s">
        <v>137</v>
      </c>
      <c r="AW216" s="14" t="s">
        <v>39</v>
      </c>
      <c r="AX216" s="14" t="s">
        <v>24</v>
      </c>
      <c r="AY216" s="283" t="s">
        <v>138</v>
      </c>
    </row>
    <row r="217" spans="2:65" s="1" customFormat="1" ht="16.5" customHeight="1">
      <c r="B217" s="47"/>
      <c r="C217" s="234" t="s">
        <v>347</v>
      </c>
      <c r="D217" s="234" t="s">
        <v>140</v>
      </c>
      <c r="E217" s="235" t="s">
        <v>336</v>
      </c>
      <c r="F217" s="236" t="s">
        <v>337</v>
      </c>
      <c r="G217" s="237" t="s">
        <v>232</v>
      </c>
      <c r="H217" s="238">
        <v>335.806</v>
      </c>
      <c r="I217" s="239"/>
      <c r="J217" s="240">
        <f>ROUND(I217*H217,2)</f>
        <v>0</v>
      </c>
      <c r="K217" s="236" t="s">
        <v>177</v>
      </c>
      <c r="L217" s="73"/>
      <c r="M217" s="241" t="s">
        <v>22</v>
      </c>
      <c r="N217" s="242" t="s">
        <v>47</v>
      </c>
      <c r="O217" s="48"/>
      <c r="P217" s="243">
        <f>O217*H217</f>
        <v>0</v>
      </c>
      <c r="Q217" s="243">
        <v>0</v>
      </c>
      <c r="R217" s="243">
        <f>Q217*H217</f>
        <v>0</v>
      </c>
      <c r="S217" s="243">
        <v>0</v>
      </c>
      <c r="T217" s="244">
        <f>S217*H217</f>
        <v>0</v>
      </c>
      <c r="AR217" s="25" t="s">
        <v>137</v>
      </c>
      <c r="AT217" s="25" t="s">
        <v>140</v>
      </c>
      <c r="AU217" s="25" t="s">
        <v>85</v>
      </c>
      <c r="AY217" s="25" t="s">
        <v>138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25" t="s">
        <v>24</v>
      </c>
      <c r="BK217" s="245">
        <f>ROUND(I217*H217,2)</f>
        <v>0</v>
      </c>
      <c r="BL217" s="25" t="s">
        <v>137</v>
      </c>
      <c r="BM217" s="25" t="s">
        <v>766</v>
      </c>
    </row>
    <row r="218" spans="2:47" s="1" customFormat="1" ht="13.5">
      <c r="B218" s="47"/>
      <c r="C218" s="75"/>
      <c r="D218" s="246" t="s">
        <v>146</v>
      </c>
      <c r="E218" s="75"/>
      <c r="F218" s="247" t="s">
        <v>339</v>
      </c>
      <c r="G218" s="75"/>
      <c r="H218" s="75"/>
      <c r="I218" s="204"/>
      <c r="J218" s="75"/>
      <c r="K218" s="75"/>
      <c r="L218" s="73"/>
      <c r="M218" s="248"/>
      <c r="N218" s="48"/>
      <c r="O218" s="48"/>
      <c r="P218" s="48"/>
      <c r="Q218" s="48"/>
      <c r="R218" s="48"/>
      <c r="S218" s="48"/>
      <c r="T218" s="96"/>
      <c r="AT218" s="25" t="s">
        <v>146</v>
      </c>
      <c r="AU218" s="25" t="s">
        <v>85</v>
      </c>
    </row>
    <row r="219" spans="2:51" s="13" customFormat="1" ht="13.5">
      <c r="B219" s="262"/>
      <c r="C219" s="263"/>
      <c r="D219" s="246" t="s">
        <v>180</v>
      </c>
      <c r="E219" s="264" t="s">
        <v>22</v>
      </c>
      <c r="F219" s="265" t="s">
        <v>767</v>
      </c>
      <c r="G219" s="263"/>
      <c r="H219" s="266">
        <v>325.094</v>
      </c>
      <c r="I219" s="267"/>
      <c r="J219" s="263"/>
      <c r="K219" s="263"/>
      <c r="L219" s="268"/>
      <c r="M219" s="269"/>
      <c r="N219" s="270"/>
      <c r="O219" s="270"/>
      <c r="P219" s="270"/>
      <c r="Q219" s="270"/>
      <c r="R219" s="270"/>
      <c r="S219" s="270"/>
      <c r="T219" s="271"/>
      <c r="AT219" s="272" t="s">
        <v>180</v>
      </c>
      <c r="AU219" s="272" t="s">
        <v>85</v>
      </c>
      <c r="AV219" s="13" t="s">
        <v>85</v>
      </c>
      <c r="AW219" s="13" t="s">
        <v>39</v>
      </c>
      <c r="AX219" s="13" t="s">
        <v>76</v>
      </c>
      <c r="AY219" s="272" t="s">
        <v>138</v>
      </c>
    </row>
    <row r="220" spans="2:51" s="13" customFormat="1" ht="13.5">
      <c r="B220" s="262"/>
      <c r="C220" s="263"/>
      <c r="D220" s="246" t="s">
        <v>180</v>
      </c>
      <c r="E220" s="264" t="s">
        <v>22</v>
      </c>
      <c r="F220" s="265" t="s">
        <v>768</v>
      </c>
      <c r="G220" s="263"/>
      <c r="H220" s="266">
        <v>3.451</v>
      </c>
      <c r="I220" s="267"/>
      <c r="J220" s="263"/>
      <c r="K220" s="263"/>
      <c r="L220" s="268"/>
      <c r="M220" s="269"/>
      <c r="N220" s="270"/>
      <c r="O220" s="270"/>
      <c r="P220" s="270"/>
      <c r="Q220" s="270"/>
      <c r="R220" s="270"/>
      <c r="S220" s="270"/>
      <c r="T220" s="271"/>
      <c r="AT220" s="272" t="s">
        <v>180</v>
      </c>
      <c r="AU220" s="272" t="s">
        <v>85</v>
      </c>
      <c r="AV220" s="13" t="s">
        <v>85</v>
      </c>
      <c r="AW220" s="13" t="s">
        <v>39</v>
      </c>
      <c r="AX220" s="13" t="s">
        <v>76</v>
      </c>
      <c r="AY220" s="272" t="s">
        <v>138</v>
      </c>
    </row>
    <row r="221" spans="2:51" s="13" customFormat="1" ht="13.5">
      <c r="B221" s="262"/>
      <c r="C221" s="263"/>
      <c r="D221" s="246" t="s">
        <v>180</v>
      </c>
      <c r="E221" s="264" t="s">
        <v>22</v>
      </c>
      <c r="F221" s="265" t="s">
        <v>769</v>
      </c>
      <c r="G221" s="263"/>
      <c r="H221" s="266">
        <v>6.253</v>
      </c>
      <c r="I221" s="267"/>
      <c r="J221" s="263"/>
      <c r="K221" s="263"/>
      <c r="L221" s="268"/>
      <c r="M221" s="269"/>
      <c r="N221" s="270"/>
      <c r="O221" s="270"/>
      <c r="P221" s="270"/>
      <c r="Q221" s="270"/>
      <c r="R221" s="270"/>
      <c r="S221" s="270"/>
      <c r="T221" s="271"/>
      <c r="AT221" s="272" t="s">
        <v>180</v>
      </c>
      <c r="AU221" s="272" t="s">
        <v>85</v>
      </c>
      <c r="AV221" s="13" t="s">
        <v>85</v>
      </c>
      <c r="AW221" s="13" t="s">
        <v>39</v>
      </c>
      <c r="AX221" s="13" t="s">
        <v>76</v>
      </c>
      <c r="AY221" s="272" t="s">
        <v>138</v>
      </c>
    </row>
    <row r="222" spans="2:51" s="13" customFormat="1" ht="13.5">
      <c r="B222" s="262"/>
      <c r="C222" s="263"/>
      <c r="D222" s="246" t="s">
        <v>180</v>
      </c>
      <c r="E222" s="264" t="s">
        <v>22</v>
      </c>
      <c r="F222" s="265" t="s">
        <v>770</v>
      </c>
      <c r="G222" s="263"/>
      <c r="H222" s="266">
        <v>1.008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AT222" s="272" t="s">
        <v>180</v>
      </c>
      <c r="AU222" s="272" t="s">
        <v>85</v>
      </c>
      <c r="AV222" s="13" t="s">
        <v>85</v>
      </c>
      <c r="AW222" s="13" t="s">
        <v>39</v>
      </c>
      <c r="AX222" s="13" t="s">
        <v>76</v>
      </c>
      <c r="AY222" s="272" t="s">
        <v>138</v>
      </c>
    </row>
    <row r="223" spans="2:51" s="14" customFormat="1" ht="13.5">
      <c r="B223" s="273"/>
      <c r="C223" s="274"/>
      <c r="D223" s="246" t="s">
        <v>180</v>
      </c>
      <c r="E223" s="275" t="s">
        <v>22</v>
      </c>
      <c r="F223" s="276" t="s">
        <v>183</v>
      </c>
      <c r="G223" s="274"/>
      <c r="H223" s="277">
        <v>335.806</v>
      </c>
      <c r="I223" s="278"/>
      <c r="J223" s="274"/>
      <c r="K223" s="274"/>
      <c r="L223" s="279"/>
      <c r="M223" s="280"/>
      <c r="N223" s="281"/>
      <c r="O223" s="281"/>
      <c r="P223" s="281"/>
      <c r="Q223" s="281"/>
      <c r="R223" s="281"/>
      <c r="S223" s="281"/>
      <c r="T223" s="282"/>
      <c r="AT223" s="283" t="s">
        <v>180</v>
      </c>
      <c r="AU223" s="283" t="s">
        <v>85</v>
      </c>
      <c r="AV223" s="14" t="s">
        <v>137</v>
      </c>
      <c r="AW223" s="14" t="s">
        <v>39</v>
      </c>
      <c r="AX223" s="14" t="s">
        <v>24</v>
      </c>
      <c r="AY223" s="283" t="s">
        <v>138</v>
      </c>
    </row>
    <row r="224" spans="2:65" s="1" customFormat="1" ht="16.5" customHeight="1">
      <c r="B224" s="47"/>
      <c r="C224" s="284" t="s">
        <v>355</v>
      </c>
      <c r="D224" s="284" t="s">
        <v>330</v>
      </c>
      <c r="E224" s="285" t="s">
        <v>343</v>
      </c>
      <c r="F224" s="286" t="s">
        <v>344</v>
      </c>
      <c r="G224" s="287" t="s">
        <v>314</v>
      </c>
      <c r="H224" s="288">
        <v>604.451</v>
      </c>
      <c r="I224" s="289"/>
      <c r="J224" s="290">
        <f>ROUND(I224*H224,2)</f>
        <v>0</v>
      </c>
      <c r="K224" s="286" t="s">
        <v>177</v>
      </c>
      <c r="L224" s="291"/>
      <c r="M224" s="292" t="s">
        <v>22</v>
      </c>
      <c r="N224" s="293" t="s">
        <v>47</v>
      </c>
      <c r="O224" s="48"/>
      <c r="P224" s="243">
        <f>O224*H224</f>
        <v>0</v>
      </c>
      <c r="Q224" s="243">
        <v>0</v>
      </c>
      <c r="R224" s="243">
        <f>Q224*H224</f>
        <v>0</v>
      </c>
      <c r="S224" s="243">
        <v>0</v>
      </c>
      <c r="T224" s="244">
        <f>S224*H224</f>
        <v>0</v>
      </c>
      <c r="AR224" s="25" t="s">
        <v>218</v>
      </c>
      <c r="AT224" s="25" t="s">
        <v>330</v>
      </c>
      <c r="AU224" s="25" t="s">
        <v>85</v>
      </c>
      <c r="AY224" s="25" t="s">
        <v>138</v>
      </c>
      <c r="BE224" s="245">
        <f>IF(N224="základní",J224,0)</f>
        <v>0</v>
      </c>
      <c r="BF224" s="245">
        <f>IF(N224="snížená",J224,0)</f>
        <v>0</v>
      </c>
      <c r="BG224" s="245">
        <f>IF(N224="zákl. přenesená",J224,0)</f>
        <v>0</v>
      </c>
      <c r="BH224" s="245">
        <f>IF(N224="sníž. přenesená",J224,0)</f>
        <v>0</v>
      </c>
      <c r="BI224" s="245">
        <f>IF(N224="nulová",J224,0)</f>
        <v>0</v>
      </c>
      <c r="BJ224" s="25" t="s">
        <v>24</v>
      </c>
      <c r="BK224" s="245">
        <f>ROUND(I224*H224,2)</f>
        <v>0</v>
      </c>
      <c r="BL224" s="25" t="s">
        <v>137</v>
      </c>
      <c r="BM224" s="25" t="s">
        <v>771</v>
      </c>
    </row>
    <row r="225" spans="2:47" s="1" customFormat="1" ht="13.5">
      <c r="B225" s="47"/>
      <c r="C225" s="75"/>
      <c r="D225" s="246" t="s">
        <v>146</v>
      </c>
      <c r="E225" s="75"/>
      <c r="F225" s="247" t="s">
        <v>344</v>
      </c>
      <c r="G225" s="75"/>
      <c r="H225" s="75"/>
      <c r="I225" s="204"/>
      <c r="J225" s="75"/>
      <c r="K225" s="75"/>
      <c r="L225" s="73"/>
      <c r="M225" s="248"/>
      <c r="N225" s="48"/>
      <c r="O225" s="48"/>
      <c r="P225" s="48"/>
      <c r="Q225" s="48"/>
      <c r="R225" s="48"/>
      <c r="S225" s="48"/>
      <c r="T225" s="96"/>
      <c r="AT225" s="25" t="s">
        <v>146</v>
      </c>
      <c r="AU225" s="25" t="s">
        <v>85</v>
      </c>
    </row>
    <row r="226" spans="2:51" s="13" customFormat="1" ht="13.5">
      <c r="B226" s="262"/>
      <c r="C226" s="263"/>
      <c r="D226" s="246" t="s">
        <v>180</v>
      </c>
      <c r="E226" s="264" t="s">
        <v>22</v>
      </c>
      <c r="F226" s="265" t="s">
        <v>772</v>
      </c>
      <c r="G226" s="263"/>
      <c r="H226" s="266">
        <v>604.451</v>
      </c>
      <c r="I226" s="267"/>
      <c r="J226" s="263"/>
      <c r="K226" s="263"/>
      <c r="L226" s="268"/>
      <c r="M226" s="269"/>
      <c r="N226" s="270"/>
      <c r="O226" s="270"/>
      <c r="P226" s="270"/>
      <c r="Q226" s="270"/>
      <c r="R226" s="270"/>
      <c r="S226" s="270"/>
      <c r="T226" s="271"/>
      <c r="AT226" s="272" t="s">
        <v>180</v>
      </c>
      <c r="AU226" s="272" t="s">
        <v>85</v>
      </c>
      <c r="AV226" s="13" t="s">
        <v>85</v>
      </c>
      <c r="AW226" s="13" t="s">
        <v>39</v>
      </c>
      <c r="AX226" s="13" t="s">
        <v>76</v>
      </c>
      <c r="AY226" s="272" t="s">
        <v>138</v>
      </c>
    </row>
    <row r="227" spans="2:51" s="14" customFormat="1" ht="13.5">
      <c r="B227" s="273"/>
      <c r="C227" s="274"/>
      <c r="D227" s="246" t="s">
        <v>180</v>
      </c>
      <c r="E227" s="275" t="s">
        <v>22</v>
      </c>
      <c r="F227" s="276" t="s">
        <v>183</v>
      </c>
      <c r="G227" s="274"/>
      <c r="H227" s="277">
        <v>604.451</v>
      </c>
      <c r="I227" s="278"/>
      <c r="J227" s="274"/>
      <c r="K227" s="274"/>
      <c r="L227" s="279"/>
      <c r="M227" s="280"/>
      <c r="N227" s="281"/>
      <c r="O227" s="281"/>
      <c r="P227" s="281"/>
      <c r="Q227" s="281"/>
      <c r="R227" s="281"/>
      <c r="S227" s="281"/>
      <c r="T227" s="282"/>
      <c r="AT227" s="283" t="s">
        <v>180</v>
      </c>
      <c r="AU227" s="283" t="s">
        <v>85</v>
      </c>
      <c r="AV227" s="14" t="s">
        <v>137</v>
      </c>
      <c r="AW227" s="14" t="s">
        <v>39</v>
      </c>
      <c r="AX227" s="14" t="s">
        <v>24</v>
      </c>
      <c r="AY227" s="283" t="s">
        <v>138</v>
      </c>
    </row>
    <row r="228" spans="2:65" s="1" customFormat="1" ht="16.5" customHeight="1">
      <c r="B228" s="47"/>
      <c r="C228" s="234" t="s">
        <v>361</v>
      </c>
      <c r="D228" s="234" t="s">
        <v>140</v>
      </c>
      <c r="E228" s="235" t="s">
        <v>348</v>
      </c>
      <c r="F228" s="236" t="s">
        <v>349</v>
      </c>
      <c r="G228" s="237" t="s">
        <v>176</v>
      </c>
      <c r="H228" s="238">
        <v>814</v>
      </c>
      <c r="I228" s="239"/>
      <c r="J228" s="240">
        <f>ROUND(I228*H228,2)</f>
        <v>0</v>
      </c>
      <c r="K228" s="236" t="s">
        <v>177</v>
      </c>
      <c r="L228" s="73"/>
      <c r="M228" s="241" t="s">
        <v>22</v>
      </c>
      <c r="N228" s="242" t="s">
        <v>47</v>
      </c>
      <c r="O228" s="48"/>
      <c r="P228" s="243">
        <f>O228*H228</f>
        <v>0</v>
      </c>
      <c r="Q228" s="243">
        <v>0</v>
      </c>
      <c r="R228" s="243">
        <f>Q228*H228</f>
        <v>0</v>
      </c>
      <c r="S228" s="243">
        <v>0</v>
      </c>
      <c r="T228" s="244">
        <f>S228*H228</f>
        <v>0</v>
      </c>
      <c r="AR228" s="25" t="s">
        <v>137</v>
      </c>
      <c r="AT228" s="25" t="s">
        <v>140</v>
      </c>
      <c r="AU228" s="25" t="s">
        <v>85</v>
      </c>
      <c r="AY228" s="25" t="s">
        <v>138</v>
      </c>
      <c r="BE228" s="245">
        <f>IF(N228="základní",J228,0)</f>
        <v>0</v>
      </c>
      <c r="BF228" s="245">
        <f>IF(N228="snížená",J228,0)</f>
        <v>0</v>
      </c>
      <c r="BG228" s="245">
        <f>IF(N228="zákl. přenesená",J228,0)</f>
        <v>0</v>
      </c>
      <c r="BH228" s="245">
        <f>IF(N228="sníž. přenesená",J228,0)</f>
        <v>0</v>
      </c>
      <c r="BI228" s="245">
        <f>IF(N228="nulová",J228,0)</f>
        <v>0</v>
      </c>
      <c r="BJ228" s="25" t="s">
        <v>24</v>
      </c>
      <c r="BK228" s="245">
        <f>ROUND(I228*H228,2)</f>
        <v>0</v>
      </c>
      <c r="BL228" s="25" t="s">
        <v>137</v>
      </c>
      <c r="BM228" s="25" t="s">
        <v>773</v>
      </c>
    </row>
    <row r="229" spans="2:47" s="1" customFormat="1" ht="13.5">
      <c r="B229" s="47"/>
      <c r="C229" s="75"/>
      <c r="D229" s="246" t="s">
        <v>146</v>
      </c>
      <c r="E229" s="75"/>
      <c r="F229" s="247" t="s">
        <v>351</v>
      </c>
      <c r="G229" s="75"/>
      <c r="H229" s="75"/>
      <c r="I229" s="204"/>
      <c r="J229" s="75"/>
      <c r="K229" s="75"/>
      <c r="L229" s="73"/>
      <c r="M229" s="248"/>
      <c r="N229" s="48"/>
      <c r="O229" s="48"/>
      <c r="P229" s="48"/>
      <c r="Q229" s="48"/>
      <c r="R229" s="48"/>
      <c r="S229" s="48"/>
      <c r="T229" s="96"/>
      <c r="AT229" s="25" t="s">
        <v>146</v>
      </c>
      <c r="AU229" s="25" t="s">
        <v>85</v>
      </c>
    </row>
    <row r="230" spans="2:51" s="12" customFormat="1" ht="13.5">
      <c r="B230" s="252"/>
      <c r="C230" s="253"/>
      <c r="D230" s="246" t="s">
        <v>180</v>
      </c>
      <c r="E230" s="254" t="s">
        <v>22</v>
      </c>
      <c r="F230" s="255" t="s">
        <v>774</v>
      </c>
      <c r="G230" s="253"/>
      <c r="H230" s="254" t="s">
        <v>22</v>
      </c>
      <c r="I230" s="256"/>
      <c r="J230" s="253"/>
      <c r="K230" s="253"/>
      <c r="L230" s="257"/>
      <c r="M230" s="258"/>
      <c r="N230" s="259"/>
      <c r="O230" s="259"/>
      <c r="P230" s="259"/>
      <c r="Q230" s="259"/>
      <c r="R230" s="259"/>
      <c r="S230" s="259"/>
      <c r="T230" s="260"/>
      <c r="AT230" s="261" t="s">
        <v>180</v>
      </c>
      <c r="AU230" s="261" t="s">
        <v>85</v>
      </c>
      <c r="AV230" s="12" t="s">
        <v>24</v>
      </c>
      <c r="AW230" s="12" t="s">
        <v>39</v>
      </c>
      <c r="AX230" s="12" t="s">
        <v>76</v>
      </c>
      <c r="AY230" s="261" t="s">
        <v>138</v>
      </c>
    </row>
    <row r="231" spans="2:51" s="13" customFormat="1" ht="13.5">
      <c r="B231" s="262"/>
      <c r="C231" s="263"/>
      <c r="D231" s="246" t="s">
        <v>180</v>
      </c>
      <c r="E231" s="264" t="s">
        <v>22</v>
      </c>
      <c r="F231" s="265" t="s">
        <v>775</v>
      </c>
      <c r="G231" s="263"/>
      <c r="H231" s="266">
        <v>814</v>
      </c>
      <c r="I231" s="267"/>
      <c r="J231" s="263"/>
      <c r="K231" s="263"/>
      <c r="L231" s="268"/>
      <c r="M231" s="269"/>
      <c r="N231" s="270"/>
      <c r="O231" s="270"/>
      <c r="P231" s="270"/>
      <c r="Q231" s="270"/>
      <c r="R231" s="270"/>
      <c r="S231" s="270"/>
      <c r="T231" s="271"/>
      <c r="AT231" s="272" t="s">
        <v>180</v>
      </c>
      <c r="AU231" s="272" t="s">
        <v>85</v>
      </c>
      <c r="AV231" s="13" t="s">
        <v>85</v>
      </c>
      <c r="AW231" s="13" t="s">
        <v>39</v>
      </c>
      <c r="AX231" s="13" t="s">
        <v>76</v>
      </c>
      <c r="AY231" s="272" t="s">
        <v>138</v>
      </c>
    </row>
    <row r="232" spans="2:51" s="14" customFormat="1" ht="13.5">
      <c r="B232" s="273"/>
      <c r="C232" s="274"/>
      <c r="D232" s="246" t="s">
        <v>180</v>
      </c>
      <c r="E232" s="275" t="s">
        <v>22</v>
      </c>
      <c r="F232" s="276" t="s">
        <v>183</v>
      </c>
      <c r="G232" s="274"/>
      <c r="H232" s="277">
        <v>814</v>
      </c>
      <c r="I232" s="278"/>
      <c r="J232" s="274"/>
      <c r="K232" s="274"/>
      <c r="L232" s="279"/>
      <c r="M232" s="280"/>
      <c r="N232" s="281"/>
      <c r="O232" s="281"/>
      <c r="P232" s="281"/>
      <c r="Q232" s="281"/>
      <c r="R232" s="281"/>
      <c r="S232" s="281"/>
      <c r="T232" s="282"/>
      <c r="AT232" s="283" t="s">
        <v>180</v>
      </c>
      <c r="AU232" s="283" t="s">
        <v>85</v>
      </c>
      <c r="AV232" s="14" t="s">
        <v>137</v>
      </c>
      <c r="AW232" s="14" t="s">
        <v>39</v>
      </c>
      <c r="AX232" s="14" t="s">
        <v>24</v>
      </c>
      <c r="AY232" s="283" t="s">
        <v>138</v>
      </c>
    </row>
    <row r="233" spans="2:63" s="11" customFormat="1" ht="29.85" customHeight="1">
      <c r="B233" s="218"/>
      <c r="C233" s="219"/>
      <c r="D233" s="220" t="s">
        <v>75</v>
      </c>
      <c r="E233" s="232" t="s">
        <v>137</v>
      </c>
      <c r="F233" s="232" t="s">
        <v>354</v>
      </c>
      <c r="G233" s="219"/>
      <c r="H233" s="219"/>
      <c r="I233" s="222"/>
      <c r="J233" s="233">
        <f>BK233</f>
        <v>0</v>
      </c>
      <c r="K233" s="219"/>
      <c r="L233" s="224"/>
      <c r="M233" s="225"/>
      <c r="N233" s="226"/>
      <c r="O233" s="226"/>
      <c r="P233" s="227">
        <f>SUM(P234:P250)</f>
        <v>0</v>
      </c>
      <c r="Q233" s="226"/>
      <c r="R233" s="227">
        <f>SUM(R234:R250)</f>
        <v>0.06010434</v>
      </c>
      <c r="S233" s="226"/>
      <c r="T233" s="228">
        <f>SUM(T234:T250)</f>
        <v>0</v>
      </c>
      <c r="AR233" s="229" t="s">
        <v>24</v>
      </c>
      <c r="AT233" s="230" t="s">
        <v>75</v>
      </c>
      <c r="AU233" s="230" t="s">
        <v>24</v>
      </c>
      <c r="AY233" s="229" t="s">
        <v>138</v>
      </c>
      <c r="BK233" s="231">
        <f>SUM(BK234:BK250)</f>
        <v>0</v>
      </c>
    </row>
    <row r="234" spans="2:65" s="1" customFormat="1" ht="16.5" customHeight="1">
      <c r="B234" s="47"/>
      <c r="C234" s="234" t="s">
        <v>367</v>
      </c>
      <c r="D234" s="234" t="s">
        <v>140</v>
      </c>
      <c r="E234" s="235" t="s">
        <v>356</v>
      </c>
      <c r="F234" s="236" t="s">
        <v>357</v>
      </c>
      <c r="G234" s="237" t="s">
        <v>232</v>
      </c>
      <c r="H234" s="238">
        <v>81.4</v>
      </c>
      <c r="I234" s="239"/>
      <c r="J234" s="240">
        <f>ROUND(I234*H234,2)</f>
        <v>0</v>
      </c>
      <c r="K234" s="236" t="s">
        <v>177</v>
      </c>
      <c r="L234" s="73"/>
      <c r="M234" s="241" t="s">
        <v>22</v>
      </c>
      <c r="N234" s="242" t="s">
        <v>47</v>
      </c>
      <c r="O234" s="48"/>
      <c r="P234" s="243">
        <f>O234*H234</f>
        <v>0</v>
      </c>
      <c r="Q234" s="243">
        <v>0</v>
      </c>
      <c r="R234" s="243">
        <f>Q234*H234</f>
        <v>0</v>
      </c>
      <c r="S234" s="243">
        <v>0</v>
      </c>
      <c r="T234" s="244">
        <f>S234*H234</f>
        <v>0</v>
      </c>
      <c r="AR234" s="25" t="s">
        <v>137</v>
      </c>
      <c r="AT234" s="25" t="s">
        <v>140</v>
      </c>
      <c r="AU234" s="25" t="s">
        <v>85</v>
      </c>
      <c r="AY234" s="25" t="s">
        <v>138</v>
      </c>
      <c r="BE234" s="245">
        <f>IF(N234="základní",J234,0)</f>
        <v>0</v>
      </c>
      <c r="BF234" s="245">
        <f>IF(N234="snížená",J234,0)</f>
        <v>0</v>
      </c>
      <c r="BG234" s="245">
        <f>IF(N234="zákl. přenesená",J234,0)</f>
        <v>0</v>
      </c>
      <c r="BH234" s="245">
        <f>IF(N234="sníž. přenesená",J234,0)</f>
        <v>0</v>
      </c>
      <c r="BI234" s="245">
        <f>IF(N234="nulová",J234,0)</f>
        <v>0</v>
      </c>
      <c r="BJ234" s="25" t="s">
        <v>24</v>
      </c>
      <c r="BK234" s="245">
        <f>ROUND(I234*H234,2)</f>
        <v>0</v>
      </c>
      <c r="BL234" s="25" t="s">
        <v>137</v>
      </c>
      <c r="BM234" s="25" t="s">
        <v>776</v>
      </c>
    </row>
    <row r="235" spans="2:47" s="1" customFormat="1" ht="13.5">
      <c r="B235" s="47"/>
      <c r="C235" s="75"/>
      <c r="D235" s="246" t="s">
        <v>146</v>
      </c>
      <c r="E235" s="75"/>
      <c r="F235" s="247" t="s">
        <v>359</v>
      </c>
      <c r="G235" s="75"/>
      <c r="H235" s="75"/>
      <c r="I235" s="204"/>
      <c r="J235" s="75"/>
      <c r="K235" s="75"/>
      <c r="L235" s="73"/>
      <c r="M235" s="248"/>
      <c r="N235" s="48"/>
      <c r="O235" s="48"/>
      <c r="P235" s="48"/>
      <c r="Q235" s="48"/>
      <c r="R235" s="48"/>
      <c r="S235" s="48"/>
      <c r="T235" s="96"/>
      <c r="AT235" s="25" t="s">
        <v>146</v>
      </c>
      <c r="AU235" s="25" t="s">
        <v>85</v>
      </c>
    </row>
    <row r="236" spans="2:51" s="12" customFormat="1" ht="13.5">
      <c r="B236" s="252"/>
      <c r="C236" s="253"/>
      <c r="D236" s="246" t="s">
        <v>180</v>
      </c>
      <c r="E236" s="254" t="s">
        <v>22</v>
      </c>
      <c r="F236" s="255" t="s">
        <v>241</v>
      </c>
      <c r="G236" s="253"/>
      <c r="H236" s="254" t="s">
        <v>22</v>
      </c>
      <c r="I236" s="256"/>
      <c r="J236" s="253"/>
      <c r="K236" s="253"/>
      <c r="L236" s="257"/>
      <c r="M236" s="258"/>
      <c r="N236" s="259"/>
      <c r="O236" s="259"/>
      <c r="P236" s="259"/>
      <c r="Q236" s="259"/>
      <c r="R236" s="259"/>
      <c r="S236" s="259"/>
      <c r="T236" s="260"/>
      <c r="AT236" s="261" t="s">
        <v>180</v>
      </c>
      <c r="AU236" s="261" t="s">
        <v>85</v>
      </c>
      <c r="AV236" s="12" t="s">
        <v>24</v>
      </c>
      <c r="AW236" s="12" t="s">
        <v>39</v>
      </c>
      <c r="AX236" s="12" t="s">
        <v>76</v>
      </c>
      <c r="AY236" s="261" t="s">
        <v>138</v>
      </c>
    </row>
    <row r="237" spans="2:51" s="13" customFormat="1" ht="13.5">
      <c r="B237" s="262"/>
      <c r="C237" s="263"/>
      <c r="D237" s="246" t="s">
        <v>180</v>
      </c>
      <c r="E237" s="264" t="s">
        <v>22</v>
      </c>
      <c r="F237" s="265" t="s">
        <v>777</v>
      </c>
      <c r="G237" s="263"/>
      <c r="H237" s="266">
        <v>81.4</v>
      </c>
      <c r="I237" s="267"/>
      <c r="J237" s="263"/>
      <c r="K237" s="263"/>
      <c r="L237" s="268"/>
      <c r="M237" s="269"/>
      <c r="N237" s="270"/>
      <c r="O237" s="270"/>
      <c r="P237" s="270"/>
      <c r="Q237" s="270"/>
      <c r="R237" s="270"/>
      <c r="S237" s="270"/>
      <c r="T237" s="271"/>
      <c r="AT237" s="272" t="s">
        <v>180</v>
      </c>
      <c r="AU237" s="272" t="s">
        <v>85</v>
      </c>
      <c r="AV237" s="13" t="s">
        <v>85</v>
      </c>
      <c r="AW237" s="13" t="s">
        <v>39</v>
      </c>
      <c r="AX237" s="13" t="s">
        <v>76</v>
      </c>
      <c r="AY237" s="272" t="s">
        <v>138</v>
      </c>
    </row>
    <row r="238" spans="2:51" s="14" customFormat="1" ht="13.5">
      <c r="B238" s="273"/>
      <c r="C238" s="274"/>
      <c r="D238" s="246" t="s">
        <v>180</v>
      </c>
      <c r="E238" s="275" t="s">
        <v>22</v>
      </c>
      <c r="F238" s="276" t="s">
        <v>183</v>
      </c>
      <c r="G238" s="274"/>
      <c r="H238" s="277">
        <v>81.4</v>
      </c>
      <c r="I238" s="278"/>
      <c r="J238" s="274"/>
      <c r="K238" s="274"/>
      <c r="L238" s="279"/>
      <c r="M238" s="280"/>
      <c r="N238" s="281"/>
      <c r="O238" s="281"/>
      <c r="P238" s="281"/>
      <c r="Q238" s="281"/>
      <c r="R238" s="281"/>
      <c r="S238" s="281"/>
      <c r="T238" s="282"/>
      <c r="AT238" s="283" t="s">
        <v>180</v>
      </c>
      <c r="AU238" s="283" t="s">
        <v>85</v>
      </c>
      <c r="AV238" s="14" t="s">
        <v>137</v>
      </c>
      <c r="AW238" s="14" t="s">
        <v>39</v>
      </c>
      <c r="AX238" s="14" t="s">
        <v>24</v>
      </c>
      <c r="AY238" s="283" t="s">
        <v>138</v>
      </c>
    </row>
    <row r="239" spans="2:65" s="1" customFormat="1" ht="16.5" customHeight="1">
      <c r="B239" s="47"/>
      <c r="C239" s="234" t="s">
        <v>374</v>
      </c>
      <c r="D239" s="234" t="s">
        <v>140</v>
      </c>
      <c r="E239" s="235" t="s">
        <v>362</v>
      </c>
      <c r="F239" s="236" t="s">
        <v>363</v>
      </c>
      <c r="G239" s="237" t="s">
        <v>232</v>
      </c>
      <c r="H239" s="238">
        <v>1.059</v>
      </c>
      <c r="I239" s="239"/>
      <c r="J239" s="240">
        <f>ROUND(I239*H239,2)</f>
        <v>0</v>
      </c>
      <c r="K239" s="236" t="s">
        <v>177</v>
      </c>
      <c r="L239" s="73"/>
      <c r="M239" s="241" t="s">
        <v>22</v>
      </c>
      <c r="N239" s="242" t="s">
        <v>47</v>
      </c>
      <c r="O239" s="48"/>
      <c r="P239" s="243">
        <f>O239*H239</f>
        <v>0</v>
      </c>
      <c r="Q239" s="243">
        <v>0</v>
      </c>
      <c r="R239" s="243">
        <f>Q239*H239</f>
        <v>0</v>
      </c>
      <c r="S239" s="243">
        <v>0</v>
      </c>
      <c r="T239" s="244">
        <f>S239*H239</f>
        <v>0</v>
      </c>
      <c r="AR239" s="25" t="s">
        <v>137</v>
      </c>
      <c r="AT239" s="25" t="s">
        <v>140</v>
      </c>
      <c r="AU239" s="25" t="s">
        <v>85</v>
      </c>
      <c r="AY239" s="25" t="s">
        <v>138</v>
      </c>
      <c r="BE239" s="245">
        <f>IF(N239="základní",J239,0)</f>
        <v>0</v>
      </c>
      <c r="BF239" s="245">
        <f>IF(N239="snížená",J239,0)</f>
        <v>0</v>
      </c>
      <c r="BG239" s="245">
        <f>IF(N239="zákl. přenesená",J239,0)</f>
        <v>0</v>
      </c>
      <c r="BH239" s="245">
        <f>IF(N239="sníž. přenesená",J239,0)</f>
        <v>0</v>
      </c>
      <c r="BI239" s="245">
        <f>IF(N239="nulová",J239,0)</f>
        <v>0</v>
      </c>
      <c r="BJ239" s="25" t="s">
        <v>24</v>
      </c>
      <c r="BK239" s="245">
        <f>ROUND(I239*H239,2)</f>
        <v>0</v>
      </c>
      <c r="BL239" s="25" t="s">
        <v>137</v>
      </c>
      <c r="BM239" s="25" t="s">
        <v>778</v>
      </c>
    </row>
    <row r="240" spans="2:47" s="1" customFormat="1" ht="13.5">
      <c r="B240" s="47"/>
      <c r="C240" s="75"/>
      <c r="D240" s="246" t="s">
        <v>146</v>
      </c>
      <c r="E240" s="75"/>
      <c r="F240" s="247" t="s">
        <v>365</v>
      </c>
      <c r="G240" s="75"/>
      <c r="H240" s="75"/>
      <c r="I240" s="204"/>
      <c r="J240" s="75"/>
      <c r="K240" s="75"/>
      <c r="L240" s="73"/>
      <c r="M240" s="248"/>
      <c r="N240" s="48"/>
      <c r="O240" s="48"/>
      <c r="P240" s="48"/>
      <c r="Q240" s="48"/>
      <c r="R240" s="48"/>
      <c r="S240" s="48"/>
      <c r="T240" s="96"/>
      <c r="AT240" s="25" t="s">
        <v>146</v>
      </c>
      <c r="AU240" s="25" t="s">
        <v>85</v>
      </c>
    </row>
    <row r="241" spans="2:51" s="13" customFormat="1" ht="13.5">
      <c r="B241" s="262"/>
      <c r="C241" s="263"/>
      <c r="D241" s="246" t="s">
        <v>180</v>
      </c>
      <c r="E241" s="264" t="s">
        <v>22</v>
      </c>
      <c r="F241" s="265" t="s">
        <v>779</v>
      </c>
      <c r="G241" s="263"/>
      <c r="H241" s="266">
        <v>0.839</v>
      </c>
      <c r="I241" s="267"/>
      <c r="J241" s="263"/>
      <c r="K241" s="263"/>
      <c r="L241" s="268"/>
      <c r="M241" s="269"/>
      <c r="N241" s="270"/>
      <c r="O241" s="270"/>
      <c r="P241" s="270"/>
      <c r="Q241" s="270"/>
      <c r="R241" s="270"/>
      <c r="S241" s="270"/>
      <c r="T241" s="271"/>
      <c r="AT241" s="272" t="s">
        <v>180</v>
      </c>
      <c r="AU241" s="272" t="s">
        <v>85</v>
      </c>
      <c r="AV241" s="13" t="s">
        <v>85</v>
      </c>
      <c r="AW241" s="13" t="s">
        <v>39</v>
      </c>
      <c r="AX241" s="13" t="s">
        <v>76</v>
      </c>
      <c r="AY241" s="272" t="s">
        <v>138</v>
      </c>
    </row>
    <row r="242" spans="2:51" s="13" customFormat="1" ht="13.5">
      <c r="B242" s="262"/>
      <c r="C242" s="263"/>
      <c r="D242" s="246" t="s">
        <v>180</v>
      </c>
      <c r="E242" s="264" t="s">
        <v>22</v>
      </c>
      <c r="F242" s="265" t="s">
        <v>780</v>
      </c>
      <c r="G242" s="263"/>
      <c r="H242" s="266">
        <v>0.12</v>
      </c>
      <c r="I242" s="267"/>
      <c r="J242" s="263"/>
      <c r="K242" s="263"/>
      <c r="L242" s="268"/>
      <c r="M242" s="269"/>
      <c r="N242" s="270"/>
      <c r="O242" s="270"/>
      <c r="P242" s="270"/>
      <c r="Q242" s="270"/>
      <c r="R242" s="270"/>
      <c r="S242" s="270"/>
      <c r="T242" s="271"/>
      <c r="AT242" s="272" t="s">
        <v>180</v>
      </c>
      <c r="AU242" s="272" t="s">
        <v>85</v>
      </c>
      <c r="AV242" s="13" t="s">
        <v>85</v>
      </c>
      <c r="AW242" s="13" t="s">
        <v>39</v>
      </c>
      <c r="AX242" s="13" t="s">
        <v>76</v>
      </c>
      <c r="AY242" s="272" t="s">
        <v>138</v>
      </c>
    </row>
    <row r="243" spans="2:51" s="13" customFormat="1" ht="13.5">
      <c r="B243" s="262"/>
      <c r="C243" s="263"/>
      <c r="D243" s="246" t="s">
        <v>180</v>
      </c>
      <c r="E243" s="264" t="s">
        <v>22</v>
      </c>
      <c r="F243" s="265" t="s">
        <v>781</v>
      </c>
      <c r="G243" s="263"/>
      <c r="H243" s="266">
        <v>0.06</v>
      </c>
      <c r="I243" s="267"/>
      <c r="J243" s="263"/>
      <c r="K243" s="263"/>
      <c r="L243" s="268"/>
      <c r="M243" s="269"/>
      <c r="N243" s="270"/>
      <c r="O243" s="270"/>
      <c r="P243" s="270"/>
      <c r="Q243" s="270"/>
      <c r="R243" s="270"/>
      <c r="S243" s="270"/>
      <c r="T243" s="271"/>
      <c r="AT243" s="272" t="s">
        <v>180</v>
      </c>
      <c r="AU243" s="272" t="s">
        <v>85</v>
      </c>
      <c r="AV243" s="13" t="s">
        <v>85</v>
      </c>
      <c r="AW243" s="13" t="s">
        <v>39</v>
      </c>
      <c r="AX243" s="13" t="s">
        <v>76</v>
      </c>
      <c r="AY243" s="272" t="s">
        <v>138</v>
      </c>
    </row>
    <row r="244" spans="2:51" s="13" customFormat="1" ht="13.5">
      <c r="B244" s="262"/>
      <c r="C244" s="263"/>
      <c r="D244" s="246" t="s">
        <v>180</v>
      </c>
      <c r="E244" s="264" t="s">
        <v>22</v>
      </c>
      <c r="F244" s="265" t="s">
        <v>782</v>
      </c>
      <c r="G244" s="263"/>
      <c r="H244" s="266">
        <v>0.04</v>
      </c>
      <c r="I244" s="267"/>
      <c r="J244" s="263"/>
      <c r="K244" s="263"/>
      <c r="L244" s="268"/>
      <c r="M244" s="269"/>
      <c r="N244" s="270"/>
      <c r="O244" s="270"/>
      <c r="P244" s="270"/>
      <c r="Q244" s="270"/>
      <c r="R244" s="270"/>
      <c r="S244" s="270"/>
      <c r="T244" s="271"/>
      <c r="AT244" s="272" t="s">
        <v>180</v>
      </c>
      <c r="AU244" s="272" t="s">
        <v>85</v>
      </c>
      <c r="AV244" s="13" t="s">
        <v>85</v>
      </c>
      <c r="AW244" s="13" t="s">
        <v>39</v>
      </c>
      <c r="AX244" s="13" t="s">
        <v>76</v>
      </c>
      <c r="AY244" s="272" t="s">
        <v>138</v>
      </c>
    </row>
    <row r="245" spans="2:51" s="14" customFormat="1" ht="13.5">
      <c r="B245" s="273"/>
      <c r="C245" s="274"/>
      <c r="D245" s="246" t="s">
        <v>180</v>
      </c>
      <c r="E245" s="275" t="s">
        <v>22</v>
      </c>
      <c r="F245" s="276" t="s">
        <v>183</v>
      </c>
      <c r="G245" s="274"/>
      <c r="H245" s="277">
        <v>1.059</v>
      </c>
      <c r="I245" s="278"/>
      <c r="J245" s="274"/>
      <c r="K245" s="274"/>
      <c r="L245" s="279"/>
      <c r="M245" s="280"/>
      <c r="N245" s="281"/>
      <c r="O245" s="281"/>
      <c r="P245" s="281"/>
      <c r="Q245" s="281"/>
      <c r="R245" s="281"/>
      <c r="S245" s="281"/>
      <c r="T245" s="282"/>
      <c r="AT245" s="283" t="s">
        <v>180</v>
      </c>
      <c r="AU245" s="283" t="s">
        <v>85</v>
      </c>
      <c r="AV245" s="14" t="s">
        <v>137</v>
      </c>
      <c r="AW245" s="14" t="s">
        <v>39</v>
      </c>
      <c r="AX245" s="14" t="s">
        <v>24</v>
      </c>
      <c r="AY245" s="283" t="s">
        <v>138</v>
      </c>
    </row>
    <row r="246" spans="2:65" s="1" customFormat="1" ht="16.5" customHeight="1">
      <c r="B246" s="47"/>
      <c r="C246" s="234" t="s">
        <v>381</v>
      </c>
      <c r="D246" s="234" t="s">
        <v>140</v>
      </c>
      <c r="E246" s="235" t="s">
        <v>368</v>
      </c>
      <c r="F246" s="236" t="s">
        <v>369</v>
      </c>
      <c r="G246" s="237" t="s">
        <v>176</v>
      </c>
      <c r="H246" s="238">
        <v>9.406</v>
      </c>
      <c r="I246" s="239"/>
      <c r="J246" s="240">
        <f>ROUND(I246*H246,2)</f>
        <v>0</v>
      </c>
      <c r="K246" s="236" t="s">
        <v>177</v>
      </c>
      <c r="L246" s="73"/>
      <c r="M246" s="241" t="s">
        <v>22</v>
      </c>
      <c r="N246" s="242" t="s">
        <v>47</v>
      </c>
      <c r="O246" s="48"/>
      <c r="P246" s="243">
        <f>O246*H246</f>
        <v>0</v>
      </c>
      <c r="Q246" s="243">
        <v>0.00639</v>
      </c>
      <c r="R246" s="243">
        <f>Q246*H246</f>
        <v>0.06010434</v>
      </c>
      <c r="S246" s="243">
        <v>0</v>
      </c>
      <c r="T246" s="244">
        <f>S246*H246</f>
        <v>0</v>
      </c>
      <c r="AR246" s="25" t="s">
        <v>137</v>
      </c>
      <c r="AT246" s="25" t="s">
        <v>140</v>
      </c>
      <c r="AU246" s="25" t="s">
        <v>85</v>
      </c>
      <c r="AY246" s="25" t="s">
        <v>138</v>
      </c>
      <c r="BE246" s="245">
        <f>IF(N246="základní",J246,0)</f>
        <v>0</v>
      </c>
      <c r="BF246" s="245">
        <f>IF(N246="snížená",J246,0)</f>
        <v>0</v>
      </c>
      <c r="BG246" s="245">
        <f>IF(N246="zákl. přenesená",J246,0)</f>
        <v>0</v>
      </c>
      <c r="BH246" s="245">
        <f>IF(N246="sníž. přenesená",J246,0)</f>
        <v>0</v>
      </c>
      <c r="BI246" s="245">
        <f>IF(N246="nulová",J246,0)</f>
        <v>0</v>
      </c>
      <c r="BJ246" s="25" t="s">
        <v>24</v>
      </c>
      <c r="BK246" s="245">
        <f>ROUND(I246*H246,2)</f>
        <v>0</v>
      </c>
      <c r="BL246" s="25" t="s">
        <v>137</v>
      </c>
      <c r="BM246" s="25" t="s">
        <v>783</v>
      </c>
    </row>
    <row r="247" spans="2:47" s="1" customFormat="1" ht="13.5">
      <c r="B247" s="47"/>
      <c r="C247" s="75"/>
      <c r="D247" s="246" t="s">
        <v>146</v>
      </c>
      <c r="E247" s="75"/>
      <c r="F247" s="247" t="s">
        <v>371</v>
      </c>
      <c r="G247" s="75"/>
      <c r="H247" s="75"/>
      <c r="I247" s="204"/>
      <c r="J247" s="75"/>
      <c r="K247" s="75"/>
      <c r="L247" s="73"/>
      <c r="M247" s="248"/>
      <c r="N247" s="48"/>
      <c r="O247" s="48"/>
      <c r="P247" s="48"/>
      <c r="Q247" s="48"/>
      <c r="R247" s="48"/>
      <c r="S247" s="48"/>
      <c r="T247" s="96"/>
      <c r="AT247" s="25" t="s">
        <v>146</v>
      </c>
      <c r="AU247" s="25" t="s">
        <v>85</v>
      </c>
    </row>
    <row r="248" spans="2:51" s="13" customFormat="1" ht="13.5">
      <c r="B248" s="262"/>
      <c r="C248" s="263"/>
      <c r="D248" s="246" t="s">
        <v>180</v>
      </c>
      <c r="E248" s="264" t="s">
        <v>22</v>
      </c>
      <c r="F248" s="265" t="s">
        <v>784</v>
      </c>
      <c r="G248" s="263"/>
      <c r="H248" s="266">
        <v>8.258</v>
      </c>
      <c r="I248" s="267"/>
      <c r="J248" s="263"/>
      <c r="K248" s="263"/>
      <c r="L248" s="268"/>
      <c r="M248" s="269"/>
      <c r="N248" s="270"/>
      <c r="O248" s="270"/>
      <c r="P248" s="270"/>
      <c r="Q248" s="270"/>
      <c r="R248" s="270"/>
      <c r="S248" s="270"/>
      <c r="T248" s="271"/>
      <c r="AT248" s="272" t="s">
        <v>180</v>
      </c>
      <c r="AU248" s="272" t="s">
        <v>85</v>
      </c>
      <c r="AV248" s="13" t="s">
        <v>85</v>
      </c>
      <c r="AW248" s="13" t="s">
        <v>39</v>
      </c>
      <c r="AX248" s="13" t="s">
        <v>76</v>
      </c>
      <c r="AY248" s="272" t="s">
        <v>138</v>
      </c>
    </row>
    <row r="249" spans="2:51" s="13" customFormat="1" ht="13.5">
      <c r="B249" s="262"/>
      <c r="C249" s="263"/>
      <c r="D249" s="246" t="s">
        <v>180</v>
      </c>
      <c r="E249" s="264" t="s">
        <v>22</v>
      </c>
      <c r="F249" s="265" t="s">
        <v>785</v>
      </c>
      <c r="G249" s="263"/>
      <c r="H249" s="266">
        <v>1.148</v>
      </c>
      <c r="I249" s="267"/>
      <c r="J249" s="263"/>
      <c r="K249" s="263"/>
      <c r="L249" s="268"/>
      <c r="M249" s="269"/>
      <c r="N249" s="270"/>
      <c r="O249" s="270"/>
      <c r="P249" s="270"/>
      <c r="Q249" s="270"/>
      <c r="R249" s="270"/>
      <c r="S249" s="270"/>
      <c r="T249" s="271"/>
      <c r="AT249" s="272" t="s">
        <v>180</v>
      </c>
      <c r="AU249" s="272" t="s">
        <v>85</v>
      </c>
      <c r="AV249" s="13" t="s">
        <v>85</v>
      </c>
      <c r="AW249" s="13" t="s">
        <v>39</v>
      </c>
      <c r="AX249" s="13" t="s">
        <v>76</v>
      </c>
      <c r="AY249" s="272" t="s">
        <v>138</v>
      </c>
    </row>
    <row r="250" spans="2:51" s="14" customFormat="1" ht="13.5">
      <c r="B250" s="273"/>
      <c r="C250" s="274"/>
      <c r="D250" s="246" t="s">
        <v>180</v>
      </c>
      <c r="E250" s="275" t="s">
        <v>22</v>
      </c>
      <c r="F250" s="276" t="s">
        <v>183</v>
      </c>
      <c r="G250" s="274"/>
      <c r="H250" s="277">
        <v>9.406</v>
      </c>
      <c r="I250" s="278"/>
      <c r="J250" s="274"/>
      <c r="K250" s="274"/>
      <c r="L250" s="279"/>
      <c r="M250" s="280"/>
      <c r="N250" s="281"/>
      <c r="O250" s="281"/>
      <c r="P250" s="281"/>
      <c r="Q250" s="281"/>
      <c r="R250" s="281"/>
      <c r="S250" s="281"/>
      <c r="T250" s="282"/>
      <c r="AT250" s="283" t="s">
        <v>180</v>
      </c>
      <c r="AU250" s="283" t="s">
        <v>85</v>
      </c>
      <c r="AV250" s="14" t="s">
        <v>137</v>
      </c>
      <c r="AW250" s="14" t="s">
        <v>39</v>
      </c>
      <c r="AX250" s="14" t="s">
        <v>24</v>
      </c>
      <c r="AY250" s="283" t="s">
        <v>138</v>
      </c>
    </row>
    <row r="251" spans="2:63" s="11" customFormat="1" ht="29.85" customHeight="1">
      <c r="B251" s="218"/>
      <c r="C251" s="219"/>
      <c r="D251" s="220" t="s">
        <v>75</v>
      </c>
      <c r="E251" s="232" t="s">
        <v>149</v>
      </c>
      <c r="F251" s="232" t="s">
        <v>373</v>
      </c>
      <c r="G251" s="219"/>
      <c r="H251" s="219"/>
      <c r="I251" s="222"/>
      <c r="J251" s="233">
        <f>BK251</f>
        <v>0</v>
      </c>
      <c r="K251" s="219"/>
      <c r="L251" s="224"/>
      <c r="M251" s="225"/>
      <c r="N251" s="226"/>
      <c r="O251" s="226"/>
      <c r="P251" s="227">
        <f>SUM(P252:P295)</f>
        <v>0</v>
      </c>
      <c r="Q251" s="226"/>
      <c r="R251" s="227">
        <f>SUM(R252:R295)</f>
        <v>1122.0929924999998</v>
      </c>
      <c r="S251" s="226"/>
      <c r="T251" s="228">
        <f>SUM(T252:T295)</f>
        <v>0</v>
      </c>
      <c r="AR251" s="229" t="s">
        <v>24</v>
      </c>
      <c r="AT251" s="230" t="s">
        <v>75</v>
      </c>
      <c r="AU251" s="230" t="s">
        <v>24</v>
      </c>
      <c r="AY251" s="229" t="s">
        <v>138</v>
      </c>
      <c r="BK251" s="231">
        <f>SUM(BK252:BK295)</f>
        <v>0</v>
      </c>
    </row>
    <row r="252" spans="2:65" s="1" customFormat="1" ht="25.5" customHeight="1">
      <c r="B252" s="47"/>
      <c r="C252" s="234" t="s">
        <v>388</v>
      </c>
      <c r="D252" s="234" t="s">
        <v>140</v>
      </c>
      <c r="E252" s="235" t="s">
        <v>375</v>
      </c>
      <c r="F252" s="236" t="s">
        <v>376</v>
      </c>
      <c r="G252" s="237" t="s">
        <v>176</v>
      </c>
      <c r="H252" s="238">
        <v>716.5</v>
      </c>
      <c r="I252" s="239"/>
      <c r="J252" s="240">
        <f>ROUND(I252*H252,2)</f>
        <v>0</v>
      </c>
      <c r="K252" s="236" t="s">
        <v>177</v>
      </c>
      <c r="L252" s="73"/>
      <c r="M252" s="241" t="s">
        <v>22</v>
      </c>
      <c r="N252" s="242" t="s">
        <v>47</v>
      </c>
      <c r="O252" s="48"/>
      <c r="P252" s="243">
        <f>O252*H252</f>
        <v>0</v>
      </c>
      <c r="Q252" s="243">
        <v>0.18907</v>
      </c>
      <c r="R252" s="243">
        <f>Q252*H252</f>
        <v>135.46865499999998</v>
      </c>
      <c r="S252" s="243">
        <v>0</v>
      </c>
      <c r="T252" s="244">
        <f>S252*H252</f>
        <v>0</v>
      </c>
      <c r="AR252" s="25" t="s">
        <v>137</v>
      </c>
      <c r="AT252" s="25" t="s">
        <v>140</v>
      </c>
      <c r="AU252" s="25" t="s">
        <v>85</v>
      </c>
      <c r="AY252" s="25" t="s">
        <v>138</v>
      </c>
      <c r="BE252" s="245">
        <f>IF(N252="základní",J252,0)</f>
        <v>0</v>
      </c>
      <c r="BF252" s="245">
        <f>IF(N252="snížená",J252,0)</f>
        <v>0</v>
      </c>
      <c r="BG252" s="245">
        <f>IF(N252="zákl. přenesená",J252,0)</f>
        <v>0</v>
      </c>
      <c r="BH252" s="245">
        <f>IF(N252="sníž. přenesená",J252,0)</f>
        <v>0</v>
      </c>
      <c r="BI252" s="245">
        <f>IF(N252="nulová",J252,0)</f>
        <v>0</v>
      </c>
      <c r="BJ252" s="25" t="s">
        <v>24</v>
      </c>
      <c r="BK252" s="245">
        <f>ROUND(I252*H252,2)</f>
        <v>0</v>
      </c>
      <c r="BL252" s="25" t="s">
        <v>137</v>
      </c>
      <c r="BM252" s="25" t="s">
        <v>786</v>
      </c>
    </row>
    <row r="253" spans="2:47" s="1" customFormat="1" ht="13.5">
      <c r="B253" s="47"/>
      <c r="C253" s="75"/>
      <c r="D253" s="246" t="s">
        <v>146</v>
      </c>
      <c r="E253" s="75"/>
      <c r="F253" s="247" t="s">
        <v>378</v>
      </c>
      <c r="G253" s="75"/>
      <c r="H253" s="75"/>
      <c r="I253" s="204"/>
      <c r="J253" s="75"/>
      <c r="K253" s="75"/>
      <c r="L253" s="73"/>
      <c r="M253" s="248"/>
      <c r="N253" s="48"/>
      <c r="O253" s="48"/>
      <c r="P253" s="48"/>
      <c r="Q253" s="48"/>
      <c r="R253" s="48"/>
      <c r="S253" s="48"/>
      <c r="T253" s="96"/>
      <c r="AT253" s="25" t="s">
        <v>146</v>
      </c>
      <c r="AU253" s="25" t="s">
        <v>85</v>
      </c>
    </row>
    <row r="254" spans="2:51" s="12" customFormat="1" ht="13.5">
      <c r="B254" s="252"/>
      <c r="C254" s="253"/>
      <c r="D254" s="246" t="s">
        <v>180</v>
      </c>
      <c r="E254" s="254" t="s">
        <v>22</v>
      </c>
      <c r="F254" s="255" t="s">
        <v>379</v>
      </c>
      <c r="G254" s="253"/>
      <c r="H254" s="254" t="s">
        <v>22</v>
      </c>
      <c r="I254" s="256"/>
      <c r="J254" s="253"/>
      <c r="K254" s="253"/>
      <c r="L254" s="257"/>
      <c r="M254" s="258"/>
      <c r="N254" s="259"/>
      <c r="O254" s="259"/>
      <c r="P254" s="259"/>
      <c r="Q254" s="259"/>
      <c r="R254" s="259"/>
      <c r="S254" s="259"/>
      <c r="T254" s="260"/>
      <c r="AT254" s="261" t="s">
        <v>180</v>
      </c>
      <c r="AU254" s="261" t="s">
        <v>85</v>
      </c>
      <c r="AV254" s="12" t="s">
        <v>24</v>
      </c>
      <c r="AW254" s="12" t="s">
        <v>39</v>
      </c>
      <c r="AX254" s="12" t="s">
        <v>76</v>
      </c>
      <c r="AY254" s="261" t="s">
        <v>138</v>
      </c>
    </row>
    <row r="255" spans="2:51" s="13" customFormat="1" ht="13.5">
      <c r="B255" s="262"/>
      <c r="C255" s="263"/>
      <c r="D255" s="246" t="s">
        <v>180</v>
      </c>
      <c r="E255" s="264" t="s">
        <v>22</v>
      </c>
      <c r="F255" s="265" t="s">
        <v>787</v>
      </c>
      <c r="G255" s="263"/>
      <c r="H255" s="266">
        <v>716.5</v>
      </c>
      <c r="I255" s="267"/>
      <c r="J255" s="263"/>
      <c r="K255" s="263"/>
      <c r="L255" s="268"/>
      <c r="M255" s="269"/>
      <c r="N255" s="270"/>
      <c r="O255" s="270"/>
      <c r="P255" s="270"/>
      <c r="Q255" s="270"/>
      <c r="R255" s="270"/>
      <c r="S255" s="270"/>
      <c r="T255" s="271"/>
      <c r="AT255" s="272" t="s">
        <v>180</v>
      </c>
      <c r="AU255" s="272" t="s">
        <v>85</v>
      </c>
      <c r="AV255" s="13" t="s">
        <v>85</v>
      </c>
      <c r="AW255" s="13" t="s">
        <v>39</v>
      </c>
      <c r="AX255" s="13" t="s">
        <v>76</v>
      </c>
      <c r="AY255" s="272" t="s">
        <v>138</v>
      </c>
    </row>
    <row r="256" spans="2:51" s="14" customFormat="1" ht="13.5">
      <c r="B256" s="273"/>
      <c r="C256" s="274"/>
      <c r="D256" s="246" t="s">
        <v>180</v>
      </c>
      <c r="E256" s="275" t="s">
        <v>22</v>
      </c>
      <c r="F256" s="276" t="s">
        <v>183</v>
      </c>
      <c r="G256" s="274"/>
      <c r="H256" s="277">
        <v>716.5</v>
      </c>
      <c r="I256" s="278"/>
      <c r="J256" s="274"/>
      <c r="K256" s="274"/>
      <c r="L256" s="279"/>
      <c r="M256" s="280"/>
      <c r="N256" s="281"/>
      <c r="O256" s="281"/>
      <c r="P256" s="281"/>
      <c r="Q256" s="281"/>
      <c r="R256" s="281"/>
      <c r="S256" s="281"/>
      <c r="T256" s="282"/>
      <c r="AT256" s="283" t="s">
        <v>180</v>
      </c>
      <c r="AU256" s="283" t="s">
        <v>85</v>
      </c>
      <c r="AV256" s="14" t="s">
        <v>137</v>
      </c>
      <c r="AW256" s="14" t="s">
        <v>39</v>
      </c>
      <c r="AX256" s="14" t="s">
        <v>24</v>
      </c>
      <c r="AY256" s="283" t="s">
        <v>138</v>
      </c>
    </row>
    <row r="257" spans="2:65" s="1" customFormat="1" ht="25.5" customHeight="1">
      <c r="B257" s="47"/>
      <c r="C257" s="234" t="s">
        <v>395</v>
      </c>
      <c r="D257" s="234" t="s">
        <v>140</v>
      </c>
      <c r="E257" s="235" t="s">
        <v>788</v>
      </c>
      <c r="F257" s="236" t="s">
        <v>789</v>
      </c>
      <c r="G257" s="237" t="s">
        <v>176</v>
      </c>
      <c r="H257" s="238">
        <v>97.5</v>
      </c>
      <c r="I257" s="239"/>
      <c r="J257" s="240">
        <f>ROUND(I257*H257,2)</f>
        <v>0</v>
      </c>
      <c r="K257" s="236" t="s">
        <v>177</v>
      </c>
      <c r="L257" s="73"/>
      <c r="M257" s="241" t="s">
        <v>22</v>
      </c>
      <c r="N257" s="242" t="s">
        <v>47</v>
      </c>
      <c r="O257" s="48"/>
      <c r="P257" s="243">
        <f>O257*H257</f>
        <v>0</v>
      </c>
      <c r="Q257" s="243">
        <v>0.27994</v>
      </c>
      <c r="R257" s="243">
        <f>Q257*H257</f>
        <v>27.294150000000002</v>
      </c>
      <c r="S257" s="243">
        <v>0</v>
      </c>
      <c r="T257" s="244">
        <f>S257*H257</f>
        <v>0</v>
      </c>
      <c r="AR257" s="25" t="s">
        <v>137</v>
      </c>
      <c r="AT257" s="25" t="s">
        <v>140</v>
      </c>
      <c r="AU257" s="25" t="s">
        <v>85</v>
      </c>
      <c r="AY257" s="25" t="s">
        <v>138</v>
      </c>
      <c r="BE257" s="245">
        <f>IF(N257="základní",J257,0)</f>
        <v>0</v>
      </c>
      <c r="BF257" s="245">
        <f>IF(N257="snížená",J257,0)</f>
        <v>0</v>
      </c>
      <c r="BG257" s="245">
        <f>IF(N257="zákl. přenesená",J257,0)</f>
        <v>0</v>
      </c>
      <c r="BH257" s="245">
        <f>IF(N257="sníž. přenesená",J257,0)</f>
        <v>0</v>
      </c>
      <c r="BI257" s="245">
        <f>IF(N257="nulová",J257,0)</f>
        <v>0</v>
      </c>
      <c r="BJ257" s="25" t="s">
        <v>24</v>
      </c>
      <c r="BK257" s="245">
        <f>ROUND(I257*H257,2)</f>
        <v>0</v>
      </c>
      <c r="BL257" s="25" t="s">
        <v>137</v>
      </c>
      <c r="BM257" s="25" t="s">
        <v>790</v>
      </c>
    </row>
    <row r="258" spans="2:47" s="1" customFormat="1" ht="13.5">
      <c r="B258" s="47"/>
      <c r="C258" s="75"/>
      <c r="D258" s="246" t="s">
        <v>146</v>
      </c>
      <c r="E258" s="75"/>
      <c r="F258" s="247" t="s">
        <v>791</v>
      </c>
      <c r="G258" s="75"/>
      <c r="H258" s="75"/>
      <c r="I258" s="204"/>
      <c r="J258" s="75"/>
      <c r="K258" s="75"/>
      <c r="L258" s="73"/>
      <c r="M258" s="248"/>
      <c r="N258" s="48"/>
      <c r="O258" s="48"/>
      <c r="P258" s="48"/>
      <c r="Q258" s="48"/>
      <c r="R258" s="48"/>
      <c r="S258" s="48"/>
      <c r="T258" s="96"/>
      <c r="AT258" s="25" t="s">
        <v>146</v>
      </c>
      <c r="AU258" s="25" t="s">
        <v>85</v>
      </c>
    </row>
    <row r="259" spans="2:51" s="13" customFormat="1" ht="13.5">
      <c r="B259" s="262"/>
      <c r="C259" s="263"/>
      <c r="D259" s="246" t="s">
        <v>180</v>
      </c>
      <c r="E259" s="264" t="s">
        <v>22</v>
      </c>
      <c r="F259" s="265" t="s">
        <v>792</v>
      </c>
      <c r="G259" s="263"/>
      <c r="H259" s="266">
        <v>97.5</v>
      </c>
      <c r="I259" s="267"/>
      <c r="J259" s="263"/>
      <c r="K259" s="263"/>
      <c r="L259" s="268"/>
      <c r="M259" s="269"/>
      <c r="N259" s="270"/>
      <c r="O259" s="270"/>
      <c r="P259" s="270"/>
      <c r="Q259" s="270"/>
      <c r="R259" s="270"/>
      <c r="S259" s="270"/>
      <c r="T259" s="271"/>
      <c r="AT259" s="272" t="s">
        <v>180</v>
      </c>
      <c r="AU259" s="272" t="s">
        <v>85</v>
      </c>
      <c r="AV259" s="13" t="s">
        <v>85</v>
      </c>
      <c r="AW259" s="13" t="s">
        <v>39</v>
      </c>
      <c r="AX259" s="13" t="s">
        <v>76</v>
      </c>
      <c r="AY259" s="272" t="s">
        <v>138</v>
      </c>
    </row>
    <row r="260" spans="2:51" s="14" customFormat="1" ht="13.5">
      <c r="B260" s="273"/>
      <c r="C260" s="274"/>
      <c r="D260" s="246" t="s">
        <v>180</v>
      </c>
      <c r="E260" s="275" t="s">
        <v>22</v>
      </c>
      <c r="F260" s="276" t="s">
        <v>183</v>
      </c>
      <c r="G260" s="274"/>
      <c r="H260" s="277">
        <v>97.5</v>
      </c>
      <c r="I260" s="278"/>
      <c r="J260" s="274"/>
      <c r="K260" s="274"/>
      <c r="L260" s="279"/>
      <c r="M260" s="280"/>
      <c r="N260" s="281"/>
      <c r="O260" s="281"/>
      <c r="P260" s="281"/>
      <c r="Q260" s="281"/>
      <c r="R260" s="281"/>
      <c r="S260" s="281"/>
      <c r="T260" s="282"/>
      <c r="AT260" s="283" t="s">
        <v>180</v>
      </c>
      <c r="AU260" s="283" t="s">
        <v>85</v>
      </c>
      <c r="AV260" s="14" t="s">
        <v>137</v>
      </c>
      <c r="AW260" s="14" t="s">
        <v>39</v>
      </c>
      <c r="AX260" s="14" t="s">
        <v>24</v>
      </c>
      <c r="AY260" s="283" t="s">
        <v>138</v>
      </c>
    </row>
    <row r="261" spans="2:65" s="1" customFormat="1" ht="25.5" customHeight="1">
      <c r="B261" s="47"/>
      <c r="C261" s="234" t="s">
        <v>401</v>
      </c>
      <c r="D261" s="234" t="s">
        <v>140</v>
      </c>
      <c r="E261" s="235" t="s">
        <v>382</v>
      </c>
      <c r="F261" s="236" t="s">
        <v>383</v>
      </c>
      <c r="G261" s="237" t="s">
        <v>176</v>
      </c>
      <c r="H261" s="238">
        <v>814</v>
      </c>
      <c r="I261" s="239"/>
      <c r="J261" s="240">
        <f>ROUND(I261*H261,2)</f>
        <v>0</v>
      </c>
      <c r="K261" s="236" t="s">
        <v>177</v>
      </c>
      <c r="L261" s="73"/>
      <c r="M261" s="241" t="s">
        <v>22</v>
      </c>
      <c r="N261" s="242" t="s">
        <v>47</v>
      </c>
      <c r="O261" s="48"/>
      <c r="P261" s="243">
        <f>O261*H261</f>
        <v>0</v>
      </c>
      <c r="Q261" s="243">
        <v>0.3708</v>
      </c>
      <c r="R261" s="243">
        <f>Q261*H261</f>
        <v>301.8312</v>
      </c>
      <c r="S261" s="243">
        <v>0</v>
      </c>
      <c r="T261" s="244">
        <f>S261*H261</f>
        <v>0</v>
      </c>
      <c r="AR261" s="25" t="s">
        <v>137</v>
      </c>
      <c r="AT261" s="25" t="s">
        <v>140</v>
      </c>
      <c r="AU261" s="25" t="s">
        <v>85</v>
      </c>
      <c r="AY261" s="25" t="s">
        <v>138</v>
      </c>
      <c r="BE261" s="245">
        <f>IF(N261="základní",J261,0)</f>
        <v>0</v>
      </c>
      <c r="BF261" s="245">
        <f>IF(N261="snížená",J261,0)</f>
        <v>0</v>
      </c>
      <c r="BG261" s="245">
        <f>IF(N261="zákl. přenesená",J261,0)</f>
        <v>0</v>
      </c>
      <c r="BH261" s="245">
        <f>IF(N261="sníž. přenesená",J261,0)</f>
        <v>0</v>
      </c>
      <c r="BI261" s="245">
        <f>IF(N261="nulová",J261,0)</f>
        <v>0</v>
      </c>
      <c r="BJ261" s="25" t="s">
        <v>24</v>
      </c>
      <c r="BK261" s="245">
        <f>ROUND(I261*H261,2)</f>
        <v>0</v>
      </c>
      <c r="BL261" s="25" t="s">
        <v>137</v>
      </c>
      <c r="BM261" s="25" t="s">
        <v>793</v>
      </c>
    </row>
    <row r="262" spans="2:47" s="1" customFormat="1" ht="13.5">
      <c r="B262" s="47"/>
      <c r="C262" s="75"/>
      <c r="D262" s="246" t="s">
        <v>146</v>
      </c>
      <c r="E262" s="75"/>
      <c r="F262" s="247" t="s">
        <v>385</v>
      </c>
      <c r="G262" s="75"/>
      <c r="H262" s="75"/>
      <c r="I262" s="204"/>
      <c r="J262" s="75"/>
      <c r="K262" s="75"/>
      <c r="L262" s="73"/>
      <c r="M262" s="248"/>
      <c r="N262" s="48"/>
      <c r="O262" s="48"/>
      <c r="P262" s="48"/>
      <c r="Q262" s="48"/>
      <c r="R262" s="48"/>
      <c r="S262" s="48"/>
      <c r="T262" s="96"/>
      <c r="AT262" s="25" t="s">
        <v>146</v>
      </c>
      <c r="AU262" s="25" t="s">
        <v>85</v>
      </c>
    </row>
    <row r="263" spans="2:51" s="12" customFormat="1" ht="13.5">
      <c r="B263" s="252"/>
      <c r="C263" s="253"/>
      <c r="D263" s="246" t="s">
        <v>180</v>
      </c>
      <c r="E263" s="254" t="s">
        <v>22</v>
      </c>
      <c r="F263" s="255" t="s">
        <v>386</v>
      </c>
      <c r="G263" s="253"/>
      <c r="H263" s="254" t="s">
        <v>22</v>
      </c>
      <c r="I263" s="256"/>
      <c r="J263" s="253"/>
      <c r="K263" s="253"/>
      <c r="L263" s="257"/>
      <c r="M263" s="258"/>
      <c r="N263" s="259"/>
      <c r="O263" s="259"/>
      <c r="P263" s="259"/>
      <c r="Q263" s="259"/>
      <c r="R263" s="259"/>
      <c r="S263" s="259"/>
      <c r="T263" s="260"/>
      <c r="AT263" s="261" t="s">
        <v>180</v>
      </c>
      <c r="AU263" s="261" t="s">
        <v>85</v>
      </c>
      <c r="AV263" s="12" t="s">
        <v>24</v>
      </c>
      <c r="AW263" s="12" t="s">
        <v>39</v>
      </c>
      <c r="AX263" s="12" t="s">
        <v>76</v>
      </c>
      <c r="AY263" s="261" t="s">
        <v>138</v>
      </c>
    </row>
    <row r="264" spans="2:51" s="13" customFormat="1" ht="13.5">
      <c r="B264" s="262"/>
      <c r="C264" s="263"/>
      <c r="D264" s="246" t="s">
        <v>180</v>
      </c>
      <c r="E264" s="264" t="s">
        <v>22</v>
      </c>
      <c r="F264" s="265" t="s">
        <v>794</v>
      </c>
      <c r="G264" s="263"/>
      <c r="H264" s="266">
        <v>716.5</v>
      </c>
      <c r="I264" s="267"/>
      <c r="J264" s="263"/>
      <c r="K264" s="263"/>
      <c r="L264" s="268"/>
      <c r="M264" s="269"/>
      <c r="N264" s="270"/>
      <c r="O264" s="270"/>
      <c r="P264" s="270"/>
      <c r="Q264" s="270"/>
      <c r="R264" s="270"/>
      <c r="S264" s="270"/>
      <c r="T264" s="271"/>
      <c r="AT264" s="272" t="s">
        <v>180</v>
      </c>
      <c r="AU264" s="272" t="s">
        <v>85</v>
      </c>
      <c r="AV264" s="13" t="s">
        <v>85</v>
      </c>
      <c r="AW264" s="13" t="s">
        <v>39</v>
      </c>
      <c r="AX264" s="13" t="s">
        <v>76</v>
      </c>
      <c r="AY264" s="272" t="s">
        <v>138</v>
      </c>
    </row>
    <row r="265" spans="2:51" s="13" customFormat="1" ht="13.5">
      <c r="B265" s="262"/>
      <c r="C265" s="263"/>
      <c r="D265" s="246" t="s">
        <v>180</v>
      </c>
      <c r="E265" s="264" t="s">
        <v>22</v>
      </c>
      <c r="F265" s="265" t="s">
        <v>795</v>
      </c>
      <c r="G265" s="263"/>
      <c r="H265" s="266">
        <v>97.5</v>
      </c>
      <c r="I265" s="267"/>
      <c r="J265" s="263"/>
      <c r="K265" s="263"/>
      <c r="L265" s="268"/>
      <c r="M265" s="269"/>
      <c r="N265" s="270"/>
      <c r="O265" s="270"/>
      <c r="P265" s="270"/>
      <c r="Q265" s="270"/>
      <c r="R265" s="270"/>
      <c r="S265" s="270"/>
      <c r="T265" s="271"/>
      <c r="AT265" s="272" t="s">
        <v>180</v>
      </c>
      <c r="AU265" s="272" t="s">
        <v>85</v>
      </c>
      <c r="AV265" s="13" t="s">
        <v>85</v>
      </c>
      <c r="AW265" s="13" t="s">
        <v>39</v>
      </c>
      <c r="AX265" s="13" t="s">
        <v>76</v>
      </c>
      <c r="AY265" s="272" t="s">
        <v>138</v>
      </c>
    </row>
    <row r="266" spans="2:51" s="14" customFormat="1" ht="13.5">
      <c r="B266" s="273"/>
      <c r="C266" s="274"/>
      <c r="D266" s="246" t="s">
        <v>180</v>
      </c>
      <c r="E266" s="275" t="s">
        <v>22</v>
      </c>
      <c r="F266" s="276" t="s">
        <v>183</v>
      </c>
      <c r="G266" s="274"/>
      <c r="H266" s="277">
        <v>814</v>
      </c>
      <c r="I266" s="278"/>
      <c r="J266" s="274"/>
      <c r="K266" s="274"/>
      <c r="L266" s="279"/>
      <c r="M266" s="280"/>
      <c r="N266" s="281"/>
      <c r="O266" s="281"/>
      <c r="P266" s="281"/>
      <c r="Q266" s="281"/>
      <c r="R266" s="281"/>
      <c r="S266" s="281"/>
      <c r="T266" s="282"/>
      <c r="AT266" s="283" t="s">
        <v>180</v>
      </c>
      <c r="AU266" s="283" t="s">
        <v>85</v>
      </c>
      <c r="AV266" s="14" t="s">
        <v>137</v>
      </c>
      <c r="AW266" s="14" t="s">
        <v>39</v>
      </c>
      <c r="AX266" s="14" t="s">
        <v>24</v>
      </c>
      <c r="AY266" s="283" t="s">
        <v>138</v>
      </c>
    </row>
    <row r="267" spans="2:65" s="1" customFormat="1" ht="25.5" customHeight="1">
      <c r="B267" s="47"/>
      <c r="C267" s="234" t="s">
        <v>406</v>
      </c>
      <c r="D267" s="234" t="s">
        <v>140</v>
      </c>
      <c r="E267" s="235" t="s">
        <v>389</v>
      </c>
      <c r="F267" s="236" t="s">
        <v>390</v>
      </c>
      <c r="G267" s="237" t="s">
        <v>176</v>
      </c>
      <c r="H267" s="238">
        <v>1074.75</v>
      </c>
      <c r="I267" s="239"/>
      <c r="J267" s="240">
        <f>ROUND(I267*H267,2)</f>
        <v>0</v>
      </c>
      <c r="K267" s="236" t="s">
        <v>22</v>
      </c>
      <c r="L267" s="73"/>
      <c r="M267" s="241" t="s">
        <v>22</v>
      </c>
      <c r="N267" s="242" t="s">
        <v>47</v>
      </c>
      <c r="O267" s="48"/>
      <c r="P267" s="243">
        <f>O267*H267</f>
        <v>0</v>
      </c>
      <c r="Q267" s="243">
        <v>0.39561</v>
      </c>
      <c r="R267" s="243">
        <f>Q267*H267</f>
        <v>425.1818475</v>
      </c>
      <c r="S267" s="243">
        <v>0</v>
      </c>
      <c r="T267" s="244">
        <f>S267*H267</f>
        <v>0</v>
      </c>
      <c r="AR267" s="25" t="s">
        <v>137</v>
      </c>
      <c r="AT267" s="25" t="s">
        <v>140</v>
      </c>
      <c r="AU267" s="25" t="s">
        <v>85</v>
      </c>
      <c r="AY267" s="25" t="s">
        <v>138</v>
      </c>
      <c r="BE267" s="245">
        <f>IF(N267="základní",J267,0)</f>
        <v>0</v>
      </c>
      <c r="BF267" s="245">
        <f>IF(N267="snížená",J267,0)</f>
        <v>0</v>
      </c>
      <c r="BG267" s="245">
        <f>IF(N267="zákl. přenesená",J267,0)</f>
        <v>0</v>
      </c>
      <c r="BH267" s="245">
        <f>IF(N267="sníž. přenesená",J267,0)</f>
        <v>0</v>
      </c>
      <c r="BI267" s="245">
        <f>IF(N267="nulová",J267,0)</f>
        <v>0</v>
      </c>
      <c r="BJ267" s="25" t="s">
        <v>24</v>
      </c>
      <c r="BK267" s="245">
        <f>ROUND(I267*H267,2)</f>
        <v>0</v>
      </c>
      <c r="BL267" s="25" t="s">
        <v>137</v>
      </c>
      <c r="BM267" s="25" t="s">
        <v>796</v>
      </c>
    </row>
    <row r="268" spans="2:47" s="1" customFormat="1" ht="13.5">
      <c r="B268" s="47"/>
      <c r="C268" s="75"/>
      <c r="D268" s="246" t="s">
        <v>146</v>
      </c>
      <c r="E268" s="75"/>
      <c r="F268" s="247" t="s">
        <v>392</v>
      </c>
      <c r="G268" s="75"/>
      <c r="H268" s="75"/>
      <c r="I268" s="204"/>
      <c r="J268" s="75"/>
      <c r="K268" s="75"/>
      <c r="L268" s="73"/>
      <c r="M268" s="248"/>
      <c r="N268" s="48"/>
      <c r="O268" s="48"/>
      <c r="P268" s="48"/>
      <c r="Q268" s="48"/>
      <c r="R268" s="48"/>
      <c r="S268" s="48"/>
      <c r="T268" s="96"/>
      <c r="AT268" s="25" t="s">
        <v>146</v>
      </c>
      <c r="AU268" s="25" t="s">
        <v>85</v>
      </c>
    </row>
    <row r="269" spans="2:51" s="12" customFormat="1" ht="13.5">
      <c r="B269" s="252"/>
      <c r="C269" s="253"/>
      <c r="D269" s="246" t="s">
        <v>180</v>
      </c>
      <c r="E269" s="254" t="s">
        <v>22</v>
      </c>
      <c r="F269" s="255" t="s">
        <v>393</v>
      </c>
      <c r="G269" s="253"/>
      <c r="H269" s="254" t="s">
        <v>22</v>
      </c>
      <c r="I269" s="256"/>
      <c r="J269" s="253"/>
      <c r="K269" s="253"/>
      <c r="L269" s="257"/>
      <c r="M269" s="258"/>
      <c r="N269" s="259"/>
      <c r="O269" s="259"/>
      <c r="P269" s="259"/>
      <c r="Q269" s="259"/>
      <c r="R269" s="259"/>
      <c r="S269" s="259"/>
      <c r="T269" s="260"/>
      <c r="AT269" s="261" t="s">
        <v>180</v>
      </c>
      <c r="AU269" s="261" t="s">
        <v>85</v>
      </c>
      <c r="AV269" s="12" t="s">
        <v>24</v>
      </c>
      <c r="AW269" s="12" t="s">
        <v>39</v>
      </c>
      <c r="AX269" s="12" t="s">
        <v>76</v>
      </c>
      <c r="AY269" s="261" t="s">
        <v>138</v>
      </c>
    </row>
    <row r="270" spans="2:51" s="13" customFormat="1" ht="13.5">
      <c r="B270" s="262"/>
      <c r="C270" s="263"/>
      <c r="D270" s="246" t="s">
        <v>180</v>
      </c>
      <c r="E270" s="264" t="s">
        <v>22</v>
      </c>
      <c r="F270" s="265" t="s">
        <v>797</v>
      </c>
      <c r="G270" s="263"/>
      <c r="H270" s="266">
        <v>1074.75</v>
      </c>
      <c r="I270" s="267"/>
      <c r="J270" s="263"/>
      <c r="K270" s="263"/>
      <c r="L270" s="268"/>
      <c r="M270" s="269"/>
      <c r="N270" s="270"/>
      <c r="O270" s="270"/>
      <c r="P270" s="270"/>
      <c r="Q270" s="270"/>
      <c r="R270" s="270"/>
      <c r="S270" s="270"/>
      <c r="T270" s="271"/>
      <c r="AT270" s="272" t="s">
        <v>180</v>
      </c>
      <c r="AU270" s="272" t="s">
        <v>85</v>
      </c>
      <c r="AV270" s="13" t="s">
        <v>85</v>
      </c>
      <c r="AW270" s="13" t="s">
        <v>39</v>
      </c>
      <c r="AX270" s="13" t="s">
        <v>76</v>
      </c>
      <c r="AY270" s="272" t="s">
        <v>138</v>
      </c>
    </row>
    <row r="271" spans="2:51" s="14" customFormat="1" ht="13.5">
      <c r="B271" s="273"/>
      <c r="C271" s="274"/>
      <c r="D271" s="246" t="s">
        <v>180</v>
      </c>
      <c r="E271" s="275" t="s">
        <v>22</v>
      </c>
      <c r="F271" s="276" t="s">
        <v>183</v>
      </c>
      <c r="G271" s="274"/>
      <c r="H271" s="277">
        <v>1074.75</v>
      </c>
      <c r="I271" s="278"/>
      <c r="J271" s="274"/>
      <c r="K271" s="274"/>
      <c r="L271" s="279"/>
      <c r="M271" s="280"/>
      <c r="N271" s="281"/>
      <c r="O271" s="281"/>
      <c r="P271" s="281"/>
      <c r="Q271" s="281"/>
      <c r="R271" s="281"/>
      <c r="S271" s="281"/>
      <c r="T271" s="282"/>
      <c r="AT271" s="283" t="s">
        <v>180</v>
      </c>
      <c r="AU271" s="283" t="s">
        <v>85</v>
      </c>
      <c r="AV271" s="14" t="s">
        <v>137</v>
      </c>
      <c r="AW271" s="14" t="s">
        <v>39</v>
      </c>
      <c r="AX271" s="14" t="s">
        <v>24</v>
      </c>
      <c r="AY271" s="283" t="s">
        <v>138</v>
      </c>
    </row>
    <row r="272" spans="2:65" s="1" customFormat="1" ht="25.5" customHeight="1">
      <c r="B272" s="47"/>
      <c r="C272" s="234" t="s">
        <v>412</v>
      </c>
      <c r="D272" s="234" t="s">
        <v>140</v>
      </c>
      <c r="E272" s="235" t="s">
        <v>396</v>
      </c>
      <c r="F272" s="236" t="s">
        <v>397</v>
      </c>
      <c r="G272" s="237" t="s">
        <v>176</v>
      </c>
      <c r="H272" s="238">
        <v>1433</v>
      </c>
      <c r="I272" s="239"/>
      <c r="J272" s="240">
        <f>ROUND(I272*H272,2)</f>
        <v>0</v>
      </c>
      <c r="K272" s="236" t="s">
        <v>177</v>
      </c>
      <c r="L272" s="73"/>
      <c r="M272" s="241" t="s">
        <v>22</v>
      </c>
      <c r="N272" s="242" t="s">
        <v>47</v>
      </c>
      <c r="O272" s="48"/>
      <c r="P272" s="243">
        <f>O272*H272</f>
        <v>0</v>
      </c>
      <c r="Q272" s="243">
        <v>0.12966</v>
      </c>
      <c r="R272" s="243">
        <f>Q272*H272</f>
        <v>185.80277999999998</v>
      </c>
      <c r="S272" s="243">
        <v>0</v>
      </c>
      <c r="T272" s="244">
        <f>S272*H272</f>
        <v>0</v>
      </c>
      <c r="AR272" s="25" t="s">
        <v>137</v>
      </c>
      <c r="AT272" s="25" t="s">
        <v>140</v>
      </c>
      <c r="AU272" s="25" t="s">
        <v>85</v>
      </c>
      <c r="AY272" s="25" t="s">
        <v>138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25" t="s">
        <v>24</v>
      </c>
      <c r="BK272" s="245">
        <f>ROUND(I272*H272,2)</f>
        <v>0</v>
      </c>
      <c r="BL272" s="25" t="s">
        <v>137</v>
      </c>
      <c r="BM272" s="25" t="s">
        <v>798</v>
      </c>
    </row>
    <row r="273" spans="2:47" s="1" customFormat="1" ht="13.5">
      <c r="B273" s="47"/>
      <c r="C273" s="75"/>
      <c r="D273" s="246" t="s">
        <v>146</v>
      </c>
      <c r="E273" s="75"/>
      <c r="F273" s="247" t="s">
        <v>399</v>
      </c>
      <c r="G273" s="75"/>
      <c r="H273" s="75"/>
      <c r="I273" s="204"/>
      <c r="J273" s="75"/>
      <c r="K273" s="75"/>
      <c r="L273" s="73"/>
      <c r="M273" s="248"/>
      <c r="N273" s="48"/>
      <c r="O273" s="48"/>
      <c r="P273" s="48"/>
      <c r="Q273" s="48"/>
      <c r="R273" s="48"/>
      <c r="S273" s="48"/>
      <c r="T273" s="96"/>
      <c r="AT273" s="25" t="s">
        <v>146</v>
      </c>
      <c r="AU273" s="25" t="s">
        <v>85</v>
      </c>
    </row>
    <row r="274" spans="2:51" s="12" customFormat="1" ht="13.5">
      <c r="B274" s="252"/>
      <c r="C274" s="253"/>
      <c r="D274" s="246" t="s">
        <v>180</v>
      </c>
      <c r="E274" s="254" t="s">
        <v>22</v>
      </c>
      <c r="F274" s="255" t="s">
        <v>400</v>
      </c>
      <c r="G274" s="253"/>
      <c r="H274" s="254" t="s">
        <v>22</v>
      </c>
      <c r="I274" s="256"/>
      <c r="J274" s="253"/>
      <c r="K274" s="253"/>
      <c r="L274" s="257"/>
      <c r="M274" s="258"/>
      <c r="N274" s="259"/>
      <c r="O274" s="259"/>
      <c r="P274" s="259"/>
      <c r="Q274" s="259"/>
      <c r="R274" s="259"/>
      <c r="S274" s="259"/>
      <c r="T274" s="260"/>
      <c r="AT274" s="261" t="s">
        <v>180</v>
      </c>
      <c r="AU274" s="261" t="s">
        <v>85</v>
      </c>
      <c r="AV274" s="12" t="s">
        <v>24</v>
      </c>
      <c r="AW274" s="12" t="s">
        <v>39</v>
      </c>
      <c r="AX274" s="12" t="s">
        <v>76</v>
      </c>
      <c r="AY274" s="261" t="s">
        <v>138</v>
      </c>
    </row>
    <row r="275" spans="2:51" s="13" customFormat="1" ht="13.5">
      <c r="B275" s="262"/>
      <c r="C275" s="263"/>
      <c r="D275" s="246" t="s">
        <v>180</v>
      </c>
      <c r="E275" s="264" t="s">
        <v>22</v>
      </c>
      <c r="F275" s="265" t="s">
        <v>712</v>
      </c>
      <c r="G275" s="263"/>
      <c r="H275" s="266">
        <v>1433</v>
      </c>
      <c r="I275" s="267"/>
      <c r="J275" s="263"/>
      <c r="K275" s="263"/>
      <c r="L275" s="268"/>
      <c r="M275" s="269"/>
      <c r="N275" s="270"/>
      <c r="O275" s="270"/>
      <c r="P275" s="270"/>
      <c r="Q275" s="270"/>
      <c r="R275" s="270"/>
      <c r="S275" s="270"/>
      <c r="T275" s="271"/>
      <c r="AT275" s="272" t="s">
        <v>180</v>
      </c>
      <c r="AU275" s="272" t="s">
        <v>85</v>
      </c>
      <c r="AV275" s="13" t="s">
        <v>85</v>
      </c>
      <c r="AW275" s="13" t="s">
        <v>39</v>
      </c>
      <c r="AX275" s="13" t="s">
        <v>76</v>
      </c>
      <c r="AY275" s="272" t="s">
        <v>138</v>
      </c>
    </row>
    <row r="276" spans="2:51" s="14" customFormat="1" ht="13.5">
      <c r="B276" s="273"/>
      <c r="C276" s="274"/>
      <c r="D276" s="246" t="s">
        <v>180</v>
      </c>
      <c r="E276" s="275" t="s">
        <v>22</v>
      </c>
      <c r="F276" s="276" t="s">
        <v>183</v>
      </c>
      <c r="G276" s="274"/>
      <c r="H276" s="277">
        <v>1433</v>
      </c>
      <c r="I276" s="278"/>
      <c r="J276" s="274"/>
      <c r="K276" s="274"/>
      <c r="L276" s="279"/>
      <c r="M276" s="280"/>
      <c r="N276" s="281"/>
      <c r="O276" s="281"/>
      <c r="P276" s="281"/>
      <c r="Q276" s="281"/>
      <c r="R276" s="281"/>
      <c r="S276" s="281"/>
      <c r="T276" s="282"/>
      <c r="AT276" s="283" t="s">
        <v>180</v>
      </c>
      <c r="AU276" s="283" t="s">
        <v>85</v>
      </c>
      <c r="AV276" s="14" t="s">
        <v>137</v>
      </c>
      <c r="AW276" s="14" t="s">
        <v>39</v>
      </c>
      <c r="AX276" s="14" t="s">
        <v>24</v>
      </c>
      <c r="AY276" s="283" t="s">
        <v>138</v>
      </c>
    </row>
    <row r="277" spans="2:65" s="1" customFormat="1" ht="16.5" customHeight="1">
      <c r="B277" s="47"/>
      <c r="C277" s="234" t="s">
        <v>419</v>
      </c>
      <c r="D277" s="234" t="s">
        <v>140</v>
      </c>
      <c r="E277" s="235" t="s">
        <v>402</v>
      </c>
      <c r="F277" s="236" t="s">
        <v>403</v>
      </c>
      <c r="G277" s="237" t="s">
        <v>176</v>
      </c>
      <c r="H277" s="238">
        <v>716.5</v>
      </c>
      <c r="I277" s="239"/>
      <c r="J277" s="240">
        <f>ROUND(I277*H277,2)</f>
        <v>0</v>
      </c>
      <c r="K277" s="236" t="s">
        <v>177</v>
      </c>
      <c r="L277" s="73"/>
      <c r="M277" s="241" t="s">
        <v>22</v>
      </c>
      <c r="N277" s="242" t="s">
        <v>47</v>
      </c>
      <c r="O277" s="48"/>
      <c r="P277" s="243">
        <f>O277*H277</f>
        <v>0</v>
      </c>
      <c r="Q277" s="243">
        <v>0</v>
      </c>
      <c r="R277" s="243">
        <f>Q277*H277</f>
        <v>0</v>
      </c>
      <c r="S277" s="243">
        <v>0</v>
      </c>
      <c r="T277" s="244">
        <f>S277*H277</f>
        <v>0</v>
      </c>
      <c r="AR277" s="25" t="s">
        <v>137</v>
      </c>
      <c r="AT277" s="25" t="s">
        <v>140</v>
      </c>
      <c r="AU277" s="25" t="s">
        <v>85</v>
      </c>
      <c r="AY277" s="25" t="s">
        <v>138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25" t="s">
        <v>24</v>
      </c>
      <c r="BK277" s="245">
        <f>ROUND(I277*H277,2)</f>
        <v>0</v>
      </c>
      <c r="BL277" s="25" t="s">
        <v>137</v>
      </c>
      <c r="BM277" s="25" t="s">
        <v>799</v>
      </c>
    </row>
    <row r="278" spans="2:47" s="1" customFormat="1" ht="13.5">
      <c r="B278" s="47"/>
      <c r="C278" s="75"/>
      <c r="D278" s="246" t="s">
        <v>146</v>
      </c>
      <c r="E278" s="75"/>
      <c r="F278" s="247" t="s">
        <v>405</v>
      </c>
      <c r="G278" s="75"/>
      <c r="H278" s="75"/>
      <c r="I278" s="204"/>
      <c r="J278" s="75"/>
      <c r="K278" s="75"/>
      <c r="L278" s="73"/>
      <c r="M278" s="248"/>
      <c r="N278" s="48"/>
      <c r="O278" s="48"/>
      <c r="P278" s="48"/>
      <c r="Q278" s="48"/>
      <c r="R278" s="48"/>
      <c r="S278" s="48"/>
      <c r="T278" s="96"/>
      <c r="AT278" s="25" t="s">
        <v>146</v>
      </c>
      <c r="AU278" s="25" t="s">
        <v>85</v>
      </c>
    </row>
    <row r="279" spans="2:65" s="1" customFormat="1" ht="25.5" customHeight="1">
      <c r="B279" s="47"/>
      <c r="C279" s="234" t="s">
        <v>425</v>
      </c>
      <c r="D279" s="234" t="s">
        <v>140</v>
      </c>
      <c r="E279" s="235" t="s">
        <v>407</v>
      </c>
      <c r="F279" s="236" t="s">
        <v>408</v>
      </c>
      <c r="G279" s="237" t="s">
        <v>176</v>
      </c>
      <c r="H279" s="238">
        <v>1433</v>
      </c>
      <c r="I279" s="239"/>
      <c r="J279" s="240">
        <f>ROUND(I279*H279,2)</f>
        <v>0</v>
      </c>
      <c r="K279" s="236" t="s">
        <v>177</v>
      </c>
      <c r="L279" s="73"/>
      <c r="M279" s="241" t="s">
        <v>22</v>
      </c>
      <c r="N279" s="242" t="s">
        <v>47</v>
      </c>
      <c r="O279" s="48"/>
      <c r="P279" s="243">
        <f>O279*H279</f>
        <v>0</v>
      </c>
      <c r="Q279" s="243">
        <v>0</v>
      </c>
      <c r="R279" s="243">
        <f>Q279*H279</f>
        <v>0</v>
      </c>
      <c r="S279" s="243">
        <v>0</v>
      </c>
      <c r="T279" s="244">
        <f>S279*H279</f>
        <v>0</v>
      </c>
      <c r="AR279" s="25" t="s">
        <v>137</v>
      </c>
      <c r="AT279" s="25" t="s">
        <v>140</v>
      </c>
      <c r="AU279" s="25" t="s">
        <v>85</v>
      </c>
      <c r="AY279" s="25" t="s">
        <v>138</v>
      </c>
      <c r="BE279" s="245">
        <f>IF(N279="základní",J279,0)</f>
        <v>0</v>
      </c>
      <c r="BF279" s="245">
        <f>IF(N279="snížená",J279,0)</f>
        <v>0</v>
      </c>
      <c r="BG279" s="245">
        <f>IF(N279="zákl. přenesená",J279,0)</f>
        <v>0</v>
      </c>
      <c r="BH279" s="245">
        <f>IF(N279="sníž. přenesená",J279,0)</f>
        <v>0</v>
      </c>
      <c r="BI279" s="245">
        <f>IF(N279="nulová",J279,0)</f>
        <v>0</v>
      </c>
      <c r="BJ279" s="25" t="s">
        <v>24</v>
      </c>
      <c r="BK279" s="245">
        <f>ROUND(I279*H279,2)</f>
        <v>0</v>
      </c>
      <c r="BL279" s="25" t="s">
        <v>137</v>
      </c>
      <c r="BM279" s="25" t="s">
        <v>800</v>
      </c>
    </row>
    <row r="280" spans="2:47" s="1" customFormat="1" ht="13.5">
      <c r="B280" s="47"/>
      <c r="C280" s="75"/>
      <c r="D280" s="246" t="s">
        <v>146</v>
      </c>
      <c r="E280" s="75"/>
      <c r="F280" s="247" t="s">
        <v>410</v>
      </c>
      <c r="G280" s="75"/>
      <c r="H280" s="75"/>
      <c r="I280" s="204"/>
      <c r="J280" s="75"/>
      <c r="K280" s="75"/>
      <c r="L280" s="73"/>
      <c r="M280" s="248"/>
      <c r="N280" s="48"/>
      <c r="O280" s="48"/>
      <c r="P280" s="48"/>
      <c r="Q280" s="48"/>
      <c r="R280" s="48"/>
      <c r="S280" s="48"/>
      <c r="T280" s="96"/>
      <c r="AT280" s="25" t="s">
        <v>146</v>
      </c>
      <c r="AU280" s="25" t="s">
        <v>85</v>
      </c>
    </row>
    <row r="281" spans="2:51" s="12" customFormat="1" ht="13.5">
      <c r="B281" s="252"/>
      <c r="C281" s="253"/>
      <c r="D281" s="246" t="s">
        <v>180</v>
      </c>
      <c r="E281" s="254" t="s">
        <v>22</v>
      </c>
      <c r="F281" s="255" t="s">
        <v>411</v>
      </c>
      <c r="G281" s="253"/>
      <c r="H281" s="254" t="s">
        <v>22</v>
      </c>
      <c r="I281" s="256"/>
      <c r="J281" s="253"/>
      <c r="K281" s="253"/>
      <c r="L281" s="257"/>
      <c r="M281" s="258"/>
      <c r="N281" s="259"/>
      <c r="O281" s="259"/>
      <c r="P281" s="259"/>
      <c r="Q281" s="259"/>
      <c r="R281" s="259"/>
      <c r="S281" s="259"/>
      <c r="T281" s="260"/>
      <c r="AT281" s="261" t="s">
        <v>180</v>
      </c>
      <c r="AU281" s="261" t="s">
        <v>85</v>
      </c>
      <c r="AV281" s="12" t="s">
        <v>24</v>
      </c>
      <c r="AW281" s="12" t="s">
        <v>39</v>
      </c>
      <c r="AX281" s="12" t="s">
        <v>76</v>
      </c>
      <c r="AY281" s="261" t="s">
        <v>138</v>
      </c>
    </row>
    <row r="282" spans="2:51" s="13" customFormat="1" ht="13.5">
      <c r="B282" s="262"/>
      <c r="C282" s="263"/>
      <c r="D282" s="246" t="s">
        <v>180</v>
      </c>
      <c r="E282" s="264" t="s">
        <v>22</v>
      </c>
      <c r="F282" s="265" t="s">
        <v>712</v>
      </c>
      <c r="G282" s="263"/>
      <c r="H282" s="266">
        <v>1433</v>
      </c>
      <c r="I282" s="267"/>
      <c r="J282" s="263"/>
      <c r="K282" s="263"/>
      <c r="L282" s="268"/>
      <c r="M282" s="269"/>
      <c r="N282" s="270"/>
      <c r="O282" s="270"/>
      <c r="P282" s="270"/>
      <c r="Q282" s="270"/>
      <c r="R282" s="270"/>
      <c r="S282" s="270"/>
      <c r="T282" s="271"/>
      <c r="AT282" s="272" t="s">
        <v>180</v>
      </c>
      <c r="AU282" s="272" t="s">
        <v>85</v>
      </c>
      <c r="AV282" s="13" t="s">
        <v>85</v>
      </c>
      <c r="AW282" s="13" t="s">
        <v>39</v>
      </c>
      <c r="AX282" s="13" t="s">
        <v>76</v>
      </c>
      <c r="AY282" s="272" t="s">
        <v>138</v>
      </c>
    </row>
    <row r="283" spans="2:51" s="14" customFormat="1" ht="13.5">
      <c r="B283" s="273"/>
      <c r="C283" s="274"/>
      <c r="D283" s="246" t="s">
        <v>180</v>
      </c>
      <c r="E283" s="275" t="s">
        <v>22</v>
      </c>
      <c r="F283" s="276" t="s">
        <v>183</v>
      </c>
      <c r="G283" s="274"/>
      <c r="H283" s="277">
        <v>1433</v>
      </c>
      <c r="I283" s="278"/>
      <c r="J283" s="274"/>
      <c r="K283" s="274"/>
      <c r="L283" s="279"/>
      <c r="M283" s="280"/>
      <c r="N283" s="281"/>
      <c r="O283" s="281"/>
      <c r="P283" s="281"/>
      <c r="Q283" s="281"/>
      <c r="R283" s="281"/>
      <c r="S283" s="281"/>
      <c r="T283" s="282"/>
      <c r="AT283" s="283" t="s">
        <v>180</v>
      </c>
      <c r="AU283" s="283" t="s">
        <v>85</v>
      </c>
      <c r="AV283" s="14" t="s">
        <v>137</v>
      </c>
      <c r="AW283" s="14" t="s">
        <v>39</v>
      </c>
      <c r="AX283" s="14" t="s">
        <v>24</v>
      </c>
      <c r="AY283" s="283" t="s">
        <v>138</v>
      </c>
    </row>
    <row r="284" spans="2:65" s="1" customFormat="1" ht="16.5" customHeight="1">
      <c r="B284" s="47"/>
      <c r="C284" s="234" t="s">
        <v>430</v>
      </c>
      <c r="D284" s="234" t="s">
        <v>140</v>
      </c>
      <c r="E284" s="235" t="s">
        <v>413</v>
      </c>
      <c r="F284" s="236" t="s">
        <v>414</v>
      </c>
      <c r="G284" s="237" t="s">
        <v>176</v>
      </c>
      <c r="H284" s="238">
        <v>2866</v>
      </c>
      <c r="I284" s="239"/>
      <c r="J284" s="240">
        <f>ROUND(I284*H284,2)</f>
        <v>0</v>
      </c>
      <c r="K284" s="236" t="s">
        <v>177</v>
      </c>
      <c r="L284" s="73"/>
      <c r="M284" s="241" t="s">
        <v>22</v>
      </c>
      <c r="N284" s="242" t="s">
        <v>47</v>
      </c>
      <c r="O284" s="48"/>
      <c r="P284" s="243">
        <f>O284*H284</f>
        <v>0</v>
      </c>
      <c r="Q284" s="243">
        <v>0.00071</v>
      </c>
      <c r="R284" s="243">
        <f>Q284*H284</f>
        <v>2.03486</v>
      </c>
      <c r="S284" s="243">
        <v>0</v>
      </c>
      <c r="T284" s="244">
        <f>S284*H284</f>
        <v>0</v>
      </c>
      <c r="AR284" s="25" t="s">
        <v>137</v>
      </c>
      <c r="AT284" s="25" t="s">
        <v>140</v>
      </c>
      <c r="AU284" s="25" t="s">
        <v>85</v>
      </c>
      <c r="AY284" s="25" t="s">
        <v>138</v>
      </c>
      <c r="BE284" s="245">
        <f>IF(N284="základní",J284,0)</f>
        <v>0</v>
      </c>
      <c r="BF284" s="245">
        <f>IF(N284="snížená",J284,0)</f>
        <v>0</v>
      </c>
      <c r="BG284" s="245">
        <f>IF(N284="zákl. přenesená",J284,0)</f>
        <v>0</v>
      </c>
      <c r="BH284" s="245">
        <f>IF(N284="sníž. přenesená",J284,0)</f>
        <v>0</v>
      </c>
      <c r="BI284" s="245">
        <f>IF(N284="nulová",J284,0)</f>
        <v>0</v>
      </c>
      <c r="BJ284" s="25" t="s">
        <v>24</v>
      </c>
      <c r="BK284" s="245">
        <f>ROUND(I284*H284,2)</f>
        <v>0</v>
      </c>
      <c r="BL284" s="25" t="s">
        <v>137</v>
      </c>
      <c r="BM284" s="25" t="s">
        <v>801</v>
      </c>
    </row>
    <row r="285" spans="2:47" s="1" customFormat="1" ht="13.5">
      <c r="B285" s="47"/>
      <c r="C285" s="75"/>
      <c r="D285" s="246" t="s">
        <v>146</v>
      </c>
      <c r="E285" s="75"/>
      <c r="F285" s="247" t="s">
        <v>416</v>
      </c>
      <c r="G285" s="75"/>
      <c r="H285" s="75"/>
      <c r="I285" s="204"/>
      <c r="J285" s="75"/>
      <c r="K285" s="75"/>
      <c r="L285" s="73"/>
      <c r="M285" s="248"/>
      <c r="N285" s="48"/>
      <c r="O285" s="48"/>
      <c r="P285" s="48"/>
      <c r="Q285" s="48"/>
      <c r="R285" s="48"/>
      <c r="S285" s="48"/>
      <c r="T285" s="96"/>
      <c r="AT285" s="25" t="s">
        <v>146</v>
      </c>
      <c r="AU285" s="25" t="s">
        <v>85</v>
      </c>
    </row>
    <row r="286" spans="2:51" s="13" customFormat="1" ht="13.5">
      <c r="B286" s="262"/>
      <c r="C286" s="263"/>
      <c r="D286" s="246" t="s">
        <v>180</v>
      </c>
      <c r="E286" s="264" t="s">
        <v>22</v>
      </c>
      <c r="F286" s="265" t="s">
        <v>802</v>
      </c>
      <c r="G286" s="263"/>
      <c r="H286" s="266">
        <v>2866</v>
      </c>
      <c r="I286" s="267"/>
      <c r="J286" s="263"/>
      <c r="K286" s="263"/>
      <c r="L286" s="268"/>
      <c r="M286" s="269"/>
      <c r="N286" s="270"/>
      <c r="O286" s="270"/>
      <c r="P286" s="270"/>
      <c r="Q286" s="270"/>
      <c r="R286" s="270"/>
      <c r="S286" s="270"/>
      <c r="T286" s="271"/>
      <c r="AT286" s="272" t="s">
        <v>180</v>
      </c>
      <c r="AU286" s="272" t="s">
        <v>85</v>
      </c>
      <c r="AV286" s="13" t="s">
        <v>85</v>
      </c>
      <c r="AW286" s="13" t="s">
        <v>39</v>
      </c>
      <c r="AX286" s="13" t="s">
        <v>76</v>
      </c>
      <c r="AY286" s="272" t="s">
        <v>138</v>
      </c>
    </row>
    <row r="287" spans="2:51" s="14" customFormat="1" ht="13.5">
      <c r="B287" s="273"/>
      <c r="C287" s="274"/>
      <c r="D287" s="246" t="s">
        <v>180</v>
      </c>
      <c r="E287" s="275" t="s">
        <v>22</v>
      </c>
      <c r="F287" s="276" t="s">
        <v>183</v>
      </c>
      <c r="G287" s="274"/>
      <c r="H287" s="277">
        <v>2866</v>
      </c>
      <c r="I287" s="278"/>
      <c r="J287" s="274"/>
      <c r="K287" s="274"/>
      <c r="L287" s="279"/>
      <c r="M287" s="280"/>
      <c r="N287" s="281"/>
      <c r="O287" s="281"/>
      <c r="P287" s="281"/>
      <c r="Q287" s="281"/>
      <c r="R287" s="281"/>
      <c r="S287" s="281"/>
      <c r="T287" s="282"/>
      <c r="AT287" s="283" t="s">
        <v>180</v>
      </c>
      <c r="AU287" s="283" t="s">
        <v>85</v>
      </c>
      <c r="AV287" s="14" t="s">
        <v>137</v>
      </c>
      <c r="AW287" s="14" t="s">
        <v>39</v>
      </c>
      <c r="AX287" s="14" t="s">
        <v>24</v>
      </c>
      <c r="AY287" s="283" t="s">
        <v>138</v>
      </c>
    </row>
    <row r="288" spans="2:65" s="1" customFormat="1" ht="25.5" customHeight="1">
      <c r="B288" s="47"/>
      <c r="C288" s="234" t="s">
        <v>436</v>
      </c>
      <c r="D288" s="234" t="s">
        <v>140</v>
      </c>
      <c r="E288" s="235" t="s">
        <v>803</v>
      </c>
      <c r="F288" s="236" t="s">
        <v>804</v>
      </c>
      <c r="G288" s="237" t="s">
        <v>176</v>
      </c>
      <c r="H288" s="238">
        <v>195</v>
      </c>
      <c r="I288" s="239"/>
      <c r="J288" s="240">
        <f>ROUND(I288*H288,2)</f>
        <v>0</v>
      </c>
      <c r="K288" s="236" t="s">
        <v>177</v>
      </c>
      <c r="L288" s="73"/>
      <c r="M288" s="241" t="s">
        <v>22</v>
      </c>
      <c r="N288" s="242" t="s">
        <v>47</v>
      </c>
      <c r="O288" s="48"/>
      <c r="P288" s="243">
        <f>O288*H288</f>
        <v>0</v>
      </c>
      <c r="Q288" s="243">
        <v>0.1837</v>
      </c>
      <c r="R288" s="243">
        <f>Q288*H288</f>
        <v>35.8215</v>
      </c>
      <c r="S288" s="243">
        <v>0</v>
      </c>
      <c r="T288" s="244">
        <f>S288*H288</f>
        <v>0</v>
      </c>
      <c r="AR288" s="25" t="s">
        <v>137</v>
      </c>
      <c r="AT288" s="25" t="s">
        <v>140</v>
      </c>
      <c r="AU288" s="25" t="s">
        <v>85</v>
      </c>
      <c r="AY288" s="25" t="s">
        <v>138</v>
      </c>
      <c r="BE288" s="245">
        <f>IF(N288="základní",J288,0)</f>
        <v>0</v>
      </c>
      <c r="BF288" s="245">
        <f>IF(N288="snížená",J288,0)</f>
        <v>0</v>
      </c>
      <c r="BG288" s="245">
        <f>IF(N288="zákl. přenesená",J288,0)</f>
        <v>0</v>
      </c>
      <c r="BH288" s="245">
        <f>IF(N288="sníž. přenesená",J288,0)</f>
        <v>0</v>
      </c>
      <c r="BI288" s="245">
        <f>IF(N288="nulová",J288,0)</f>
        <v>0</v>
      </c>
      <c r="BJ288" s="25" t="s">
        <v>24</v>
      </c>
      <c r="BK288" s="245">
        <f>ROUND(I288*H288,2)</f>
        <v>0</v>
      </c>
      <c r="BL288" s="25" t="s">
        <v>137</v>
      </c>
      <c r="BM288" s="25" t="s">
        <v>805</v>
      </c>
    </row>
    <row r="289" spans="2:47" s="1" customFormat="1" ht="13.5">
      <c r="B289" s="47"/>
      <c r="C289" s="75"/>
      <c r="D289" s="246" t="s">
        <v>146</v>
      </c>
      <c r="E289" s="75"/>
      <c r="F289" s="247" t="s">
        <v>806</v>
      </c>
      <c r="G289" s="75"/>
      <c r="H289" s="75"/>
      <c r="I289" s="204"/>
      <c r="J289" s="75"/>
      <c r="K289" s="75"/>
      <c r="L289" s="73"/>
      <c r="M289" s="248"/>
      <c r="N289" s="48"/>
      <c r="O289" s="48"/>
      <c r="P289" s="48"/>
      <c r="Q289" s="48"/>
      <c r="R289" s="48"/>
      <c r="S289" s="48"/>
      <c r="T289" s="96"/>
      <c r="AT289" s="25" t="s">
        <v>146</v>
      </c>
      <c r="AU289" s="25" t="s">
        <v>85</v>
      </c>
    </row>
    <row r="290" spans="2:51" s="13" customFormat="1" ht="13.5">
      <c r="B290" s="262"/>
      <c r="C290" s="263"/>
      <c r="D290" s="246" t="s">
        <v>180</v>
      </c>
      <c r="E290" s="264" t="s">
        <v>22</v>
      </c>
      <c r="F290" s="265" t="s">
        <v>807</v>
      </c>
      <c r="G290" s="263"/>
      <c r="H290" s="266">
        <v>195</v>
      </c>
      <c r="I290" s="267"/>
      <c r="J290" s="263"/>
      <c r="K290" s="263"/>
      <c r="L290" s="268"/>
      <c r="M290" s="269"/>
      <c r="N290" s="270"/>
      <c r="O290" s="270"/>
      <c r="P290" s="270"/>
      <c r="Q290" s="270"/>
      <c r="R290" s="270"/>
      <c r="S290" s="270"/>
      <c r="T290" s="271"/>
      <c r="AT290" s="272" t="s">
        <v>180</v>
      </c>
      <c r="AU290" s="272" t="s">
        <v>85</v>
      </c>
      <c r="AV290" s="13" t="s">
        <v>85</v>
      </c>
      <c r="AW290" s="13" t="s">
        <v>39</v>
      </c>
      <c r="AX290" s="13" t="s">
        <v>76</v>
      </c>
      <c r="AY290" s="272" t="s">
        <v>138</v>
      </c>
    </row>
    <row r="291" spans="2:51" s="14" customFormat="1" ht="13.5">
      <c r="B291" s="273"/>
      <c r="C291" s="274"/>
      <c r="D291" s="246" t="s">
        <v>180</v>
      </c>
      <c r="E291" s="275" t="s">
        <v>22</v>
      </c>
      <c r="F291" s="276" t="s">
        <v>183</v>
      </c>
      <c r="G291" s="274"/>
      <c r="H291" s="277">
        <v>195</v>
      </c>
      <c r="I291" s="278"/>
      <c r="J291" s="274"/>
      <c r="K291" s="274"/>
      <c r="L291" s="279"/>
      <c r="M291" s="280"/>
      <c r="N291" s="281"/>
      <c r="O291" s="281"/>
      <c r="P291" s="281"/>
      <c r="Q291" s="281"/>
      <c r="R291" s="281"/>
      <c r="S291" s="281"/>
      <c r="T291" s="282"/>
      <c r="AT291" s="283" t="s">
        <v>180</v>
      </c>
      <c r="AU291" s="283" t="s">
        <v>85</v>
      </c>
      <c r="AV291" s="14" t="s">
        <v>137</v>
      </c>
      <c r="AW291" s="14" t="s">
        <v>39</v>
      </c>
      <c r="AX291" s="14" t="s">
        <v>24</v>
      </c>
      <c r="AY291" s="283" t="s">
        <v>138</v>
      </c>
    </row>
    <row r="292" spans="2:65" s="1" customFormat="1" ht="16.5" customHeight="1">
      <c r="B292" s="47"/>
      <c r="C292" s="284" t="s">
        <v>440</v>
      </c>
      <c r="D292" s="284" t="s">
        <v>330</v>
      </c>
      <c r="E292" s="285" t="s">
        <v>808</v>
      </c>
      <c r="F292" s="286" t="s">
        <v>809</v>
      </c>
      <c r="G292" s="287" t="s">
        <v>176</v>
      </c>
      <c r="H292" s="288">
        <v>39</v>
      </c>
      <c r="I292" s="289"/>
      <c r="J292" s="290">
        <f>ROUND(I292*H292,2)</f>
        <v>0</v>
      </c>
      <c r="K292" s="286" t="s">
        <v>177</v>
      </c>
      <c r="L292" s="291"/>
      <c r="M292" s="292" t="s">
        <v>22</v>
      </c>
      <c r="N292" s="293" t="s">
        <v>47</v>
      </c>
      <c r="O292" s="48"/>
      <c r="P292" s="243">
        <f>O292*H292</f>
        <v>0</v>
      </c>
      <c r="Q292" s="243">
        <v>0.222</v>
      </c>
      <c r="R292" s="243">
        <f>Q292*H292</f>
        <v>8.658</v>
      </c>
      <c r="S292" s="243">
        <v>0</v>
      </c>
      <c r="T292" s="244">
        <f>S292*H292</f>
        <v>0</v>
      </c>
      <c r="AR292" s="25" t="s">
        <v>218</v>
      </c>
      <c r="AT292" s="25" t="s">
        <v>330</v>
      </c>
      <c r="AU292" s="25" t="s">
        <v>85</v>
      </c>
      <c r="AY292" s="25" t="s">
        <v>138</v>
      </c>
      <c r="BE292" s="245">
        <f>IF(N292="základní",J292,0)</f>
        <v>0</v>
      </c>
      <c r="BF292" s="245">
        <f>IF(N292="snížená",J292,0)</f>
        <v>0</v>
      </c>
      <c r="BG292" s="245">
        <f>IF(N292="zákl. přenesená",J292,0)</f>
        <v>0</v>
      </c>
      <c r="BH292" s="245">
        <f>IF(N292="sníž. přenesená",J292,0)</f>
        <v>0</v>
      </c>
      <c r="BI292" s="245">
        <f>IF(N292="nulová",J292,0)</f>
        <v>0</v>
      </c>
      <c r="BJ292" s="25" t="s">
        <v>24</v>
      </c>
      <c r="BK292" s="245">
        <f>ROUND(I292*H292,2)</f>
        <v>0</v>
      </c>
      <c r="BL292" s="25" t="s">
        <v>137</v>
      </c>
      <c r="BM292" s="25" t="s">
        <v>810</v>
      </c>
    </row>
    <row r="293" spans="2:47" s="1" customFormat="1" ht="13.5">
      <c r="B293" s="47"/>
      <c r="C293" s="75"/>
      <c r="D293" s="246" t="s">
        <v>146</v>
      </c>
      <c r="E293" s="75"/>
      <c r="F293" s="247" t="s">
        <v>809</v>
      </c>
      <c r="G293" s="75"/>
      <c r="H293" s="75"/>
      <c r="I293" s="204"/>
      <c r="J293" s="75"/>
      <c r="K293" s="75"/>
      <c r="L293" s="73"/>
      <c r="M293" s="248"/>
      <c r="N293" s="48"/>
      <c r="O293" s="48"/>
      <c r="P293" s="48"/>
      <c r="Q293" s="48"/>
      <c r="R293" s="48"/>
      <c r="S293" s="48"/>
      <c r="T293" s="96"/>
      <c r="AT293" s="25" t="s">
        <v>146</v>
      </c>
      <c r="AU293" s="25" t="s">
        <v>85</v>
      </c>
    </row>
    <row r="294" spans="2:47" s="1" customFormat="1" ht="13.5">
      <c r="B294" s="47"/>
      <c r="C294" s="75"/>
      <c r="D294" s="246" t="s">
        <v>811</v>
      </c>
      <c r="E294" s="75"/>
      <c r="F294" s="299" t="s">
        <v>812</v>
      </c>
      <c r="G294" s="75"/>
      <c r="H294" s="75"/>
      <c r="I294" s="204"/>
      <c r="J294" s="75"/>
      <c r="K294" s="75"/>
      <c r="L294" s="73"/>
      <c r="M294" s="248"/>
      <c r="N294" s="48"/>
      <c r="O294" s="48"/>
      <c r="P294" s="48"/>
      <c r="Q294" s="48"/>
      <c r="R294" s="48"/>
      <c r="S294" s="48"/>
      <c r="T294" s="96"/>
      <c r="AT294" s="25" t="s">
        <v>811</v>
      </c>
      <c r="AU294" s="25" t="s">
        <v>85</v>
      </c>
    </row>
    <row r="295" spans="2:51" s="13" customFormat="1" ht="13.5">
      <c r="B295" s="262"/>
      <c r="C295" s="263"/>
      <c r="D295" s="246" t="s">
        <v>180</v>
      </c>
      <c r="E295" s="264" t="s">
        <v>22</v>
      </c>
      <c r="F295" s="265" t="s">
        <v>813</v>
      </c>
      <c r="G295" s="263"/>
      <c r="H295" s="266">
        <v>39</v>
      </c>
      <c r="I295" s="267"/>
      <c r="J295" s="263"/>
      <c r="K295" s="263"/>
      <c r="L295" s="268"/>
      <c r="M295" s="269"/>
      <c r="N295" s="270"/>
      <c r="O295" s="270"/>
      <c r="P295" s="270"/>
      <c r="Q295" s="270"/>
      <c r="R295" s="270"/>
      <c r="S295" s="270"/>
      <c r="T295" s="271"/>
      <c r="AT295" s="272" t="s">
        <v>180</v>
      </c>
      <c r="AU295" s="272" t="s">
        <v>85</v>
      </c>
      <c r="AV295" s="13" t="s">
        <v>85</v>
      </c>
      <c r="AW295" s="13" t="s">
        <v>39</v>
      </c>
      <c r="AX295" s="13" t="s">
        <v>24</v>
      </c>
      <c r="AY295" s="272" t="s">
        <v>138</v>
      </c>
    </row>
    <row r="296" spans="2:63" s="11" customFormat="1" ht="29.85" customHeight="1">
      <c r="B296" s="218"/>
      <c r="C296" s="219"/>
      <c r="D296" s="220" t="s">
        <v>75</v>
      </c>
      <c r="E296" s="232" t="s">
        <v>218</v>
      </c>
      <c r="F296" s="232" t="s">
        <v>418</v>
      </c>
      <c r="G296" s="219"/>
      <c r="H296" s="219"/>
      <c r="I296" s="222"/>
      <c r="J296" s="233">
        <f>BK296</f>
        <v>0</v>
      </c>
      <c r="K296" s="219"/>
      <c r="L296" s="224"/>
      <c r="M296" s="225"/>
      <c r="N296" s="226"/>
      <c r="O296" s="226"/>
      <c r="P296" s="227">
        <f>SUM(P297:P431)</f>
        <v>0</v>
      </c>
      <c r="Q296" s="226"/>
      <c r="R296" s="227">
        <f>SUM(R297:R431)</f>
        <v>9.438582790000002</v>
      </c>
      <c r="S296" s="226"/>
      <c r="T296" s="228">
        <f>SUM(T297:T431)</f>
        <v>0</v>
      </c>
      <c r="AR296" s="229" t="s">
        <v>24</v>
      </c>
      <c r="AT296" s="230" t="s">
        <v>75</v>
      </c>
      <c r="AU296" s="230" t="s">
        <v>24</v>
      </c>
      <c r="AY296" s="229" t="s">
        <v>138</v>
      </c>
      <c r="BK296" s="231">
        <f>SUM(BK297:BK431)</f>
        <v>0</v>
      </c>
    </row>
    <row r="297" spans="2:65" s="1" customFormat="1" ht="25.5" customHeight="1">
      <c r="B297" s="47"/>
      <c r="C297" s="234" t="s">
        <v>444</v>
      </c>
      <c r="D297" s="234" t="s">
        <v>140</v>
      </c>
      <c r="E297" s="235" t="s">
        <v>420</v>
      </c>
      <c r="F297" s="236" t="s">
        <v>421</v>
      </c>
      <c r="G297" s="237" t="s">
        <v>422</v>
      </c>
      <c r="H297" s="238">
        <v>6</v>
      </c>
      <c r="I297" s="239"/>
      <c r="J297" s="240">
        <f>ROUND(I297*H297,2)</f>
        <v>0</v>
      </c>
      <c r="K297" s="236" t="s">
        <v>177</v>
      </c>
      <c r="L297" s="73"/>
      <c r="M297" s="241" t="s">
        <v>22</v>
      </c>
      <c r="N297" s="242" t="s">
        <v>47</v>
      </c>
      <c r="O297" s="48"/>
      <c r="P297" s="243">
        <f>O297*H297</f>
        <v>0</v>
      </c>
      <c r="Q297" s="243">
        <v>0</v>
      </c>
      <c r="R297" s="243">
        <f>Q297*H297</f>
        <v>0</v>
      </c>
      <c r="S297" s="243">
        <v>0</v>
      </c>
      <c r="T297" s="244">
        <f>S297*H297</f>
        <v>0</v>
      </c>
      <c r="AR297" s="25" t="s">
        <v>137</v>
      </c>
      <c r="AT297" s="25" t="s">
        <v>140</v>
      </c>
      <c r="AU297" s="25" t="s">
        <v>85</v>
      </c>
      <c r="AY297" s="25" t="s">
        <v>138</v>
      </c>
      <c r="BE297" s="245">
        <f>IF(N297="základní",J297,0)</f>
        <v>0</v>
      </c>
      <c r="BF297" s="245">
        <f>IF(N297="snížená",J297,0)</f>
        <v>0</v>
      </c>
      <c r="BG297" s="245">
        <f>IF(N297="zákl. přenesená",J297,0)</f>
        <v>0</v>
      </c>
      <c r="BH297" s="245">
        <f>IF(N297="sníž. přenesená",J297,0)</f>
        <v>0</v>
      </c>
      <c r="BI297" s="245">
        <f>IF(N297="nulová",J297,0)</f>
        <v>0</v>
      </c>
      <c r="BJ297" s="25" t="s">
        <v>24</v>
      </c>
      <c r="BK297" s="245">
        <f>ROUND(I297*H297,2)</f>
        <v>0</v>
      </c>
      <c r="BL297" s="25" t="s">
        <v>137</v>
      </c>
      <c r="BM297" s="25" t="s">
        <v>814</v>
      </c>
    </row>
    <row r="298" spans="2:47" s="1" customFormat="1" ht="13.5">
      <c r="B298" s="47"/>
      <c r="C298" s="75"/>
      <c r="D298" s="246" t="s">
        <v>146</v>
      </c>
      <c r="E298" s="75"/>
      <c r="F298" s="247" t="s">
        <v>424</v>
      </c>
      <c r="G298" s="75"/>
      <c r="H298" s="75"/>
      <c r="I298" s="204"/>
      <c r="J298" s="75"/>
      <c r="K298" s="75"/>
      <c r="L298" s="73"/>
      <c r="M298" s="248"/>
      <c r="N298" s="48"/>
      <c r="O298" s="48"/>
      <c r="P298" s="48"/>
      <c r="Q298" s="48"/>
      <c r="R298" s="48"/>
      <c r="S298" s="48"/>
      <c r="T298" s="96"/>
      <c r="AT298" s="25" t="s">
        <v>146</v>
      </c>
      <c r="AU298" s="25" t="s">
        <v>85</v>
      </c>
    </row>
    <row r="299" spans="2:65" s="1" customFormat="1" ht="25.5" customHeight="1">
      <c r="B299" s="47"/>
      <c r="C299" s="234" t="s">
        <v>448</v>
      </c>
      <c r="D299" s="234" t="s">
        <v>140</v>
      </c>
      <c r="E299" s="235" t="s">
        <v>426</v>
      </c>
      <c r="F299" s="236" t="s">
        <v>427</v>
      </c>
      <c r="G299" s="237" t="s">
        <v>422</v>
      </c>
      <c r="H299" s="238">
        <v>4</v>
      </c>
      <c r="I299" s="239"/>
      <c r="J299" s="240">
        <f>ROUND(I299*H299,2)</f>
        <v>0</v>
      </c>
      <c r="K299" s="236" t="s">
        <v>177</v>
      </c>
      <c r="L299" s="73"/>
      <c r="M299" s="241" t="s">
        <v>22</v>
      </c>
      <c r="N299" s="242" t="s">
        <v>47</v>
      </c>
      <c r="O299" s="48"/>
      <c r="P299" s="243">
        <f>O299*H299</f>
        <v>0</v>
      </c>
      <c r="Q299" s="243">
        <v>0</v>
      </c>
      <c r="R299" s="243">
        <f>Q299*H299</f>
        <v>0</v>
      </c>
      <c r="S299" s="243">
        <v>0</v>
      </c>
      <c r="T299" s="244">
        <f>S299*H299</f>
        <v>0</v>
      </c>
      <c r="AR299" s="25" t="s">
        <v>137</v>
      </c>
      <c r="AT299" s="25" t="s">
        <v>140</v>
      </c>
      <c r="AU299" s="25" t="s">
        <v>85</v>
      </c>
      <c r="AY299" s="25" t="s">
        <v>138</v>
      </c>
      <c r="BE299" s="245">
        <f>IF(N299="základní",J299,0)</f>
        <v>0</v>
      </c>
      <c r="BF299" s="245">
        <f>IF(N299="snížená",J299,0)</f>
        <v>0</v>
      </c>
      <c r="BG299" s="245">
        <f>IF(N299="zákl. přenesená",J299,0)</f>
        <v>0</v>
      </c>
      <c r="BH299" s="245">
        <f>IF(N299="sníž. přenesená",J299,0)</f>
        <v>0</v>
      </c>
      <c r="BI299" s="245">
        <f>IF(N299="nulová",J299,0)</f>
        <v>0</v>
      </c>
      <c r="BJ299" s="25" t="s">
        <v>24</v>
      </c>
      <c r="BK299" s="245">
        <f>ROUND(I299*H299,2)</f>
        <v>0</v>
      </c>
      <c r="BL299" s="25" t="s">
        <v>137</v>
      </c>
      <c r="BM299" s="25" t="s">
        <v>815</v>
      </c>
    </row>
    <row r="300" spans="2:47" s="1" customFormat="1" ht="13.5">
      <c r="B300" s="47"/>
      <c r="C300" s="75"/>
      <c r="D300" s="246" t="s">
        <v>146</v>
      </c>
      <c r="E300" s="75"/>
      <c r="F300" s="247" t="s">
        <v>429</v>
      </c>
      <c r="G300" s="75"/>
      <c r="H300" s="75"/>
      <c r="I300" s="204"/>
      <c r="J300" s="75"/>
      <c r="K300" s="75"/>
      <c r="L300" s="73"/>
      <c r="M300" s="248"/>
      <c r="N300" s="48"/>
      <c r="O300" s="48"/>
      <c r="P300" s="48"/>
      <c r="Q300" s="48"/>
      <c r="R300" s="48"/>
      <c r="S300" s="48"/>
      <c r="T300" s="96"/>
      <c r="AT300" s="25" t="s">
        <v>146</v>
      </c>
      <c r="AU300" s="25" t="s">
        <v>85</v>
      </c>
    </row>
    <row r="301" spans="2:65" s="1" customFormat="1" ht="16.5" customHeight="1">
      <c r="B301" s="47"/>
      <c r="C301" s="234" t="s">
        <v>453</v>
      </c>
      <c r="D301" s="234" t="s">
        <v>140</v>
      </c>
      <c r="E301" s="235" t="s">
        <v>431</v>
      </c>
      <c r="F301" s="236" t="s">
        <v>432</v>
      </c>
      <c r="G301" s="237" t="s">
        <v>422</v>
      </c>
      <c r="H301" s="238">
        <v>24</v>
      </c>
      <c r="I301" s="239"/>
      <c r="J301" s="240">
        <f>ROUND(I301*H301,2)</f>
        <v>0</v>
      </c>
      <c r="K301" s="236" t="s">
        <v>177</v>
      </c>
      <c r="L301" s="73"/>
      <c r="M301" s="241" t="s">
        <v>22</v>
      </c>
      <c r="N301" s="242" t="s">
        <v>47</v>
      </c>
      <c r="O301" s="48"/>
      <c r="P301" s="243">
        <f>O301*H301</f>
        <v>0</v>
      </c>
      <c r="Q301" s="243">
        <v>0.00167</v>
      </c>
      <c r="R301" s="243">
        <f>Q301*H301</f>
        <v>0.040080000000000005</v>
      </c>
      <c r="S301" s="243">
        <v>0</v>
      </c>
      <c r="T301" s="244">
        <f>S301*H301</f>
        <v>0</v>
      </c>
      <c r="AR301" s="25" t="s">
        <v>137</v>
      </c>
      <c r="AT301" s="25" t="s">
        <v>140</v>
      </c>
      <c r="AU301" s="25" t="s">
        <v>85</v>
      </c>
      <c r="AY301" s="25" t="s">
        <v>138</v>
      </c>
      <c r="BE301" s="245">
        <f>IF(N301="základní",J301,0)</f>
        <v>0</v>
      </c>
      <c r="BF301" s="245">
        <f>IF(N301="snížená",J301,0)</f>
        <v>0</v>
      </c>
      <c r="BG301" s="245">
        <f>IF(N301="zákl. přenesená",J301,0)</f>
        <v>0</v>
      </c>
      <c r="BH301" s="245">
        <f>IF(N301="sníž. přenesená",J301,0)</f>
        <v>0</v>
      </c>
      <c r="BI301" s="245">
        <f>IF(N301="nulová",J301,0)</f>
        <v>0</v>
      </c>
      <c r="BJ301" s="25" t="s">
        <v>24</v>
      </c>
      <c r="BK301" s="245">
        <f>ROUND(I301*H301,2)</f>
        <v>0</v>
      </c>
      <c r="BL301" s="25" t="s">
        <v>137</v>
      </c>
      <c r="BM301" s="25" t="s">
        <v>816</v>
      </c>
    </row>
    <row r="302" spans="2:47" s="1" customFormat="1" ht="13.5">
      <c r="B302" s="47"/>
      <c r="C302" s="75"/>
      <c r="D302" s="246" t="s">
        <v>146</v>
      </c>
      <c r="E302" s="75"/>
      <c r="F302" s="247" t="s">
        <v>434</v>
      </c>
      <c r="G302" s="75"/>
      <c r="H302" s="75"/>
      <c r="I302" s="204"/>
      <c r="J302" s="75"/>
      <c r="K302" s="75"/>
      <c r="L302" s="73"/>
      <c r="M302" s="248"/>
      <c r="N302" s="48"/>
      <c r="O302" s="48"/>
      <c r="P302" s="48"/>
      <c r="Q302" s="48"/>
      <c r="R302" s="48"/>
      <c r="S302" s="48"/>
      <c r="T302" s="96"/>
      <c r="AT302" s="25" t="s">
        <v>146</v>
      </c>
      <c r="AU302" s="25" t="s">
        <v>85</v>
      </c>
    </row>
    <row r="303" spans="2:51" s="13" customFormat="1" ht="13.5">
      <c r="B303" s="262"/>
      <c r="C303" s="263"/>
      <c r="D303" s="246" t="s">
        <v>180</v>
      </c>
      <c r="E303" s="264" t="s">
        <v>22</v>
      </c>
      <c r="F303" s="265" t="s">
        <v>817</v>
      </c>
      <c r="G303" s="263"/>
      <c r="H303" s="266">
        <v>24</v>
      </c>
      <c r="I303" s="267"/>
      <c r="J303" s="263"/>
      <c r="K303" s="263"/>
      <c r="L303" s="268"/>
      <c r="M303" s="269"/>
      <c r="N303" s="270"/>
      <c r="O303" s="270"/>
      <c r="P303" s="270"/>
      <c r="Q303" s="270"/>
      <c r="R303" s="270"/>
      <c r="S303" s="270"/>
      <c r="T303" s="271"/>
      <c r="AT303" s="272" t="s">
        <v>180</v>
      </c>
      <c r="AU303" s="272" t="s">
        <v>85</v>
      </c>
      <c r="AV303" s="13" t="s">
        <v>85</v>
      </c>
      <c r="AW303" s="13" t="s">
        <v>39</v>
      </c>
      <c r="AX303" s="13" t="s">
        <v>24</v>
      </c>
      <c r="AY303" s="272" t="s">
        <v>138</v>
      </c>
    </row>
    <row r="304" spans="2:65" s="1" customFormat="1" ht="16.5" customHeight="1">
      <c r="B304" s="47"/>
      <c r="C304" s="284" t="s">
        <v>459</v>
      </c>
      <c r="D304" s="284" t="s">
        <v>330</v>
      </c>
      <c r="E304" s="285" t="s">
        <v>818</v>
      </c>
      <c r="F304" s="286" t="s">
        <v>819</v>
      </c>
      <c r="G304" s="287" t="s">
        <v>456</v>
      </c>
      <c r="H304" s="288">
        <v>2</v>
      </c>
      <c r="I304" s="289"/>
      <c r="J304" s="290">
        <f>ROUND(I304*H304,2)</f>
        <v>0</v>
      </c>
      <c r="K304" s="286" t="s">
        <v>22</v>
      </c>
      <c r="L304" s="291"/>
      <c r="M304" s="292" t="s">
        <v>22</v>
      </c>
      <c r="N304" s="293" t="s">
        <v>47</v>
      </c>
      <c r="O304" s="48"/>
      <c r="P304" s="243">
        <f>O304*H304</f>
        <v>0</v>
      </c>
      <c r="Q304" s="243">
        <v>0.00508</v>
      </c>
      <c r="R304" s="243">
        <f>Q304*H304</f>
        <v>0.01016</v>
      </c>
      <c r="S304" s="243">
        <v>0</v>
      </c>
      <c r="T304" s="244">
        <f>S304*H304</f>
        <v>0</v>
      </c>
      <c r="AR304" s="25" t="s">
        <v>218</v>
      </c>
      <c r="AT304" s="25" t="s">
        <v>330</v>
      </c>
      <c r="AU304" s="25" t="s">
        <v>85</v>
      </c>
      <c r="AY304" s="25" t="s">
        <v>138</v>
      </c>
      <c r="BE304" s="245">
        <f>IF(N304="základní",J304,0)</f>
        <v>0</v>
      </c>
      <c r="BF304" s="245">
        <f>IF(N304="snížená",J304,0)</f>
        <v>0</v>
      </c>
      <c r="BG304" s="245">
        <f>IF(N304="zákl. přenesená",J304,0)</f>
        <v>0</v>
      </c>
      <c r="BH304" s="245">
        <f>IF(N304="sníž. přenesená",J304,0)</f>
        <v>0</v>
      </c>
      <c r="BI304" s="245">
        <f>IF(N304="nulová",J304,0)</f>
        <v>0</v>
      </c>
      <c r="BJ304" s="25" t="s">
        <v>24</v>
      </c>
      <c r="BK304" s="245">
        <f>ROUND(I304*H304,2)</f>
        <v>0</v>
      </c>
      <c r="BL304" s="25" t="s">
        <v>137</v>
      </c>
      <c r="BM304" s="25" t="s">
        <v>820</v>
      </c>
    </row>
    <row r="305" spans="2:47" s="1" customFormat="1" ht="13.5">
      <c r="B305" s="47"/>
      <c r="C305" s="75"/>
      <c r="D305" s="246" t="s">
        <v>146</v>
      </c>
      <c r="E305" s="75"/>
      <c r="F305" s="247" t="s">
        <v>821</v>
      </c>
      <c r="G305" s="75"/>
      <c r="H305" s="75"/>
      <c r="I305" s="204"/>
      <c r="J305" s="75"/>
      <c r="K305" s="75"/>
      <c r="L305" s="73"/>
      <c r="M305" s="248"/>
      <c r="N305" s="48"/>
      <c r="O305" s="48"/>
      <c r="P305" s="48"/>
      <c r="Q305" s="48"/>
      <c r="R305" s="48"/>
      <c r="S305" s="48"/>
      <c r="T305" s="96"/>
      <c r="AT305" s="25" t="s">
        <v>146</v>
      </c>
      <c r="AU305" s="25" t="s">
        <v>85</v>
      </c>
    </row>
    <row r="306" spans="2:65" s="1" customFormat="1" ht="16.5" customHeight="1">
      <c r="B306" s="47"/>
      <c r="C306" s="284" t="s">
        <v>464</v>
      </c>
      <c r="D306" s="284" t="s">
        <v>330</v>
      </c>
      <c r="E306" s="285" t="s">
        <v>454</v>
      </c>
      <c r="F306" s="286" t="s">
        <v>822</v>
      </c>
      <c r="G306" s="287" t="s">
        <v>456</v>
      </c>
      <c r="H306" s="288">
        <v>3</v>
      </c>
      <c r="I306" s="289"/>
      <c r="J306" s="290">
        <f>ROUND(I306*H306,2)</f>
        <v>0</v>
      </c>
      <c r="K306" s="286" t="s">
        <v>22</v>
      </c>
      <c r="L306" s="291"/>
      <c r="M306" s="292" t="s">
        <v>22</v>
      </c>
      <c r="N306" s="293" t="s">
        <v>47</v>
      </c>
      <c r="O306" s="48"/>
      <c r="P306" s="243">
        <f>O306*H306</f>
        <v>0</v>
      </c>
      <c r="Q306" s="243">
        <v>0.00704</v>
      </c>
      <c r="R306" s="243">
        <f>Q306*H306</f>
        <v>0.02112</v>
      </c>
      <c r="S306" s="243">
        <v>0</v>
      </c>
      <c r="T306" s="244">
        <f>S306*H306</f>
        <v>0</v>
      </c>
      <c r="AR306" s="25" t="s">
        <v>218</v>
      </c>
      <c r="AT306" s="25" t="s">
        <v>330</v>
      </c>
      <c r="AU306" s="25" t="s">
        <v>85</v>
      </c>
      <c r="AY306" s="25" t="s">
        <v>138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25" t="s">
        <v>24</v>
      </c>
      <c r="BK306" s="245">
        <f>ROUND(I306*H306,2)</f>
        <v>0</v>
      </c>
      <c r="BL306" s="25" t="s">
        <v>137</v>
      </c>
      <c r="BM306" s="25" t="s">
        <v>823</v>
      </c>
    </row>
    <row r="307" spans="2:47" s="1" customFormat="1" ht="13.5">
      <c r="B307" s="47"/>
      <c r="C307" s="75"/>
      <c r="D307" s="246" t="s">
        <v>146</v>
      </c>
      <c r="E307" s="75"/>
      <c r="F307" s="247" t="s">
        <v>824</v>
      </c>
      <c r="G307" s="75"/>
      <c r="H307" s="75"/>
      <c r="I307" s="204"/>
      <c r="J307" s="75"/>
      <c r="K307" s="75"/>
      <c r="L307" s="73"/>
      <c r="M307" s="248"/>
      <c r="N307" s="48"/>
      <c r="O307" s="48"/>
      <c r="P307" s="48"/>
      <c r="Q307" s="48"/>
      <c r="R307" s="48"/>
      <c r="S307" s="48"/>
      <c r="T307" s="96"/>
      <c r="AT307" s="25" t="s">
        <v>146</v>
      </c>
      <c r="AU307" s="25" t="s">
        <v>85</v>
      </c>
    </row>
    <row r="308" spans="2:65" s="1" customFormat="1" ht="16.5" customHeight="1">
      <c r="B308" s="47"/>
      <c r="C308" s="284" t="s">
        <v>468</v>
      </c>
      <c r="D308" s="284" t="s">
        <v>330</v>
      </c>
      <c r="E308" s="285" t="s">
        <v>449</v>
      </c>
      <c r="F308" s="286" t="s">
        <v>450</v>
      </c>
      <c r="G308" s="287" t="s">
        <v>203</v>
      </c>
      <c r="H308" s="288">
        <v>2</v>
      </c>
      <c r="I308" s="289"/>
      <c r="J308" s="290">
        <f>ROUND(I308*H308,2)</f>
        <v>0</v>
      </c>
      <c r="K308" s="286" t="s">
        <v>177</v>
      </c>
      <c r="L308" s="291"/>
      <c r="M308" s="292" t="s">
        <v>22</v>
      </c>
      <c r="N308" s="293" t="s">
        <v>47</v>
      </c>
      <c r="O308" s="48"/>
      <c r="P308" s="243">
        <f>O308*H308</f>
        <v>0</v>
      </c>
      <c r="Q308" s="243">
        <v>0.028</v>
      </c>
      <c r="R308" s="243">
        <f>Q308*H308</f>
        <v>0.056</v>
      </c>
      <c r="S308" s="243">
        <v>0</v>
      </c>
      <c r="T308" s="244">
        <f>S308*H308</f>
        <v>0</v>
      </c>
      <c r="AR308" s="25" t="s">
        <v>218</v>
      </c>
      <c r="AT308" s="25" t="s">
        <v>330</v>
      </c>
      <c r="AU308" s="25" t="s">
        <v>85</v>
      </c>
      <c r="AY308" s="25" t="s">
        <v>138</v>
      </c>
      <c r="BE308" s="245">
        <f>IF(N308="základní",J308,0)</f>
        <v>0</v>
      </c>
      <c r="BF308" s="245">
        <f>IF(N308="snížená",J308,0)</f>
        <v>0</v>
      </c>
      <c r="BG308" s="245">
        <f>IF(N308="zákl. přenesená",J308,0)</f>
        <v>0</v>
      </c>
      <c r="BH308" s="245">
        <f>IF(N308="sníž. přenesená",J308,0)</f>
        <v>0</v>
      </c>
      <c r="BI308" s="245">
        <f>IF(N308="nulová",J308,0)</f>
        <v>0</v>
      </c>
      <c r="BJ308" s="25" t="s">
        <v>24</v>
      </c>
      <c r="BK308" s="245">
        <f>ROUND(I308*H308,2)</f>
        <v>0</v>
      </c>
      <c r="BL308" s="25" t="s">
        <v>137</v>
      </c>
      <c r="BM308" s="25" t="s">
        <v>825</v>
      </c>
    </row>
    <row r="309" spans="2:47" s="1" customFormat="1" ht="13.5">
      <c r="B309" s="47"/>
      <c r="C309" s="75"/>
      <c r="D309" s="246" t="s">
        <v>146</v>
      </c>
      <c r="E309" s="75"/>
      <c r="F309" s="247" t="s">
        <v>450</v>
      </c>
      <c r="G309" s="75"/>
      <c r="H309" s="75"/>
      <c r="I309" s="204"/>
      <c r="J309" s="75"/>
      <c r="K309" s="75"/>
      <c r="L309" s="73"/>
      <c r="M309" s="248"/>
      <c r="N309" s="48"/>
      <c r="O309" s="48"/>
      <c r="P309" s="48"/>
      <c r="Q309" s="48"/>
      <c r="R309" s="48"/>
      <c r="S309" s="48"/>
      <c r="T309" s="96"/>
      <c r="AT309" s="25" t="s">
        <v>146</v>
      </c>
      <c r="AU309" s="25" t="s">
        <v>85</v>
      </c>
    </row>
    <row r="310" spans="2:51" s="13" customFormat="1" ht="13.5">
      <c r="B310" s="262"/>
      <c r="C310" s="263"/>
      <c r="D310" s="246" t="s">
        <v>180</v>
      </c>
      <c r="E310" s="264" t="s">
        <v>22</v>
      </c>
      <c r="F310" s="265" t="s">
        <v>826</v>
      </c>
      <c r="G310" s="263"/>
      <c r="H310" s="266">
        <v>2</v>
      </c>
      <c r="I310" s="267"/>
      <c r="J310" s="263"/>
      <c r="K310" s="263"/>
      <c r="L310" s="268"/>
      <c r="M310" s="269"/>
      <c r="N310" s="270"/>
      <c r="O310" s="270"/>
      <c r="P310" s="270"/>
      <c r="Q310" s="270"/>
      <c r="R310" s="270"/>
      <c r="S310" s="270"/>
      <c r="T310" s="271"/>
      <c r="AT310" s="272" t="s">
        <v>180</v>
      </c>
      <c r="AU310" s="272" t="s">
        <v>85</v>
      </c>
      <c r="AV310" s="13" t="s">
        <v>85</v>
      </c>
      <c r="AW310" s="13" t="s">
        <v>39</v>
      </c>
      <c r="AX310" s="13" t="s">
        <v>24</v>
      </c>
      <c r="AY310" s="272" t="s">
        <v>138</v>
      </c>
    </row>
    <row r="311" spans="2:65" s="1" customFormat="1" ht="16.5" customHeight="1">
      <c r="B311" s="47"/>
      <c r="C311" s="284" t="s">
        <v>474</v>
      </c>
      <c r="D311" s="284" t="s">
        <v>330</v>
      </c>
      <c r="E311" s="285" t="s">
        <v>437</v>
      </c>
      <c r="F311" s="286" t="s">
        <v>438</v>
      </c>
      <c r="G311" s="287" t="s">
        <v>422</v>
      </c>
      <c r="H311" s="288">
        <v>6</v>
      </c>
      <c r="I311" s="289"/>
      <c r="J311" s="290">
        <f>ROUND(I311*H311,2)</f>
        <v>0</v>
      </c>
      <c r="K311" s="286" t="s">
        <v>177</v>
      </c>
      <c r="L311" s="291"/>
      <c r="M311" s="292" t="s">
        <v>22</v>
      </c>
      <c r="N311" s="293" t="s">
        <v>47</v>
      </c>
      <c r="O311" s="48"/>
      <c r="P311" s="243">
        <f>O311*H311</f>
        <v>0</v>
      </c>
      <c r="Q311" s="243">
        <v>0.016</v>
      </c>
      <c r="R311" s="243">
        <f>Q311*H311</f>
        <v>0.096</v>
      </c>
      <c r="S311" s="243">
        <v>0</v>
      </c>
      <c r="T311" s="244">
        <f>S311*H311</f>
        <v>0</v>
      </c>
      <c r="AR311" s="25" t="s">
        <v>218</v>
      </c>
      <c r="AT311" s="25" t="s">
        <v>330</v>
      </c>
      <c r="AU311" s="25" t="s">
        <v>85</v>
      </c>
      <c r="AY311" s="25" t="s">
        <v>138</v>
      </c>
      <c r="BE311" s="245">
        <f>IF(N311="základní",J311,0)</f>
        <v>0</v>
      </c>
      <c r="BF311" s="245">
        <f>IF(N311="snížená",J311,0)</f>
        <v>0</v>
      </c>
      <c r="BG311" s="245">
        <f>IF(N311="zákl. přenesená",J311,0)</f>
        <v>0</v>
      </c>
      <c r="BH311" s="245">
        <f>IF(N311="sníž. přenesená",J311,0)</f>
        <v>0</v>
      </c>
      <c r="BI311" s="245">
        <f>IF(N311="nulová",J311,0)</f>
        <v>0</v>
      </c>
      <c r="BJ311" s="25" t="s">
        <v>24</v>
      </c>
      <c r="BK311" s="245">
        <f>ROUND(I311*H311,2)</f>
        <v>0</v>
      </c>
      <c r="BL311" s="25" t="s">
        <v>137</v>
      </c>
      <c r="BM311" s="25" t="s">
        <v>827</v>
      </c>
    </row>
    <row r="312" spans="2:47" s="1" customFormat="1" ht="13.5">
      <c r="B312" s="47"/>
      <c r="C312" s="75"/>
      <c r="D312" s="246" t="s">
        <v>146</v>
      </c>
      <c r="E312" s="75"/>
      <c r="F312" s="247" t="s">
        <v>438</v>
      </c>
      <c r="G312" s="75"/>
      <c r="H312" s="75"/>
      <c r="I312" s="204"/>
      <c r="J312" s="75"/>
      <c r="K312" s="75"/>
      <c r="L312" s="73"/>
      <c r="M312" s="248"/>
      <c r="N312" s="48"/>
      <c r="O312" s="48"/>
      <c r="P312" s="48"/>
      <c r="Q312" s="48"/>
      <c r="R312" s="48"/>
      <c r="S312" s="48"/>
      <c r="T312" s="96"/>
      <c r="AT312" s="25" t="s">
        <v>146</v>
      </c>
      <c r="AU312" s="25" t="s">
        <v>85</v>
      </c>
    </row>
    <row r="313" spans="2:65" s="1" customFormat="1" ht="16.5" customHeight="1">
      <c r="B313" s="47"/>
      <c r="C313" s="284" t="s">
        <v>479</v>
      </c>
      <c r="D313" s="284" t="s">
        <v>330</v>
      </c>
      <c r="E313" s="285" t="s">
        <v>828</v>
      </c>
      <c r="F313" s="286" t="s">
        <v>829</v>
      </c>
      <c r="G313" s="287" t="s">
        <v>422</v>
      </c>
      <c r="H313" s="288">
        <v>1</v>
      </c>
      <c r="I313" s="289"/>
      <c r="J313" s="290">
        <f>ROUND(I313*H313,2)</f>
        <v>0</v>
      </c>
      <c r="K313" s="286" t="s">
        <v>177</v>
      </c>
      <c r="L313" s="291"/>
      <c r="M313" s="292" t="s">
        <v>22</v>
      </c>
      <c r="N313" s="293" t="s">
        <v>47</v>
      </c>
      <c r="O313" s="48"/>
      <c r="P313" s="243">
        <f>O313*H313</f>
        <v>0</v>
      </c>
      <c r="Q313" s="243">
        <v>0.0096</v>
      </c>
      <c r="R313" s="243">
        <f>Q313*H313</f>
        <v>0.0096</v>
      </c>
      <c r="S313" s="243">
        <v>0</v>
      </c>
      <c r="T313" s="244">
        <f>S313*H313</f>
        <v>0</v>
      </c>
      <c r="AR313" s="25" t="s">
        <v>218</v>
      </c>
      <c r="AT313" s="25" t="s">
        <v>330</v>
      </c>
      <c r="AU313" s="25" t="s">
        <v>85</v>
      </c>
      <c r="AY313" s="25" t="s">
        <v>138</v>
      </c>
      <c r="BE313" s="245">
        <f>IF(N313="základní",J313,0)</f>
        <v>0</v>
      </c>
      <c r="BF313" s="245">
        <f>IF(N313="snížená",J313,0)</f>
        <v>0</v>
      </c>
      <c r="BG313" s="245">
        <f>IF(N313="zákl. přenesená",J313,0)</f>
        <v>0</v>
      </c>
      <c r="BH313" s="245">
        <f>IF(N313="sníž. přenesená",J313,0)</f>
        <v>0</v>
      </c>
      <c r="BI313" s="245">
        <f>IF(N313="nulová",J313,0)</f>
        <v>0</v>
      </c>
      <c r="BJ313" s="25" t="s">
        <v>24</v>
      </c>
      <c r="BK313" s="245">
        <f>ROUND(I313*H313,2)</f>
        <v>0</v>
      </c>
      <c r="BL313" s="25" t="s">
        <v>137</v>
      </c>
      <c r="BM313" s="25" t="s">
        <v>830</v>
      </c>
    </row>
    <row r="314" spans="2:47" s="1" customFormat="1" ht="13.5">
      <c r="B314" s="47"/>
      <c r="C314" s="75"/>
      <c r="D314" s="246" t="s">
        <v>146</v>
      </c>
      <c r="E314" s="75"/>
      <c r="F314" s="247" t="s">
        <v>829</v>
      </c>
      <c r="G314" s="75"/>
      <c r="H314" s="75"/>
      <c r="I314" s="204"/>
      <c r="J314" s="75"/>
      <c r="K314" s="75"/>
      <c r="L314" s="73"/>
      <c r="M314" s="248"/>
      <c r="N314" s="48"/>
      <c r="O314" s="48"/>
      <c r="P314" s="48"/>
      <c r="Q314" s="48"/>
      <c r="R314" s="48"/>
      <c r="S314" s="48"/>
      <c r="T314" s="96"/>
      <c r="AT314" s="25" t="s">
        <v>146</v>
      </c>
      <c r="AU314" s="25" t="s">
        <v>85</v>
      </c>
    </row>
    <row r="315" spans="2:65" s="1" customFormat="1" ht="16.5" customHeight="1">
      <c r="B315" s="47"/>
      <c r="C315" s="284" t="s">
        <v>484</v>
      </c>
      <c r="D315" s="284" t="s">
        <v>330</v>
      </c>
      <c r="E315" s="285" t="s">
        <v>445</v>
      </c>
      <c r="F315" s="286" t="s">
        <v>446</v>
      </c>
      <c r="G315" s="287" t="s">
        <v>422</v>
      </c>
      <c r="H315" s="288">
        <v>1</v>
      </c>
      <c r="I315" s="289"/>
      <c r="J315" s="290">
        <f>ROUND(I315*H315,2)</f>
        <v>0</v>
      </c>
      <c r="K315" s="286" t="s">
        <v>177</v>
      </c>
      <c r="L315" s="291"/>
      <c r="M315" s="292" t="s">
        <v>22</v>
      </c>
      <c r="N315" s="293" t="s">
        <v>47</v>
      </c>
      <c r="O315" s="48"/>
      <c r="P315" s="243">
        <f>O315*H315</f>
        <v>0</v>
      </c>
      <c r="Q315" s="243">
        <v>0.0093</v>
      </c>
      <c r="R315" s="243">
        <f>Q315*H315</f>
        <v>0.0093</v>
      </c>
      <c r="S315" s="243">
        <v>0</v>
      </c>
      <c r="T315" s="244">
        <f>S315*H315</f>
        <v>0</v>
      </c>
      <c r="AR315" s="25" t="s">
        <v>218</v>
      </c>
      <c r="AT315" s="25" t="s">
        <v>330</v>
      </c>
      <c r="AU315" s="25" t="s">
        <v>85</v>
      </c>
      <c r="AY315" s="25" t="s">
        <v>138</v>
      </c>
      <c r="BE315" s="245">
        <f>IF(N315="základní",J315,0)</f>
        <v>0</v>
      </c>
      <c r="BF315" s="245">
        <f>IF(N315="snížená",J315,0)</f>
        <v>0</v>
      </c>
      <c r="BG315" s="245">
        <f>IF(N315="zákl. přenesená",J315,0)</f>
        <v>0</v>
      </c>
      <c r="BH315" s="245">
        <f>IF(N315="sníž. přenesená",J315,0)</f>
        <v>0</v>
      </c>
      <c r="BI315" s="245">
        <f>IF(N315="nulová",J315,0)</f>
        <v>0</v>
      </c>
      <c r="BJ315" s="25" t="s">
        <v>24</v>
      </c>
      <c r="BK315" s="245">
        <f>ROUND(I315*H315,2)</f>
        <v>0</v>
      </c>
      <c r="BL315" s="25" t="s">
        <v>137</v>
      </c>
      <c r="BM315" s="25" t="s">
        <v>831</v>
      </c>
    </row>
    <row r="316" spans="2:47" s="1" customFormat="1" ht="13.5">
      <c r="B316" s="47"/>
      <c r="C316" s="75"/>
      <c r="D316" s="246" t="s">
        <v>146</v>
      </c>
      <c r="E316" s="75"/>
      <c r="F316" s="247" t="s">
        <v>446</v>
      </c>
      <c r="G316" s="75"/>
      <c r="H316" s="75"/>
      <c r="I316" s="204"/>
      <c r="J316" s="75"/>
      <c r="K316" s="75"/>
      <c r="L316" s="73"/>
      <c r="M316" s="248"/>
      <c r="N316" s="48"/>
      <c r="O316" s="48"/>
      <c r="P316" s="48"/>
      <c r="Q316" s="48"/>
      <c r="R316" s="48"/>
      <c r="S316" s="48"/>
      <c r="T316" s="96"/>
      <c r="AT316" s="25" t="s">
        <v>146</v>
      </c>
      <c r="AU316" s="25" t="s">
        <v>85</v>
      </c>
    </row>
    <row r="317" spans="2:65" s="1" customFormat="1" ht="16.5" customHeight="1">
      <c r="B317" s="47"/>
      <c r="C317" s="284" t="s">
        <v>488</v>
      </c>
      <c r="D317" s="284" t="s">
        <v>330</v>
      </c>
      <c r="E317" s="285" t="s">
        <v>832</v>
      </c>
      <c r="F317" s="286" t="s">
        <v>833</v>
      </c>
      <c r="G317" s="287" t="s">
        <v>422</v>
      </c>
      <c r="H317" s="288">
        <v>1</v>
      </c>
      <c r="I317" s="289"/>
      <c r="J317" s="290">
        <f>ROUND(I317*H317,2)</f>
        <v>0</v>
      </c>
      <c r="K317" s="286" t="s">
        <v>22</v>
      </c>
      <c r="L317" s="291"/>
      <c r="M317" s="292" t="s">
        <v>22</v>
      </c>
      <c r="N317" s="293" t="s">
        <v>47</v>
      </c>
      <c r="O317" s="48"/>
      <c r="P317" s="243">
        <f>O317*H317</f>
        <v>0</v>
      </c>
      <c r="Q317" s="243">
        <v>0.01</v>
      </c>
      <c r="R317" s="243">
        <f>Q317*H317</f>
        <v>0.01</v>
      </c>
      <c r="S317" s="243">
        <v>0</v>
      </c>
      <c r="T317" s="244">
        <f>S317*H317</f>
        <v>0</v>
      </c>
      <c r="AR317" s="25" t="s">
        <v>218</v>
      </c>
      <c r="AT317" s="25" t="s">
        <v>330</v>
      </c>
      <c r="AU317" s="25" t="s">
        <v>85</v>
      </c>
      <c r="AY317" s="25" t="s">
        <v>138</v>
      </c>
      <c r="BE317" s="245">
        <f>IF(N317="základní",J317,0)</f>
        <v>0</v>
      </c>
      <c r="BF317" s="245">
        <f>IF(N317="snížená",J317,0)</f>
        <v>0</v>
      </c>
      <c r="BG317" s="245">
        <f>IF(N317="zákl. přenesená",J317,0)</f>
        <v>0</v>
      </c>
      <c r="BH317" s="245">
        <f>IF(N317="sníž. přenesená",J317,0)</f>
        <v>0</v>
      </c>
      <c r="BI317" s="245">
        <f>IF(N317="nulová",J317,0)</f>
        <v>0</v>
      </c>
      <c r="BJ317" s="25" t="s">
        <v>24</v>
      </c>
      <c r="BK317" s="245">
        <f>ROUND(I317*H317,2)</f>
        <v>0</v>
      </c>
      <c r="BL317" s="25" t="s">
        <v>137</v>
      </c>
      <c r="BM317" s="25" t="s">
        <v>834</v>
      </c>
    </row>
    <row r="318" spans="2:47" s="1" customFormat="1" ht="13.5">
      <c r="B318" s="47"/>
      <c r="C318" s="75"/>
      <c r="D318" s="246" t="s">
        <v>146</v>
      </c>
      <c r="E318" s="75"/>
      <c r="F318" s="247" t="s">
        <v>833</v>
      </c>
      <c r="G318" s="75"/>
      <c r="H318" s="75"/>
      <c r="I318" s="204"/>
      <c r="J318" s="75"/>
      <c r="K318" s="75"/>
      <c r="L318" s="73"/>
      <c r="M318" s="248"/>
      <c r="N318" s="48"/>
      <c r="O318" s="48"/>
      <c r="P318" s="48"/>
      <c r="Q318" s="48"/>
      <c r="R318" s="48"/>
      <c r="S318" s="48"/>
      <c r="T318" s="96"/>
      <c r="AT318" s="25" t="s">
        <v>146</v>
      </c>
      <c r="AU318" s="25" t="s">
        <v>85</v>
      </c>
    </row>
    <row r="319" spans="2:65" s="1" customFormat="1" ht="16.5" customHeight="1">
      <c r="B319" s="47"/>
      <c r="C319" s="284" t="s">
        <v>493</v>
      </c>
      <c r="D319" s="284" t="s">
        <v>330</v>
      </c>
      <c r="E319" s="285" t="s">
        <v>835</v>
      </c>
      <c r="F319" s="286" t="s">
        <v>836</v>
      </c>
      <c r="G319" s="287" t="s">
        <v>422</v>
      </c>
      <c r="H319" s="288">
        <v>2</v>
      </c>
      <c r="I319" s="289"/>
      <c r="J319" s="290">
        <f>ROUND(I319*H319,2)</f>
        <v>0</v>
      </c>
      <c r="K319" s="286" t="s">
        <v>22</v>
      </c>
      <c r="L319" s="291"/>
      <c r="M319" s="292" t="s">
        <v>22</v>
      </c>
      <c r="N319" s="293" t="s">
        <v>47</v>
      </c>
      <c r="O319" s="48"/>
      <c r="P319" s="243">
        <f>O319*H319</f>
        <v>0</v>
      </c>
      <c r="Q319" s="243">
        <v>0.0032</v>
      </c>
      <c r="R319" s="243">
        <f>Q319*H319</f>
        <v>0.0064</v>
      </c>
      <c r="S319" s="243">
        <v>0</v>
      </c>
      <c r="T319" s="244">
        <f>S319*H319</f>
        <v>0</v>
      </c>
      <c r="AR319" s="25" t="s">
        <v>218</v>
      </c>
      <c r="AT319" s="25" t="s">
        <v>330</v>
      </c>
      <c r="AU319" s="25" t="s">
        <v>85</v>
      </c>
      <c r="AY319" s="25" t="s">
        <v>138</v>
      </c>
      <c r="BE319" s="245">
        <f>IF(N319="základní",J319,0)</f>
        <v>0</v>
      </c>
      <c r="BF319" s="245">
        <f>IF(N319="snížená",J319,0)</f>
        <v>0</v>
      </c>
      <c r="BG319" s="245">
        <f>IF(N319="zákl. přenesená",J319,0)</f>
        <v>0</v>
      </c>
      <c r="BH319" s="245">
        <f>IF(N319="sníž. přenesená",J319,0)</f>
        <v>0</v>
      </c>
      <c r="BI319" s="245">
        <f>IF(N319="nulová",J319,0)</f>
        <v>0</v>
      </c>
      <c r="BJ319" s="25" t="s">
        <v>24</v>
      </c>
      <c r="BK319" s="245">
        <f>ROUND(I319*H319,2)</f>
        <v>0</v>
      </c>
      <c r="BL319" s="25" t="s">
        <v>137</v>
      </c>
      <c r="BM319" s="25" t="s">
        <v>837</v>
      </c>
    </row>
    <row r="320" spans="2:47" s="1" customFormat="1" ht="13.5">
      <c r="B320" s="47"/>
      <c r="C320" s="75"/>
      <c r="D320" s="246" t="s">
        <v>146</v>
      </c>
      <c r="E320" s="75"/>
      <c r="F320" s="247" t="s">
        <v>836</v>
      </c>
      <c r="G320" s="75"/>
      <c r="H320" s="75"/>
      <c r="I320" s="204"/>
      <c r="J320" s="75"/>
      <c r="K320" s="75"/>
      <c r="L320" s="73"/>
      <c r="M320" s="248"/>
      <c r="N320" s="48"/>
      <c r="O320" s="48"/>
      <c r="P320" s="48"/>
      <c r="Q320" s="48"/>
      <c r="R320" s="48"/>
      <c r="S320" s="48"/>
      <c r="T320" s="96"/>
      <c r="AT320" s="25" t="s">
        <v>146</v>
      </c>
      <c r="AU320" s="25" t="s">
        <v>85</v>
      </c>
    </row>
    <row r="321" spans="2:65" s="1" customFormat="1" ht="16.5" customHeight="1">
      <c r="B321" s="47"/>
      <c r="C321" s="284" t="s">
        <v>498</v>
      </c>
      <c r="D321" s="284" t="s">
        <v>330</v>
      </c>
      <c r="E321" s="285" t="s">
        <v>441</v>
      </c>
      <c r="F321" s="286" t="s">
        <v>442</v>
      </c>
      <c r="G321" s="287" t="s">
        <v>422</v>
      </c>
      <c r="H321" s="288">
        <v>6</v>
      </c>
      <c r="I321" s="289"/>
      <c r="J321" s="290">
        <f>ROUND(I321*H321,2)</f>
        <v>0</v>
      </c>
      <c r="K321" s="286" t="s">
        <v>22</v>
      </c>
      <c r="L321" s="291"/>
      <c r="M321" s="292" t="s">
        <v>22</v>
      </c>
      <c r="N321" s="293" t="s">
        <v>47</v>
      </c>
      <c r="O321" s="48"/>
      <c r="P321" s="243">
        <f>O321*H321</f>
        <v>0</v>
      </c>
      <c r="Q321" s="243">
        <v>0.0032</v>
      </c>
      <c r="R321" s="243">
        <f>Q321*H321</f>
        <v>0.019200000000000002</v>
      </c>
      <c r="S321" s="243">
        <v>0</v>
      </c>
      <c r="T321" s="244">
        <f>S321*H321</f>
        <v>0</v>
      </c>
      <c r="AR321" s="25" t="s">
        <v>218</v>
      </c>
      <c r="AT321" s="25" t="s">
        <v>330</v>
      </c>
      <c r="AU321" s="25" t="s">
        <v>85</v>
      </c>
      <c r="AY321" s="25" t="s">
        <v>138</v>
      </c>
      <c r="BE321" s="245">
        <f>IF(N321="základní",J321,0)</f>
        <v>0</v>
      </c>
      <c r="BF321" s="245">
        <f>IF(N321="snížená",J321,0)</f>
        <v>0</v>
      </c>
      <c r="BG321" s="245">
        <f>IF(N321="zákl. přenesená",J321,0)</f>
        <v>0</v>
      </c>
      <c r="BH321" s="245">
        <f>IF(N321="sníž. přenesená",J321,0)</f>
        <v>0</v>
      </c>
      <c r="BI321" s="245">
        <f>IF(N321="nulová",J321,0)</f>
        <v>0</v>
      </c>
      <c r="BJ321" s="25" t="s">
        <v>24</v>
      </c>
      <c r="BK321" s="245">
        <f>ROUND(I321*H321,2)</f>
        <v>0</v>
      </c>
      <c r="BL321" s="25" t="s">
        <v>137</v>
      </c>
      <c r="BM321" s="25" t="s">
        <v>838</v>
      </c>
    </row>
    <row r="322" spans="2:47" s="1" customFormat="1" ht="13.5">
      <c r="B322" s="47"/>
      <c r="C322" s="75"/>
      <c r="D322" s="246" t="s">
        <v>146</v>
      </c>
      <c r="E322" s="75"/>
      <c r="F322" s="247" t="s">
        <v>442</v>
      </c>
      <c r="G322" s="75"/>
      <c r="H322" s="75"/>
      <c r="I322" s="204"/>
      <c r="J322" s="75"/>
      <c r="K322" s="75"/>
      <c r="L322" s="73"/>
      <c r="M322" s="248"/>
      <c r="N322" s="48"/>
      <c r="O322" s="48"/>
      <c r="P322" s="48"/>
      <c r="Q322" s="48"/>
      <c r="R322" s="48"/>
      <c r="S322" s="48"/>
      <c r="T322" s="96"/>
      <c r="AT322" s="25" t="s">
        <v>146</v>
      </c>
      <c r="AU322" s="25" t="s">
        <v>85</v>
      </c>
    </row>
    <row r="323" spans="2:65" s="1" customFormat="1" ht="16.5" customHeight="1">
      <c r="B323" s="47"/>
      <c r="C323" s="234" t="s">
        <v>503</v>
      </c>
      <c r="D323" s="234" t="s">
        <v>140</v>
      </c>
      <c r="E323" s="235" t="s">
        <v>469</v>
      </c>
      <c r="F323" s="236" t="s">
        <v>470</v>
      </c>
      <c r="G323" s="237" t="s">
        <v>422</v>
      </c>
      <c r="H323" s="238">
        <v>33</v>
      </c>
      <c r="I323" s="239"/>
      <c r="J323" s="240">
        <f>ROUND(I323*H323,2)</f>
        <v>0</v>
      </c>
      <c r="K323" s="236" t="s">
        <v>177</v>
      </c>
      <c r="L323" s="73"/>
      <c r="M323" s="241" t="s">
        <v>22</v>
      </c>
      <c r="N323" s="242" t="s">
        <v>47</v>
      </c>
      <c r="O323" s="48"/>
      <c r="P323" s="243">
        <f>O323*H323</f>
        <v>0</v>
      </c>
      <c r="Q323" s="243">
        <v>0.00167</v>
      </c>
      <c r="R323" s="243">
        <f>Q323*H323</f>
        <v>0.05511</v>
      </c>
      <c r="S323" s="243">
        <v>0</v>
      </c>
      <c r="T323" s="244">
        <f>S323*H323</f>
        <v>0</v>
      </c>
      <c r="AR323" s="25" t="s">
        <v>137</v>
      </c>
      <c r="AT323" s="25" t="s">
        <v>140</v>
      </c>
      <c r="AU323" s="25" t="s">
        <v>85</v>
      </c>
      <c r="AY323" s="25" t="s">
        <v>138</v>
      </c>
      <c r="BE323" s="245">
        <f>IF(N323="základní",J323,0)</f>
        <v>0</v>
      </c>
      <c r="BF323" s="245">
        <f>IF(N323="snížená",J323,0)</f>
        <v>0</v>
      </c>
      <c r="BG323" s="245">
        <f>IF(N323="zákl. přenesená",J323,0)</f>
        <v>0</v>
      </c>
      <c r="BH323" s="245">
        <f>IF(N323="sníž. přenesená",J323,0)</f>
        <v>0</v>
      </c>
      <c r="BI323" s="245">
        <f>IF(N323="nulová",J323,0)</f>
        <v>0</v>
      </c>
      <c r="BJ323" s="25" t="s">
        <v>24</v>
      </c>
      <c r="BK323" s="245">
        <f>ROUND(I323*H323,2)</f>
        <v>0</v>
      </c>
      <c r="BL323" s="25" t="s">
        <v>137</v>
      </c>
      <c r="BM323" s="25" t="s">
        <v>839</v>
      </c>
    </row>
    <row r="324" spans="2:47" s="1" customFormat="1" ht="13.5">
      <c r="B324" s="47"/>
      <c r="C324" s="75"/>
      <c r="D324" s="246" t="s">
        <v>146</v>
      </c>
      <c r="E324" s="75"/>
      <c r="F324" s="247" t="s">
        <v>472</v>
      </c>
      <c r="G324" s="75"/>
      <c r="H324" s="75"/>
      <c r="I324" s="204"/>
      <c r="J324" s="75"/>
      <c r="K324" s="75"/>
      <c r="L324" s="73"/>
      <c r="M324" s="248"/>
      <c r="N324" s="48"/>
      <c r="O324" s="48"/>
      <c r="P324" s="48"/>
      <c r="Q324" s="48"/>
      <c r="R324" s="48"/>
      <c r="S324" s="48"/>
      <c r="T324" s="96"/>
      <c r="AT324" s="25" t="s">
        <v>146</v>
      </c>
      <c r="AU324" s="25" t="s">
        <v>85</v>
      </c>
    </row>
    <row r="325" spans="2:51" s="13" customFormat="1" ht="13.5">
      <c r="B325" s="262"/>
      <c r="C325" s="263"/>
      <c r="D325" s="246" t="s">
        <v>180</v>
      </c>
      <c r="E325" s="264" t="s">
        <v>22</v>
      </c>
      <c r="F325" s="265" t="s">
        <v>840</v>
      </c>
      <c r="G325" s="263"/>
      <c r="H325" s="266">
        <v>33</v>
      </c>
      <c r="I325" s="267"/>
      <c r="J325" s="263"/>
      <c r="K325" s="263"/>
      <c r="L325" s="268"/>
      <c r="M325" s="269"/>
      <c r="N325" s="270"/>
      <c r="O325" s="270"/>
      <c r="P325" s="270"/>
      <c r="Q325" s="270"/>
      <c r="R325" s="270"/>
      <c r="S325" s="270"/>
      <c r="T325" s="271"/>
      <c r="AT325" s="272" t="s">
        <v>180</v>
      </c>
      <c r="AU325" s="272" t="s">
        <v>85</v>
      </c>
      <c r="AV325" s="13" t="s">
        <v>85</v>
      </c>
      <c r="AW325" s="13" t="s">
        <v>39</v>
      </c>
      <c r="AX325" s="13" t="s">
        <v>24</v>
      </c>
      <c r="AY325" s="272" t="s">
        <v>138</v>
      </c>
    </row>
    <row r="326" spans="2:65" s="1" customFormat="1" ht="16.5" customHeight="1">
      <c r="B326" s="47"/>
      <c r="C326" s="284" t="s">
        <v>507</v>
      </c>
      <c r="D326" s="284" t="s">
        <v>330</v>
      </c>
      <c r="E326" s="285" t="s">
        <v>480</v>
      </c>
      <c r="F326" s="286" t="s">
        <v>481</v>
      </c>
      <c r="G326" s="287" t="s">
        <v>456</v>
      </c>
      <c r="H326" s="288">
        <v>4</v>
      </c>
      <c r="I326" s="289"/>
      <c r="J326" s="290">
        <f>ROUND(I326*H326,2)</f>
        <v>0</v>
      </c>
      <c r="K326" s="286" t="s">
        <v>22</v>
      </c>
      <c r="L326" s="291"/>
      <c r="M326" s="292" t="s">
        <v>22</v>
      </c>
      <c r="N326" s="293" t="s">
        <v>47</v>
      </c>
      <c r="O326" s="48"/>
      <c r="P326" s="243">
        <f>O326*H326</f>
        <v>0</v>
      </c>
      <c r="Q326" s="243">
        <v>0.0108</v>
      </c>
      <c r="R326" s="243">
        <f>Q326*H326</f>
        <v>0.0432</v>
      </c>
      <c r="S326" s="243">
        <v>0</v>
      </c>
      <c r="T326" s="244">
        <f>S326*H326</f>
        <v>0</v>
      </c>
      <c r="AR326" s="25" t="s">
        <v>218</v>
      </c>
      <c r="AT326" s="25" t="s">
        <v>330</v>
      </c>
      <c r="AU326" s="25" t="s">
        <v>85</v>
      </c>
      <c r="AY326" s="25" t="s">
        <v>138</v>
      </c>
      <c r="BE326" s="245">
        <f>IF(N326="základní",J326,0)</f>
        <v>0</v>
      </c>
      <c r="BF326" s="245">
        <f>IF(N326="snížená",J326,0)</f>
        <v>0</v>
      </c>
      <c r="BG326" s="245">
        <f>IF(N326="zákl. přenesená",J326,0)</f>
        <v>0</v>
      </c>
      <c r="BH326" s="245">
        <f>IF(N326="sníž. přenesená",J326,0)</f>
        <v>0</v>
      </c>
      <c r="BI326" s="245">
        <f>IF(N326="nulová",J326,0)</f>
        <v>0</v>
      </c>
      <c r="BJ326" s="25" t="s">
        <v>24</v>
      </c>
      <c r="BK326" s="245">
        <f>ROUND(I326*H326,2)</f>
        <v>0</v>
      </c>
      <c r="BL326" s="25" t="s">
        <v>137</v>
      </c>
      <c r="BM326" s="25" t="s">
        <v>841</v>
      </c>
    </row>
    <row r="327" spans="2:47" s="1" customFormat="1" ht="13.5">
      <c r="B327" s="47"/>
      <c r="C327" s="75"/>
      <c r="D327" s="246" t="s">
        <v>146</v>
      </c>
      <c r="E327" s="75"/>
      <c r="F327" s="247" t="s">
        <v>483</v>
      </c>
      <c r="G327" s="75"/>
      <c r="H327" s="75"/>
      <c r="I327" s="204"/>
      <c r="J327" s="75"/>
      <c r="K327" s="75"/>
      <c r="L327" s="73"/>
      <c r="M327" s="248"/>
      <c r="N327" s="48"/>
      <c r="O327" s="48"/>
      <c r="P327" s="48"/>
      <c r="Q327" s="48"/>
      <c r="R327" s="48"/>
      <c r="S327" s="48"/>
      <c r="T327" s="96"/>
      <c r="AT327" s="25" t="s">
        <v>146</v>
      </c>
      <c r="AU327" s="25" t="s">
        <v>85</v>
      </c>
    </row>
    <row r="328" spans="2:65" s="1" customFormat="1" ht="16.5" customHeight="1">
      <c r="B328" s="47"/>
      <c r="C328" s="284" t="s">
        <v>512</v>
      </c>
      <c r="D328" s="284" t="s">
        <v>330</v>
      </c>
      <c r="E328" s="285" t="s">
        <v>842</v>
      </c>
      <c r="F328" s="286" t="s">
        <v>843</v>
      </c>
      <c r="G328" s="287" t="s">
        <v>422</v>
      </c>
      <c r="H328" s="288">
        <v>1</v>
      </c>
      <c r="I328" s="289"/>
      <c r="J328" s="290">
        <f>ROUND(I328*H328,2)</f>
        <v>0</v>
      </c>
      <c r="K328" s="286" t="s">
        <v>177</v>
      </c>
      <c r="L328" s="291"/>
      <c r="M328" s="292" t="s">
        <v>22</v>
      </c>
      <c r="N328" s="293" t="s">
        <v>47</v>
      </c>
      <c r="O328" s="48"/>
      <c r="P328" s="243">
        <f>O328*H328</f>
        <v>0</v>
      </c>
      <c r="Q328" s="243">
        <v>0.0092</v>
      </c>
      <c r="R328" s="243">
        <f>Q328*H328</f>
        <v>0.0092</v>
      </c>
      <c r="S328" s="243">
        <v>0</v>
      </c>
      <c r="T328" s="244">
        <f>S328*H328</f>
        <v>0</v>
      </c>
      <c r="AR328" s="25" t="s">
        <v>218</v>
      </c>
      <c r="AT328" s="25" t="s">
        <v>330</v>
      </c>
      <c r="AU328" s="25" t="s">
        <v>85</v>
      </c>
      <c r="AY328" s="25" t="s">
        <v>138</v>
      </c>
      <c r="BE328" s="245">
        <f>IF(N328="základní",J328,0)</f>
        <v>0</v>
      </c>
      <c r="BF328" s="245">
        <f>IF(N328="snížená",J328,0)</f>
        <v>0</v>
      </c>
      <c r="BG328" s="245">
        <f>IF(N328="zákl. přenesená",J328,0)</f>
        <v>0</v>
      </c>
      <c r="BH328" s="245">
        <f>IF(N328="sníž. přenesená",J328,0)</f>
        <v>0</v>
      </c>
      <c r="BI328" s="245">
        <f>IF(N328="nulová",J328,0)</f>
        <v>0</v>
      </c>
      <c r="BJ328" s="25" t="s">
        <v>24</v>
      </c>
      <c r="BK328" s="245">
        <f>ROUND(I328*H328,2)</f>
        <v>0</v>
      </c>
      <c r="BL328" s="25" t="s">
        <v>137</v>
      </c>
      <c r="BM328" s="25" t="s">
        <v>844</v>
      </c>
    </row>
    <row r="329" spans="2:47" s="1" customFormat="1" ht="13.5">
      <c r="B329" s="47"/>
      <c r="C329" s="75"/>
      <c r="D329" s="246" t="s">
        <v>146</v>
      </c>
      <c r="E329" s="75"/>
      <c r="F329" s="247" t="s">
        <v>843</v>
      </c>
      <c r="G329" s="75"/>
      <c r="H329" s="75"/>
      <c r="I329" s="204"/>
      <c r="J329" s="75"/>
      <c r="K329" s="75"/>
      <c r="L329" s="73"/>
      <c r="M329" s="248"/>
      <c r="N329" s="48"/>
      <c r="O329" s="48"/>
      <c r="P329" s="48"/>
      <c r="Q329" s="48"/>
      <c r="R329" s="48"/>
      <c r="S329" s="48"/>
      <c r="T329" s="96"/>
      <c r="AT329" s="25" t="s">
        <v>146</v>
      </c>
      <c r="AU329" s="25" t="s">
        <v>85</v>
      </c>
    </row>
    <row r="330" spans="2:65" s="1" customFormat="1" ht="16.5" customHeight="1">
      <c r="B330" s="47"/>
      <c r="C330" s="284" t="s">
        <v>516</v>
      </c>
      <c r="D330" s="284" t="s">
        <v>330</v>
      </c>
      <c r="E330" s="285" t="s">
        <v>485</v>
      </c>
      <c r="F330" s="286" t="s">
        <v>486</v>
      </c>
      <c r="G330" s="287" t="s">
        <v>422</v>
      </c>
      <c r="H330" s="288">
        <v>25</v>
      </c>
      <c r="I330" s="289"/>
      <c r="J330" s="290">
        <f>ROUND(I330*H330,2)</f>
        <v>0</v>
      </c>
      <c r="K330" s="286" t="s">
        <v>22</v>
      </c>
      <c r="L330" s="291"/>
      <c r="M330" s="292" t="s">
        <v>22</v>
      </c>
      <c r="N330" s="293" t="s">
        <v>47</v>
      </c>
      <c r="O330" s="48"/>
      <c r="P330" s="243">
        <f>O330*H330</f>
        <v>0</v>
      </c>
      <c r="Q330" s="243">
        <v>0.0038</v>
      </c>
      <c r="R330" s="243">
        <f>Q330*H330</f>
        <v>0.095</v>
      </c>
      <c r="S330" s="243">
        <v>0</v>
      </c>
      <c r="T330" s="244">
        <f>S330*H330</f>
        <v>0</v>
      </c>
      <c r="AR330" s="25" t="s">
        <v>218</v>
      </c>
      <c r="AT330" s="25" t="s">
        <v>330</v>
      </c>
      <c r="AU330" s="25" t="s">
        <v>85</v>
      </c>
      <c r="AY330" s="25" t="s">
        <v>138</v>
      </c>
      <c r="BE330" s="245">
        <f>IF(N330="základní",J330,0)</f>
        <v>0</v>
      </c>
      <c r="BF330" s="245">
        <f>IF(N330="snížená",J330,0)</f>
        <v>0</v>
      </c>
      <c r="BG330" s="245">
        <f>IF(N330="zákl. přenesená",J330,0)</f>
        <v>0</v>
      </c>
      <c r="BH330" s="245">
        <f>IF(N330="sníž. přenesená",J330,0)</f>
        <v>0</v>
      </c>
      <c r="BI330" s="245">
        <f>IF(N330="nulová",J330,0)</f>
        <v>0</v>
      </c>
      <c r="BJ330" s="25" t="s">
        <v>24</v>
      </c>
      <c r="BK330" s="245">
        <f>ROUND(I330*H330,2)</f>
        <v>0</v>
      </c>
      <c r="BL330" s="25" t="s">
        <v>137</v>
      </c>
      <c r="BM330" s="25" t="s">
        <v>845</v>
      </c>
    </row>
    <row r="331" spans="2:47" s="1" customFormat="1" ht="13.5">
      <c r="B331" s="47"/>
      <c r="C331" s="75"/>
      <c r="D331" s="246" t="s">
        <v>146</v>
      </c>
      <c r="E331" s="75"/>
      <c r="F331" s="247" t="s">
        <v>486</v>
      </c>
      <c r="G331" s="75"/>
      <c r="H331" s="75"/>
      <c r="I331" s="204"/>
      <c r="J331" s="75"/>
      <c r="K331" s="75"/>
      <c r="L331" s="73"/>
      <c r="M331" s="248"/>
      <c r="N331" s="48"/>
      <c r="O331" s="48"/>
      <c r="P331" s="48"/>
      <c r="Q331" s="48"/>
      <c r="R331" s="48"/>
      <c r="S331" s="48"/>
      <c r="T331" s="96"/>
      <c r="AT331" s="25" t="s">
        <v>146</v>
      </c>
      <c r="AU331" s="25" t="s">
        <v>85</v>
      </c>
    </row>
    <row r="332" spans="2:65" s="1" customFormat="1" ht="16.5" customHeight="1">
      <c r="B332" s="47"/>
      <c r="C332" s="284" t="s">
        <v>521</v>
      </c>
      <c r="D332" s="284" t="s">
        <v>330</v>
      </c>
      <c r="E332" s="285" t="s">
        <v>846</v>
      </c>
      <c r="F332" s="286" t="s">
        <v>847</v>
      </c>
      <c r="G332" s="287" t="s">
        <v>422</v>
      </c>
      <c r="H332" s="288">
        <v>3</v>
      </c>
      <c r="I332" s="289"/>
      <c r="J332" s="290">
        <f>ROUND(I332*H332,2)</f>
        <v>0</v>
      </c>
      <c r="K332" s="286" t="s">
        <v>177</v>
      </c>
      <c r="L332" s="291"/>
      <c r="M332" s="292" t="s">
        <v>22</v>
      </c>
      <c r="N332" s="293" t="s">
        <v>47</v>
      </c>
      <c r="O332" s="48"/>
      <c r="P332" s="243">
        <f>O332*H332</f>
        <v>0</v>
      </c>
      <c r="Q332" s="243">
        <v>0.0113</v>
      </c>
      <c r="R332" s="243">
        <f>Q332*H332</f>
        <v>0.0339</v>
      </c>
      <c r="S332" s="243">
        <v>0</v>
      </c>
      <c r="T332" s="244">
        <f>S332*H332</f>
        <v>0</v>
      </c>
      <c r="AR332" s="25" t="s">
        <v>218</v>
      </c>
      <c r="AT332" s="25" t="s">
        <v>330</v>
      </c>
      <c r="AU332" s="25" t="s">
        <v>85</v>
      </c>
      <c r="AY332" s="25" t="s">
        <v>138</v>
      </c>
      <c r="BE332" s="245">
        <f>IF(N332="základní",J332,0)</f>
        <v>0</v>
      </c>
      <c r="BF332" s="245">
        <f>IF(N332="snížená",J332,0)</f>
        <v>0</v>
      </c>
      <c r="BG332" s="245">
        <f>IF(N332="zákl. přenesená",J332,0)</f>
        <v>0</v>
      </c>
      <c r="BH332" s="245">
        <f>IF(N332="sníž. přenesená",J332,0)</f>
        <v>0</v>
      </c>
      <c r="BI332" s="245">
        <f>IF(N332="nulová",J332,0)</f>
        <v>0</v>
      </c>
      <c r="BJ332" s="25" t="s">
        <v>24</v>
      </c>
      <c r="BK332" s="245">
        <f>ROUND(I332*H332,2)</f>
        <v>0</v>
      </c>
      <c r="BL332" s="25" t="s">
        <v>137</v>
      </c>
      <c r="BM332" s="25" t="s">
        <v>848</v>
      </c>
    </row>
    <row r="333" spans="2:47" s="1" customFormat="1" ht="13.5">
      <c r="B333" s="47"/>
      <c r="C333" s="75"/>
      <c r="D333" s="246" t="s">
        <v>146</v>
      </c>
      <c r="E333" s="75"/>
      <c r="F333" s="247" t="s">
        <v>847</v>
      </c>
      <c r="G333" s="75"/>
      <c r="H333" s="75"/>
      <c r="I333" s="204"/>
      <c r="J333" s="75"/>
      <c r="K333" s="75"/>
      <c r="L333" s="73"/>
      <c r="M333" s="248"/>
      <c r="N333" s="48"/>
      <c r="O333" s="48"/>
      <c r="P333" s="48"/>
      <c r="Q333" s="48"/>
      <c r="R333" s="48"/>
      <c r="S333" s="48"/>
      <c r="T333" s="96"/>
      <c r="AT333" s="25" t="s">
        <v>146</v>
      </c>
      <c r="AU333" s="25" t="s">
        <v>85</v>
      </c>
    </row>
    <row r="334" spans="2:65" s="1" customFormat="1" ht="16.5" customHeight="1">
      <c r="B334" s="47"/>
      <c r="C334" s="234" t="s">
        <v>525</v>
      </c>
      <c r="D334" s="234" t="s">
        <v>140</v>
      </c>
      <c r="E334" s="235" t="s">
        <v>849</v>
      </c>
      <c r="F334" s="236" t="s">
        <v>850</v>
      </c>
      <c r="G334" s="237" t="s">
        <v>422</v>
      </c>
      <c r="H334" s="238">
        <v>12</v>
      </c>
      <c r="I334" s="239"/>
      <c r="J334" s="240">
        <f>ROUND(I334*H334,2)</f>
        <v>0</v>
      </c>
      <c r="K334" s="236" t="s">
        <v>177</v>
      </c>
      <c r="L334" s="73"/>
      <c r="M334" s="241" t="s">
        <v>22</v>
      </c>
      <c r="N334" s="242" t="s">
        <v>47</v>
      </c>
      <c r="O334" s="48"/>
      <c r="P334" s="243">
        <f>O334*H334</f>
        <v>0</v>
      </c>
      <c r="Q334" s="243">
        <v>0.00171</v>
      </c>
      <c r="R334" s="243">
        <f>Q334*H334</f>
        <v>0.02052</v>
      </c>
      <c r="S334" s="243">
        <v>0</v>
      </c>
      <c r="T334" s="244">
        <f>S334*H334</f>
        <v>0</v>
      </c>
      <c r="AR334" s="25" t="s">
        <v>137</v>
      </c>
      <c r="AT334" s="25" t="s">
        <v>140</v>
      </c>
      <c r="AU334" s="25" t="s">
        <v>85</v>
      </c>
      <c r="AY334" s="25" t="s">
        <v>138</v>
      </c>
      <c r="BE334" s="245">
        <f>IF(N334="základní",J334,0)</f>
        <v>0</v>
      </c>
      <c r="BF334" s="245">
        <f>IF(N334="snížená",J334,0)</f>
        <v>0</v>
      </c>
      <c r="BG334" s="245">
        <f>IF(N334="zákl. přenesená",J334,0)</f>
        <v>0</v>
      </c>
      <c r="BH334" s="245">
        <f>IF(N334="sníž. přenesená",J334,0)</f>
        <v>0</v>
      </c>
      <c r="BI334" s="245">
        <f>IF(N334="nulová",J334,0)</f>
        <v>0</v>
      </c>
      <c r="BJ334" s="25" t="s">
        <v>24</v>
      </c>
      <c r="BK334" s="245">
        <f>ROUND(I334*H334,2)</f>
        <v>0</v>
      </c>
      <c r="BL334" s="25" t="s">
        <v>137</v>
      </c>
      <c r="BM334" s="25" t="s">
        <v>851</v>
      </c>
    </row>
    <row r="335" spans="2:47" s="1" customFormat="1" ht="13.5">
      <c r="B335" s="47"/>
      <c r="C335" s="75"/>
      <c r="D335" s="246" t="s">
        <v>146</v>
      </c>
      <c r="E335" s="75"/>
      <c r="F335" s="247" t="s">
        <v>852</v>
      </c>
      <c r="G335" s="75"/>
      <c r="H335" s="75"/>
      <c r="I335" s="204"/>
      <c r="J335" s="75"/>
      <c r="K335" s="75"/>
      <c r="L335" s="73"/>
      <c r="M335" s="248"/>
      <c r="N335" s="48"/>
      <c r="O335" s="48"/>
      <c r="P335" s="48"/>
      <c r="Q335" s="48"/>
      <c r="R335" s="48"/>
      <c r="S335" s="48"/>
      <c r="T335" s="96"/>
      <c r="AT335" s="25" t="s">
        <v>146</v>
      </c>
      <c r="AU335" s="25" t="s">
        <v>85</v>
      </c>
    </row>
    <row r="336" spans="2:65" s="1" customFormat="1" ht="16.5" customHeight="1">
      <c r="B336" s="47"/>
      <c r="C336" s="284" t="s">
        <v>529</v>
      </c>
      <c r="D336" s="284" t="s">
        <v>330</v>
      </c>
      <c r="E336" s="285" t="s">
        <v>853</v>
      </c>
      <c r="F336" s="286" t="s">
        <v>854</v>
      </c>
      <c r="G336" s="287" t="s">
        <v>422</v>
      </c>
      <c r="H336" s="288">
        <v>4</v>
      </c>
      <c r="I336" s="289"/>
      <c r="J336" s="290">
        <f>ROUND(I336*H336,2)</f>
        <v>0</v>
      </c>
      <c r="K336" s="286" t="s">
        <v>177</v>
      </c>
      <c r="L336" s="291"/>
      <c r="M336" s="292" t="s">
        <v>22</v>
      </c>
      <c r="N336" s="293" t="s">
        <v>47</v>
      </c>
      <c r="O336" s="48"/>
      <c r="P336" s="243">
        <f>O336*H336</f>
        <v>0</v>
      </c>
      <c r="Q336" s="243">
        <v>0.019</v>
      </c>
      <c r="R336" s="243">
        <f>Q336*H336</f>
        <v>0.076</v>
      </c>
      <c r="S336" s="243">
        <v>0</v>
      </c>
      <c r="T336" s="244">
        <f>S336*H336</f>
        <v>0</v>
      </c>
      <c r="AR336" s="25" t="s">
        <v>218</v>
      </c>
      <c r="AT336" s="25" t="s">
        <v>330</v>
      </c>
      <c r="AU336" s="25" t="s">
        <v>85</v>
      </c>
      <c r="AY336" s="25" t="s">
        <v>138</v>
      </c>
      <c r="BE336" s="245">
        <f>IF(N336="základní",J336,0)</f>
        <v>0</v>
      </c>
      <c r="BF336" s="245">
        <f>IF(N336="snížená",J336,0)</f>
        <v>0</v>
      </c>
      <c r="BG336" s="245">
        <f>IF(N336="zákl. přenesená",J336,0)</f>
        <v>0</v>
      </c>
      <c r="BH336" s="245">
        <f>IF(N336="sníž. přenesená",J336,0)</f>
        <v>0</v>
      </c>
      <c r="BI336" s="245">
        <f>IF(N336="nulová",J336,0)</f>
        <v>0</v>
      </c>
      <c r="BJ336" s="25" t="s">
        <v>24</v>
      </c>
      <c r="BK336" s="245">
        <f>ROUND(I336*H336,2)</f>
        <v>0</v>
      </c>
      <c r="BL336" s="25" t="s">
        <v>137</v>
      </c>
      <c r="BM336" s="25" t="s">
        <v>855</v>
      </c>
    </row>
    <row r="337" spans="2:47" s="1" customFormat="1" ht="13.5">
      <c r="B337" s="47"/>
      <c r="C337" s="75"/>
      <c r="D337" s="246" t="s">
        <v>146</v>
      </c>
      <c r="E337" s="75"/>
      <c r="F337" s="247" t="s">
        <v>854</v>
      </c>
      <c r="G337" s="75"/>
      <c r="H337" s="75"/>
      <c r="I337" s="204"/>
      <c r="J337" s="75"/>
      <c r="K337" s="75"/>
      <c r="L337" s="73"/>
      <c r="M337" s="248"/>
      <c r="N337" s="48"/>
      <c r="O337" s="48"/>
      <c r="P337" s="48"/>
      <c r="Q337" s="48"/>
      <c r="R337" s="48"/>
      <c r="S337" s="48"/>
      <c r="T337" s="96"/>
      <c r="AT337" s="25" t="s">
        <v>146</v>
      </c>
      <c r="AU337" s="25" t="s">
        <v>85</v>
      </c>
    </row>
    <row r="338" spans="2:65" s="1" customFormat="1" ht="16.5" customHeight="1">
      <c r="B338" s="47"/>
      <c r="C338" s="284" t="s">
        <v>534</v>
      </c>
      <c r="D338" s="284" t="s">
        <v>330</v>
      </c>
      <c r="E338" s="285" t="s">
        <v>856</v>
      </c>
      <c r="F338" s="286" t="s">
        <v>857</v>
      </c>
      <c r="G338" s="287" t="s">
        <v>422</v>
      </c>
      <c r="H338" s="288">
        <v>1</v>
      </c>
      <c r="I338" s="289"/>
      <c r="J338" s="290">
        <f>ROUND(I338*H338,2)</f>
        <v>0</v>
      </c>
      <c r="K338" s="286" t="s">
        <v>177</v>
      </c>
      <c r="L338" s="291"/>
      <c r="M338" s="292" t="s">
        <v>22</v>
      </c>
      <c r="N338" s="293" t="s">
        <v>47</v>
      </c>
      <c r="O338" s="48"/>
      <c r="P338" s="243">
        <f>O338*H338</f>
        <v>0</v>
      </c>
      <c r="Q338" s="243">
        <v>0.0169</v>
      </c>
      <c r="R338" s="243">
        <f>Q338*H338</f>
        <v>0.0169</v>
      </c>
      <c r="S338" s="243">
        <v>0</v>
      </c>
      <c r="T338" s="244">
        <f>S338*H338</f>
        <v>0</v>
      </c>
      <c r="AR338" s="25" t="s">
        <v>218</v>
      </c>
      <c r="AT338" s="25" t="s">
        <v>330</v>
      </c>
      <c r="AU338" s="25" t="s">
        <v>85</v>
      </c>
      <c r="AY338" s="25" t="s">
        <v>138</v>
      </c>
      <c r="BE338" s="245">
        <f>IF(N338="základní",J338,0)</f>
        <v>0</v>
      </c>
      <c r="BF338" s="245">
        <f>IF(N338="snížená",J338,0)</f>
        <v>0</v>
      </c>
      <c r="BG338" s="245">
        <f>IF(N338="zákl. přenesená",J338,0)</f>
        <v>0</v>
      </c>
      <c r="BH338" s="245">
        <f>IF(N338="sníž. přenesená",J338,0)</f>
        <v>0</v>
      </c>
      <c r="BI338" s="245">
        <f>IF(N338="nulová",J338,0)</f>
        <v>0</v>
      </c>
      <c r="BJ338" s="25" t="s">
        <v>24</v>
      </c>
      <c r="BK338" s="245">
        <f>ROUND(I338*H338,2)</f>
        <v>0</v>
      </c>
      <c r="BL338" s="25" t="s">
        <v>137</v>
      </c>
      <c r="BM338" s="25" t="s">
        <v>858</v>
      </c>
    </row>
    <row r="339" spans="2:47" s="1" customFormat="1" ht="13.5">
      <c r="B339" s="47"/>
      <c r="C339" s="75"/>
      <c r="D339" s="246" t="s">
        <v>146</v>
      </c>
      <c r="E339" s="75"/>
      <c r="F339" s="247" t="s">
        <v>857</v>
      </c>
      <c r="G339" s="75"/>
      <c r="H339" s="75"/>
      <c r="I339" s="204"/>
      <c r="J339" s="75"/>
      <c r="K339" s="75"/>
      <c r="L339" s="73"/>
      <c r="M339" s="248"/>
      <c r="N339" s="48"/>
      <c r="O339" s="48"/>
      <c r="P339" s="48"/>
      <c r="Q339" s="48"/>
      <c r="R339" s="48"/>
      <c r="S339" s="48"/>
      <c r="T339" s="96"/>
      <c r="AT339" s="25" t="s">
        <v>146</v>
      </c>
      <c r="AU339" s="25" t="s">
        <v>85</v>
      </c>
    </row>
    <row r="340" spans="2:65" s="1" customFormat="1" ht="16.5" customHeight="1">
      <c r="B340" s="47"/>
      <c r="C340" s="284" t="s">
        <v>538</v>
      </c>
      <c r="D340" s="284" t="s">
        <v>330</v>
      </c>
      <c r="E340" s="285" t="s">
        <v>859</v>
      </c>
      <c r="F340" s="286" t="s">
        <v>860</v>
      </c>
      <c r="G340" s="287" t="s">
        <v>422</v>
      </c>
      <c r="H340" s="288">
        <v>7</v>
      </c>
      <c r="I340" s="289"/>
      <c r="J340" s="290">
        <f>ROUND(I340*H340,2)</f>
        <v>0</v>
      </c>
      <c r="K340" s="286" t="s">
        <v>177</v>
      </c>
      <c r="L340" s="291"/>
      <c r="M340" s="292" t="s">
        <v>22</v>
      </c>
      <c r="N340" s="293" t="s">
        <v>47</v>
      </c>
      <c r="O340" s="48"/>
      <c r="P340" s="243">
        <f>O340*H340</f>
        <v>0</v>
      </c>
      <c r="Q340" s="243">
        <v>0.0181</v>
      </c>
      <c r="R340" s="243">
        <f>Q340*H340</f>
        <v>0.1267</v>
      </c>
      <c r="S340" s="243">
        <v>0</v>
      </c>
      <c r="T340" s="244">
        <f>S340*H340</f>
        <v>0</v>
      </c>
      <c r="AR340" s="25" t="s">
        <v>218</v>
      </c>
      <c r="AT340" s="25" t="s">
        <v>330</v>
      </c>
      <c r="AU340" s="25" t="s">
        <v>85</v>
      </c>
      <c r="AY340" s="25" t="s">
        <v>138</v>
      </c>
      <c r="BE340" s="245">
        <f>IF(N340="základní",J340,0)</f>
        <v>0</v>
      </c>
      <c r="BF340" s="245">
        <f>IF(N340="snížená",J340,0)</f>
        <v>0</v>
      </c>
      <c r="BG340" s="245">
        <f>IF(N340="zákl. přenesená",J340,0)</f>
        <v>0</v>
      </c>
      <c r="BH340" s="245">
        <f>IF(N340="sníž. přenesená",J340,0)</f>
        <v>0</v>
      </c>
      <c r="BI340" s="245">
        <f>IF(N340="nulová",J340,0)</f>
        <v>0</v>
      </c>
      <c r="BJ340" s="25" t="s">
        <v>24</v>
      </c>
      <c r="BK340" s="245">
        <f>ROUND(I340*H340,2)</f>
        <v>0</v>
      </c>
      <c r="BL340" s="25" t="s">
        <v>137</v>
      </c>
      <c r="BM340" s="25" t="s">
        <v>861</v>
      </c>
    </row>
    <row r="341" spans="2:47" s="1" customFormat="1" ht="13.5">
      <c r="B341" s="47"/>
      <c r="C341" s="75"/>
      <c r="D341" s="246" t="s">
        <v>146</v>
      </c>
      <c r="E341" s="75"/>
      <c r="F341" s="247" t="s">
        <v>860</v>
      </c>
      <c r="G341" s="75"/>
      <c r="H341" s="75"/>
      <c r="I341" s="204"/>
      <c r="J341" s="75"/>
      <c r="K341" s="75"/>
      <c r="L341" s="73"/>
      <c r="M341" s="248"/>
      <c r="N341" s="48"/>
      <c r="O341" s="48"/>
      <c r="P341" s="48"/>
      <c r="Q341" s="48"/>
      <c r="R341" s="48"/>
      <c r="S341" s="48"/>
      <c r="T341" s="96"/>
      <c r="AT341" s="25" t="s">
        <v>146</v>
      </c>
      <c r="AU341" s="25" t="s">
        <v>85</v>
      </c>
    </row>
    <row r="342" spans="2:65" s="1" customFormat="1" ht="25.5" customHeight="1">
      <c r="B342" s="47"/>
      <c r="C342" s="234" t="s">
        <v>543</v>
      </c>
      <c r="D342" s="234" t="s">
        <v>140</v>
      </c>
      <c r="E342" s="235" t="s">
        <v>862</v>
      </c>
      <c r="F342" s="236" t="s">
        <v>863</v>
      </c>
      <c r="G342" s="237" t="s">
        <v>203</v>
      </c>
      <c r="H342" s="238">
        <v>2.8</v>
      </c>
      <c r="I342" s="239"/>
      <c r="J342" s="240">
        <f>ROUND(I342*H342,2)</f>
        <v>0</v>
      </c>
      <c r="K342" s="236" t="s">
        <v>177</v>
      </c>
      <c r="L342" s="73"/>
      <c r="M342" s="241" t="s">
        <v>22</v>
      </c>
      <c r="N342" s="242" t="s">
        <v>47</v>
      </c>
      <c r="O342" s="48"/>
      <c r="P342" s="243">
        <f>O342*H342</f>
        <v>0</v>
      </c>
      <c r="Q342" s="243">
        <v>0</v>
      </c>
      <c r="R342" s="243">
        <f>Q342*H342</f>
        <v>0</v>
      </c>
      <c r="S342" s="243">
        <v>0</v>
      </c>
      <c r="T342" s="244">
        <f>S342*H342</f>
        <v>0</v>
      </c>
      <c r="AR342" s="25" t="s">
        <v>137</v>
      </c>
      <c r="AT342" s="25" t="s">
        <v>140</v>
      </c>
      <c r="AU342" s="25" t="s">
        <v>85</v>
      </c>
      <c r="AY342" s="25" t="s">
        <v>138</v>
      </c>
      <c r="BE342" s="245">
        <f>IF(N342="základní",J342,0)</f>
        <v>0</v>
      </c>
      <c r="BF342" s="245">
        <f>IF(N342="snížená",J342,0)</f>
        <v>0</v>
      </c>
      <c r="BG342" s="245">
        <f>IF(N342="zákl. přenesená",J342,0)</f>
        <v>0</v>
      </c>
      <c r="BH342" s="245">
        <f>IF(N342="sníž. přenesená",J342,0)</f>
        <v>0</v>
      </c>
      <c r="BI342" s="245">
        <f>IF(N342="nulová",J342,0)</f>
        <v>0</v>
      </c>
      <c r="BJ342" s="25" t="s">
        <v>24</v>
      </c>
      <c r="BK342" s="245">
        <f>ROUND(I342*H342,2)</f>
        <v>0</v>
      </c>
      <c r="BL342" s="25" t="s">
        <v>137</v>
      </c>
      <c r="BM342" s="25" t="s">
        <v>864</v>
      </c>
    </row>
    <row r="343" spans="2:47" s="1" customFormat="1" ht="13.5">
      <c r="B343" s="47"/>
      <c r="C343" s="75"/>
      <c r="D343" s="246" t="s">
        <v>146</v>
      </c>
      <c r="E343" s="75"/>
      <c r="F343" s="247" t="s">
        <v>865</v>
      </c>
      <c r="G343" s="75"/>
      <c r="H343" s="75"/>
      <c r="I343" s="204"/>
      <c r="J343" s="75"/>
      <c r="K343" s="75"/>
      <c r="L343" s="73"/>
      <c r="M343" s="248"/>
      <c r="N343" s="48"/>
      <c r="O343" s="48"/>
      <c r="P343" s="48"/>
      <c r="Q343" s="48"/>
      <c r="R343" s="48"/>
      <c r="S343" s="48"/>
      <c r="T343" s="96"/>
      <c r="AT343" s="25" t="s">
        <v>146</v>
      </c>
      <c r="AU343" s="25" t="s">
        <v>85</v>
      </c>
    </row>
    <row r="344" spans="2:65" s="1" customFormat="1" ht="16.5" customHeight="1">
      <c r="B344" s="47"/>
      <c r="C344" s="284" t="s">
        <v>547</v>
      </c>
      <c r="D344" s="284" t="s">
        <v>330</v>
      </c>
      <c r="E344" s="285" t="s">
        <v>866</v>
      </c>
      <c r="F344" s="286" t="s">
        <v>867</v>
      </c>
      <c r="G344" s="287" t="s">
        <v>203</v>
      </c>
      <c r="H344" s="288">
        <v>2.842</v>
      </c>
      <c r="I344" s="289"/>
      <c r="J344" s="290">
        <f>ROUND(I344*H344,2)</f>
        <v>0</v>
      </c>
      <c r="K344" s="286" t="s">
        <v>177</v>
      </c>
      <c r="L344" s="291"/>
      <c r="M344" s="292" t="s">
        <v>22</v>
      </c>
      <c r="N344" s="293" t="s">
        <v>47</v>
      </c>
      <c r="O344" s="48"/>
      <c r="P344" s="243">
        <f>O344*H344</f>
        <v>0</v>
      </c>
      <c r="Q344" s="243">
        <v>0.00106</v>
      </c>
      <c r="R344" s="243">
        <f>Q344*H344</f>
        <v>0.00301252</v>
      </c>
      <c r="S344" s="243">
        <v>0</v>
      </c>
      <c r="T344" s="244">
        <f>S344*H344</f>
        <v>0</v>
      </c>
      <c r="AR344" s="25" t="s">
        <v>218</v>
      </c>
      <c r="AT344" s="25" t="s">
        <v>330</v>
      </c>
      <c r="AU344" s="25" t="s">
        <v>85</v>
      </c>
      <c r="AY344" s="25" t="s">
        <v>138</v>
      </c>
      <c r="BE344" s="245">
        <f>IF(N344="základní",J344,0)</f>
        <v>0</v>
      </c>
      <c r="BF344" s="245">
        <f>IF(N344="snížená",J344,0)</f>
        <v>0</v>
      </c>
      <c r="BG344" s="245">
        <f>IF(N344="zákl. přenesená",J344,0)</f>
        <v>0</v>
      </c>
      <c r="BH344" s="245">
        <f>IF(N344="sníž. přenesená",J344,0)</f>
        <v>0</v>
      </c>
      <c r="BI344" s="245">
        <f>IF(N344="nulová",J344,0)</f>
        <v>0</v>
      </c>
      <c r="BJ344" s="25" t="s">
        <v>24</v>
      </c>
      <c r="BK344" s="245">
        <f>ROUND(I344*H344,2)</f>
        <v>0</v>
      </c>
      <c r="BL344" s="25" t="s">
        <v>137</v>
      </c>
      <c r="BM344" s="25" t="s">
        <v>868</v>
      </c>
    </row>
    <row r="345" spans="2:47" s="1" customFormat="1" ht="13.5">
      <c r="B345" s="47"/>
      <c r="C345" s="75"/>
      <c r="D345" s="246" t="s">
        <v>146</v>
      </c>
      <c r="E345" s="75"/>
      <c r="F345" s="247" t="s">
        <v>867</v>
      </c>
      <c r="G345" s="75"/>
      <c r="H345" s="75"/>
      <c r="I345" s="204"/>
      <c r="J345" s="75"/>
      <c r="K345" s="75"/>
      <c r="L345" s="73"/>
      <c r="M345" s="248"/>
      <c r="N345" s="48"/>
      <c r="O345" s="48"/>
      <c r="P345" s="48"/>
      <c r="Q345" s="48"/>
      <c r="R345" s="48"/>
      <c r="S345" s="48"/>
      <c r="T345" s="96"/>
      <c r="AT345" s="25" t="s">
        <v>146</v>
      </c>
      <c r="AU345" s="25" t="s">
        <v>85</v>
      </c>
    </row>
    <row r="346" spans="2:51" s="13" customFormat="1" ht="13.5">
      <c r="B346" s="262"/>
      <c r="C346" s="263"/>
      <c r="D346" s="246" t="s">
        <v>180</v>
      </c>
      <c r="E346" s="263"/>
      <c r="F346" s="265" t="s">
        <v>869</v>
      </c>
      <c r="G346" s="263"/>
      <c r="H346" s="266">
        <v>2.842</v>
      </c>
      <c r="I346" s="267"/>
      <c r="J346" s="263"/>
      <c r="K346" s="263"/>
      <c r="L346" s="268"/>
      <c r="M346" s="269"/>
      <c r="N346" s="270"/>
      <c r="O346" s="270"/>
      <c r="P346" s="270"/>
      <c r="Q346" s="270"/>
      <c r="R346" s="270"/>
      <c r="S346" s="270"/>
      <c r="T346" s="271"/>
      <c r="AT346" s="272" t="s">
        <v>180</v>
      </c>
      <c r="AU346" s="272" t="s">
        <v>85</v>
      </c>
      <c r="AV346" s="13" t="s">
        <v>85</v>
      </c>
      <c r="AW346" s="13" t="s">
        <v>6</v>
      </c>
      <c r="AX346" s="13" t="s">
        <v>24</v>
      </c>
      <c r="AY346" s="272" t="s">
        <v>138</v>
      </c>
    </row>
    <row r="347" spans="2:65" s="1" customFormat="1" ht="25.5" customHeight="1">
      <c r="B347" s="47"/>
      <c r="C347" s="234" t="s">
        <v>552</v>
      </c>
      <c r="D347" s="234" t="s">
        <v>140</v>
      </c>
      <c r="E347" s="235" t="s">
        <v>489</v>
      </c>
      <c r="F347" s="236" t="s">
        <v>490</v>
      </c>
      <c r="G347" s="237" t="s">
        <v>203</v>
      </c>
      <c r="H347" s="238">
        <v>16.3</v>
      </c>
      <c r="I347" s="239"/>
      <c r="J347" s="240">
        <f>ROUND(I347*H347,2)</f>
        <v>0</v>
      </c>
      <c r="K347" s="236" t="s">
        <v>177</v>
      </c>
      <c r="L347" s="73"/>
      <c r="M347" s="241" t="s">
        <v>22</v>
      </c>
      <c r="N347" s="242" t="s">
        <v>47</v>
      </c>
      <c r="O347" s="48"/>
      <c r="P347" s="243">
        <f>O347*H347</f>
        <v>0</v>
      </c>
      <c r="Q347" s="243">
        <v>0</v>
      </c>
      <c r="R347" s="243">
        <f>Q347*H347</f>
        <v>0</v>
      </c>
      <c r="S347" s="243">
        <v>0</v>
      </c>
      <c r="T347" s="244">
        <f>S347*H347</f>
        <v>0</v>
      </c>
      <c r="AR347" s="25" t="s">
        <v>137</v>
      </c>
      <c r="AT347" s="25" t="s">
        <v>140</v>
      </c>
      <c r="AU347" s="25" t="s">
        <v>85</v>
      </c>
      <c r="AY347" s="25" t="s">
        <v>138</v>
      </c>
      <c r="BE347" s="245">
        <f>IF(N347="základní",J347,0)</f>
        <v>0</v>
      </c>
      <c r="BF347" s="245">
        <f>IF(N347="snížená",J347,0)</f>
        <v>0</v>
      </c>
      <c r="BG347" s="245">
        <f>IF(N347="zákl. přenesená",J347,0)</f>
        <v>0</v>
      </c>
      <c r="BH347" s="245">
        <f>IF(N347="sníž. přenesená",J347,0)</f>
        <v>0</v>
      </c>
      <c r="BI347" s="245">
        <f>IF(N347="nulová",J347,0)</f>
        <v>0</v>
      </c>
      <c r="BJ347" s="25" t="s">
        <v>24</v>
      </c>
      <c r="BK347" s="245">
        <f>ROUND(I347*H347,2)</f>
        <v>0</v>
      </c>
      <c r="BL347" s="25" t="s">
        <v>137</v>
      </c>
      <c r="BM347" s="25" t="s">
        <v>870</v>
      </c>
    </row>
    <row r="348" spans="2:47" s="1" customFormat="1" ht="13.5">
      <c r="B348" s="47"/>
      <c r="C348" s="75"/>
      <c r="D348" s="246" t="s">
        <v>146</v>
      </c>
      <c r="E348" s="75"/>
      <c r="F348" s="247" t="s">
        <v>492</v>
      </c>
      <c r="G348" s="75"/>
      <c r="H348" s="75"/>
      <c r="I348" s="204"/>
      <c r="J348" s="75"/>
      <c r="K348" s="75"/>
      <c r="L348" s="73"/>
      <c r="M348" s="248"/>
      <c r="N348" s="48"/>
      <c r="O348" s="48"/>
      <c r="P348" s="48"/>
      <c r="Q348" s="48"/>
      <c r="R348" s="48"/>
      <c r="S348" s="48"/>
      <c r="T348" s="96"/>
      <c r="AT348" s="25" t="s">
        <v>146</v>
      </c>
      <c r="AU348" s="25" t="s">
        <v>85</v>
      </c>
    </row>
    <row r="349" spans="2:65" s="1" customFormat="1" ht="16.5" customHeight="1">
      <c r="B349" s="47"/>
      <c r="C349" s="284" t="s">
        <v>556</v>
      </c>
      <c r="D349" s="284" t="s">
        <v>330</v>
      </c>
      <c r="E349" s="285" t="s">
        <v>494</v>
      </c>
      <c r="F349" s="286" t="s">
        <v>495</v>
      </c>
      <c r="G349" s="287" t="s">
        <v>203</v>
      </c>
      <c r="H349" s="288">
        <v>16.545</v>
      </c>
      <c r="I349" s="289"/>
      <c r="J349" s="290">
        <f>ROUND(I349*H349,2)</f>
        <v>0</v>
      </c>
      <c r="K349" s="286" t="s">
        <v>177</v>
      </c>
      <c r="L349" s="291"/>
      <c r="M349" s="292" t="s">
        <v>22</v>
      </c>
      <c r="N349" s="293" t="s">
        <v>47</v>
      </c>
      <c r="O349" s="48"/>
      <c r="P349" s="243">
        <f>O349*H349</f>
        <v>0</v>
      </c>
      <c r="Q349" s="243">
        <v>0.00211</v>
      </c>
      <c r="R349" s="243">
        <f>Q349*H349</f>
        <v>0.03490995</v>
      </c>
      <c r="S349" s="243">
        <v>0</v>
      </c>
      <c r="T349" s="244">
        <f>S349*H349</f>
        <v>0</v>
      </c>
      <c r="AR349" s="25" t="s">
        <v>218</v>
      </c>
      <c r="AT349" s="25" t="s">
        <v>330</v>
      </c>
      <c r="AU349" s="25" t="s">
        <v>85</v>
      </c>
      <c r="AY349" s="25" t="s">
        <v>138</v>
      </c>
      <c r="BE349" s="245">
        <f>IF(N349="základní",J349,0)</f>
        <v>0</v>
      </c>
      <c r="BF349" s="245">
        <f>IF(N349="snížená",J349,0)</f>
        <v>0</v>
      </c>
      <c r="BG349" s="245">
        <f>IF(N349="zákl. přenesená",J349,0)</f>
        <v>0</v>
      </c>
      <c r="BH349" s="245">
        <f>IF(N349="sníž. přenesená",J349,0)</f>
        <v>0</v>
      </c>
      <c r="BI349" s="245">
        <f>IF(N349="nulová",J349,0)</f>
        <v>0</v>
      </c>
      <c r="BJ349" s="25" t="s">
        <v>24</v>
      </c>
      <c r="BK349" s="245">
        <f>ROUND(I349*H349,2)</f>
        <v>0</v>
      </c>
      <c r="BL349" s="25" t="s">
        <v>137</v>
      </c>
      <c r="BM349" s="25" t="s">
        <v>871</v>
      </c>
    </row>
    <row r="350" spans="2:47" s="1" customFormat="1" ht="13.5">
      <c r="B350" s="47"/>
      <c r="C350" s="75"/>
      <c r="D350" s="246" t="s">
        <v>146</v>
      </c>
      <c r="E350" s="75"/>
      <c r="F350" s="247" t="s">
        <v>495</v>
      </c>
      <c r="G350" s="75"/>
      <c r="H350" s="75"/>
      <c r="I350" s="204"/>
      <c r="J350" s="75"/>
      <c r="K350" s="75"/>
      <c r="L350" s="73"/>
      <c r="M350" s="248"/>
      <c r="N350" s="48"/>
      <c r="O350" s="48"/>
      <c r="P350" s="48"/>
      <c r="Q350" s="48"/>
      <c r="R350" s="48"/>
      <c r="S350" s="48"/>
      <c r="T350" s="96"/>
      <c r="AT350" s="25" t="s">
        <v>146</v>
      </c>
      <c r="AU350" s="25" t="s">
        <v>85</v>
      </c>
    </row>
    <row r="351" spans="2:51" s="13" customFormat="1" ht="13.5">
      <c r="B351" s="262"/>
      <c r="C351" s="263"/>
      <c r="D351" s="246" t="s">
        <v>180</v>
      </c>
      <c r="E351" s="263"/>
      <c r="F351" s="265" t="s">
        <v>872</v>
      </c>
      <c r="G351" s="263"/>
      <c r="H351" s="266">
        <v>16.545</v>
      </c>
      <c r="I351" s="267"/>
      <c r="J351" s="263"/>
      <c r="K351" s="263"/>
      <c r="L351" s="268"/>
      <c r="M351" s="269"/>
      <c r="N351" s="270"/>
      <c r="O351" s="270"/>
      <c r="P351" s="270"/>
      <c r="Q351" s="270"/>
      <c r="R351" s="270"/>
      <c r="S351" s="270"/>
      <c r="T351" s="271"/>
      <c r="AT351" s="272" t="s">
        <v>180</v>
      </c>
      <c r="AU351" s="272" t="s">
        <v>85</v>
      </c>
      <c r="AV351" s="13" t="s">
        <v>85</v>
      </c>
      <c r="AW351" s="13" t="s">
        <v>6</v>
      </c>
      <c r="AX351" s="13" t="s">
        <v>24</v>
      </c>
      <c r="AY351" s="272" t="s">
        <v>138</v>
      </c>
    </row>
    <row r="352" spans="2:65" s="1" customFormat="1" ht="25.5" customHeight="1">
      <c r="B352" s="47"/>
      <c r="C352" s="234" t="s">
        <v>561</v>
      </c>
      <c r="D352" s="234" t="s">
        <v>140</v>
      </c>
      <c r="E352" s="235" t="s">
        <v>873</v>
      </c>
      <c r="F352" s="236" t="s">
        <v>874</v>
      </c>
      <c r="G352" s="237" t="s">
        <v>203</v>
      </c>
      <c r="H352" s="238">
        <v>794.9</v>
      </c>
      <c r="I352" s="239"/>
      <c r="J352" s="240">
        <f>ROUND(I352*H352,2)</f>
        <v>0</v>
      </c>
      <c r="K352" s="236" t="s">
        <v>177</v>
      </c>
      <c r="L352" s="73"/>
      <c r="M352" s="241" t="s">
        <v>22</v>
      </c>
      <c r="N352" s="242" t="s">
        <v>47</v>
      </c>
      <c r="O352" s="48"/>
      <c r="P352" s="243">
        <f>O352*H352</f>
        <v>0</v>
      </c>
      <c r="Q352" s="243">
        <v>0</v>
      </c>
      <c r="R352" s="243">
        <f>Q352*H352</f>
        <v>0</v>
      </c>
      <c r="S352" s="243">
        <v>0</v>
      </c>
      <c r="T352" s="244">
        <f>S352*H352</f>
        <v>0</v>
      </c>
      <c r="AR352" s="25" t="s">
        <v>137</v>
      </c>
      <c r="AT352" s="25" t="s">
        <v>140</v>
      </c>
      <c r="AU352" s="25" t="s">
        <v>85</v>
      </c>
      <c r="AY352" s="25" t="s">
        <v>138</v>
      </c>
      <c r="BE352" s="245">
        <f>IF(N352="základní",J352,0)</f>
        <v>0</v>
      </c>
      <c r="BF352" s="245">
        <f>IF(N352="snížená",J352,0)</f>
        <v>0</v>
      </c>
      <c r="BG352" s="245">
        <f>IF(N352="zákl. přenesená",J352,0)</f>
        <v>0</v>
      </c>
      <c r="BH352" s="245">
        <f>IF(N352="sníž. přenesená",J352,0)</f>
        <v>0</v>
      </c>
      <c r="BI352" s="245">
        <f>IF(N352="nulová",J352,0)</f>
        <v>0</v>
      </c>
      <c r="BJ352" s="25" t="s">
        <v>24</v>
      </c>
      <c r="BK352" s="245">
        <f>ROUND(I352*H352,2)</f>
        <v>0</v>
      </c>
      <c r="BL352" s="25" t="s">
        <v>137</v>
      </c>
      <c r="BM352" s="25" t="s">
        <v>875</v>
      </c>
    </row>
    <row r="353" spans="2:47" s="1" customFormat="1" ht="13.5">
      <c r="B353" s="47"/>
      <c r="C353" s="75"/>
      <c r="D353" s="246" t="s">
        <v>146</v>
      </c>
      <c r="E353" s="75"/>
      <c r="F353" s="247" t="s">
        <v>876</v>
      </c>
      <c r="G353" s="75"/>
      <c r="H353" s="75"/>
      <c r="I353" s="204"/>
      <c r="J353" s="75"/>
      <c r="K353" s="75"/>
      <c r="L353" s="73"/>
      <c r="M353" s="248"/>
      <c r="N353" s="48"/>
      <c r="O353" s="48"/>
      <c r="P353" s="48"/>
      <c r="Q353" s="48"/>
      <c r="R353" s="48"/>
      <c r="S353" s="48"/>
      <c r="T353" s="96"/>
      <c r="AT353" s="25" t="s">
        <v>146</v>
      </c>
      <c r="AU353" s="25" t="s">
        <v>85</v>
      </c>
    </row>
    <row r="354" spans="2:51" s="13" customFormat="1" ht="13.5">
      <c r="B354" s="262"/>
      <c r="C354" s="263"/>
      <c r="D354" s="246" t="s">
        <v>180</v>
      </c>
      <c r="E354" s="264" t="s">
        <v>22</v>
      </c>
      <c r="F354" s="265" t="s">
        <v>877</v>
      </c>
      <c r="G354" s="263"/>
      <c r="H354" s="266">
        <v>794.9</v>
      </c>
      <c r="I354" s="267"/>
      <c r="J354" s="263"/>
      <c r="K354" s="263"/>
      <c r="L354" s="268"/>
      <c r="M354" s="269"/>
      <c r="N354" s="270"/>
      <c r="O354" s="270"/>
      <c r="P354" s="270"/>
      <c r="Q354" s="270"/>
      <c r="R354" s="270"/>
      <c r="S354" s="270"/>
      <c r="T354" s="271"/>
      <c r="AT354" s="272" t="s">
        <v>180</v>
      </c>
      <c r="AU354" s="272" t="s">
        <v>85</v>
      </c>
      <c r="AV354" s="13" t="s">
        <v>85</v>
      </c>
      <c r="AW354" s="13" t="s">
        <v>39</v>
      </c>
      <c r="AX354" s="13" t="s">
        <v>76</v>
      </c>
      <c r="AY354" s="272" t="s">
        <v>138</v>
      </c>
    </row>
    <row r="355" spans="2:51" s="14" customFormat="1" ht="13.5">
      <c r="B355" s="273"/>
      <c r="C355" s="274"/>
      <c r="D355" s="246" t="s">
        <v>180</v>
      </c>
      <c r="E355" s="275" t="s">
        <v>22</v>
      </c>
      <c r="F355" s="276" t="s">
        <v>183</v>
      </c>
      <c r="G355" s="274"/>
      <c r="H355" s="277">
        <v>794.9</v>
      </c>
      <c r="I355" s="278"/>
      <c r="J355" s="274"/>
      <c r="K355" s="274"/>
      <c r="L355" s="279"/>
      <c r="M355" s="280"/>
      <c r="N355" s="281"/>
      <c r="O355" s="281"/>
      <c r="P355" s="281"/>
      <c r="Q355" s="281"/>
      <c r="R355" s="281"/>
      <c r="S355" s="281"/>
      <c r="T355" s="282"/>
      <c r="AT355" s="283" t="s">
        <v>180</v>
      </c>
      <c r="AU355" s="283" t="s">
        <v>85</v>
      </c>
      <c r="AV355" s="14" t="s">
        <v>137</v>
      </c>
      <c r="AW355" s="14" t="s">
        <v>39</v>
      </c>
      <c r="AX355" s="14" t="s">
        <v>24</v>
      </c>
      <c r="AY355" s="283" t="s">
        <v>138</v>
      </c>
    </row>
    <row r="356" spans="2:65" s="1" customFormat="1" ht="16.5" customHeight="1">
      <c r="B356" s="47"/>
      <c r="C356" s="284" t="s">
        <v>565</v>
      </c>
      <c r="D356" s="284" t="s">
        <v>330</v>
      </c>
      <c r="E356" s="285" t="s">
        <v>878</v>
      </c>
      <c r="F356" s="286" t="s">
        <v>879</v>
      </c>
      <c r="G356" s="287" t="s">
        <v>203</v>
      </c>
      <c r="H356" s="288">
        <v>806.824</v>
      </c>
      <c r="I356" s="289"/>
      <c r="J356" s="290">
        <f>ROUND(I356*H356,2)</f>
        <v>0</v>
      </c>
      <c r="K356" s="286" t="s">
        <v>22</v>
      </c>
      <c r="L356" s="291"/>
      <c r="M356" s="292" t="s">
        <v>22</v>
      </c>
      <c r="N356" s="293" t="s">
        <v>47</v>
      </c>
      <c r="O356" s="48"/>
      <c r="P356" s="243">
        <f>O356*H356</f>
        <v>0</v>
      </c>
      <c r="Q356" s="243">
        <v>0.00318</v>
      </c>
      <c r="R356" s="243">
        <f>Q356*H356</f>
        <v>2.56570032</v>
      </c>
      <c r="S356" s="243">
        <v>0</v>
      </c>
      <c r="T356" s="244">
        <f>S356*H356</f>
        <v>0</v>
      </c>
      <c r="AR356" s="25" t="s">
        <v>218</v>
      </c>
      <c r="AT356" s="25" t="s">
        <v>330</v>
      </c>
      <c r="AU356" s="25" t="s">
        <v>85</v>
      </c>
      <c r="AY356" s="25" t="s">
        <v>138</v>
      </c>
      <c r="BE356" s="245">
        <f>IF(N356="základní",J356,0)</f>
        <v>0</v>
      </c>
      <c r="BF356" s="245">
        <f>IF(N356="snížená",J356,0)</f>
        <v>0</v>
      </c>
      <c r="BG356" s="245">
        <f>IF(N356="zákl. přenesená",J356,0)</f>
        <v>0</v>
      </c>
      <c r="BH356" s="245">
        <f>IF(N356="sníž. přenesená",J356,0)</f>
        <v>0</v>
      </c>
      <c r="BI356" s="245">
        <f>IF(N356="nulová",J356,0)</f>
        <v>0</v>
      </c>
      <c r="BJ356" s="25" t="s">
        <v>24</v>
      </c>
      <c r="BK356" s="245">
        <f>ROUND(I356*H356,2)</f>
        <v>0</v>
      </c>
      <c r="BL356" s="25" t="s">
        <v>137</v>
      </c>
      <c r="BM356" s="25" t="s">
        <v>880</v>
      </c>
    </row>
    <row r="357" spans="2:47" s="1" customFormat="1" ht="13.5">
      <c r="B357" s="47"/>
      <c r="C357" s="75"/>
      <c r="D357" s="246" t="s">
        <v>146</v>
      </c>
      <c r="E357" s="75"/>
      <c r="F357" s="247" t="s">
        <v>879</v>
      </c>
      <c r="G357" s="75"/>
      <c r="H357" s="75"/>
      <c r="I357" s="204"/>
      <c r="J357" s="75"/>
      <c r="K357" s="75"/>
      <c r="L357" s="73"/>
      <c r="M357" s="248"/>
      <c r="N357" s="48"/>
      <c r="O357" s="48"/>
      <c r="P357" s="48"/>
      <c r="Q357" s="48"/>
      <c r="R357" s="48"/>
      <c r="S357" s="48"/>
      <c r="T357" s="96"/>
      <c r="AT357" s="25" t="s">
        <v>146</v>
      </c>
      <c r="AU357" s="25" t="s">
        <v>85</v>
      </c>
    </row>
    <row r="358" spans="2:51" s="13" customFormat="1" ht="13.5">
      <c r="B358" s="262"/>
      <c r="C358" s="263"/>
      <c r="D358" s="246" t="s">
        <v>180</v>
      </c>
      <c r="E358" s="263"/>
      <c r="F358" s="265" t="s">
        <v>881</v>
      </c>
      <c r="G358" s="263"/>
      <c r="H358" s="266">
        <v>806.824</v>
      </c>
      <c r="I358" s="267"/>
      <c r="J358" s="263"/>
      <c r="K358" s="263"/>
      <c r="L358" s="268"/>
      <c r="M358" s="269"/>
      <c r="N358" s="270"/>
      <c r="O358" s="270"/>
      <c r="P358" s="270"/>
      <c r="Q358" s="270"/>
      <c r="R358" s="270"/>
      <c r="S358" s="270"/>
      <c r="T358" s="271"/>
      <c r="AT358" s="272" t="s">
        <v>180</v>
      </c>
      <c r="AU358" s="272" t="s">
        <v>85</v>
      </c>
      <c r="AV358" s="13" t="s">
        <v>85</v>
      </c>
      <c r="AW358" s="13" t="s">
        <v>6</v>
      </c>
      <c r="AX358" s="13" t="s">
        <v>24</v>
      </c>
      <c r="AY358" s="272" t="s">
        <v>138</v>
      </c>
    </row>
    <row r="359" spans="2:65" s="1" customFormat="1" ht="16.5" customHeight="1">
      <c r="B359" s="47"/>
      <c r="C359" s="234" t="s">
        <v>569</v>
      </c>
      <c r="D359" s="234" t="s">
        <v>140</v>
      </c>
      <c r="E359" s="235" t="s">
        <v>499</v>
      </c>
      <c r="F359" s="236" t="s">
        <v>500</v>
      </c>
      <c r="G359" s="237" t="s">
        <v>422</v>
      </c>
      <c r="H359" s="238">
        <v>3</v>
      </c>
      <c r="I359" s="239"/>
      <c r="J359" s="240">
        <f>ROUND(I359*H359,2)</f>
        <v>0</v>
      </c>
      <c r="K359" s="236" t="s">
        <v>177</v>
      </c>
      <c r="L359" s="73"/>
      <c r="M359" s="241" t="s">
        <v>22</v>
      </c>
      <c r="N359" s="242" t="s">
        <v>47</v>
      </c>
      <c r="O359" s="48"/>
      <c r="P359" s="243">
        <f>O359*H359</f>
        <v>0</v>
      </c>
      <c r="Q359" s="243">
        <v>0</v>
      </c>
      <c r="R359" s="243">
        <f>Q359*H359</f>
        <v>0</v>
      </c>
      <c r="S359" s="243">
        <v>0</v>
      </c>
      <c r="T359" s="244">
        <f>S359*H359</f>
        <v>0</v>
      </c>
      <c r="AR359" s="25" t="s">
        <v>137</v>
      </c>
      <c r="AT359" s="25" t="s">
        <v>140</v>
      </c>
      <c r="AU359" s="25" t="s">
        <v>85</v>
      </c>
      <c r="AY359" s="25" t="s">
        <v>138</v>
      </c>
      <c r="BE359" s="245">
        <f>IF(N359="základní",J359,0)</f>
        <v>0</v>
      </c>
      <c r="BF359" s="245">
        <f>IF(N359="snížená",J359,0)</f>
        <v>0</v>
      </c>
      <c r="BG359" s="245">
        <f>IF(N359="zákl. přenesená",J359,0)</f>
        <v>0</v>
      </c>
      <c r="BH359" s="245">
        <f>IF(N359="sníž. přenesená",J359,0)</f>
        <v>0</v>
      </c>
      <c r="BI359" s="245">
        <f>IF(N359="nulová",J359,0)</f>
        <v>0</v>
      </c>
      <c r="BJ359" s="25" t="s">
        <v>24</v>
      </c>
      <c r="BK359" s="245">
        <f>ROUND(I359*H359,2)</f>
        <v>0</v>
      </c>
      <c r="BL359" s="25" t="s">
        <v>137</v>
      </c>
      <c r="BM359" s="25" t="s">
        <v>882</v>
      </c>
    </row>
    <row r="360" spans="2:47" s="1" customFormat="1" ht="13.5">
      <c r="B360" s="47"/>
      <c r="C360" s="75"/>
      <c r="D360" s="246" t="s">
        <v>146</v>
      </c>
      <c r="E360" s="75"/>
      <c r="F360" s="247" t="s">
        <v>502</v>
      </c>
      <c r="G360" s="75"/>
      <c r="H360" s="75"/>
      <c r="I360" s="204"/>
      <c r="J360" s="75"/>
      <c r="K360" s="75"/>
      <c r="L360" s="73"/>
      <c r="M360" s="248"/>
      <c r="N360" s="48"/>
      <c r="O360" s="48"/>
      <c r="P360" s="48"/>
      <c r="Q360" s="48"/>
      <c r="R360" s="48"/>
      <c r="S360" s="48"/>
      <c r="T360" s="96"/>
      <c r="AT360" s="25" t="s">
        <v>146</v>
      </c>
      <c r="AU360" s="25" t="s">
        <v>85</v>
      </c>
    </row>
    <row r="361" spans="2:65" s="1" customFormat="1" ht="16.5" customHeight="1">
      <c r="B361" s="47"/>
      <c r="C361" s="284" t="s">
        <v>573</v>
      </c>
      <c r="D361" s="284" t="s">
        <v>330</v>
      </c>
      <c r="E361" s="285" t="s">
        <v>883</v>
      </c>
      <c r="F361" s="286" t="s">
        <v>505</v>
      </c>
      <c r="G361" s="287" t="s">
        <v>422</v>
      </c>
      <c r="H361" s="288">
        <v>3</v>
      </c>
      <c r="I361" s="289"/>
      <c r="J361" s="290">
        <f>ROUND(I361*H361,2)</f>
        <v>0</v>
      </c>
      <c r="K361" s="286" t="s">
        <v>177</v>
      </c>
      <c r="L361" s="291"/>
      <c r="M361" s="292" t="s">
        <v>22</v>
      </c>
      <c r="N361" s="293" t="s">
        <v>47</v>
      </c>
      <c r="O361" s="48"/>
      <c r="P361" s="243">
        <f>O361*H361</f>
        <v>0</v>
      </c>
      <c r="Q361" s="243">
        <v>0.00039</v>
      </c>
      <c r="R361" s="243">
        <f>Q361*H361</f>
        <v>0.00117</v>
      </c>
      <c r="S361" s="243">
        <v>0</v>
      </c>
      <c r="T361" s="244">
        <f>S361*H361</f>
        <v>0</v>
      </c>
      <c r="AR361" s="25" t="s">
        <v>218</v>
      </c>
      <c r="AT361" s="25" t="s">
        <v>330</v>
      </c>
      <c r="AU361" s="25" t="s">
        <v>85</v>
      </c>
      <c r="AY361" s="25" t="s">
        <v>138</v>
      </c>
      <c r="BE361" s="245">
        <f>IF(N361="základní",J361,0)</f>
        <v>0</v>
      </c>
      <c r="BF361" s="245">
        <f>IF(N361="snížená",J361,0)</f>
        <v>0</v>
      </c>
      <c r="BG361" s="245">
        <f>IF(N361="zákl. přenesená",J361,0)</f>
        <v>0</v>
      </c>
      <c r="BH361" s="245">
        <f>IF(N361="sníž. přenesená",J361,0)</f>
        <v>0</v>
      </c>
      <c r="BI361" s="245">
        <f>IF(N361="nulová",J361,0)</f>
        <v>0</v>
      </c>
      <c r="BJ361" s="25" t="s">
        <v>24</v>
      </c>
      <c r="BK361" s="245">
        <f>ROUND(I361*H361,2)</f>
        <v>0</v>
      </c>
      <c r="BL361" s="25" t="s">
        <v>137</v>
      </c>
      <c r="BM361" s="25" t="s">
        <v>884</v>
      </c>
    </row>
    <row r="362" spans="2:47" s="1" customFormat="1" ht="13.5">
      <c r="B362" s="47"/>
      <c r="C362" s="75"/>
      <c r="D362" s="246" t="s">
        <v>146</v>
      </c>
      <c r="E362" s="75"/>
      <c r="F362" s="247" t="s">
        <v>505</v>
      </c>
      <c r="G362" s="75"/>
      <c r="H362" s="75"/>
      <c r="I362" s="204"/>
      <c r="J362" s="75"/>
      <c r="K362" s="75"/>
      <c r="L362" s="73"/>
      <c r="M362" s="248"/>
      <c r="N362" s="48"/>
      <c r="O362" s="48"/>
      <c r="P362" s="48"/>
      <c r="Q362" s="48"/>
      <c r="R362" s="48"/>
      <c r="S362" s="48"/>
      <c r="T362" s="96"/>
      <c r="AT362" s="25" t="s">
        <v>146</v>
      </c>
      <c r="AU362" s="25" t="s">
        <v>85</v>
      </c>
    </row>
    <row r="363" spans="2:65" s="1" customFormat="1" ht="16.5" customHeight="1">
      <c r="B363" s="47"/>
      <c r="C363" s="234" t="s">
        <v>577</v>
      </c>
      <c r="D363" s="234" t="s">
        <v>140</v>
      </c>
      <c r="E363" s="235" t="s">
        <v>885</v>
      </c>
      <c r="F363" s="236" t="s">
        <v>886</v>
      </c>
      <c r="G363" s="237" t="s">
        <v>422</v>
      </c>
      <c r="H363" s="238">
        <v>149</v>
      </c>
      <c r="I363" s="239"/>
      <c r="J363" s="240">
        <f>ROUND(I363*H363,2)</f>
        <v>0</v>
      </c>
      <c r="K363" s="236" t="s">
        <v>177</v>
      </c>
      <c r="L363" s="73"/>
      <c r="M363" s="241" t="s">
        <v>22</v>
      </c>
      <c r="N363" s="242" t="s">
        <v>47</v>
      </c>
      <c r="O363" s="48"/>
      <c r="P363" s="243">
        <f>O363*H363</f>
        <v>0</v>
      </c>
      <c r="Q363" s="243">
        <v>0</v>
      </c>
      <c r="R363" s="243">
        <f>Q363*H363</f>
        <v>0</v>
      </c>
      <c r="S363" s="243">
        <v>0</v>
      </c>
      <c r="T363" s="244">
        <f>S363*H363</f>
        <v>0</v>
      </c>
      <c r="AR363" s="25" t="s">
        <v>137</v>
      </c>
      <c r="AT363" s="25" t="s">
        <v>140</v>
      </c>
      <c r="AU363" s="25" t="s">
        <v>85</v>
      </c>
      <c r="AY363" s="25" t="s">
        <v>138</v>
      </c>
      <c r="BE363" s="245">
        <f>IF(N363="základní",J363,0)</f>
        <v>0</v>
      </c>
      <c r="BF363" s="245">
        <f>IF(N363="snížená",J363,0)</f>
        <v>0</v>
      </c>
      <c r="BG363" s="245">
        <f>IF(N363="zákl. přenesená",J363,0)</f>
        <v>0</v>
      </c>
      <c r="BH363" s="245">
        <f>IF(N363="sníž. přenesená",J363,0)</f>
        <v>0</v>
      </c>
      <c r="BI363" s="245">
        <f>IF(N363="nulová",J363,0)</f>
        <v>0</v>
      </c>
      <c r="BJ363" s="25" t="s">
        <v>24</v>
      </c>
      <c r="BK363" s="245">
        <f>ROUND(I363*H363,2)</f>
        <v>0</v>
      </c>
      <c r="BL363" s="25" t="s">
        <v>137</v>
      </c>
      <c r="BM363" s="25" t="s">
        <v>887</v>
      </c>
    </row>
    <row r="364" spans="2:47" s="1" customFormat="1" ht="13.5">
      <c r="B364" s="47"/>
      <c r="C364" s="75"/>
      <c r="D364" s="246" t="s">
        <v>146</v>
      </c>
      <c r="E364" s="75"/>
      <c r="F364" s="247" t="s">
        <v>888</v>
      </c>
      <c r="G364" s="75"/>
      <c r="H364" s="75"/>
      <c r="I364" s="204"/>
      <c r="J364" s="75"/>
      <c r="K364" s="75"/>
      <c r="L364" s="73"/>
      <c r="M364" s="248"/>
      <c r="N364" s="48"/>
      <c r="O364" s="48"/>
      <c r="P364" s="48"/>
      <c r="Q364" s="48"/>
      <c r="R364" s="48"/>
      <c r="S364" s="48"/>
      <c r="T364" s="96"/>
      <c r="AT364" s="25" t="s">
        <v>146</v>
      </c>
      <c r="AU364" s="25" t="s">
        <v>85</v>
      </c>
    </row>
    <row r="365" spans="2:65" s="1" customFormat="1" ht="16.5" customHeight="1">
      <c r="B365" s="47"/>
      <c r="C365" s="284" t="s">
        <v>581</v>
      </c>
      <c r="D365" s="284" t="s">
        <v>330</v>
      </c>
      <c r="E365" s="285" t="s">
        <v>889</v>
      </c>
      <c r="F365" s="286" t="s">
        <v>890</v>
      </c>
      <c r="G365" s="287" t="s">
        <v>422</v>
      </c>
      <c r="H365" s="288">
        <v>149</v>
      </c>
      <c r="I365" s="289"/>
      <c r="J365" s="290">
        <f>ROUND(I365*H365,2)</f>
        <v>0</v>
      </c>
      <c r="K365" s="286" t="s">
        <v>177</v>
      </c>
      <c r="L365" s="291"/>
      <c r="M365" s="292" t="s">
        <v>22</v>
      </c>
      <c r="N365" s="293" t="s">
        <v>47</v>
      </c>
      <c r="O365" s="48"/>
      <c r="P365" s="243">
        <f>O365*H365</f>
        <v>0</v>
      </c>
      <c r="Q365" s="243">
        <v>0.00088</v>
      </c>
      <c r="R365" s="243">
        <f>Q365*H365</f>
        <v>0.13112000000000001</v>
      </c>
      <c r="S365" s="243">
        <v>0</v>
      </c>
      <c r="T365" s="244">
        <f>S365*H365</f>
        <v>0</v>
      </c>
      <c r="AR365" s="25" t="s">
        <v>218</v>
      </c>
      <c r="AT365" s="25" t="s">
        <v>330</v>
      </c>
      <c r="AU365" s="25" t="s">
        <v>85</v>
      </c>
      <c r="AY365" s="25" t="s">
        <v>138</v>
      </c>
      <c r="BE365" s="245">
        <f>IF(N365="základní",J365,0)</f>
        <v>0</v>
      </c>
      <c r="BF365" s="245">
        <f>IF(N365="snížená",J365,0)</f>
        <v>0</v>
      </c>
      <c r="BG365" s="245">
        <f>IF(N365="zákl. přenesená",J365,0)</f>
        <v>0</v>
      </c>
      <c r="BH365" s="245">
        <f>IF(N365="sníž. přenesená",J365,0)</f>
        <v>0</v>
      </c>
      <c r="BI365" s="245">
        <f>IF(N365="nulová",J365,0)</f>
        <v>0</v>
      </c>
      <c r="BJ365" s="25" t="s">
        <v>24</v>
      </c>
      <c r="BK365" s="245">
        <f>ROUND(I365*H365,2)</f>
        <v>0</v>
      </c>
      <c r="BL365" s="25" t="s">
        <v>137</v>
      </c>
      <c r="BM365" s="25" t="s">
        <v>891</v>
      </c>
    </row>
    <row r="366" spans="2:47" s="1" customFormat="1" ht="13.5">
      <c r="B366" s="47"/>
      <c r="C366" s="75"/>
      <c r="D366" s="246" t="s">
        <v>146</v>
      </c>
      <c r="E366" s="75"/>
      <c r="F366" s="247" t="s">
        <v>890</v>
      </c>
      <c r="G366" s="75"/>
      <c r="H366" s="75"/>
      <c r="I366" s="204"/>
      <c r="J366" s="75"/>
      <c r="K366" s="75"/>
      <c r="L366" s="73"/>
      <c r="M366" s="248"/>
      <c r="N366" s="48"/>
      <c r="O366" s="48"/>
      <c r="P366" s="48"/>
      <c r="Q366" s="48"/>
      <c r="R366" s="48"/>
      <c r="S366" s="48"/>
      <c r="T366" s="96"/>
      <c r="AT366" s="25" t="s">
        <v>146</v>
      </c>
      <c r="AU366" s="25" t="s">
        <v>85</v>
      </c>
    </row>
    <row r="367" spans="2:65" s="1" customFormat="1" ht="16.5" customHeight="1">
      <c r="B367" s="47"/>
      <c r="C367" s="234" t="s">
        <v>585</v>
      </c>
      <c r="D367" s="234" t="s">
        <v>140</v>
      </c>
      <c r="E367" s="235" t="s">
        <v>892</v>
      </c>
      <c r="F367" s="236" t="s">
        <v>893</v>
      </c>
      <c r="G367" s="237" t="s">
        <v>422</v>
      </c>
      <c r="H367" s="238">
        <v>9</v>
      </c>
      <c r="I367" s="239"/>
      <c r="J367" s="240">
        <f>ROUND(I367*H367,2)</f>
        <v>0</v>
      </c>
      <c r="K367" s="236" t="s">
        <v>177</v>
      </c>
      <c r="L367" s="73"/>
      <c r="M367" s="241" t="s">
        <v>22</v>
      </c>
      <c r="N367" s="242" t="s">
        <v>47</v>
      </c>
      <c r="O367" s="48"/>
      <c r="P367" s="243">
        <f>O367*H367</f>
        <v>0</v>
      </c>
      <c r="Q367" s="243">
        <v>0</v>
      </c>
      <c r="R367" s="243">
        <f>Q367*H367</f>
        <v>0</v>
      </c>
      <c r="S367" s="243">
        <v>0</v>
      </c>
      <c r="T367" s="244">
        <f>S367*H367</f>
        <v>0</v>
      </c>
      <c r="AR367" s="25" t="s">
        <v>137</v>
      </c>
      <c r="AT367" s="25" t="s">
        <v>140</v>
      </c>
      <c r="AU367" s="25" t="s">
        <v>85</v>
      </c>
      <c r="AY367" s="25" t="s">
        <v>138</v>
      </c>
      <c r="BE367" s="245">
        <f>IF(N367="základní",J367,0)</f>
        <v>0</v>
      </c>
      <c r="BF367" s="245">
        <f>IF(N367="snížená",J367,0)</f>
        <v>0</v>
      </c>
      <c r="BG367" s="245">
        <f>IF(N367="zákl. přenesená",J367,0)</f>
        <v>0</v>
      </c>
      <c r="BH367" s="245">
        <f>IF(N367="sníž. přenesená",J367,0)</f>
        <v>0</v>
      </c>
      <c r="BI367" s="245">
        <f>IF(N367="nulová",J367,0)</f>
        <v>0</v>
      </c>
      <c r="BJ367" s="25" t="s">
        <v>24</v>
      </c>
      <c r="BK367" s="245">
        <f>ROUND(I367*H367,2)</f>
        <v>0</v>
      </c>
      <c r="BL367" s="25" t="s">
        <v>137</v>
      </c>
      <c r="BM367" s="25" t="s">
        <v>894</v>
      </c>
    </row>
    <row r="368" spans="2:47" s="1" customFormat="1" ht="13.5">
      <c r="B368" s="47"/>
      <c r="C368" s="75"/>
      <c r="D368" s="246" t="s">
        <v>146</v>
      </c>
      <c r="E368" s="75"/>
      <c r="F368" s="247" t="s">
        <v>895</v>
      </c>
      <c r="G368" s="75"/>
      <c r="H368" s="75"/>
      <c r="I368" s="204"/>
      <c r="J368" s="75"/>
      <c r="K368" s="75"/>
      <c r="L368" s="73"/>
      <c r="M368" s="248"/>
      <c r="N368" s="48"/>
      <c r="O368" s="48"/>
      <c r="P368" s="48"/>
      <c r="Q368" s="48"/>
      <c r="R368" s="48"/>
      <c r="S368" s="48"/>
      <c r="T368" s="96"/>
      <c r="AT368" s="25" t="s">
        <v>146</v>
      </c>
      <c r="AU368" s="25" t="s">
        <v>85</v>
      </c>
    </row>
    <row r="369" spans="2:51" s="13" customFormat="1" ht="13.5">
      <c r="B369" s="262"/>
      <c r="C369" s="263"/>
      <c r="D369" s="246" t="s">
        <v>180</v>
      </c>
      <c r="E369" s="264" t="s">
        <v>22</v>
      </c>
      <c r="F369" s="265" t="s">
        <v>896</v>
      </c>
      <c r="G369" s="263"/>
      <c r="H369" s="266">
        <v>9</v>
      </c>
      <c r="I369" s="267"/>
      <c r="J369" s="263"/>
      <c r="K369" s="263"/>
      <c r="L369" s="268"/>
      <c r="M369" s="269"/>
      <c r="N369" s="270"/>
      <c r="O369" s="270"/>
      <c r="P369" s="270"/>
      <c r="Q369" s="270"/>
      <c r="R369" s="270"/>
      <c r="S369" s="270"/>
      <c r="T369" s="271"/>
      <c r="AT369" s="272" t="s">
        <v>180</v>
      </c>
      <c r="AU369" s="272" t="s">
        <v>85</v>
      </c>
      <c r="AV369" s="13" t="s">
        <v>85</v>
      </c>
      <c r="AW369" s="13" t="s">
        <v>39</v>
      </c>
      <c r="AX369" s="13" t="s">
        <v>24</v>
      </c>
      <c r="AY369" s="272" t="s">
        <v>138</v>
      </c>
    </row>
    <row r="370" spans="2:65" s="1" customFormat="1" ht="16.5" customHeight="1">
      <c r="B370" s="47"/>
      <c r="C370" s="284" t="s">
        <v>590</v>
      </c>
      <c r="D370" s="284" t="s">
        <v>330</v>
      </c>
      <c r="E370" s="285" t="s">
        <v>897</v>
      </c>
      <c r="F370" s="286" t="s">
        <v>898</v>
      </c>
      <c r="G370" s="287" t="s">
        <v>422</v>
      </c>
      <c r="H370" s="288">
        <v>2</v>
      </c>
      <c r="I370" s="289"/>
      <c r="J370" s="290">
        <f>ROUND(I370*H370,2)</f>
        <v>0</v>
      </c>
      <c r="K370" s="286" t="s">
        <v>177</v>
      </c>
      <c r="L370" s="291"/>
      <c r="M370" s="292" t="s">
        <v>22</v>
      </c>
      <c r="N370" s="293" t="s">
        <v>47</v>
      </c>
      <c r="O370" s="48"/>
      <c r="P370" s="243">
        <f>O370*H370</f>
        <v>0</v>
      </c>
      <c r="Q370" s="243">
        <v>0.00097</v>
      </c>
      <c r="R370" s="243">
        <f>Q370*H370</f>
        <v>0.00194</v>
      </c>
      <c r="S370" s="243">
        <v>0</v>
      </c>
      <c r="T370" s="244">
        <f>S370*H370</f>
        <v>0</v>
      </c>
      <c r="AR370" s="25" t="s">
        <v>218</v>
      </c>
      <c r="AT370" s="25" t="s">
        <v>330</v>
      </c>
      <c r="AU370" s="25" t="s">
        <v>85</v>
      </c>
      <c r="AY370" s="25" t="s">
        <v>138</v>
      </c>
      <c r="BE370" s="245">
        <f>IF(N370="základní",J370,0)</f>
        <v>0</v>
      </c>
      <c r="BF370" s="245">
        <f>IF(N370="snížená",J370,0)</f>
        <v>0</v>
      </c>
      <c r="BG370" s="245">
        <f>IF(N370="zákl. přenesená",J370,0)</f>
        <v>0</v>
      </c>
      <c r="BH370" s="245">
        <f>IF(N370="sníž. přenesená",J370,0)</f>
        <v>0</v>
      </c>
      <c r="BI370" s="245">
        <f>IF(N370="nulová",J370,0)</f>
        <v>0</v>
      </c>
      <c r="BJ370" s="25" t="s">
        <v>24</v>
      </c>
      <c r="BK370" s="245">
        <f>ROUND(I370*H370,2)</f>
        <v>0</v>
      </c>
      <c r="BL370" s="25" t="s">
        <v>137</v>
      </c>
      <c r="BM370" s="25" t="s">
        <v>899</v>
      </c>
    </row>
    <row r="371" spans="2:47" s="1" customFormat="1" ht="13.5">
      <c r="B371" s="47"/>
      <c r="C371" s="75"/>
      <c r="D371" s="246" t="s">
        <v>146</v>
      </c>
      <c r="E371" s="75"/>
      <c r="F371" s="247" t="s">
        <v>898</v>
      </c>
      <c r="G371" s="75"/>
      <c r="H371" s="75"/>
      <c r="I371" s="204"/>
      <c r="J371" s="75"/>
      <c r="K371" s="75"/>
      <c r="L371" s="73"/>
      <c r="M371" s="248"/>
      <c r="N371" s="48"/>
      <c r="O371" s="48"/>
      <c r="P371" s="48"/>
      <c r="Q371" s="48"/>
      <c r="R371" s="48"/>
      <c r="S371" s="48"/>
      <c r="T371" s="96"/>
      <c r="AT371" s="25" t="s">
        <v>146</v>
      </c>
      <c r="AU371" s="25" t="s">
        <v>85</v>
      </c>
    </row>
    <row r="372" spans="2:65" s="1" customFormat="1" ht="16.5" customHeight="1">
      <c r="B372" s="47"/>
      <c r="C372" s="284" t="s">
        <v>595</v>
      </c>
      <c r="D372" s="284" t="s">
        <v>330</v>
      </c>
      <c r="E372" s="285" t="s">
        <v>900</v>
      </c>
      <c r="F372" s="286" t="s">
        <v>901</v>
      </c>
      <c r="G372" s="287" t="s">
        <v>422</v>
      </c>
      <c r="H372" s="288">
        <v>3</v>
      </c>
      <c r="I372" s="289"/>
      <c r="J372" s="290">
        <f>ROUND(I372*H372,2)</f>
        <v>0</v>
      </c>
      <c r="K372" s="286" t="s">
        <v>22</v>
      </c>
      <c r="L372" s="291"/>
      <c r="M372" s="292" t="s">
        <v>22</v>
      </c>
      <c r="N372" s="293" t="s">
        <v>47</v>
      </c>
      <c r="O372" s="48"/>
      <c r="P372" s="243">
        <f>O372*H372</f>
        <v>0</v>
      </c>
      <c r="Q372" s="243">
        <v>0.00097</v>
      </c>
      <c r="R372" s="243">
        <f>Q372*H372</f>
        <v>0.0029100000000000003</v>
      </c>
      <c r="S372" s="243">
        <v>0</v>
      </c>
      <c r="T372" s="244">
        <f>S372*H372</f>
        <v>0</v>
      </c>
      <c r="AR372" s="25" t="s">
        <v>218</v>
      </c>
      <c r="AT372" s="25" t="s">
        <v>330</v>
      </c>
      <c r="AU372" s="25" t="s">
        <v>85</v>
      </c>
      <c r="AY372" s="25" t="s">
        <v>138</v>
      </c>
      <c r="BE372" s="245">
        <f>IF(N372="základní",J372,0)</f>
        <v>0</v>
      </c>
      <c r="BF372" s="245">
        <f>IF(N372="snížená",J372,0)</f>
        <v>0</v>
      </c>
      <c r="BG372" s="245">
        <f>IF(N372="zákl. přenesená",J372,0)</f>
        <v>0</v>
      </c>
      <c r="BH372" s="245">
        <f>IF(N372="sníž. přenesená",J372,0)</f>
        <v>0</v>
      </c>
      <c r="BI372" s="245">
        <f>IF(N372="nulová",J372,0)</f>
        <v>0</v>
      </c>
      <c r="BJ372" s="25" t="s">
        <v>24</v>
      </c>
      <c r="BK372" s="245">
        <f>ROUND(I372*H372,2)</f>
        <v>0</v>
      </c>
      <c r="BL372" s="25" t="s">
        <v>137</v>
      </c>
      <c r="BM372" s="25" t="s">
        <v>902</v>
      </c>
    </row>
    <row r="373" spans="2:47" s="1" customFormat="1" ht="13.5">
      <c r="B373" s="47"/>
      <c r="C373" s="75"/>
      <c r="D373" s="246" t="s">
        <v>146</v>
      </c>
      <c r="E373" s="75"/>
      <c r="F373" s="247" t="s">
        <v>901</v>
      </c>
      <c r="G373" s="75"/>
      <c r="H373" s="75"/>
      <c r="I373" s="204"/>
      <c r="J373" s="75"/>
      <c r="K373" s="75"/>
      <c r="L373" s="73"/>
      <c r="M373" s="248"/>
      <c r="N373" s="48"/>
      <c r="O373" s="48"/>
      <c r="P373" s="48"/>
      <c r="Q373" s="48"/>
      <c r="R373" s="48"/>
      <c r="S373" s="48"/>
      <c r="T373" s="96"/>
      <c r="AT373" s="25" t="s">
        <v>146</v>
      </c>
      <c r="AU373" s="25" t="s">
        <v>85</v>
      </c>
    </row>
    <row r="374" spans="2:65" s="1" customFormat="1" ht="16.5" customHeight="1">
      <c r="B374" s="47"/>
      <c r="C374" s="284" t="s">
        <v>600</v>
      </c>
      <c r="D374" s="284" t="s">
        <v>330</v>
      </c>
      <c r="E374" s="285" t="s">
        <v>903</v>
      </c>
      <c r="F374" s="286" t="s">
        <v>904</v>
      </c>
      <c r="G374" s="287" t="s">
        <v>422</v>
      </c>
      <c r="H374" s="288">
        <v>4</v>
      </c>
      <c r="I374" s="289"/>
      <c r="J374" s="290">
        <f>ROUND(I374*H374,2)</f>
        <v>0</v>
      </c>
      <c r="K374" s="286" t="s">
        <v>22</v>
      </c>
      <c r="L374" s="291"/>
      <c r="M374" s="292" t="s">
        <v>22</v>
      </c>
      <c r="N374" s="293" t="s">
        <v>47</v>
      </c>
      <c r="O374" s="48"/>
      <c r="P374" s="243">
        <f>O374*H374</f>
        <v>0</v>
      </c>
      <c r="Q374" s="243">
        <v>0.00097</v>
      </c>
      <c r="R374" s="243">
        <f>Q374*H374</f>
        <v>0.00388</v>
      </c>
      <c r="S374" s="243">
        <v>0</v>
      </c>
      <c r="T374" s="244">
        <f>S374*H374</f>
        <v>0</v>
      </c>
      <c r="AR374" s="25" t="s">
        <v>218</v>
      </c>
      <c r="AT374" s="25" t="s">
        <v>330</v>
      </c>
      <c r="AU374" s="25" t="s">
        <v>85</v>
      </c>
      <c r="AY374" s="25" t="s">
        <v>138</v>
      </c>
      <c r="BE374" s="245">
        <f>IF(N374="základní",J374,0)</f>
        <v>0</v>
      </c>
      <c r="BF374" s="245">
        <f>IF(N374="snížená",J374,0)</f>
        <v>0</v>
      </c>
      <c r="BG374" s="245">
        <f>IF(N374="zákl. přenesená",J374,0)</f>
        <v>0</v>
      </c>
      <c r="BH374" s="245">
        <f>IF(N374="sníž. přenesená",J374,0)</f>
        <v>0</v>
      </c>
      <c r="BI374" s="245">
        <f>IF(N374="nulová",J374,0)</f>
        <v>0</v>
      </c>
      <c r="BJ374" s="25" t="s">
        <v>24</v>
      </c>
      <c r="BK374" s="245">
        <f>ROUND(I374*H374,2)</f>
        <v>0</v>
      </c>
      <c r="BL374" s="25" t="s">
        <v>137</v>
      </c>
      <c r="BM374" s="25" t="s">
        <v>905</v>
      </c>
    </row>
    <row r="375" spans="2:47" s="1" customFormat="1" ht="13.5">
      <c r="B375" s="47"/>
      <c r="C375" s="75"/>
      <c r="D375" s="246" t="s">
        <v>146</v>
      </c>
      <c r="E375" s="75"/>
      <c r="F375" s="247" t="s">
        <v>904</v>
      </c>
      <c r="G375" s="75"/>
      <c r="H375" s="75"/>
      <c r="I375" s="204"/>
      <c r="J375" s="75"/>
      <c r="K375" s="75"/>
      <c r="L375" s="73"/>
      <c r="M375" s="248"/>
      <c r="N375" s="48"/>
      <c r="O375" s="48"/>
      <c r="P375" s="48"/>
      <c r="Q375" s="48"/>
      <c r="R375" s="48"/>
      <c r="S375" s="48"/>
      <c r="T375" s="96"/>
      <c r="AT375" s="25" t="s">
        <v>146</v>
      </c>
      <c r="AU375" s="25" t="s">
        <v>85</v>
      </c>
    </row>
    <row r="376" spans="2:65" s="1" customFormat="1" ht="16.5" customHeight="1">
      <c r="B376" s="47"/>
      <c r="C376" s="234" t="s">
        <v>607</v>
      </c>
      <c r="D376" s="234" t="s">
        <v>140</v>
      </c>
      <c r="E376" s="235" t="s">
        <v>906</v>
      </c>
      <c r="F376" s="236" t="s">
        <v>907</v>
      </c>
      <c r="G376" s="237" t="s">
        <v>422</v>
      </c>
      <c r="H376" s="238">
        <v>1</v>
      </c>
      <c r="I376" s="239"/>
      <c r="J376" s="240">
        <f>ROUND(I376*H376,2)</f>
        <v>0</v>
      </c>
      <c r="K376" s="236" t="s">
        <v>177</v>
      </c>
      <c r="L376" s="73"/>
      <c r="M376" s="241" t="s">
        <v>22</v>
      </c>
      <c r="N376" s="242" t="s">
        <v>47</v>
      </c>
      <c r="O376" s="48"/>
      <c r="P376" s="243">
        <f>O376*H376</f>
        <v>0</v>
      </c>
      <c r="Q376" s="243">
        <v>0.00072</v>
      </c>
      <c r="R376" s="243">
        <f>Q376*H376</f>
        <v>0.00072</v>
      </c>
      <c r="S376" s="243">
        <v>0</v>
      </c>
      <c r="T376" s="244">
        <f>S376*H376</f>
        <v>0</v>
      </c>
      <c r="AR376" s="25" t="s">
        <v>137</v>
      </c>
      <c r="AT376" s="25" t="s">
        <v>140</v>
      </c>
      <c r="AU376" s="25" t="s">
        <v>85</v>
      </c>
      <c r="AY376" s="25" t="s">
        <v>138</v>
      </c>
      <c r="BE376" s="245">
        <f>IF(N376="základní",J376,0)</f>
        <v>0</v>
      </c>
      <c r="BF376" s="245">
        <f>IF(N376="snížená",J376,0)</f>
        <v>0</v>
      </c>
      <c r="BG376" s="245">
        <f>IF(N376="zákl. přenesená",J376,0)</f>
        <v>0</v>
      </c>
      <c r="BH376" s="245">
        <f>IF(N376="sníž. přenesená",J376,0)</f>
        <v>0</v>
      </c>
      <c r="BI376" s="245">
        <f>IF(N376="nulová",J376,0)</f>
        <v>0</v>
      </c>
      <c r="BJ376" s="25" t="s">
        <v>24</v>
      </c>
      <c r="BK376" s="245">
        <f>ROUND(I376*H376,2)</f>
        <v>0</v>
      </c>
      <c r="BL376" s="25" t="s">
        <v>137</v>
      </c>
      <c r="BM376" s="25" t="s">
        <v>908</v>
      </c>
    </row>
    <row r="377" spans="2:47" s="1" customFormat="1" ht="13.5">
      <c r="B377" s="47"/>
      <c r="C377" s="75"/>
      <c r="D377" s="246" t="s">
        <v>146</v>
      </c>
      <c r="E377" s="75"/>
      <c r="F377" s="247" t="s">
        <v>909</v>
      </c>
      <c r="G377" s="75"/>
      <c r="H377" s="75"/>
      <c r="I377" s="204"/>
      <c r="J377" s="75"/>
      <c r="K377" s="75"/>
      <c r="L377" s="73"/>
      <c r="M377" s="248"/>
      <c r="N377" s="48"/>
      <c r="O377" s="48"/>
      <c r="P377" s="48"/>
      <c r="Q377" s="48"/>
      <c r="R377" s="48"/>
      <c r="S377" s="48"/>
      <c r="T377" s="96"/>
      <c r="AT377" s="25" t="s">
        <v>146</v>
      </c>
      <c r="AU377" s="25" t="s">
        <v>85</v>
      </c>
    </row>
    <row r="378" spans="2:65" s="1" customFormat="1" ht="16.5" customHeight="1">
      <c r="B378" s="47"/>
      <c r="C378" s="284" t="s">
        <v>612</v>
      </c>
      <c r="D378" s="284" t="s">
        <v>330</v>
      </c>
      <c r="E378" s="285" t="s">
        <v>910</v>
      </c>
      <c r="F378" s="286" t="s">
        <v>911</v>
      </c>
      <c r="G378" s="287" t="s">
        <v>422</v>
      </c>
      <c r="H378" s="288">
        <v>1</v>
      </c>
      <c r="I378" s="289"/>
      <c r="J378" s="290">
        <f>ROUND(I378*H378,2)</f>
        <v>0</v>
      </c>
      <c r="K378" s="286" t="s">
        <v>177</v>
      </c>
      <c r="L378" s="291"/>
      <c r="M378" s="292" t="s">
        <v>22</v>
      </c>
      <c r="N378" s="293" t="s">
        <v>47</v>
      </c>
      <c r="O378" s="48"/>
      <c r="P378" s="243">
        <f>O378*H378</f>
        <v>0</v>
      </c>
      <c r="Q378" s="243">
        <v>0.01097</v>
      </c>
      <c r="R378" s="243">
        <f>Q378*H378</f>
        <v>0.01097</v>
      </c>
      <c r="S378" s="243">
        <v>0</v>
      </c>
      <c r="T378" s="244">
        <f>S378*H378</f>
        <v>0</v>
      </c>
      <c r="AR378" s="25" t="s">
        <v>218</v>
      </c>
      <c r="AT378" s="25" t="s">
        <v>330</v>
      </c>
      <c r="AU378" s="25" t="s">
        <v>85</v>
      </c>
      <c r="AY378" s="25" t="s">
        <v>138</v>
      </c>
      <c r="BE378" s="245">
        <f>IF(N378="základní",J378,0)</f>
        <v>0</v>
      </c>
      <c r="BF378" s="245">
        <f>IF(N378="snížená",J378,0)</f>
        <v>0</v>
      </c>
      <c r="BG378" s="245">
        <f>IF(N378="zákl. přenesená",J378,0)</f>
        <v>0</v>
      </c>
      <c r="BH378" s="245">
        <f>IF(N378="sníž. přenesená",J378,0)</f>
        <v>0</v>
      </c>
      <c r="BI378" s="245">
        <f>IF(N378="nulová",J378,0)</f>
        <v>0</v>
      </c>
      <c r="BJ378" s="25" t="s">
        <v>24</v>
      </c>
      <c r="BK378" s="245">
        <f>ROUND(I378*H378,2)</f>
        <v>0</v>
      </c>
      <c r="BL378" s="25" t="s">
        <v>137</v>
      </c>
      <c r="BM378" s="25" t="s">
        <v>912</v>
      </c>
    </row>
    <row r="379" spans="2:47" s="1" customFormat="1" ht="13.5">
      <c r="B379" s="47"/>
      <c r="C379" s="75"/>
      <c r="D379" s="246" t="s">
        <v>146</v>
      </c>
      <c r="E379" s="75"/>
      <c r="F379" s="247" t="s">
        <v>911</v>
      </c>
      <c r="G379" s="75"/>
      <c r="H379" s="75"/>
      <c r="I379" s="204"/>
      <c r="J379" s="75"/>
      <c r="K379" s="75"/>
      <c r="L379" s="73"/>
      <c r="M379" s="248"/>
      <c r="N379" s="48"/>
      <c r="O379" s="48"/>
      <c r="P379" s="48"/>
      <c r="Q379" s="48"/>
      <c r="R379" s="48"/>
      <c r="S379" s="48"/>
      <c r="T379" s="96"/>
      <c r="AT379" s="25" t="s">
        <v>146</v>
      </c>
      <c r="AU379" s="25" t="s">
        <v>85</v>
      </c>
    </row>
    <row r="380" spans="2:65" s="1" customFormat="1" ht="16.5" customHeight="1">
      <c r="B380" s="47"/>
      <c r="C380" s="234" t="s">
        <v>618</v>
      </c>
      <c r="D380" s="234" t="s">
        <v>140</v>
      </c>
      <c r="E380" s="235" t="s">
        <v>517</v>
      </c>
      <c r="F380" s="236" t="s">
        <v>518</v>
      </c>
      <c r="G380" s="237" t="s">
        <v>422</v>
      </c>
      <c r="H380" s="238">
        <v>7</v>
      </c>
      <c r="I380" s="239"/>
      <c r="J380" s="240">
        <f>ROUND(I380*H380,2)</f>
        <v>0</v>
      </c>
      <c r="K380" s="236" t="s">
        <v>177</v>
      </c>
      <c r="L380" s="73"/>
      <c r="M380" s="241" t="s">
        <v>22</v>
      </c>
      <c r="N380" s="242" t="s">
        <v>47</v>
      </c>
      <c r="O380" s="48"/>
      <c r="P380" s="243">
        <f>O380*H380</f>
        <v>0</v>
      </c>
      <c r="Q380" s="243">
        <v>0.00162</v>
      </c>
      <c r="R380" s="243">
        <f>Q380*H380</f>
        <v>0.01134</v>
      </c>
      <c r="S380" s="243">
        <v>0</v>
      </c>
      <c r="T380" s="244">
        <f>S380*H380</f>
        <v>0</v>
      </c>
      <c r="AR380" s="25" t="s">
        <v>137</v>
      </c>
      <c r="AT380" s="25" t="s">
        <v>140</v>
      </c>
      <c r="AU380" s="25" t="s">
        <v>85</v>
      </c>
      <c r="AY380" s="25" t="s">
        <v>138</v>
      </c>
      <c r="BE380" s="245">
        <f>IF(N380="základní",J380,0)</f>
        <v>0</v>
      </c>
      <c r="BF380" s="245">
        <f>IF(N380="snížená",J380,0)</f>
        <v>0</v>
      </c>
      <c r="BG380" s="245">
        <f>IF(N380="zákl. přenesená",J380,0)</f>
        <v>0</v>
      </c>
      <c r="BH380" s="245">
        <f>IF(N380="sníž. přenesená",J380,0)</f>
        <v>0</v>
      </c>
      <c r="BI380" s="245">
        <f>IF(N380="nulová",J380,0)</f>
        <v>0</v>
      </c>
      <c r="BJ380" s="25" t="s">
        <v>24</v>
      </c>
      <c r="BK380" s="245">
        <f>ROUND(I380*H380,2)</f>
        <v>0</v>
      </c>
      <c r="BL380" s="25" t="s">
        <v>137</v>
      </c>
      <c r="BM380" s="25" t="s">
        <v>913</v>
      </c>
    </row>
    <row r="381" spans="2:47" s="1" customFormat="1" ht="13.5">
      <c r="B381" s="47"/>
      <c r="C381" s="75"/>
      <c r="D381" s="246" t="s">
        <v>146</v>
      </c>
      <c r="E381" s="75"/>
      <c r="F381" s="247" t="s">
        <v>520</v>
      </c>
      <c r="G381" s="75"/>
      <c r="H381" s="75"/>
      <c r="I381" s="204"/>
      <c r="J381" s="75"/>
      <c r="K381" s="75"/>
      <c r="L381" s="73"/>
      <c r="M381" s="248"/>
      <c r="N381" s="48"/>
      <c r="O381" s="48"/>
      <c r="P381" s="48"/>
      <c r="Q381" s="48"/>
      <c r="R381" s="48"/>
      <c r="S381" s="48"/>
      <c r="T381" s="96"/>
      <c r="AT381" s="25" t="s">
        <v>146</v>
      </c>
      <c r="AU381" s="25" t="s">
        <v>85</v>
      </c>
    </row>
    <row r="382" spans="2:65" s="1" customFormat="1" ht="16.5" customHeight="1">
      <c r="B382" s="47"/>
      <c r="C382" s="284" t="s">
        <v>623</v>
      </c>
      <c r="D382" s="284" t="s">
        <v>330</v>
      </c>
      <c r="E382" s="285" t="s">
        <v>522</v>
      </c>
      <c r="F382" s="286" t="s">
        <v>523</v>
      </c>
      <c r="G382" s="287" t="s">
        <v>422</v>
      </c>
      <c r="H382" s="288">
        <v>7</v>
      </c>
      <c r="I382" s="289"/>
      <c r="J382" s="290">
        <f>ROUND(I382*H382,2)</f>
        <v>0</v>
      </c>
      <c r="K382" s="286" t="s">
        <v>177</v>
      </c>
      <c r="L382" s="291"/>
      <c r="M382" s="292" t="s">
        <v>22</v>
      </c>
      <c r="N382" s="293" t="s">
        <v>47</v>
      </c>
      <c r="O382" s="48"/>
      <c r="P382" s="243">
        <f>O382*H382</f>
        <v>0</v>
      </c>
      <c r="Q382" s="243">
        <v>0.01847</v>
      </c>
      <c r="R382" s="243">
        <f>Q382*H382</f>
        <v>0.12929000000000002</v>
      </c>
      <c r="S382" s="243">
        <v>0</v>
      </c>
      <c r="T382" s="244">
        <f>S382*H382</f>
        <v>0</v>
      </c>
      <c r="AR382" s="25" t="s">
        <v>218</v>
      </c>
      <c r="AT382" s="25" t="s">
        <v>330</v>
      </c>
      <c r="AU382" s="25" t="s">
        <v>85</v>
      </c>
      <c r="AY382" s="25" t="s">
        <v>138</v>
      </c>
      <c r="BE382" s="245">
        <f>IF(N382="základní",J382,0)</f>
        <v>0</v>
      </c>
      <c r="BF382" s="245">
        <f>IF(N382="snížená",J382,0)</f>
        <v>0</v>
      </c>
      <c r="BG382" s="245">
        <f>IF(N382="zákl. přenesená",J382,0)</f>
        <v>0</v>
      </c>
      <c r="BH382" s="245">
        <f>IF(N382="sníž. přenesená",J382,0)</f>
        <v>0</v>
      </c>
      <c r="BI382" s="245">
        <f>IF(N382="nulová",J382,0)</f>
        <v>0</v>
      </c>
      <c r="BJ382" s="25" t="s">
        <v>24</v>
      </c>
      <c r="BK382" s="245">
        <f>ROUND(I382*H382,2)</f>
        <v>0</v>
      </c>
      <c r="BL382" s="25" t="s">
        <v>137</v>
      </c>
      <c r="BM382" s="25" t="s">
        <v>914</v>
      </c>
    </row>
    <row r="383" spans="2:47" s="1" customFormat="1" ht="13.5">
      <c r="B383" s="47"/>
      <c r="C383" s="75"/>
      <c r="D383" s="246" t="s">
        <v>146</v>
      </c>
      <c r="E383" s="75"/>
      <c r="F383" s="247" t="s">
        <v>523</v>
      </c>
      <c r="G383" s="75"/>
      <c r="H383" s="75"/>
      <c r="I383" s="204"/>
      <c r="J383" s="75"/>
      <c r="K383" s="75"/>
      <c r="L383" s="73"/>
      <c r="M383" s="248"/>
      <c r="N383" s="48"/>
      <c r="O383" s="48"/>
      <c r="P383" s="48"/>
      <c r="Q383" s="48"/>
      <c r="R383" s="48"/>
      <c r="S383" s="48"/>
      <c r="T383" s="96"/>
      <c r="AT383" s="25" t="s">
        <v>146</v>
      </c>
      <c r="AU383" s="25" t="s">
        <v>85</v>
      </c>
    </row>
    <row r="384" spans="2:65" s="1" customFormat="1" ht="16.5" customHeight="1">
      <c r="B384" s="47"/>
      <c r="C384" s="234" t="s">
        <v>630</v>
      </c>
      <c r="D384" s="234" t="s">
        <v>140</v>
      </c>
      <c r="E384" s="235" t="s">
        <v>530</v>
      </c>
      <c r="F384" s="236" t="s">
        <v>531</v>
      </c>
      <c r="G384" s="237" t="s">
        <v>422</v>
      </c>
      <c r="H384" s="238">
        <v>3</v>
      </c>
      <c r="I384" s="239"/>
      <c r="J384" s="240">
        <f>ROUND(I384*H384,2)</f>
        <v>0</v>
      </c>
      <c r="K384" s="236" t="s">
        <v>177</v>
      </c>
      <c r="L384" s="73"/>
      <c r="M384" s="241" t="s">
        <v>22</v>
      </c>
      <c r="N384" s="242" t="s">
        <v>47</v>
      </c>
      <c r="O384" s="48"/>
      <c r="P384" s="243">
        <f>O384*H384</f>
        <v>0</v>
      </c>
      <c r="Q384" s="243">
        <v>0.00034</v>
      </c>
      <c r="R384" s="243">
        <f>Q384*H384</f>
        <v>0.00102</v>
      </c>
      <c r="S384" s="243">
        <v>0</v>
      </c>
      <c r="T384" s="244">
        <f>S384*H384</f>
        <v>0</v>
      </c>
      <c r="AR384" s="25" t="s">
        <v>137</v>
      </c>
      <c r="AT384" s="25" t="s">
        <v>140</v>
      </c>
      <c r="AU384" s="25" t="s">
        <v>85</v>
      </c>
      <c r="AY384" s="25" t="s">
        <v>138</v>
      </c>
      <c r="BE384" s="245">
        <f>IF(N384="základní",J384,0)</f>
        <v>0</v>
      </c>
      <c r="BF384" s="245">
        <f>IF(N384="snížená",J384,0)</f>
        <v>0</v>
      </c>
      <c r="BG384" s="245">
        <f>IF(N384="zákl. přenesená",J384,0)</f>
        <v>0</v>
      </c>
      <c r="BH384" s="245">
        <f>IF(N384="sníž. přenesená",J384,0)</f>
        <v>0</v>
      </c>
      <c r="BI384" s="245">
        <f>IF(N384="nulová",J384,0)</f>
        <v>0</v>
      </c>
      <c r="BJ384" s="25" t="s">
        <v>24</v>
      </c>
      <c r="BK384" s="245">
        <f>ROUND(I384*H384,2)</f>
        <v>0</v>
      </c>
      <c r="BL384" s="25" t="s">
        <v>137</v>
      </c>
      <c r="BM384" s="25" t="s">
        <v>915</v>
      </c>
    </row>
    <row r="385" spans="2:47" s="1" customFormat="1" ht="13.5">
      <c r="B385" s="47"/>
      <c r="C385" s="75"/>
      <c r="D385" s="246" t="s">
        <v>146</v>
      </c>
      <c r="E385" s="75"/>
      <c r="F385" s="247" t="s">
        <v>533</v>
      </c>
      <c r="G385" s="75"/>
      <c r="H385" s="75"/>
      <c r="I385" s="204"/>
      <c r="J385" s="75"/>
      <c r="K385" s="75"/>
      <c r="L385" s="73"/>
      <c r="M385" s="248"/>
      <c r="N385" s="48"/>
      <c r="O385" s="48"/>
      <c r="P385" s="48"/>
      <c r="Q385" s="48"/>
      <c r="R385" s="48"/>
      <c r="S385" s="48"/>
      <c r="T385" s="96"/>
      <c r="AT385" s="25" t="s">
        <v>146</v>
      </c>
      <c r="AU385" s="25" t="s">
        <v>85</v>
      </c>
    </row>
    <row r="386" spans="2:65" s="1" customFormat="1" ht="16.5" customHeight="1">
      <c r="B386" s="47"/>
      <c r="C386" s="284" t="s">
        <v>636</v>
      </c>
      <c r="D386" s="284" t="s">
        <v>330</v>
      </c>
      <c r="E386" s="285" t="s">
        <v>916</v>
      </c>
      <c r="F386" s="286" t="s">
        <v>536</v>
      </c>
      <c r="G386" s="287" t="s">
        <v>422</v>
      </c>
      <c r="H386" s="288">
        <v>3</v>
      </c>
      <c r="I386" s="289"/>
      <c r="J386" s="290">
        <f>ROUND(I386*H386,2)</f>
        <v>0</v>
      </c>
      <c r="K386" s="286" t="s">
        <v>22</v>
      </c>
      <c r="L386" s="291"/>
      <c r="M386" s="292" t="s">
        <v>22</v>
      </c>
      <c r="N386" s="293" t="s">
        <v>47</v>
      </c>
      <c r="O386" s="48"/>
      <c r="P386" s="243">
        <f>O386*H386</f>
        <v>0</v>
      </c>
      <c r="Q386" s="243">
        <v>0.0325</v>
      </c>
      <c r="R386" s="243">
        <f>Q386*H386</f>
        <v>0.0975</v>
      </c>
      <c r="S386" s="243">
        <v>0</v>
      </c>
      <c r="T386" s="244">
        <f>S386*H386</f>
        <v>0</v>
      </c>
      <c r="AR386" s="25" t="s">
        <v>218</v>
      </c>
      <c r="AT386" s="25" t="s">
        <v>330</v>
      </c>
      <c r="AU386" s="25" t="s">
        <v>85</v>
      </c>
      <c r="AY386" s="25" t="s">
        <v>138</v>
      </c>
      <c r="BE386" s="245">
        <f>IF(N386="základní",J386,0)</f>
        <v>0</v>
      </c>
      <c r="BF386" s="245">
        <f>IF(N386="snížená",J386,0)</f>
        <v>0</v>
      </c>
      <c r="BG386" s="245">
        <f>IF(N386="zákl. přenesená",J386,0)</f>
        <v>0</v>
      </c>
      <c r="BH386" s="245">
        <f>IF(N386="sníž. přenesená",J386,0)</f>
        <v>0</v>
      </c>
      <c r="BI386" s="245">
        <f>IF(N386="nulová",J386,0)</f>
        <v>0</v>
      </c>
      <c r="BJ386" s="25" t="s">
        <v>24</v>
      </c>
      <c r="BK386" s="245">
        <f>ROUND(I386*H386,2)</f>
        <v>0</v>
      </c>
      <c r="BL386" s="25" t="s">
        <v>137</v>
      </c>
      <c r="BM386" s="25" t="s">
        <v>917</v>
      </c>
    </row>
    <row r="387" spans="2:47" s="1" customFormat="1" ht="13.5">
      <c r="B387" s="47"/>
      <c r="C387" s="75"/>
      <c r="D387" s="246" t="s">
        <v>146</v>
      </c>
      <c r="E387" s="75"/>
      <c r="F387" s="247" t="s">
        <v>536</v>
      </c>
      <c r="G387" s="75"/>
      <c r="H387" s="75"/>
      <c r="I387" s="204"/>
      <c r="J387" s="75"/>
      <c r="K387" s="75"/>
      <c r="L387" s="73"/>
      <c r="M387" s="248"/>
      <c r="N387" s="48"/>
      <c r="O387" s="48"/>
      <c r="P387" s="48"/>
      <c r="Q387" s="48"/>
      <c r="R387" s="48"/>
      <c r="S387" s="48"/>
      <c r="T387" s="96"/>
      <c r="AT387" s="25" t="s">
        <v>146</v>
      </c>
      <c r="AU387" s="25" t="s">
        <v>85</v>
      </c>
    </row>
    <row r="388" spans="2:65" s="1" customFormat="1" ht="16.5" customHeight="1">
      <c r="B388" s="47"/>
      <c r="C388" s="234" t="s">
        <v>642</v>
      </c>
      <c r="D388" s="234" t="s">
        <v>140</v>
      </c>
      <c r="E388" s="235" t="s">
        <v>539</v>
      </c>
      <c r="F388" s="236" t="s">
        <v>540</v>
      </c>
      <c r="G388" s="237" t="s">
        <v>422</v>
      </c>
      <c r="H388" s="238">
        <v>1</v>
      </c>
      <c r="I388" s="239"/>
      <c r="J388" s="240">
        <f>ROUND(I388*H388,2)</f>
        <v>0</v>
      </c>
      <c r="K388" s="236" t="s">
        <v>177</v>
      </c>
      <c r="L388" s="73"/>
      <c r="M388" s="241" t="s">
        <v>22</v>
      </c>
      <c r="N388" s="242" t="s">
        <v>47</v>
      </c>
      <c r="O388" s="48"/>
      <c r="P388" s="243">
        <f>O388*H388</f>
        <v>0</v>
      </c>
      <c r="Q388" s="243">
        <v>0.00034</v>
      </c>
      <c r="R388" s="243">
        <f>Q388*H388</f>
        <v>0.00034</v>
      </c>
      <c r="S388" s="243">
        <v>0</v>
      </c>
      <c r="T388" s="244">
        <f>S388*H388</f>
        <v>0</v>
      </c>
      <c r="AR388" s="25" t="s">
        <v>137</v>
      </c>
      <c r="AT388" s="25" t="s">
        <v>140</v>
      </c>
      <c r="AU388" s="25" t="s">
        <v>85</v>
      </c>
      <c r="AY388" s="25" t="s">
        <v>138</v>
      </c>
      <c r="BE388" s="245">
        <f>IF(N388="základní",J388,0)</f>
        <v>0</v>
      </c>
      <c r="BF388" s="245">
        <f>IF(N388="snížená",J388,0)</f>
        <v>0</v>
      </c>
      <c r="BG388" s="245">
        <f>IF(N388="zákl. přenesená",J388,0)</f>
        <v>0</v>
      </c>
      <c r="BH388" s="245">
        <f>IF(N388="sníž. přenesená",J388,0)</f>
        <v>0</v>
      </c>
      <c r="BI388" s="245">
        <f>IF(N388="nulová",J388,0)</f>
        <v>0</v>
      </c>
      <c r="BJ388" s="25" t="s">
        <v>24</v>
      </c>
      <c r="BK388" s="245">
        <f>ROUND(I388*H388,2)</f>
        <v>0</v>
      </c>
      <c r="BL388" s="25" t="s">
        <v>137</v>
      </c>
      <c r="BM388" s="25" t="s">
        <v>918</v>
      </c>
    </row>
    <row r="389" spans="2:47" s="1" customFormat="1" ht="13.5">
      <c r="B389" s="47"/>
      <c r="C389" s="75"/>
      <c r="D389" s="246" t="s">
        <v>146</v>
      </c>
      <c r="E389" s="75"/>
      <c r="F389" s="247" t="s">
        <v>542</v>
      </c>
      <c r="G389" s="75"/>
      <c r="H389" s="75"/>
      <c r="I389" s="204"/>
      <c r="J389" s="75"/>
      <c r="K389" s="75"/>
      <c r="L389" s="73"/>
      <c r="M389" s="248"/>
      <c r="N389" s="48"/>
      <c r="O389" s="48"/>
      <c r="P389" s="48"/>
      <c r="Q389" s="48"/>
      <c r="R389" s="48"/>
      <c r="S389" s="48"/>
      <c r="T389" s="96"/>
      <c r="AT389" s="25" t="s">
        <v>146</v>
      </c>
      <c r="AU389" s="25" t="s">
        <v>85</v>
      </c>
    </row>
    <row r="390" spans="2:65" s="1" customFormat="1" ht="16.5" customHeight="1">
      <c r="B390" s="47"/>
      <c r="C390" s="284" t="s">
        <v>648</v>
      </c>
      <c r="D390" s="284" t="s">
        <v>330</v>
      </c>
      <c r="E390" s="285" t="s">
        <v>544</v>
      </c>
      <c r="F390" s="286" t="s">
        <v>545</v>
      </c>
      <c r="G390" s="287" t="s">
        <v>422</v>
      </c>
      <c r="H390" s="288">
        <v>1</v>
      </c>
      <c r="I390" s="289"/>
      <c r="J390" s="290">
        <f>ROUND(I390*H390,2)</f>
        <v>0</v>
      </c>
      <c r="K390" s="286" t="s">
        <v>22</v>
      </c>
      <c r="L390" s="291"/>
      <c r="M390" s="292" t="s">
        <v>22</v>
      </c>
      <c r="N390" s="293" t="s">
        <v>47</v>
      </c>
      <c r="O390" s="48"/>
      <c r="P390" s="243">
        <f>O390*H390</f>
        <v>0</v>
      </c>
      <c r="Q390" s="243">
        <v>0.068</v>
      </c>
      <c r="R390" s="243">
        <f>Q390*H390</f>
        <v>0.068</v>
      </c>
      <c r="S390" s="243">
        <v>0</v>
      </c>
      <c r="T390" s="244">
        <f>S390*H390</f>
        <v>0</v>
      </c>
      <c r="AR390" s="25" t="s">
        <v>218</v>
      </c>
      <c r="AT390" s="25" t="s">
        <v>330</v>
      </c>
      <c r="AU390" s="25" t="s">
        <v>85</v>
      </c>
      <c r="AY390" s="25" t="s">
        <v>138</v>
      </c>
      <c r="BE390" s="245">
        <f>IF(N390="základní",J390,0)</f>
        <v>0</v>
      </c>
      <c r="BF390" s="245">
        <f>IF(N390="snížená",J390,0)</f>
        <v>0</v>
      </c>
      <c r="BG390" s="245">
        <f>IF(N390="zákl. přenesená",J390,0)</f>
        <v>0</v>
      </c>
      <c r="BH390" s="245">
        <f>IF(N390="sníž. přenesená",J390,0)</f>
        <v>0</v>
      </c>
      <c r="BI390" s="245">
        <f>IF(N390="nulová",J390,0)</f>
        <v>0</v>
      </c>
      <c r="BJ390" s="25" t="s">
        <v>24</v>
      </c>
      <c r="BK390" s="245">
        <f>ROUND(I390*H390,2)</f>
        <v>0</v>
      </c>
      <c r="BL390" s="25" t="s">
        <v>137</v>
      </c>
      <c r="BM390" s="25" t="s">
        <v>919</v>
      </c>
    </row>
    <row r="391" spans="2:47" s="1" customFormat="1" ht="13.5">
      <c r="B391" s="47"/>
      <c r="C391" s="75"/>
      <c r="D391" s="246" t="s">
        <v>146</v>
      </c>
      <c r="E391" s="75"/>
      <c r="F391" s="247" t="s">
        <v>545</v>
      </c>
      <c r="G391" s="75"/>
      <c r="H391" s="75"/>
      <c r="I391" s="204"/>
      <c r="J391" s="75"/>
      <c r="K391" s="75"/>
      <c r="L391" s="73"/>
      <c r="M391" s="248"/>
      <c r="N391" s="48"/>
      <c r="O391" s="48"/>
      <c r="P391" s="48"/>
      <c r="Q391" s="48"/>
      <c r="R391" s="48"/>
      <c r="S391" s="48"/>
      <c r="T391" s="96"/>
      <c r="AT391" s="25" t="s">
        <v>146</v>
      </c>
      <c r="AU391" s="25" t="s">
        <v>85</v>
      </c>
    </row>
    <row r="392" spans="2:65" s="1" customFormat="1" ht="16.5" customHeight="1">
      <c r="B392" s="47"/>
      <c r="C392" s="234" t="s">
        <v>654</v>
      </c>
      <c r="D392" s="234" t="s">
        <v>140</v>
      </c>
      <c r="E392" s="235" t="s">
        <v>920</v>
      </c>
      <c r="F392" s="236" t="s">
        <v>921</v>
      </c>
      <c r="G392" s="237" t="s">
        <v>422</v>
      </c>
      <c r="H392" s="238">
        <v>16</v>
      </c>
      <c r="I392" s="239"/>
      <c r="J392" s="240">
        <f>ROUND(I392*H392,2)</f>
        <v>0</v>
      </c>
      <c r="K392" s="236" t="s">
        <v>177</v>
      </c>
      <c r="L392" s="73"/>
      <c r="M392" s="241" t="s">
        <v>22</v>
      </c>
      <c r="N392" s="242" t="s">
        <v>47</v>
      </c>
      <c r="O392" s="48"/>
      <c r="P392" s="243">
        <f>O392*H392</f>
        <v>0</v>
      </c>
      <c r="Q392" s="243">
        <v>0.00165</v>
      </c>
      <c r="R392" s="243">
        <f>Q392*H392</f>
        <v>0.0264</v>
      </c>
      <c r="S392" s="243">
        <v>0</v>
      </c>
      <c r="T392" s="244">
        <f>S392*H392</f>
        <v>0</v>
      </c>
      <c r="AR392" s="25" t="s">
        <v>137</v>
      </c>
      <c r="AT392" s="25" t="s">
        <v>140</v>
      </c>
      <c r="AU392" s="25" t="s">
        <v>85</v>
      </c>
      <c r="AY392" s="25" t="s">
        <v>138</v>
      </c>
      <c r="BE392" s="245">
        <f>IF(N392="základní",J392,0)</f>
        <v>0</v>
      </c>
      <c r="BF392" s="245">
        <f>IF(N392="snížená",J392,0)</f>
        <v>0</v>
      </c>
      <c r="BG392" s="245">
        <f>IF(N392="zákl. přenesená",J392,0)</f>
        <v>0</v>
      </c>
      <c r="BH392" s="245">
        <f>IF(N392="sníž. přenesená",J392,0)</f>
        <v>0</v>
      </c>
      <c r="BI392" s="245">
        <f>IF(N392="nulová",J392,0)</f>
        <v>0</v>
      </c>
      <c r="BJ392" s="25" t="s">
        <v>24</v>
      </c>
      <c r="BK392" s="245">
        <f>ROUND(I392*H392,2)</f>
        <v>0</v>
      </c>
      <c r="BL392" s="25" t="s">
        <v>137</v>
      </c>
      <c r="BM392" s="25" t="s">
        <v>922</v>
      </c>
    </row>
    <row r="393" spans="2:47" s="1" customFormat="1" ht="13.5">
      <c r="B393" s="47"/>
      <c r="C393" s="75"/>
      <c r="D393" s="246" t="s">
        <v>146</v>
      </c>
      <c r="E393" s="75"/>
      <c r="F393" s="247" t="s">
        <v>923</v>
      </c>
      <c r="G393" s="75"/>
      <c r="H393" s="75"/>
      <c r="I393" s="204"/>
      <c r="J393" s="75"/>
      <c r="K393" s="75"/>
      <c r="L393" s="73"/>
      <c r="M393" s="248"/>
      <c r="N393" s="48"/>
      <c r="O393" s="48"/>
      <c r="P393" s="48"/>
      <c r="Q393" s="48"/>
      <c r="R393" s="48"/>
      <c r="S393" s="48"/>
      <c r="T393" s="96"/>
      <c r="AT393" s="25" t="s">
        <v>146</v>
      </c>
      <c r="AU393" s="25" t="s">
        <v>85</v>
      </c>
    </row>
    <row r="394" spans="2:65" s="1" customFormat="1" ht="16.5" customHeight="1">
      <c r="B394" s="47"/>
      <c r="C394" s="284" t="s">
        <v>661</v>
      </c>
      <c r="D394" s="284" t="s">
        <v>330</v>
      </c>
      <c r="E394" s="285" t="s">
        <v>924</v>
      </c>
      <c r="F394" s="286" t="s">
        <v>925</v>
      </c>
      <c r="G394" s="287" t="s">
        <v>422</v>
      </c>
      <c r="H394" s="288">
        <v>16</v>
      </c>
      <c r="I394" s="289"/>
      <c r="J394" s="290">
        <f>ROUND(I394*H394,2)</f>
        <v>0</v>
      </c>
      <c r="K394" s="286" t="s">
        <v>177</v>
      </c>
      <c r="L394" s="291"/>
      <c r="M394" s="292" t="s">
        <v>22</v>
      </c>
      <c r="N394" s="293" t="s">
        <v>47</v>
      </c>
      <c r="O394" s="48"/>
      <c r="P394" s="243">
        <f>O394*H394</f>
        <v>0</v>
      </c>
      <c r="Q394" s="243">
        <v>0.0245</v>
      </c>
      <c r="R394" s="243">
        <f>Q394*H394</f>
        <v>0.392</v>
      </c>
      <c r="S394" s="243">
        <v>0</v>
      </c>
      <c r="T394" s="244">
        <f>S394*H394</f>
        <v>0</v>
      </c>
      <c r="AR394" s="25" t="s">
        <v>218</v>
      </c>
      <c r="AT394" s="25" t="s">
        <v>330</v>
      </c>
      <c r="AU394" s="25" t="s">
        <v>85</v>
      </c>
      <c r="AY394" s="25" t="s">
        <v>138</v>
      </c>
      <c r="BE394" s="245">
        <f>IF(N394="základní",J394,0)</f>
        <v>0</v>
      </c>
      <c r="BF394" s="245">
        <f>IF(N394="snížená",J394,0)</f>
        <v>0</v>
      </c>
      <c r="BG394" s="245">
        <f>IF(N394="zákl. přenesená",J394,0)</f>
        <v>0</v>
      </c>
      <c r="BH394" s="245">
        <f>IF(N394="sníž. přenesená",J394,0)</f>
        <v>0</v>
      </c>
      <c r="BI394" s="245">
        <f>IF(N394="nulová",J394,0)</f>
        <v>0</v>
      </c>
      <c r="BJ394" s="25" t="s">
        <v>24</v>
      </c>
      <c r="BK394" s="245">
        <f>ROUND(I394*H394,2)</f>
        <v>0</v>
      </c>
      <c r="BL394" s="25" t="s">
        <v>137</v>
      </c>
      <c r="BM394" s="25" t="s">
        <v>926</v>
      </c>
    </row>
    <row r="395" spans="2:47" s="1" customFormat="1" ht="13.5">
      <c r="B395" s="47"/>
      <c r="C395" s="75"/>
      <c r="D395" s="246" t="s">
        <v>146</v>
      </c>
      <c r="E395" s="75"/>
      <c r="F395" s="247" t="s">
        <v>925</v>
      </c>
      <c r="G395" s="75"/>
      <c r="H395" s="75"/>
      <c r="I395" s="204"/>
      <c r="J395" s="75"/>
      <c r="K395" s="75"/>
      <c r="L395" s="73"/>
      <c r="M395" s="248"/>
      <c r="N395" s="48"/>
      <c r="O395" s="48"/>
      <c r="P395" s="48"/>
      <c r="Q395" s="48"/>
      <c r="R395" s="48"/>
      <c r="S395" s="48"/>
      <c r="T395" s="96"/>
      <c r="AT395" s="25" t="s">
        <v>146</v>
      </c>
      <c r="AU395" s="25" t="s">
        <v>85</v>
      </c>
    </row>
    <row r="396" spans="2:65" s="1" customFormat="1" ht="16.5" customHeight="1">
      <c r="B396" s="47"/>
      <c r="C396" s="284" t="s">
        <v>666</v>
      </c>
      <c r="D396" s="284" t="s">
        <v>330</v>
      </c>
      <c r="E396" s="285" t="s">
        <v>526</v>
      </c>
      <c r="F396" s="286" t="s">
        <v>527</v>
      </c>
      <c r="G396" s="287" t="s">
        <v>456</v>
      </c>
      <c r="H396" s="288">
        <v>24</v>
      </c>
      <c r="I396" s="289"/>
      <c r="J396" s="290">
        <f>ROUND(I396*H396,2)</f>
        <v>0</v>
      </c>
      <c r="K396" s="286" t="s">
        <v>22</v>
      </c>
      <c r="L396" s="291"/>
      <c r="M396" s="292" t="s">
        <v>22</v>
      </c>
      <c r="N396" s="293" t="s">
        <v>47</v>
      </c>
      <c r="O396" s="48"/>
      <c r="P396" s="243">
        <f>O396*H396</f>
        <v>0</v>
      </c>
      <c r="Q396" s="243">
        <v>0.0073</v>
      </c>
      <c r="R396" s="243">
        <f>Q396*H396</f>
        <v>0.1752</v>
      </c>
      <c r="S396" s="243">
        <v>0</v>
      </c>
      <c r="T396" s="244">
        <f>S396*H396</f>
        <v>0</v>
      </c>
      <c r="AR396" s="25" t="s">
        <v>218</v>
      </c>
      <c r="AT396" s="25" t="s">
        <v>330</v>
      </c>
      <c r="AU396" s="25" t="s">
        <v>85</v>
      </c>
      <c r="AY396" s="25" t="s">
        <v>138</v>
      </c>
      <c r="BE396" s="245">
        <f>IF(N396="základní",J396,0)</f>
        <v>0</v>
      </c>
      <c r="BF396" s="245">
        <f>IF(N396="snížená",J396,0)</f>
        <v>0</v>
      </c>
      <c r="BG396" s="245">
        <f>IF(N396="zákl. přenesená",J396,0)</f>
        <v>0</v>
      </c>
      <c r="BH396" s="245">
        <f>IF(N396="sníž. přenesená",J396,0)</f>
        <v>0</v>
      </c>
      <c r="BI396" s="245">
        <f>IF(N396="nulová",J396,0)</f>
        <v>0</v>
      </c>
      <c r="BJ396" s="25" t="s">
        <v>24</v>
      </c>
      <c r="BK396" s="245">
        <f>ROUND(I396*H396,2)</f>
        <v>0</v>
      </c>
      <c r="BL396" s="25" t="s">
        <v>137</v>
      </c>
      <c r="BM396" s="25" t="s">
        <v>927</v>
      </c>
    </row>
    <row r="397" spans="2:47" s="1" customFormat="1" ht="13.5">
      <c r="B397" s="47"/>
      <c r="C397" s="75"/>
      <c r="D397" s="246" t="s">
        <v>146</v>
      </c>
      <c r="E397" s="75"/>
      <c r="F397" s="247" t="s">
        <v>527</v>
      </c>
      <c r="G397" s="75"/>
      <c r="H397" s="75"/>
      <c r="I397" s="204"/>
      <c r="J397" s="75"/>
      <c r="K397" s="75"/>
      <c r="L397" s="73"/>
      <c r="M397" s="248"/>
      <c r="N397" s="48"/>
      <c r="O397" s="48"/>
      <c r="P397" s="48"/>
      <c r="Q397" s="48"/>
      <c r="R397" s="48"/>
      <c r="S397" s="48"/>
      <c r="T397" s="96"/>
      <c r="AT397" s="25" t="s">
        <v>146</v>
      </c>
      <c r="AU397" s="25" t="s">
        <v>85</v>
      </c>
    </row>
    <row r="398" spans="2:65" s="1" customFormat="1" ht="16.5" customHeight="1">
      <c r="B398" s="47"/>
      <c r="C398" s="234" t="s">
        <v>671</v>
      </c>
      <c r="D398" s="234" t="s">
        <v>140</v>
      </c>
      <c r="E398" s="235" t="s">
        <v>548</v>
      </c>
      <c r="F398" s="236" t="s">
        <v>549</v>
      </c>
      <c r="G398" s="237" t="s">
        <v>203</v>
      </c>
      <c r="H398" s="238">
        <v>19.1</v>
      </c>
      <c r="I398" s="239"/>
      <c r="J398" s="240">
        <f>ROUND(I398*H398,2)</f>
        <v>0</v>
      </c>
      <c r="K398" s="236" t="s">
        <v>177</v>
      </c>
      <c r="L398" s="73"/>
      <c r="M398" s="241" t="s">
        <v>22</v>
      </c>
      <c r="N398" s="242" t="s">
        <v>47</v>
      </c>
      <c r="O398" s="48"/>
      <c r="P398" s="243">
        <f>O398*H398</f>
        <v>0</v>
      </c>
      <c r="Q398" s="243">
        <v>0</v>
      </c>
      <c r="R398" s="243">
        <f>Q398*H398</f>
        <v>0</v>
      </c>
      <c r="S398" s="243">
        <v>0</v>
      </c>
      <c r="T398" s="244">
        <f>S398*H398</f>
        <v>0</v>
      </c>
      <c r="AR398" s="25" t="s">
        <v>137</v>
      </c>
      <c r="AT398" s="25" t="s">
        <v>140</v>
      </c>
      <c r="AU398" s="25" t="s">
        <v>85</v>
      </c>
      <c r="AY398" s="25" t="s">
        <v>138</v>
      </c>
      <c r="BE398" s="245">
        <f>IF(N398="základní",J398,0)</f>
        <v>0</v>
      </c>
      <c r="BF398" s="245">
        <f>IF(N398="snížená",J398,0)</f>
        <v>0</v>
      </c>
      <c r="BG398" s="245">
        <f>IF(N398="zákl. přenesená",J398,0)</f>
        <v>0</v>
      </c>
      <c r="BH398" s="245">
        <f>IF(N398="sníž. přenesená",J398,0)</f>
        <v>0</v>
      </c>
      <c r="BI398" s="245">
        <f>IF(N398="nulová",J398,0)</f>
        <v>0</v>
      </c>
      <c r="BJ398" s="25" t="s">
        <v>24</v>
      </c>
      <c r="BK398" s="245">
        <f>ROUND(I398*H398,2)</f>
        <v>0</v>
      </c>
      <c r="BL398" s="25" t="s">
        <v>137</v>
      </c>
      <c r="BM398" s="25" t="s">
        <v>928</v>
      </c>
    </row>
    <row r="399" spans="2:47" s="1" customFormat="1" ht="13.5">
      <c r="B399" s="47"/>
      <c r="C399" s="75"/>
      <c r="D399" s="246" t="s">
        <v>146</v>
      </c>
      <c r="E399" s="75"/>
      <c r="F399" s="247" t="s">
        <v>551</v>
      </c>
      <c r="G399" s="75"/>
      <c r="H399" s="75"/>
      <c r="I399" s="204"/>
      <c r="J399" s="75"/>
      <c r="K399" s="75"/>
      <c r="L399" s="73"/>
      <c r="M399" s="248"/>
      <c r="N399" s="48"/>
      <c r="O399" s="48"/>
      <c r="P399" s="48"/>
      <c r="Q399" s="48"/>
      <c r="R399" s="48"/>
      <c r="S399" s="48"/>
      <c r="T399" s="96"/>
      <c r="AT399" s="25" t="s">
        <v>146</v>
      </c>
      <c r="AU399" s="25" t="s">
        <v>85</v>
      </c>
    </row>
    <row r="400" spans="2:51" s="13" customFormat="1" ht="13.5">
      <c r="B400" s="262"/>
      <c r="C400" s="263"/>
      <c r="D400" s="246" t="s">
        <v>180</v>
      </c>
      <c r="E400" s="264" t="s">
        <v>22</v>
      </c>
      <c r="F400" s="265" t="s">
        <v>929</v>
      </c>
      <c r="G400" s="263"/>
      <c r="H400" s="266">
        <v>19.1</v>
      </c>
      <c r="I400" s="267"/>
      <c r="J400" s="263"/>
      <c r="K400" s="263"/>
      <c r="L400" s="268"/>
      <c r="M400" s="269"/>
      <c r="N400" s="270"/>
      <c r="O400" s="270"/>
      <c r="P400" s="270"/>
      <c r="Q400" s="270"/>
      <c r="R400" s="270"/>
      <c r="S400" s="270"/>
      <c r="T400" s="271"/>
      <c r="AT400" s="272" t="s">
        <v>180</v>
      </c>
      <c r="AU400" s="272" t="s">
        <v>85</v>
      </c>
      <c r="AV400" s="13" t="s">
        <v>85</v>
      </c>
      <c r="AW400" s="13" t="s">
        <v>39</v>
      </c>
      <c r="AX400" s="13" t="s">
        <v>24</v>
      </c>
      <c r="AY400" s="272" t="s">
        <v>138</v>
      </c>
    </row>
    <row r="401" spans="2:65" s="1" customFormat="1" ht="16.5" customHeight="1">
      <c r="B401" s="47"/>
      <c r="C401" s="234" t="s">
        <v>678</v>
      </c>
      <c r="D401" s="234" t="s">
        <v>140</v>
      </c>
      <c r="E401" s="235" t="s">
        <v>930</v>
      </c>
      <c r="F401" s="236" t="s">
        <v>931</v>
      </c>
      <c r="G401" s="237" t="s">
        <v>203</v>
      </c>
      <c r="H401" s="238">
        <v>794.9</v>
      </c>
      <c r="I401" s="239"/>
      <c r="J401" s="240">
        <f>ROUND(I401*H401,2)</f>
        <v>0</v>
      </c>
      <c r="K401" s="236" t="s">
        <v>177</v>
      </c>
      <c r="L401" s="73"/>
      <c r="M401" s="241" t="s">
        <v>22</v>
      </c>
      <c r="N401" s="242" t="s">
        <v>47</v>
      </c>
      <c r="O401" s="48"/>
      <c r="P401" s="243">
        <f>O401*H401</f>
        <v>0</v>
      </c>
      <c r="Q401" s="243">
        <v>0</v>
      </c>
      <c r="R401" s="243">
        <f>Q401*H401</f>
        <v>0</v>
      </c>
      <c r="S401" s="243">
        <v>0</v>
      </c>
      <c r="T401" s="244">
        <f>S401*H401</f>
        <v>0</v>
      </c>
      <c r="AR401" s="25" t="s">
        <v>137</v>
      </c>
      <c r="AT401" s="25" t="s">
        <v>140</v>
      </c>
      <c r="AU401" s="25" t="s">
        <v>85</v>
      </c>
      <c r="AY401" s="25" t="s">
        <v>138</v>
      </c>
      <c r="BE401" s="245">
        <f>IF(N401="základní",J401,0)</f>
        <v>0</v>
      </c>
      <c r="BF401" s="245">
        <f>IF(N401="snížená",J401,0)</f>
        <v>0</v>
      </c>
      <c r="BG401" s="245">
        <f>IF(N401="zákl. přenesená",J401,0)</f>
        <v>0</v>
      </c>
      <c r="BH401" s="245">
        <f>IF(N401="sníž. přenesená",J401,0)</f>
        <v>0</v>
      </c>
      <c r="BI401" s="245">
        <f>IF(N401="nulová",J401,0)</f>
        <v>0</v>
      </c>
      <c r="BJ401" s="25" t="s">
        <v>24</v>
      </c>
      <c r="BK401" s="245">
        <f>ROUND(I401*H401,2)</f>
        <v>0</v>
      </c>
      <c r="BL401" s="25" t="s">
        <v>137</v>
      </c>
      <c r="BM401" s="25" t="s">
        <v>932</v>
      </c>
    </row>
    <row r="402" spans="2:47" s="1" customFormat="1" ht="13.5">
      <c r="B402" s="47"/>
      <c r="C402" s="75"/>
      <c r="D402" s="246" t="s">
        <v>146</v>
      </c>
      <c r="E402" s="75"/>
      <c r="F402" s="247" t="s">
        <v>933</v>
      </c>
      <c r="G402" s="75"/>
      <c r="H402" s="75"/>
      <c r="I402" s="204"/>
      <c r="J402" s="75"/>
      <c r="K402" s="75"/>
      <c r="L402" s="73"/>
      <c r="M402" s="248"/>
      <c r="N402" s="48"/>
      <c r="O402" s="48"/>
      <c r="P402" s="48"/>
      <c r="Q402" s="48"/>
      <c r="R402" s="48"/>
      <c r="S402" s="48"/>
      <c r="T402" s="96"/>
      <c r="AT402" s="25" t="s">
        <v>146</v>
      </c>
      <c r="AU402" s="25" t="s">
        <v>85</v>
      </c>
    </row>
    <row r="403" spans="2:51" s="13" customFormat="1" ht="13.5">
      <c r="B403" s="262"/>
      <c r="C403" s="263"/>
      <c r="D403" s="246" t="s">
        <v>180</v>
      </c>
      <c r="E403" s="264" t="s">
        <v>22</v>
      </c>
      <c r="F403" s="265" t="s">
        <v>877</v>
      </c>
      <c r="G403" s="263"/>
      <c r="H403" s="266">
        <v>794.9</v>
      </c>
      <c r="I403" s="267"/>
      <c r="J403" s="263"/>
      <c r="K403" s="263"/>
      <c r="L403" s="268"/>
      <c r="M403" s="269"/>
      <c r="N403" s="270"/>
      <c r="O403" s="270"/>
      <c r="P403" s="270"/>
      <c r="Q403" s="270"/>
      <c r="R403" s="270"/>
      <c r="S403" s="270"/>
      <c r="T403" s="271"/>
      <c r="AT403" s="272" t="s">
        <v>180</v>
      </c>
      <c r="AU403" s="272" t="s">
        <v>85</v>
      </c>
      <c r="AV403" s="13" t="s">
        <v>85</v>
      </c>
      <c r="AW403" s="13" t="s">
        <v>39</v>
      </c>
      <c r="AX403" s="13" t="s">
        <v>24</v>
      </c>
      <c r="AY403" s="272" t="s">
        <v>138</v>
      </c>
    </row>
    <row r="404" spans="2:65" s="1" customFormat="1" ht="16.5" customHeight="1">
      <c r="B404" s="47"/>
      <c r="C404" s="234" t="s">
        <v>684</v>
      </c>
      <c r="D404" s="234" t="s">
        <v>140</v>
      </c>
      <c r="E404" s="235" t="s">
        <v>553</v>
      </c>
      <c r="F404" s="236" t="s">
        <v>554</v>
      </c>
      <c r="G404" s="237" t="s">
        <v>203</v>
      </c>
      <c r="H404" s="238">
        <v>1111.2</v>
      </c>
      <c r="I404" s="239"/>
      <c r="J404" s="240">
        <f>ROUND(I404*H404,2)</f>
        <v>0</v>
      </c>
      <c r="K404" s="236" t="s">
        <v>177</v>
      </c>
      <c r="L404" s="73"/>
      <c r="M404" s="241" t="s">
        <v>22</v>
      </c>
      <c r="N404" s="242" t="s">
        <v>47</v>
      </c>
      <c r="O404" s="48"/>
      <c r="P404" s="243">
        <f>O404*H404</f>
        <v>0</v>
      </c>
      <c r="Q404" s="243">
        <v>0</v>
      </c>
      <c r="R404" s="243">
        <f>Q404*H404</f>
        <v>0</v>
      </c>
      <c r="S404" s="243">
        <v>0</v>
      </c>
      <c r="T404" s="244">
        <f>S404*H404</f>
        <v>0</v>
      </c>
      <c r="AR404" s="25" t="s">
        <v>137</v>
      </c>
      <c r="AT404" s="25" t="s">
        <v>140</v>
      </c>
      <c r="AU404" s="25" t="s">
        <v>85</v>
      </c>
      <c r="AY404" s="25" t="s">
        <v>138</v>
      </c>
      <c r="BE404" s="245">
        <f>IF(N404="základní",J404,0)</f>
        <v>0</v>
      </c>
      <c r="BF404" s="245">
        <f>IF(N404="snížená",J404,0)</f>
        <v>0</v>
      </c>
      <c r="BG404" s="245">
        <f>IF(N404="zákl. přenesená",J404,0)</f>
        <v>0</v>
      </c>
      <c r="BH404" s="245">
        <f>IF(N404="sníž. přenesená",J404,0)</f>
        <v>0</v>
      </c>
      <c r="BI404" s="245">
        <f>IF(N404="nulová",J404,0)</f>
        <v>0</v>
      </c>
      <c r="BJ404" s="25" t="s">
        <v>24</v>
      </c>
      <c r="BK404" s="245">
        <f>ROUND(I404*H404,2)</f>
        <v>0</v>
      </c>
      <c r="BL404" s="25" t="s">
        <v>137</v>
      </c>
      <c r="BM404" s="25" t="s">
        <v>934</v>
      </c>
    </row>
    <row r="405" spans="2:47" s="1" customFormat="1" ht="13.5">
      <c r="B405" s="47"/>
      <c r="C405" s="75"/>
      <c r="D405" s="246" t="s">
        <v>146</v>
      </c>
      <c r="E405" s="75"/>
      <c r="F405" s="247" t="s">
        <v>554</v>
      </c>
      <c r="G405" s="75"/>
      <c r="H405" s="75"/>
      <c r="I405" s="204"/>
      <c r="J405" s="75"/>
      <c r="K405" s="75"/>
      <c r="L405" s="73"/>
      <c r="M405" s="248"/>
      <c r="N405" s="48"/>
      <c r="O405" s="48"/>
      <c r="P405" s="48"/>
      <c r="Q405" s="48"/>
      <c r="R405" s="48"/>
      <c r="S405" s="48"/>
      <c r="T405" s="96"/>
      <c r="AT405" s="25" t="s">
        <v>146</v>
      </c>
      <c r="AU405" s="25" t="s">
        <v>85</v>
      </c>
    </row>
    <row r="406" spans="2:51" s="13" customFormat="1" ht="13.5">
      <c r="B406" s="262"/>
      <c r="C406" s="263"/>
      <c r="D406" s="246" t="s">
        <v>180</v>
      </c>
      <c r="E406" s="264" t="s">
        <v>22</v>
      </c>
      <c r="F406" s="265" t="s">
        <v>935</v>
      </c>
      <c r="G406" s="263"/>
      <c r="H406" s="266">
        <v>811.2</v>
      </c>
      <c r="I406" s="267"/>
      <c r="J406" s="263"/>
      <c r="K406" s="263"/>
      <c r="L406" s="268"/>
      <c r="M406" s="269"/>
      <c r="N406" s="270"/>
      <c r="O406" s="270"/>
      <c r="P406" s="270"/>
      <c r="Q406" s="270"/>
      <c r="R406" s="270"/>
      <c r="S406" s="270"/>
      <c r="T406" s="271"/>
      <c r="AT406" s="272" t="s">
        <v>180</v>
      </c>
      <c r="AU406" s="272" t="s">
        <v>85</v>
      </c>
      <c r="AV406" s="13" t="s">
        <v>85</v>
      </c>
      <c r="AW406" s="13" t="s">
        <v>39</v>
      </c>
      <c r="AX406" s="13" t="s">
        <v>76</v>
      </c>
      <c r="AY406" s="272" t="s">
        <v>138</v>
      </c>
    </row>
    <row r="407" spans="2:51" s="13" customFormat="1" ht="13.5">
      <c r="B407" s="262"/>
      <c r="C407" s="263"/>
      <c r="D407" s="246" t="s">
        <v>180</v>
      </c>
      <c r="E407" s="264" t="s">
        <v>22</v>
      </c>
      <c r="F407" s="265" t="s">
        <v>936</v>
      </c>
      <c r="G407" s="263"/>
      <c r="H407" s="266">
        <v>300</v>
      </c>
      <c r="I407" s="267"/>
      <c r="J407" s="263"/>
      <c r="K407" s="263"/>
      <c r="L407" s="268"/>
      <c r="M407" s="269"/>
      <c r="N407" s="270"/>
      <c r="O407" s="270"/>
      <c r="P407" s="270"/>
      <c r="Q407" s="270"/>
      <c r="R407" s="270"/>
      <c r="S407" s="270"/>
      <c r="T407" s="271"/>
      <c r="AT407" s="272" t="s">
        <v>180</v>
      </c>
      <c r="AU407" s="272" t="s">
        <v>85</v>
      </c>
      <c r="AV407" s="13" t="s">
        <v>85</v>
      </c>
      <c r="AW407" s="13" t="s">
        <v>39</v>
      </c>
      <c r="AX407" s="13" t="s">
        <v>76</v>
      </c>
      <c r="AY407" s="272" t="s">
        <v>138</v>
      </c>
    </row>
    <row r="408" spans="2:51" s="14" customFormat="1" ht="13.5">
      <c r="B408" s="273"/>
      <c r="C408" s="274"/>
      <c r="D408" s="246" t="s">
        <v>180</v>
      </c>
      <c r="E408" s="275" t="s">
        <v>22</v>
      </c>
      <c r="F408" s="276" t="s">
        <v>183</v>
      </c>
      <c r="G408" s="274"/>
      <c r="H408" s="277">
        <v>1111.2</v>
      </c>
      <c r="I408" s="278"/>
      <c r="J408" s="274"/>
      <c r="K408" s="274"/>
      <c r="L408" s="279"/>
      <c r="M408" s="280"/>
      <c r="N408" s="281"/>
      <c r="O408" s="281"/>
      <c r="P408" s="281"/>
      <c r="Q408" s="281"/>
      <c r="R408" s="281"/>
      <c r="S408" s="281"/>
      <c r="T408" s="282"/>
      <c r="AT408" s="283" t="s">
        <v>180</v>
      </c>
      <c r="AU408" s="283" t="s">
        <v>85</v>
      </c>
      <c r="AV408" s="14" t="s">
        <v>137</v>
      </c>
      <c r="AW408" s="14" t="s">
        <v>39</v>
      </c>
      <c r="AX408" s="14" t="s">
        <v>24</v>
      </c>
      <c r="AY408" s="283" t="s">
        <v>138</v>
      </c>
    </row>
    <row r="409" spans="2:65" s="1" customFormat="1" ht="16.5" customHeight="1">
      <c r="B409" s="47"/>
      <c r="C409" s="234" t="s">
        <v>937</v>
      </c>
      <c r="D409" s="234" t="s">
        <v>140</v>
      </c>
      <c r="E409" s="235" t="s">
        <v>557</v>
      </c>
      <c r="F409" s="236" t="s">
        <v>558</v>
      </c>
      <c r="G409" s="237" t="s">
        <v>422</v>
      </c>
      <c r="H409" s="238">
        <v>1</v>
      </c>
      <c r="I409" s="239"/>
      <c r="J409" s="240">
        <f>ROUND(I409*H409,2)</f>
        <v>0</v>
      </c>
      <c r="K409" s="236" t="s">
        <v>177</v>
      </c>
      <c r="L409" s="73"/>
      <c r="M409" s="241" t="s">
        <v>22</v>
      </c>
      <c r="N409" s="242" t="s">
        <v>47</v>
      </c>
      <c r="O409" s="48"/>
      <c r="P409" s="243">
        <f>O409*H409</f>
        <v>0</v>
      </c>
      <c r="Q409" s="243">
        <v>0.46009</v>
      </c>
      <c r="R409" s="243">
        <f>Q409*H409</f>
        <v>0.46009</v>
      </c>
      <c r="S409" s="243">
        <v>0</v>
      </c>
      <c r="T409" s="244">
        <f>S409*H409</f>
        <v>0</v>
      </c>
      <c r="AR409" s="25" t="s">
        <v>137</v>
      </c>
      <c r="AT409" s="25" t="s">
        <v>140</v>
      </c>
      <c r="AU409" s="25" t="s">
        <v>85</v>
      </c>
      <c r="AY409" s="25" t="s">
        <v>138</v>
      </c>
      <c r="BE409" s="245">
        <f>IF(N409="základní",J409,0)</f>
        <v>0</v>
      </c>
      <c r="BF409" s="245">
        <f>IF(N409="snížená",J409,0)</f>
        <v>0</v>
      </c>
      <c r="BG409" s="245">
        <f>IF(N409="zákl. přenesená",J409,0)</f>
        <v>0</v>
      </c>
      <c r="BH409" s="245">
        <f>IF(N409="sníž. přenesená",J409,0)</f>
        <v>0</v>
      </c>
      <c r="BI409" s="245">
        <f>IF(N409="nulová",J409,0)</f>
        <v>0</v>
      </c>
      <c r="BJ409" s="25" t="s">
        <v>24</v>
      </c>
      <c r="BK409" s="245">
        <f>ROUND(I409*H409,2)</f>
        <v>0</v>
      </c>
      <c r="BL409" s="25" t="s">
        <v>137</v>
      </c>
      <c r="BM409" s="25" t="s">
        <v>938</v>
      </c>
    </row>
    <row r="410" spans="2:47" s="1" customFormat="1" ht="13.5">
      <c r="B410" s="47"/>
      <c r="C410" s="75"/>
      <c r="D410" s="246" t="s">
        <v>146</v>
      </c>
      <c r="E410" s="75"/>
      <c r="F410" s="247" t="s">
        <v>560</v>
      </c>
      <c r="G410" s="75"/>
      <c r="H410" s="75"/>
      <c r="I410" s="204"/>
      <c r="J410" s="75"/>
      <c r="K410" s="75"/>
      <c r="L410" s="73"/>
      <c r="M410" s="248"/>
      <c r="N410" s="48"/>
      <c r="O410" s="48"/>
      <c r="P410" s="48"/>
      <c r="Q410" s="48"/>
      <c r="R410" s="48"/>
      <c r="S410" s="48"/>
      <c r="T410" s="96"/>
      <c r="AT410" s="25" t="s">
        <v>146</v>
      </c>
      <c r="AU410" s="25" t="s">
        <v>85</v>
      </c>
    </row>
    <row r="411" spans="2:65" s="1" customFormat="1" ht="16.5" customHeight="1">
      <c r="B411" s="47"/>
      <c r="C411" s="234" t="s">
        <v>939</v>
      </c>
      <c r="D411" s="234" t="s">
        <v>140</v>
      </c>
      <c r="E411" s="235" t="s">
        <v>562</v>
      </c>
      <c r="F411" s="236" t="s">
        <v>563</v>
      </c>
      <c r="G411" s="237" t="s">
        <v>422</v>
      </c>
      <c r="H411" s="238">
        <v>24</v>
      </c>
      <c r="I411" s="239"/>
      <c r="J411" s="240">
        <f>ROUND(I411*H411,2)</f>
        <v>0</v>
      </c>
      <c r="K411" s="236" t="s">
        <v>177</v>
      </c>
      <c r="L411" s="73"/>
      <c r="M411" s="241" t="s">
        <v>22</v>
      </c>
      <c r="N411" s="242" t="s">
        <v>47</v>
      </c>
      <c r="O411" s="48"/>
      <c r="P411" s="243">
        <f>O411*H411</f>
        <v>0</v>
      </c>
      <c r="Q411" s="243">
        <v>0.12303</v>
      </c>
      <c r="R411" s="243">
        <f>Q411*H411</f>
        <v>2.9527200000000002</v>
      </c>
      <c r="S411" s="243">
        <v>0</v>
      </c>
      <c r="T411" s="244">
        <f>S411*H411</f>
        <v>0</v>
      </c>
      <c r="AR411" s="25" t="s">
        <v>137</v>
      </c>
      <c r="AT411" s="25" t="s">
        <v>140</v>
      </c>
      <c r="AU411" s="25" t="s">
        <v>85</v>
      </c>
      <c r="AY411" s="25" t="s">
        <v>138</v>
      </c>
      <c r="BE411" s="245">
        <f>IF(N411="základní",J411,0)</f>
        <v>0</v>
      </c>
      <c r="BF411" s="245">
        <f>IF(N411="snížená",J411,0)</f>
        <v>0</v>
      </c>
      <c r="BG411" s="245">
        <f>IF(N411="zákl. přenesená",J411,0)</f>
        <v>0</v>
      </c>
      <c r="BH411" s="245">
        <f>IF(N411="sníž. přenesená",J411,0)</f>
        <v>0</v>
      </c>
      <c r="BI411" s="245">
        <f>IF(N411="nulová",J411,0)</f>
        <v>0</v>
      </c>
      <c r="BJ411" s="25" t="s">
        <v>24</v>
      </c>
      <c r="BK411" s="245">
        <f>ROUND(I411*H411,2)</f>
        <v>0</v>
      </c>
      <c r="BL411" s="25" t="s">
        <v>137</v>
      </c>
      <c r="BM411" s="25" t="s">
        <v>940</v>
      </c>
    </row>
    <row r="412" spans="2:47" s="1" customFormat="1" ht="13.5">
      <c r="B412" s="47"/>
      <c r="C412" s="75"/>
      <c r="D412" s="246" t="s">
        <v>146</v>
      </c>
      <c r="E412" s="75"/>
      <c r="F412" s="247" t="s">
        <v>563</v>
      </c>
      <c r="G412" s="75"/>
      <c r="H412" s="75"/>
      <c r="I412" s="204"/>
      <c r="J412" s="75"/>
      <c r="K412" s="75"/>
      <c r="L412" s="73"/>
      <c r="M412" s="248"/>
      <c r="N412" s="48"/>
      <c r="O412" s="48"/>
      <c r="P412" s="48"/>
      <c r="Q412" s="48"/>
      <c r="R412" s="48"/>
      <c r="S412" s="48"/>
      <c r="T412" s="96"/>
      <c r="AT412" s="25" t="s">
        <v>146</v>
      </c>
      <c r="AU412" s="25" t="s">
        <v>85</v>
      </c>
    </row>
    <row r="413" spans="2:65" s="1" customFormat="1" ht="16.5" customHeight="1">
      <c r="B413" s="47"/>
      <c r="C413" s="284" t="s">
        <v>941</v>
      </c>
      <c r="D413" s="284" t="s">
        <v>330</v>
      </c>
      <c r="E413" s="285" t="s">
        <v>566</v>
      </c>
      <c r="F413" s="286" t="s">
        <v>567</v>
      </c>
      <c r="G413" s="287" t="s">
        <v>422</v>
      </c>
      <c r="H413" s="288">
        <v>24</v>
      </c>
      <c r="I413" s="289"/>
      <c r="J413" s="290">
        <f>ROUND(I413*H413,2)</f>
        <v>0</v>
      </c>
      <c r="K413" s="286" t="s">
        <v>22</v>
      </c>
      <c r="L413" s="291"/>
      <c r="M413" s="292" t="s">
        <v>22</v>
      </c>
      <c r="N413" s="293" t="s">
        <v>47</v>
      </c>
      <c r="O413" s="48"/>
      <c r="P413" s="243">
        <f>O413*H413</f>
        <v>0</v>
      </c>
      <c r="Q413" s="243">
        <v>0.0133</v>
      </c>
      <c r="R413" s="243">
        <f>Q413*H413</f>
        <v>0.3192</v>
      </c>
      <c r="S413" s="243">
        <v>0</v>
      </c>
      <c r="T413" s="244">
        <f>S413*H413</f>
        <v>0</v>
      </c>
      <c r="AR413" s="25" t="s">
        <v>218</v>
      </c>
      <c r="AT413" s="25" t="s">
        <v>330</v>
      </c>
      <c r="AU413" s="25" t="s">
        <v>85</v>
      </c>
      <c r="AY413" s="25" t="s">
        <v>138</v>
      </c>
      <c r="BE413" s="245">
        <f>IF(N413="základní",J413,0)</f>
        <v>0</v>
      </c>
      <c r="BF413" s="245">
        <f>IF(N413="snížená",J413,0)</f>
        <v>0</v>
      </c>
      <c r="BG413" s="245">
        <f>IF(N413="zákl. přenesená",J413,0)</f>
        <v>0</v>
      </c>
      <c r="BH413" s="245">
        <f>IF(N413="sníž. přenesená",J413,0)</f>
        <v>0</v>
      </c>
      <c r="BI413" s="245">
        <f>IF(N413="nulová",J413,0)</f>
        <v>0</v>
      </c>
      <c r="BJ413" s="25" t="s">
        <v>24</v>
      </c>
      <c r="BK413" s="245">
        <f>ROUND(I413*H413,2)</f>
        <v>0</v>
      </c>
      <c r="BL413" s="25" t="s">
        <v>137</v>
      </c>
      <c r="BM413" s="25" t="s">
        <v>942</v>
      </c>
    </row>
    <row r="414" spans="2:47" s="1" customFormat="1" ht="13.5">
      <c r="B414" s="47"/>
      <c r="C414" s="75"/>
      <c r="D414" s="246" t="s">
        <v>146</v>
      </c>
      <c r="E414" s="75"/>
      <c r="F414" s="247" t="s">
        <v>567</v>
      </c>
      <c r="G414" s="75"/>
      <c r="H414" s="75"/>
      <c r="I414" s="204"/>
      <c r="J414" s="75"/>
      <c r="K414" s="75"/>
      <c r="L414" s="73"/>
      <c r="M414" s="248"/>
      <c r="N414" s="48"/>
      <c r="O414" s="48"/>
      <c r="P414" s="48"/>
      <c r="Q414" s="48"/>
      <c r="R414" s="48"/>
      <c r="S414" s="48"/>
      <c r="T414" s="96"/>
      <c r="AT414" s="25" t="s">
        <v>146</v>
      </c>
      <c r="AU414" s="25" t="s">
        <v>85</v>
      </c>
    </row>
    <row r="415" spans="2:65" s="1" customFormat="1" ht="16.5" customHeight="1">
      <c r="B415" s="47"/>
      <c r="C415" s="284" t="s">
        <v>943</v>
      </c>
      <c r="D415" s="284" t="s">
        <v>330</v>
      </c>
      <c r="E415" s="285" t="s">
        <v>570</v>
      </c>
      <c r="F415" s="286" t="s">
        <v>571</v>
      </c>
      <c r="G415" s="287" t="s">
        <v>422</v>
      </c>
      <c r="H415" s="288">
        <v>24</v>
      </c>
      <c r="I415" s="289"/>
      <c r="J415" s="290">
        <f>ROUND(I415*H415,2)</f>
        <v>0</v>
      </c>
      <c r="K415" s="286" t="s">
        <v>22</v>
      </c>
      <c r="L415" s="291"/>
      <c r="M415" s="292" t="s">
        <v>22</v>
      </c>
      <c r="N415" s="293" t="s">
        <v>47</v>
      </c>
      <c r="O415" s="48"/>
      <c r="P415" s="243">
        <f>O415*H415</f>
        <v>0</v>
      </c>
      <c r="Q415" s="243">
        <v>0</v>
      </c>
      <c r="R415" s="243">
        <f>Q415*H415</f>
        <v>0</v>
      </c>
      <c r="S415" s="243">
        <v>0</v>
      </c>
      <c r="T415" s="244">
        <f>S415*H415</f>
        <v>0</v>
      </c>
      <c r="AR415" s="25" t="s">
        <v>218</v>
      </c>
      <c r="AT415" s="25" t="s">
        <v>330</v>
      </c>
      <c r="AU415" s="25" t="s">
        <v>85</v>
      </c>
      <c r="AY415" s="25" t="s">
        <v>138</v>
      </c>
      <c r="BE415" s="245">
        <f>IF(N415="základní",J415,0)</f>
        <v>0</v>
      </c>
      <c r="BF415" s="245">
        <f>IF(N415="snížená",J415,0)</f>
        <v>0</v>
      </c>
      <c r="BG415" s="245">
        <f>IF(N415="zákl. přenesená",J415,0)</f>
        <v>0</v>
      </c>
      <c r="BH415" s="245">
        <f>IF(N415="sníž. přenesená",J415,0)</f>
        <v>0</v>
      </c>
      <c r="BI415" s="245">
        <f>IF(N415="nulová",J415,0)</f>
        <v>0</v>
      </c>
      <c r="BJ415" s="25" t="s">
        <v>24</v>
      </c>
      <c r="BK415" s="245">
        <f>ROUND(I415*H415,2)</f>
        <v>0</v>
      </c>
      <c r="BL415" s="25" t="s">
        <v>137</v>
      </c>
      <c r="BM415" s="25" t="s">
        <v>944</v>
      </c>
    </row>
    <row r="416" spans="2:47" s="1" customFormat="1" ht="13.5">
      <c r="B416" s="47"/>
      <c r="C416" s="75"/>
      <c r="D416" s="246" t="s">
        <v>146</v>
      </c>
      <c r="E416" s="75"/>
      <c r="F416" s="247" t="s">
        <v>571</v>
      </c>
      <c r="G416" s="75"/>
      <c r="H416" s="75"/>
      <c r="I416" s="204"/>
      <c r="J416" s="75"/>
      <c r="K416" s="75"/>
      <c r="L416" s="73"/>
      <c r="M416" s="248"/>
      <c r="N416" s="48"/>
      <c r="O416" s="48"/>
      <c r="P416" s="48"/>
      <c r="Q416" s="48"/>
      <c r="R416" s="48"/>
      <c r="S416" s="48"/>
      <c r="T416" s="96"/>
      <c r="AT416" s="25" t="s">
        <v>146</v>
      </c>
      <c r="AU416" s="25" t="s">
        <v>85</v>
      </c>
    </row>
    <row r="417" spans="2:65" s="1" customFormat="1" ht="16.5" customHeight="1">
      <c r="B417" s="47"/>
      <c r="C417" s="234" t="s">
        <v>945</v>
      </c>
      <c r="D417" s="234" t="s">
        <v>140</v>
      </c>
      <c r="E417" s="235" t="s">
        <v>574</v>
      </c>
      <c r="F417" s="236" t="s">
        <v>575</v>
      </c>
      <c r="G417" s="237" t="s">
        <v>422</v>
      </c>
      <c r="H417" s="238">
        <v>3</v>
      </c>
      <c r="I417" s="239"/>
      <c r="J417" s="240">
        <f>ROUND(I417*H417,2)</f>
        <v>0</v>
      </c>
      <c r="K417" s="236" t="s">
        <v>177</v>
      </c>
      <c r="L417" s="73"/>
      <c r="M417" s="241" t="s">
        <v>22</v>
      </c>
      <c r="N417" s="242" t="s">
        <v>47</v>
      </c>
      <c r="O417" s="48"/>
      <c r="P417" s="243">
        <f>O417*H417</f>
        <v>0</v>
      </c>
      <c r="Q417" s="243">
        <v>0.32906</v>
      </c>
      <c r="R417" s="243">
        <f>Q417*H417</f>
        <v>0.9871800000000001</v>
      </c>
      <c r="S417" s="243">
        <v>0</v>
      </c>
      <c r="T417" s="244">
        <f>S417*H417</f>
        <v>0</v>
      </c>
      <c r="AR417" s="25" t="s">
        <v>137</v>
      </c>
      <c r="AT417" s="25" t="s">
        <v>140</v>
      </c>
      <c r="AU417" s="25" t="s">
        <v>85</v>
      </c>
      <c r="AY417" s="25" t="s">
        <v>138</v>
      </c>
      <c r="BE417" s="245">
        <f>IF(N417="základní",J417,0)</f>
        <v>0</v>
      </c>
      <c r="BF417" s="245">
        <f>IF(N417="snížená",J417,0)</f>
        <v>0</v>
      </c>
      <c r="BG417" s="245">
        <f>IF(N417="zákl. přenesená",J417,0)</f>
        <v>0</v>
      </c>
      <c r="BH417" s="245">
        <f>IF(N417="sníž. přenesená",J417,0)</f>
        <v>0</v>
      </c>
      <c r="BI417" s="245">
        <f>IF(N417="nulová",J417,0)</f>
        <v>0</v>
      </c>
      <c r="BJ417" s="25" t="s">
        <v>24</v>
      </c>
      <c r="BK417" s="245">
        <f>ROUND(I417*H417,2)</f>
        <v>0</v>
      </c>
      <c r="BL417" s="25" t="s">
        <v>137</v>
      </c>
      <c r="BM417" s="25" t="s">
        <v>946</v>
      </c>
    </row>
    <row r="418" spans="2:47" s="1" customFormat="1" ht="13.5">
      <c r="B418" s="47"/>
      <c r="C418" s="75"/>
      <c r="D418" s="246" t="s">
        <v>146</v>
      </c>
      <c r="E418" s="75"/>
      <c r="F418" s="247" t="s">
        <v>575</v>
      </c>
      <c r="G418" s="75"/>
      <c r="H418" s="75"/>
      <c r="I418" s="204"/>
      <c r="J418" s="75"/>
      <c r="K418" s="75"/>
      <c r="L418" s="73"/>
      <c r="M418" s="248"/>
      <c r="N418" s="48"/>
      <c r="O418" s="48"/>
      <c r="P418" s="48"/>
      <c r="Q418" s="48"/>
      <c r="R418" s="48"/>
      <c r="S418" s="48"/>
      <c r="T418" s="96"/>
      <c r="AT418" s="25" t="s">
        <v>146</v>
      </c>
      <c r="AU418" s="25" t="s">
        <v>85</v>
      </c>
    </row>
    <row r="419" spans="2:65" s="1" customFormat="1" ht="16.5" customHeight="1">
      <c r="B419" s="47"/>
      <c r="C419" s="284" t="s">
        <v>947</v>
      </c>
      <c r="D419" s="284" t="s">
        <v>330</v>
      </c>
      <c r="E419" s="285" t="s">
        <v>578</v>
      </c>
      <c r="F419" s="286" t="s">
        <v>579</v>
      </c>
      <c r="G419" s="287" t="s">
        <v>422</v>
      </c>
      <c r="H419" s="288">
        <v>3</v>
      </c>
      <c r="I419" s="289"/>
      <c r="J419" s="290">
        <f>ROUND(I419*H419,2)</f>
        <v>0</v>
      </c>
      <c r="K419" s="286" t="s">
        <v>177</v>
      </c>
      <c r="L419" s="291"/>
      <c r="M419" s="292" t="s">
        <v>22</v>
      </c>
      <c r="N419" s="293" t="s">
        <v>47</v>
      </c>
      <c r="O419" s="48"/>
      <c r="P419" s="243">
        <f>O419*H419</f>
        <v>0</v>
      </c>
      <c r="Q419" s="243">
        <v>0.0295</v>
      </c>
      <c r="R419" s="243">
        <f>Q419*H419</f>
        <v>0.0885</v>
      </c>
      <c r="S419" s="243">
        <v>0</v>
      </c>
      <c r="T419" s="244">
        <f>S419*H419</f>
        <v>0</v>
      </c>
      <c r="AR419" s="25" t="s">
        <v>218</v>
      </c>
      <c r="AT419" s="25" t="s">
        <v>330</v>
      </c>
      <c r="AU419" s="25" t="s">
        <v>85</v>
      </c>
      <c r="AY419" s="25" t="s">
        <v>138</v>
      </c>
      <c r="BE419" s="245">
        <f>IF(N419="základní",J419,0)</f>
        <v>0</v>
      </c>
      <c r="BF419" s="245">
        <f>IF(N419="snížená",J419,0)</f>
        <v>0</v>
      </c>
      <c r="BG419" s="245">
        <f>IF(N419="zákl. přenesená",J419,0)</f>
        <v>0</v>
      </c>
      <c r="BH419" s="245">
        <f>IF(N419="sníž. přenesená",J419,0)</f>
        <v>0</v>
      </c>
      <c r="BI419" s="245">
        <f>IF(N419="nulová",J419,0)</f>
        <v>0</v>
      </c>
      <c r="BJ419" s="25" t="s">
        <v>24</v>
      </c>
      <c r="BK419" s="245">
        <f>ROUND(I419*H419,2)</f>
        <v>0</v>
      </c>
      <c r="BL419" s="25" t="s">
        <v>137</v>
      </c>
      <c r="BM419" s="25" t="s">
        <v>948</v>
      </c>
    </row>
    <row r="420" spans="2:47" s="1" customFormat="1" ht="13.5">
      <c r="B420" s="47"/>
      <c r="C420" s="75"/>
      <c r="D420" s="246" t="s">
        <v>146</v>
      </c>
      <c r="E420" s="75"/>
      <c r="F420" s="247" t="s">
        <v>579</v>
      </c>
      <c r="G420" s="75"/>
      <c r="H420" s="75"/>
      <c r="I420" s="204"/>
      <c r="J420" s="75"/>
      <c r="K420" s="75"/>
      <c r="L420" s="73"/>
      <c r="M420" s="248"/>
      <c r="N420" s="48"/>
      <c r="O420" s="48"/>
      <c r="P420" s="48"/>
      <c r="Q420" s="48"/>
      <c r="R420" s="48"/>
      <c r="S420" s="48"/>
      <c r="T420" s="96"/>
      <c r="AT420" s="25" t="s">
        <v>146</v>
      </c>
      <c r="AU420" s="25" t="s">
        <v>85</v>
      </c>
    </row>
    <row r="421" spans="2:65" s="1" customFormat="1" ht="16.5" customHeight="1">
      <c r="B421" s="47"/>
      <c r="C421" s="284" t="s">
        <v>949</v>
      </c>
      <c r="D421" s="284" t="s">
        <v>330</v>
      </c>
      <c r="E421" s="285" t="s">
        <v>582</v>
      </c>
      <c r="F421" s="286" t="s">
        <v>950</v>
      </c>
      <c r="G421" s="287" t="s">
        <v>422</v>
      </c>
      <c r="H421" s="288">
        <v>4</v>
      </c>
      <c r="I421" s="289"/>
      <c r="J421" s="290">
        <f>ROUND(I421*H421,2)</f>
        <v>0</v>
      </c>
      <c r="K421" s="286" t="s">
        <v>22</v>
      </c>
      <c r="L421" s="291"/>
      <c r="M421" s="292" t="s">
        <v>22</v>
      </c>
      <c r="N421" s="293" t="s">
        <v>47</v>
      </c>
      <c r="O421" s="48"/>
      <c r="P421" s="243">
        <f>O421*H421</f>
        <v>0</v>
      </c>
      <c r="Q421" s="243">
        <v>0</v>
      </c>
      <c r="R421" s="243">
        <f>Q421*H421</f>
        <v>0</v>
      </c>
      <c r="S421" s="243">
        <v>0</v>
      </c>
      <c r="T421" s="244">
        <f>S421*H421</f>
        <v>0</v>
      </c>
      <c r="AR421" s="25" t="s">
        <v>218</v>
      </c>
      <c r="AT421" s="25" t="s">
        <v>330</v>
      </c>
      <c r="AU421" s="25" t="s">
        <v>85</v>
      </c>
      <c r="AY421" s="25" t="s">
        <v>138</v>
      </c>
      <c r="BE421" s="245">
        <f>IF(N421="základní",J421,0)</f>
        <v>0</v>
      </c>
      <c r="BF421" s="245">
        <f>IF(N421="snížená",J421,0)</f>
        <v>0</v>
      </c>
      <c r="BG421" s="245">
        <f>IF(N421="zákl. přenesená",J421,0)</f>
        <v>0</v>
      </c>
      <c r="BH421" s="245">
        <f>IF(N421="sníž. přenesená",J421,0)</f>
        <v>0</v>
      </c>
      <c r="BI421" s="245">
        <f>IF(N421="nulová",J421,0)</f>
        <v>0</v>
      </c>
      <c r="BJ421" s="25" t="s">
        <v>24</v>
      </c>
      <c r="BK421" s="245">
        <f>ROUND(I421*H421,2)</f>
        <v>0</v>
      </c>
      <c r="BL421" s="25" t="s">
        <v>137</v>
      </c>
      <c r="BM421" s="25" t="s">
        <v>951</v>
      </c>
    </row>
    <row r="422" spans="2:47" s="1" customFormat="1" ht="13.5">
      <c r="B422" s="47"/>
      <c r="C422" s="75"/>
      <c r="D422" s="246" t="s">
        <v>146</v>
      </c>
      <c r="E422" s="75"/>
      <c r="F422" s="247" t="s">
        <v>583</v>
      </c>
      <c r="G422" s="75"/>
      <c r="H422" s="75"/>
      <c r="I422" s="204"/>
      <c r="J422" s="75"/>
      <c r="K422" s="75"/>
      <c r="L422" s="73"/>
      <c r="M422" s="248"/>
      <c r="N422" s="48"/>
      <c r="O422" s="48"/>
      <c r="P422" s="48"/>
      <c r="Q422" s="48"/>
      <c r="R422" s="48"/>
      <c r="S422" s="48"/>
      <c r="T422" s="96"/>
      <c r="AT422" s="25" t="s">
        <v>146</v>
      </c>
      <c r="AU422" s="25" t="s">
        <v>85</v>
      </c>
    </row>
    <row r="423" spans="2:65" s="1" customFormat="1" ht="16.5" customHeight="1">
      <c r="B423" s="47"/>
      <c r="C423" s="234" t="s">
        <v>30</v>
      </c>
      <c r="D423" s="234" t="s">
        <v>140</v>
      </c>
      <c r="E423" s="235" t="s">
        <v>586</v>
      </c>
      <c r="F423" s="236" t="s">
        <v>587</v>
      </c>
      <c r="G423" s="237" t="s">
        <v>422</v>
      </c>
      <c r="H423" s="238">
        <v>24</v>
      </c>
      <c r="I423" s="239"/>
      <c r="J423" s="240">
        <f>ROUND(I423*H423,2)</f>
        <v>0</v>
      </c>
      <c r="K423" s="236" t="s">
        <v>177</v>
      </c>
      <c r="L423" s="73"/>
      <c r="M423" s="241" t="s">
        <v>22</v>
      </c>
      <c r="N423" s="242" t="s">
        <v>47</v>
      </c>
      <c r="O423" s="48"/>
      <c r="P423" s="243">
        <f>O423*H423</f>
        <v>0</v>
      </c>
      <c r="Q423" s="243">
        <v>0.00031</v>
      </c>
      <c r="R423" s="243">
        <f>Q423*H423</f>
        <v>0.00744</v>
      </c>
      <c r="S423" s="243">
        <v>0</v>
      </c>
      <c r="T423" s="244">
        <f>S423*H423</f>
        <v>0</v>
      </c>
      <c r="AR423" s="25" t="s">
        <v>137</v>
      </c>
      <c r="AT423" s="25" t="s">
        <v>140</v>
      </c>
      <c r="AU423" s="25" t="s">
        <v>85</v>
      </c>
      <c r="AY423" s="25" t="s">
        <v>138</v>
      </c>
      <c r="BE423" s="245">
        <f>IF(N423="základní",J423,0)</f>
        <v>0</v>
      </c>
      <c r="BF423" s="245">
        <f>IF(N423="snížená",J423,0)</f>
        <v>0</v>
      </c>
      <c r="BG423" s="245">
        <f>IF(N423="zákl. přenesená",J423,0)</f>
        <v>0</v>
      </c>
      <c r="BH423" s="245">
        <f>IF(N423="sníž. přenesená",J423,0)</f>
        <v>0</v>
      </c>
      <c r="BI423" s="245">
        <f>IF(N423="nulová",J423,0)</f>
        <v>0</v>
      </c>
      <c r="BJ423" s="25" t="s">
        <v>24</v>
      </c>
      <c r="BK423" s="245">
        <f>ROUND(I423*H423,2)</f>
        <v>0</v>
      </c>
      <c r="BL423" s="25" t="s">
        <v>137</v>
      </c>
      <c r="BM423" s="25" t="s">
        <v>952</v>
      </c>
    </row>
    <row r="424" spans="2:47" s="1" customFormat="1" ht="13.5">
      <c r="B424" s="47"/>
      <c r="C424" s="75"/>
      <c r="D424" s="246" t="s">
        <v>146</v>
      </c>
      <c r="E424" s="75"/>
      <c r="F424" s="247" t="s">
        <v>589</v>
      </c>
      <c r="G424" s="75"/>
      <c r="H424" s="75"/>
      <c r="I424" s="204"/>
      <c r="J424" s="75"/>
      <c r="K424" s="75"/>
      <c r="L424" s="73"/>
      <c r="M424" s="248"/>
      <c r="N424" s="48"/>
      <c r="O424" s="48"/>
      <c r="P424" s="48"/>
      <c r="Q424" s="48"/>
      <c r="R424" s="48"/>
      <c r="S424" s="48"/>
      <c r="T424" s="96"/>
      <c r="AT424" s="25" t="s">
        <v>146</v>
      </c>
      <c r="AU424" s="25" t="s">
        <v>85</v>
      </c>
    </row>
    <row r="425" spans="2:65" s="1" customFormat="1" ht="16.5" customHeight="1">
      <c r="B425" s="47"/>
      <c r="C425" s="234" t="s">
        <v>953</v>
      </c>
      <c r="D425" s="234" t="s">
        <v>140</v>
      </c>
      <c r="E425" s="235" t="s">
        <v>591</v>
      </c>
      <c r="F425" s="236" t="s">
        <v>592</v>
      </c>
      <c r="G425" s="237" t="s">
        <v>203</v>
      </c>
      <c r="H425" s="238">
        <v>814</v>
      </c>
      <c r="I425" s="239"/>
      <c r="J425" s="240">
        <f>ROUND(I425*H425,2)</f>
        <v>0</v>
      </c>
      <c r="K425" s="236" t="s">
        <v>177</v>
      </c>
      <c r="L425" s="73"/>
      <c r="M425" s="241" t="s">
        <v>22</v>
      </c>
      <c r="N425" s="242" t="s">
        <v>47</v>
      </c>
      <c r="O425" s="48"/>
      <c r="P425" s="243">
        <f>O425*H425</f>
        <v>0</v>
      </c>
      <c r="Q425" s="243">
        <v>0.00019</v>
      </c>
      <c r="R425" s="243">
        <f>Q425*H425</f>
        <v>0.15466000000000002</v>
      </c>
      <c r="S425" s="243">
        <v>0</v>
      </c>
      <c r="T425" s="244">
        <f>S425*H425</f>
        <v>0</v>
      </c>
      <c r="AR425" s="25" t="s">
        <v>137</v>
      </c>
      <c r="AT425" s="25" t="s">
        <v>140</v>
      </c>
      <c r="AU425" s="25" t="s">
        <v>85</v>
      </c>
      <c r="AY425" s="25" t="s">
        <v>138</v>
      </c>
      <c r="BE425" s="245">
        <f>IF(N425="základní",J425,0)</f>
        <v>0</v>
      </c>
      <c r="BF425" s="245">
        <f>IF(N425="snížená",J425,0)</f>
        <v>0</v>
      </c>
      <c r="BG425" s="245">
        <f>IF(N425="zákl. přenesená",J425,0)</f>
        <v>0</v>
      </c>
      <c r="BH425" s="245">
        <f>IF(N425="sníž. přenesená",J425,0)</f>
        <v>0</v>
      </c>
      <c r="BI425" s="245">
        <f>IF(N425="nulová",J425,0)</f>
        <v>0</v>
      </c>
      <c r="BJ425" s="25" t="s">
        <v>24</v>
      </c>
      <c r="BK425" s="245">
        <f>ROUND(I425*H425,2)</f>
        <v>0</v>
      </c>
      <c r="BL425" s="25" t="s">
        <v>137</v>
      </c>
      <c r="BM425" s="25" t="s">
        <v>954</v>
      </c>
    </row>
    <row r="426" spans="2:47" s="1" customFormat="1" ht="13.5">
      <c r="B426" s="47"/>
      <c r="C426" s="75"/>
      <c r="D426" s="246" t="s">
        <v>146</v>
      </c>
      <c r="E426" s="75"/>
      <c r="F426" s="247" t="s">
        <v>594</v>
      </c>
      <c r="G426" s="75"/>
      <c r="H426" s="75"/>
      <c r="I426" s="204"/>
      <c r="J426" s="75"/>
      <c r="K426" s="75"/>
      <c r="L426" s="73"/>
      <c r="M426" s="248"/>
      <c r="N426" s="48"/>
      <c r="O426" s="48"/>
      <c r="P426" s="48"/>
      <c r="Q426" s="48"/>
      <c r="R426" s="48"/>
      <c r="S426" s="48"/>
      <c r="T426" s="96"/>
      <c r="AT426" s="25" t="s">
        <v>146</v>
      </c>
      <c r="AU426" s="25" t="s">
        <v>85</v>
      </c>
    </row>
    <row r="427" spans="2:65" s="1" customFormat="1" ht="16.5" customHeight="1">
      <c r="B427" s="47"/>
      <c r="C427" s="234" t="s">
        <v>955</v>
      </c>
      <c r="D427" s="234" t="s">
        <v>140</v>
      </c>
      <c r="E427" s="235" t="s">
        <v>596</v>
      </c>
      <c r="F427" s="236" t="s">
        <v>597</v>
      </c>
      <c r="G427" s="237" t="s">
        <v>203</v>
      </c>
      <c r="H427" s="238">
        <v>814</v>
      </c>
      <c r="I427" s="239"/>
      <c r="J427" s="240">
        <f>ROUND(I427*H427,2)</f>
        <v>0</v>
      </c>
      <c r="K427" s="236" t="s">
        <v>177</v>
      </c>
      <c r="L427" s="73"/>
      <c r="M427" s="241" t="s">
        <v>22</v>
      </c>
      <c r="N427" s="242" t="s">
        <v>47</v>
      </c>
      <c r="O427" s="48"/>
      <c r="P427" s="243">
        <f>O427*H427</f>
        <v>0</v>
      </c>
      <c r="Q427" s="243">
        <v>7E-05</v>
      </c>
      <c r="R427" s="243">
        <f>Q427*H427</f>
        <v>0.056979999999999996</v>
      </c>
      <c r="S427" s="243">
        <v>0</v>
      </c>
      <c r="T427" s="244">
        <f>S427*H427</f>
        <v>0</v>
      </c>
      <c r="AR427" s="25" t="s">
        <v>137</v>
      </c>
      <c r="AT427" s="25" t="s">
        <v>140</v>
      </c>
      <c r="AU427" s="25" t="s">
        <v>85</v>
      </c>
      <c r="AY427" s="25" t="s">
        <v>138</v>
      </c>
      <c r="BE427" s="245">
        <f>IF(N427="základní",J427,0)</f>
        <v>0</v>
      </c>
      <c r="BF427" s="245">
        <f>IF(N427="snížená",J427,0)</f>
        <v>0</v>
      </c>
      <c r="BG427" s="245">
        <f>IF(N427="zákl. přenesená",J427,0)</f>
        <v>0</v>
      </c>
      <c r="BH427" s="245">
        <f>IF(N427="sníž. přenesená",J427,0)</f>
        <v>0</v>
      </c>
      <c r="BI427" s="245">
        <f>IF(N427="nulová",J427,0)</f>
        <v>0</v>
      </c>
      <c r="BJ427" s="25" t="s">
        <v>24</v>
      </c>
      <c r="BK427" s="245">
        <f>ROUND(I427*H427,2)</f>
        <v>0</v>
      </c>
      <c r="BL427" s="25" t="s">
        <v>137</v>
      </c>
      <c r="BM427" s="25" t="s">
        <v>956</v>
      </c>
    </row>
    <row r="428" spans="2:47" s="1" customFormat="1" ht="13.5">
      <c r="B428" s="47"/>
      <c r="C428" s="75"/>
      <c r="D428" s="246" t="s">
        <v>146</v>
      </c>
      <c r="E428" s="75"/>
      <c r="F428" s="247" t="s">
        <v>599</v>
      </c>
      <c r="G428" s="75"/>
      <c r="H428" s="75"/>
      <c r="I428" s="204"/>
      <c r="J428" s="75"/>
      <c r="K428" s="75"/>
      <c r="L428" s="73"/>
      <c r="M428" s="248"/>
      <c r="N428" s="48"/>
      <c r="O428" s="48"/>
      <c r="P428" s="48"/>
      <c r="Q428" s="48"/>
      <c r="R428" s="48"/>
      <c r="S428" s="48"/>
      <c r="T428" s="96"/>
      <c r="AT428" s="25" t="s">
        <v>146</v>
      </c>
      <c r="AU428" s="25" t="s">
        <v>85</v>
      </c>
    </row>
    <row r="429" spans="2:65" s="1" customFormat="1" ht="16.5" customHeight="1">
      <c r="B429" s="47"/>
      <c r="C429" s="234" t="s">
        <v>957</v>
      </c>
      <c r="D429" s="234" t="s">
        <v>140</v>
      </c>
      <c r="E429" s="235" t="s">
        <v>601</v>
      </c>
      <c r="F429" s="236" t="s">
        <v>602</v>
      </c>
      <c r="G429" s="237" t="s">
        <v>603</v>
      </c>
      <c r="H429" s="238">
        <v>81</v>
      </c>
      <c r="I429" s="239"/>
      <c r="J429" s="240">
        <f>ROUND(I429*H429,2)</f>
        <v>0</v>
      </c>
      <c r="K429" s="236" t="s">
        <v>22</v>
      </c>
      <c r="L429" s="73"/>
      <c r="M429" s="241" t="s">
        <v>22</v>
      </c>
      <c r="N429" s="242" t="s">
        <v>47</v>
      </c>
      <c r="O429" s="48"/>
      <c r="P429" s="243">
        <f>O429*H429</f>
        <v>0</v>
      </c>
      <c r="Q429" s="243">
        <v>0</v>
      </c>
      <c r="R429" s="243">
        <f>Q429*H429</f>
        <v>0</v>
      </c>
      <c r="S429" s="243">
        <v>0</v>
      </c>
      <c r="T429" s="244">
        <f>S429*H429</f>
        <v>0</v>
      </c>
      <c r="AR429" s="25" t="s">
        <v>137</v>
      </c>
      <c r="AT429" s="25" t="s">
        <v>140</v>
      </c>
      <c r="AU429" s="25" t="s">
        <v>85</v>
      </c>
      <c r="AY429" s="25" t="s">
        <v>138</v>
      </c>
      <c r="BE429" s="245">
        <f>IF(N429="základní",J429,0)</f>
        <v>0</v>
      </c>
      <c r="BF429" s="245">
        <f>IF(N429="snížená",J429,0)</f>
        <v>0</v>
      </c>
      <c r="BG429" s="245">
        <f>IF(N429="zákl. přenesená",J429,0)</f>
        <v>0</v>
      </c>
      <c r="BH429" s="245">
        <f>IF(N429="sníž. přenesená",J429,0)</f>
        <v>0</v>
      </c>
      <c r="BI429" s="245">
        <f>IF(N429="nulová",J429,0)</f>
        <v>0</v>
      </c>
      <c r="BJ429" s="25" t="s">
        <v>24</v>
      </c>
      <c r="BK429" s="245">
        <f>ROUND(I429*H429,2)</f>
        <v>0</v>
      </c>
      <c r="BL429" s="25" t="s">
        <v>137</v>
      </c>
      <c r="BM429" s="25" t="s">
        <v>958</v>
      </c>
    </row>
    <row r="430" spans="2:47" s="1" customFormat="1" ht="13.5">
      <c r="B430" s="47"/>
      <c r="C430" s="75"/>
      <c r="D430" s="246" t="s">
        <v>146</v>
      </c>
      <c r="E430" s="75"/>
      <c r="F430" s="247" t="s">
        <v>602</v>
      </c>
      <c r="G430" s="75"/>
      <c r="H430" s="75"/>
      <c r="I430" s="204"/>
      <c r="J430" s="75"/>
      <c r="K430" s="75"/>
      <c r="L430" s="73"/>
      <c r="M430" s="248"/>
      <c r="N430" s="48"/>
      <c r="O430" s="48"/>
      <c r="P430" s="48"/>
      <c r="Q430" s="48"/>
      <c r="R430" s="48"/>
      <c r="S430" s="48"/>
      <c r="T430" s="96"/>
      <c r="AT430" s="25" t="s">
        <v>146</v>
      </c>
      <c r="AU430" s="25" t="s">
        <v>85</v>
      </c>
    </row>
    <row r="431" spans="2:51" s="13" customFormat="1" ht="13.5">
      <c r="B431" s="262"/>
      <c r="C431" s="263"/>
      <c r="D431" s="246" t="s">
        <v>180</v>
      </c>
      <c r="E431" s="264" t="s">
        <v>22</v>
      </c>
      <c r="F431" s="265" t="s">
        <v>959</v>
      </c>
      <c r="G431" s="263"/>
      <c r="H431" s="266">
        <v>81</v>
      </c>
      <c r="I431" s="267"/>
      <c r="J431" s="263"/>
      <c r="K431" s="263"/>
      <c r="L431" s="268"/>
      <c r="M431" s="269"/>
      <c r="N431" s="270"/>
      <c r="O431" s="270"/>
      <c r="P431" s="270"/>
      <c r="Q431" s="270"/>
      <c r="R431" s="270"/>
      <c r="S431" s="270"/>
      <c r="T431" s="271"/>
      <c r="AT431" s="272" t="s">
        <v>180</v>
      </c>
      <c r="AU431" s="272" t="s">
        <v>85</v>
      </c>
      <c r="AV431" s="13" t="s">
        <v>85</v>
      </c>
      <c r="AW431" s="13" t="s">
        <v>39</v>
      </c>
      <c r="AX431" s="13" t="s">
        <v>24</v>
      </c>
      <c r="AY431" s="272" t="s">
        <v>138</v>
      </c>
    </row>
    <row r="432" spans="2:63" s="11" customFormat="1" ht="29.85" customHeight="1">
      <c r="B432" s="218"/>
      <c r="C432" s="219"/>
      <c r="D432" s="220" t="s">
        <v>75</v>
      </c>
      <c r="E432" s="232" t="s">
        <v>224</v>
      </c>
      <c r="F432" s="232" t="s">
        <v>606</v>
      </c>
      <c r="G432" s="219"/>
      <c r="H432" s="219"/>
      <c r="I432" s="222"/>
      <c r="J432" s="233">
        <f>BK432</f>
        <v>0</v>
      </c>
      <c r="K432" s="219"/>
      <c r="L432" s="224"/>
      <c r="M432" s="225"/>
      <c r="N432" s="226"/>
      <c r="O432" s="226"/>
      <c r="P432" s="227">
        <f>SUM(P433:P444)</f>
        <v>0</v>
      </c>
      <c r="Q432" s="226"/>
      <c r="R432" s="227">
        <f>SUM(R433:R444)</f>
        <v>0.50155</v>
      </c>
      <c r="S432" s="226"/>
      <c r="T432" s="228">
        <f>SUM(T433:T444)</f>
        <v>0</v>
      </c>
      <c r="AR432" s="229" t="s">
        <v>24</v>
      </c>
      <c r="AT432" s="230" t="s">
        <v>75</v>
      </c>
      <c r="AU432" s="230" t="s">
        <v>24</v>
      </c>
      <c r="AY432" s="229" t="s">
        <v>138</v>
      </c>
      <c r="BK432" s="231">
        <f>SUM(BK433:BK444)</f>
        <v>0</v>
      </c>
    </row>
    <row r="433" spans="2:65" s="1" customFormat="1" ht="25.5" customHeight="1">
      <c r="B433" s="47"/>
      <c r="C433" s="234" t="s">
        <v>960</v>
      </c>
      <c r="D433" s="234" t="s">
        <v>140</v>
      </c>
      <c r="E433" s="235" t="s">
        <v>608</v>
      </c>
      <c r="F433" s="236" t="s">
        <v>609</v>
      </c>
      <c r="G433" s="237" t="s">
        <v>203</v>
      </c>
      <c r="H433" s="238">
        <v>1433</v>
      </c>
      <c r="I433" s="239"/>
      <c r="J433" s="240">
        <f>ROUND(I433*H433,2)</f>
        <v>0</v>
      </c>
      <c r="K433" s="236" t="s">
        <v>177</v>
      </c>
      <c r="L433" s="73"/>
      <c r="M433" s="241" t="s">
        <v>22</v>
      </c>
      <c r="N433" s="242" t="s">
        <v>47</v>
      </c>
      <c r="O433" s="48"/>
      <c r="P433" s="243">
        <f>O433*H433</f>
        <v>0</v>
      </c>
      <c r="Q433" s="243">
        <v>1E-05</v>
      </c>
      <c r="R433" s="243">
        <f>Q433*H433</f>
        <v>0.01433</v>
      </c>
      <c r="S433" s="243">
        <v>0</v>
      </c>
      <c r="T433" s="244">
        <f>S433*H433</f>
        <v>0</v>
      </c>
      <c r="AR433" s="25" t="s">
        <v>137</v>
      </c>
      <c r="AT433" s="25" t="s">
        <v>140</v>
      </c>
      <c r="AU433" s="25" t="s">
        <v>85</v>
      </c>
      <c r="AY433" s="25" t="s">
        <v>138</v>
      </c>
      <c r="BE433" s="245">
        <f>IF(N433="základní",J433,0)</f>
        <v>0</v>
      </c>
      <c r="BF433" s="245">
        <f>IF(N433="snížená",J433,0)</f>
        <v>0</v>
      </c>
      <c r="BG433" s="245">
        <f>IF(N433="zákl. přenesená",J433,0)</f>
        <v>0</v>
      </c>
      <c r="BH433" s="245">
        <f>IF(N433="sníž. přenesená",J433,0)</f>
        <v>0</v>
      </c>
      <c r="BI433" s="245">
        <f>IF(N433="nulová",J433,0)</f>
        <v>0</v>
      </c>
      <c r="BJ433" s="25" t="s">
        <v>24</v>
      </c>
      <c r="BK433" s="245">
        <f>ROUND(I433*H433,2)</f>
        <v>0</v>
      </c>
      <c r="BL433" s="25" t="s">
        <v>137</v>
      </c>
      <c r="BM433" s="25" t="s">
        <v>961</v>
      </c>
    </row>
    <row r="434" spans="2:47" s="1" customFormat="1" ht="13.5">
      <c r="B434" s="47"/>
      <c r="C434" s="75"/>
      <c r="D434" s="246" t="s">
        <v>146</v>
      </c>
      <c r="E434" s="75"/>
      <c r="F434" s="247" t="s">
        <v>611</v>
      </c>
      <c r="G434" s="75"/>
      <c r="H434" s="75"/>
      <c r="I434" s="204"/>
      <c r="J434" s="75"/>
      <c r="K434" s="75"/>
      <c r="L434" s="73"/>
      <c r="M434" s="248"/>
      <c r="N434" s="48"/>
      <c r="O434" s="48"/>
      <c r="P434" s="48"/>
      <c r="Q434" s="48"/>
      <c r="R434" s="48"/>
      <c r="S434" s="48"/>
      <c r="T434" s="96"/>
      <c r="AT434" s="25" t="s">
        <v>146</v>
      </c>
      <c r="AU434" s="25" t="s">
        <v>85</v>
      </c>
    </row>
    <row r="435" spans="2:65" s="1" customFormat="1" ht="25.5" customHeight="1">
      <c r="B435" s="47"/>
      <c r="C435" s="234" t="s">
        <v>962</v>
      </c>
      <c r="D435" s="234" t="s">
        <v>140</v>
      </c>
      <c r="E435" s="235" t="s">
        <v>613</v>
      </c>
      <c r="F435" s="236" t="s">
        <v>614</v>
      </c>
      <c r="G435" s="237" t="s">
        <v>203</v>
      </c>
      <c r="H435" s="238">
        <v>1433</v>
      </c>
      <c r="I435" s="239"/>
      <c r="J435" s="240">
        <f>ROUND(I435*H435,2)</f>
        <v>0</v>
      </c>
      <c r="K435" s="236" t="s">
        <v>177</v>
      </c>
      <c r="L435" s="73"/>
      <c r="M435" s="241" t="s">
        <v>22</v>
      </c>
      <c r="N435" s="242" t="s">
        <v>47</v>
      </c>
      <c r="O435" s="48"/>
      <c r="P435" s="243">
        <f>O435*H435</f>
        <v>0</v>
      </c>
      <c r="Q435" s="243">
        <v>0.00034</v>
      </c>
      <c r="R435" s="243">
        <f>Q435*H435</f>
        <v>0.48722000000000004</v>
      </c>
      <c r="S435" s="243">
        <v>0</v>
      </c>
      <c r="T435" s="244">
        <f>S435*H435</f>
        <v>0</v>
      </c>
      <c r="AR435" s="25" t="s">
        <v>137</v>
      </c>
      <c r="AT435" s="25" t="s">
        <v>140</v>
      </c>
      <c r="AU435" s="25" t="s">
        <v>85</v>
      </c>
      <c r="AY435" s="25" t="s">
        <v>138</v>
      </c>
      <c r="BE435" s="245">
        <f>IF(N435="základní",J435,0)</f>
        <v>0</v>
      </c>
      <c r="BF435" s="245">
        <f>IF(N435="snížená",J435,0)</f>
        <v>0</v>
      </c>
      <c r="BG435" s="245">
        <f>IF(N435="zákl. přenesená",J435,0)</f>
        <v>0</v>
      </c>
      <c r="BH435" s="245">
        <f>IF(N435="sníž. přenesená",J435,0)</f>
        <v>0</v>
      </c>
      <c r="BI435" s="245">
        <f>IF(N435="nulová",J435,0)</f>
        <v>0</v>
      </c>
      <c r="BJ435" s="25" t="s">
        <v>24</v>
      </c>
      <c r="BK435" s="245">
        <f>ROUND(I435*H435,2)</f>
        <v>0</v>
      </c>
      <c r="BL435" s="25" t="s">
        <v>137</v>
      </c>
      <c r="BM435" s="25" t="s">
        <v>963</v>
      </c>
    </row>
    <row r="436" spans="2:47" s="1" customFormat="1" ht="13.5">
      <c r="B436" s="47"/>
      <c r="C436" s="75"/>
      <c r="D436" s="246" t="s">
        <v>146</v>
      </c>
      <c r="E436" s="75"/>
      <c r="F436" s="247" t="s">
        <v>616</v>
      </c>
      <c r="G436" s="75"/>
      <c r="H436" s="75"/>
      <c r="I436" s="204"/>
      <c r="J436" s="75"/>
      <c r="K436" s="75"/>
      <c r="L436" s="73"/>
      <c r="M436" s="248"/>
      <c r="N436" s="48"/>
      <c r="O436" s="48"/>
      <c r="P436" s="48"/>
      <c r="Q436" s="48"/>
      <c r="R436" s="48"/>
      <c r="S436" s="48"/>
      <c r="T436" s="96"/>
      <c r="AT436" s="25" t="s">
        <v>146</v>
      </c>
      <c r="AU436" s="25" t="s">
        <v>85</v>
      </c>
    </row>
    <row r="437" spans="2:51" s="13" customFormat="1" ht="13.5">
      <c r="B437" s="262"/>
      <c r="C437" s="263"/>
      <c r="D437" s="246" t="s">
        <v>180</v>
      </c>
      <c r="E437" s="264" t="s">
        <v>22</v>
      </c>
      <c r="F437" s="265" t="s">
        <v>964</v>
      </c>
      <c r="G437" s="263"/>
      <c r="H437" s="266">
        <v>1433</v>
      </c>
      <c r="I437" s="267"/>
      <c r="J437" s="263"/>
      <c r="K437" s="263"/>
      <c r="L437" s="268"/>
      <c r="M437" s="269"/>
      <c r="N437" s="270"/>
      <c r="O437" s="270"/>
      <c r="P437" s="270"/>
      <c r="Q437" s="270"/>
      <c r="R437" s="270"/>
      <c r="S437" s="270"/>
      <c r="T437" s="271"/>
      <c r="AT437" s="272" t="s">
        <v>180</v>
      </c>
      <c r="AU437" s="272" t="s">
        <v>85</v>
      </c>
      <c r="AV437" s="13" t="s">
        <v>85</v>
      </c>
      <c r="AW437" s="13" t="s">
        <v>39</v>
      </c>
      <c r="AX437" s="13" t="s">
        <v>76</v>
      </c>
      <c r="AY437" s="272" t="s">
        <v>138</v>
      </c>
    </row>
    <row r="438" spans="2:51" s="14" customFormat="1" ht="13.5">
      <c r="B438" s="273"/>
      <c r="C438" s="274"/>
      <c r="D438" s="246" t="s">
        <v>180</v>
      </c>
      <c r="E438" s="275" t="s">
        <v>22</v>
      </c>
      <c r="F438" s="276" t="s">
        <v>183</v>
      </c>
      <c r="G438" s="274"/>
      <c r="H438" s="277">
        <v>1433</v>
      </c>
      <c r="I438" s="278"/>
      <c r="J438" s="274"/>
      <c r="K438" s="274"/>
      <c r="L438" s="279"/>
      <c r="M438" s="280"/>
      <c r="N438" s="281"/>
      <c r="O438" s="281"/>
      <c r="P438" s="281"/>
      <c r="Q438" s="281"/>
      <c r="R438" s="281"/>
      <c r="S438" s="281"/>
      <c r="T438" s="282"/>
      <c r="AT438" s="283" t="s">
        <v>180</v>
      </c>
      <c r="AU438" s="283" t="s">
        <v>85</v>
      </c>
      <c r="AV438" s="14" t="s">
        <v>137</v>
      </c>
      <c r="AW438" s="14" t="s">
        <v>39</v>
      </c>
      <c r="AX438" s="14" t="s">
        <v>24</v>
      </c>
      <c r="AY438" s="283" t="s">
        <v>138</v>
      </c>
    </row>
    <row r="439" spans="2:65" s="1" customFormat="1" ht="16.5" customHeight="1">
      <c r="B439" s="47"/>
      <c r="C439" s="234" t="s">
        <v>965</v>
      </c>
      <c r="D439" s="234" t="s">
        <v>140</v>
      </c>
      <c r="E439" s="235" t="s">
        <v>619</v>
      </c>
      <c r="F439" s="236" t="s">
        <v>620</v>
      </c>
      <c r="G439" s="237" t="s">
        <v>203</v>
      </c>
      <c r="H439" s="238">
        <v>1433</v>
      </c>
      <c r="I439" s="239"/>
      <c r="J439" s="240">
        <f>ROUND(I439*H439,2)</f>
        <v>0</v>
      </c>
      <c r="K439" s="236" t="s">
        <v>177</v>
      </c>
      <c r="L439" s="73"/>
      <c r="M439" s="241" t="s">
        <v>22</v>
      </c>
      <c r="N439" s="242" t="s">
        <v>47</v>
      </c>
      <c r="O439" s="48"/>
      <c r="P439" s="243">
        <f>O439*H439</f>
        <v>0</v>
      </c>
      <c r="Q439" s="243">
        <v>0</v>
      </c>
      <c r="R439" s="243">
        <f>Q439*H439</f>
        <v>0</v>
      </c>
      <c r="S439" s="243">
        <v>0</v>
      </c>
      <c r="T439" s="244">
        <f>S439*H439</f>
        <v>0</v>
      </c>
      <c r="AR439" s="25" t="s">
        <v>137</v>
      </c>
      <c r="AT439" s="25" t="s">
        <v>140</v>
      </c>
      <c r="AU439" s="25" t="s">
        <v>85</v>
      </c>
      <c r="AY439" s="25" t="s">
        <v>138</v>
      </c>
      <c r="BE439" s="245">
        <f>IF(N439="základní",J439,0)</f>
        <v>0</v>
      </c>
      <c r="BF439" s="245">
        <f>IF(N439="snížená",J439,0)</f>
        <v>0</v>
      </c>
      <c r="BG439" s="245">
        <f>IF(N439="zákl. přenesená",J439,0)</f>
        <v>0</v>
      </c>
      <c r="BH439" s="245">
        <f>IF(N439="sníž. přenesená",J439,0)</f>
        <v>0</v>
      </c>
      <c r="BI439" s="245">
        <f>IF(N439="nulová",J439,0)</f>
        <v>0</v>
      </c>
      <c r="BJ439" s="25" t="s">
        <v>24</v>
      </c>
      <c r="BK439" s="245">
        <f>ROUND(I439*H439,2)</f>
        <v>0</v>
      </c>
      <c r="BL439" s="25" t="s">
        <v>137</v>
      </c>
      <c r="BM439" s="25" t="s">
        <v>966</v>
      </c>
    </row>
    <row r="440" spans="2:47" s="1" customFormat="1" ht="13.5">
      <c r="B440" s="47"/>
      <c r="C440" s="75"/>
      <c r="D440" s="246" t="s">
        <v>146</v>
      </c>
      <c r="E440" s="75"/>
      <c r="F440" s="247" t="s">
        <v>622</v>
      </c>
      <c r="G440" s="75"/>
      <c r="H440" s="75"/>
      <c r="I440" s="204"/>
      <c r="J440" s="75"/>
      <c r="K440" s="75"/>
      <c r="L440" s="73"/>
      <c r="M440" s="248"/>
      <c r="N440" s="48"/>
      <c r="O440" s="48"/>
      <c r="P440" s="48"/>
      <c r="Q440" s="48"/>
      <c r="R440" s="48"/>
      <c r="S440" s="48"/>
      <c r="T440" s="96"/>
      <c r="AT440" s="25" t="s">
        <v>146</v>
      </c>
      <c r="AU440" s="25" t="s">
        <v>85</v>
      </c>
    </row>
    <row r="441" spans="2:51" s="13" customFormat="1" ht="13.5">
      <c r="B441" s="262"/>
      <c r="C441" s="263"/>
      <c r="D441" s="246" t="s">
        <v>180</v>
      </c>
      <c r="E441" s="264" t="s">
        <v>22</v>
      </c>
      <c r="F441" s="265" t="s">
        <v>967</v>
      </c>
      <c r="G441" s="263"/>
      <c r="H441" s="266">
        <v>1433</v>
      </c>
      <c r="I441" s="267"/>
      <c r="J441" s="263"/>
      <c r="K441" s="263"/>
      <c r="L441" s="268"/>
      <c r="M441" s="269"/>
      <c r="N441" s="270"/>
      <c r="O441" s="270"/>
      <c r="P441" s="270"/>
      <c r="Q441" s="270"/>
      <c r="R441" s="270"/>
      <c r="S441" s="270"/>
      <c r="T441" s="271"/>
      <c r="AT441" s="272" t="s">
        <v>180</v>
      </c>
      <c r="AU441" s="272" t="s">
        <v>85</v>
      </c>
      <c r="AV441" s="13" t="s">
        <v>85</v>
      </c>
      <c r="AW441" s="13" t="s">
        <v>39</v>
      </c>
      <c r="AX441" s="13" t="s">
        <v>76</v>
      </c>
      <c r="AY441" s="272" t="s">
        <v>138</v>
      </c>
    </row>
    <row r="442" spans="2:51" s="14" customFormat="1" ht="13.5">
      <c r="B442" s="273"/>
      <c r="C442" s="274"/>
      <c r="D442" s="246" t="s">
        <v>180</v>
      </c>
      <c r="E442" s="275" t="s">
        <v>22</v>
      </c>
      <c r="F442" s="276" t="s">
        <v>183</v>
      </c>
      <c r="G442" s="274"/>
      <c r="H442" s="277">
        <v>1433</v>
      </c>
      <c r="I442" s="278"/>
      <c r="J442" s="274"/>
      <c r="K442" s="274"/>
      <c r="L442" s="279"/>
      <c r="M442" s="280"/>
      <c r="N442" s="281"/>
      <c r="O442" s="281"/>
      <c r="P442" s="281"/>
      <c r="Q442" s="281"/>
      <c r="R442" s="281"/>
      <c r="S442" s="281"/>
      <c r="T442" s="282"/>
      <c r="AT442" s="283" t="s">
        <v>180</v>
      </c>
      <c r="AU442" s="283" t="s">
        <v>85</v>
      </c>
      <c r="AV442" s="14" t="s">
        <v>137</v>
      </c>
      <c r="AW442" s="14" t="s">
        <v>39</v>
      </c>
      <c r="AX442" s="14" t="s">
        <v>24</v>
      </c>
      <c r="AY442" s="283" t="s">
        <v>138</v>
      </c>
    </row>
    <row r="443" spans="2:65" s="1" customFormat="1" ht="25.5" customHeight="1">
      <c r="B443" s="47"/>
      <c r="C443" s="234" t="s">
        <v>968</v>
      </c>
      <c r="D443" s="234" t="s">
        <v>140</v>
      </c>
      <c r="E443" s="235" t="s">
        <v>969</v>
      </c>
      <c r="F443" s="236" t="s">
        <v>970</v>
      </c>
      <c r="G443" s="237" t="s">
        <v>176</v>
      </c>
      <c r="H443" s="238">
        <v>195</v>
      </c>
      <c r="I443" s="239"/>
      <c r="J443" s="240">
        <f>ROUND(I443*H443,2)</f>
        <v>0</v>
      </c>
      <c r="K443" s="236" t="s">
        <v>177</v>
      </c>
      <c r="L443" s="73"/>
      <c r="M443" s="241" t="s">
        <v>22</v>
      </c>
      <c r="N443" s="242" t="s">
        <v>47</v>
      </c>
      <c r="O443" s="48"/>
      <c r="P443" s="243">
        <f>O443*H443</f>
        <v>0</v>
      </c>
      <c r="Q443" s="243">
        <v>0</v>
      </c>
      <c r="R443" s="243">
        <f>Q443*H443</f>
        <v>0</v>
      </c>
      <c r="S443" s="243">
        <v>0</v>
      </c>
      <c r="T443" s="244">
        <f>S443*H443</f>
        <v>0</v>
      </c>
      <c r="AR443" s="25" t="s">
        <v>137</v>
      </c>
      <c r="AT443" s="25" t="s">
        <v>140</v>
      </c>
      <c r="AU443" s="25" t="s">
        <v>85</v>
      </c>
      <c r="AY443" s="25" t="s">
        <v>138</v>
      </c>
      <c r="BE443" s="245">
        <f>IF(N443="základní",J443,0)</f>
        <v>0</v>
      </c>
      <c r="BF443" s="245">
        <f>IF(N443="snížená",J443,0)</f>
        <v>0</v>
      </c>
      <c r="BG443" s="245">
        <f>IF(N443="zákl. přenesená",J443,0)</f>
        <v>0</v>
      </c>
      <c r="BH443" s="245">
        <f>IF(N443="sníž. přenesená",J443,0)</f>
        <v>0</v>
      </c>
      <c r="BI443" s="245">
        <f>IF(N443="nulová",J443,0)</f>
        <v>0</v>
      </c>
      <c r="BJ443" s="25" t="s">
        <v>24</v>
      </c>
      <c r="BK443" s="245">
        <f>ROUND(I443*H443,2)</f>
        <v>0</v>
      </c>
      <c r="BL443" s="25" t="s">
        <v>137</v>
      </c>
      <c r="BM443" s="25" t="s">
        <v>971</v>
      </c>
    </row>
    <row r="444" spans="2:47" s="1" customFormat="1" ht="13.5">
      <c r="B444" s="47"/>
      <c r="C444" s="75"/>
      <c r="D444" s="246" t="s">
        <v>146</v>
      </c>
      <c r="E444" s="75"/>
      <c r="F444" s="247" t="s">
        <v>972</v>
      </c>
      <c r="G444" s="75"/>
      <c r="H444" s="75"/>
      <c r="I444" s="204"/>
      <c r="J444" s="75"/>
      <c r="K444" s="75"/>
      <c r="L444" s="73"/>
      <c r="M444" s="248"/>
      <c r="N444" s="48"/>
      <c r="O444" s="48"/>
      <c r="P444" s="48"/>
      <c r="Q444" s="48"/>
      <c r="R444" s="48"/>
      <c r="S444" s="48"/>
      <c r="T444" s="96"/>
      <c r="AT444" s="25" t="s">
        <v>146</v>
      </c>
      <c r="AU444" s="25" t="s">
        <v>85</v>
      </c>
    </row>
    <row r="445" spans="2:63" s="11" customFormat="1" ht="29.85" customHeight="1">
      <c r="B445" s="218"/>
      <c r="C445" s="219"/>
      <c r="D445" s="220" t="s">
        <v>75</v>
      </c>
      <c r="E445" s="232" t="s">
        <v>628</v>
      </c>
      <c r="F445" s="232" t="s">
        <v>629</v>
      </c>
      <c r="G445" s="219"/>
      <c r="H445" s="219"/>
      <c r="I445" s="222"/>
      <c r="J445" s="233">
        <f>BK445</f>
        <v>0</v>
      </c>
      <c r="K445" s="219"/>
      <c r="L445" s="224"/>
      <c r="M445" s="225"/>
      <c r="N445" s="226"/>
      <c r="O445" s="226"/>
      <c r="P445" s="227">
        <f>SUM(P446:P477)</f>
        <v>0</v>
      </c>
      <c r="Q445" s="226"/>
      <c r="R445" s="227">
        <f>SUM(R446:R477)</f>
        <v>0</v>
      </c>
      <c r="S445" s="226"/>
      <c r="T445" s="228">
        <f>SUM(T446:T477)</f>
        <v>0</v>
      </c>
      <c r="AR445" s="229" t="s">
        <v>24</v>
      </c>
      <c r="AT445" s="230" t="s">
        <v>75</v>
      </c>
      <c r="AU445" s="230" t="s">
        <v>24</v>
      </c>
      <c r="AY445" s="229" t="s">
        <v>138</v>
      </c>
      <c r="BK445" s="231">
        <f>SUM(BK446:BK477)</f>
        <v>0</v>
      </c>
    </row>
    <row r="446" spans="2:65" s="1" customFormat="1" ht="16.5" customHeight="1">
      <c r="B446" s="47"/>
      <c r="C446" s="234" t="s">
        <v>973</v>
      </c>
      <c r="D446" s="234" t="s">
        <v>140</v>
      </c>
      <c r="E446" s="235" t="s">
        <v>643</v>
      </c>
      <c r="F446" s="236" t="s">
        <v>644</v>
      </c>
      <c r="G446" s="237" t="s">
        <v>314</v>
      </c>
      <c r="H446" s="238">
        <v>371.81</v>
      </c>
      <c r="I446" s="239"/>
      <c r="J446" s="240">
        <f>ROUND(I446*H446,2)</f>
        <v>0</v>
      </c>
      <c r="K446" s="236" t="s">
        <v>177</v>
      </c>
      <c r="L446" s="73"/>
      <c r="M446" s="241" t="s">
        <v>22</v>
      </c>
      <c r="N446" s="242" t="s">
        <v>47</v>
      </c>
      <c r="O446" s="48"/>
      <c r="P446" s="243">
        <f>O446*H446</f>
        <v>0</v>
      </c>
      <c r="Q446" s="243">
        <v>0</v>
      </c>
      <c r="R446" s="243">
        <f>Q446*H446</f>
        <v>0</v>
      </c>
      <c r="S446" s="243">
        <v>0</v>
      </c>
      <c r="T446" s="244">
        <f>S446*H446</f>
        <v>0</v>
      </c>
      <c r="AR446" s="25" t="s">
        <v>137</v>
      </c>
      <c r="AT446" s="25" t="s">
        <v>140</v>
      </c>
      <c r="AU446" s="25" t="s">
        <v>85</v>
      </c>
      <c r="AY446" s="25" t="s">
        <v>138</v>
      </c>
      <c r="BE446" s="245">
        <f>IF(N446="základní",J446,0)</f>
        <v>0</v>
      </c>
      <c r="BF446" s="245">
        <f>IF(N446="snížená",J446,0)</f>
        <v>0</v>
      </c>
      <c r="BG446" s="245">
        <f>IF(N446="zákl. přenesená",J446,0)</f>
        <v>0</v>
      </c>
      <c r="BH446" s="245">
        <f>IF(N446="sníž. přenesená",J446,0)</f>
        <v>0</v>
      </c>
      <c r="BI446" s="245">
        <f>IF(N446="nulová",J446,0)</f>
        <v>0</v>
      </c>
      <c r="BJ446" s="25" t="s">
        <v>24</v>
      </c>
      <c r="BK446" s="245">
        <f>ROUND(I446*H446,2)</f>
        <v>0</v>
      </c>
      <c r="BL446" s="25" t="s">
        <v>137</v>
      </c>
      <c r="BM446" s="25" t="s">
        <v>974</v>
      </c>
    </row>
    <row r="447" spans="2:47" s="1" customFormat="1" ht="13.5">
      <c r="B447" s="47"/>
      <c r="C447" s="75"/>
      <c r="D447" s="246" t="s">
        <v>146</v>
      </c>
      <c r="E447" s="75"/>
      <c r="F447" s="247" t="s">
        <v>646</v>
      </c>
      <c r="G447" s="75"/>
      <c r="H447" s="75"/>
      <c r="I447" s="204"/>
      <c r="J447" s="75"/>
      <c r="K447" s="75"/>
      <c r="L447" s="73"/>
      <c r="M447" s="248"/>
      <c r="N447" s="48"/>
      <c r="O447" s="48"/>
      <c r="P447" s="48"/>
      <c r="Q447" s="48"/>
      <c r="R447" s="48"/>
      <c r="S447" s="48"/>
      <c r="T447" s="96"/>
      <c r="AT447" s="25" t="s">
        <v>146</v>
      </c>
      <c r="AU447" s="25" t="s">
        <v>85</v>
      </c>
    </row>
    <row r="448" spans="2:51" s="13" customFormat="1" ht="13.5">
      <c r="B448" s="262"/>
      <c r="C448" s="263"/>
      <c r="D448" s="246" t="s">
        <v>180</v>
      </c>
      <c r="E448" s="264" t="s">
        <v>22</v>
      </c>
      <c r="F448" s="265" t="s">
        <v>975</v>
      </c>
      <c r="G448" s="263"/>
      <c r="H448" s="266">
        <v>371.81</v>
      </c>
      <c r="I448" s="267"/>
      <c r="J448" s="263"/>
      <c r="K448" s="263"/>
      <c r="L448" s="268"/>
      <c r="M448" s="269"/>
      <c r="N448" s="270"/>
      <c r="O448" s="270"/>
      <c r="P448" s="270"/>
      <c r="Q448" s="270"/>
      <c r="R448" s="270"/>
      <c r="S448" s="270"/>
      <c r="T448" s="271"/>
      <c r="AT448" s="272" t="s">
        <v>180</v>
      </c>
      <c r="AU448" s="272" t="s">
        <v>85</v>
      </c>
      <c r="AV448" s="13" t="s">
        <v>85</v>
      </c>
      <c r="AW448" s="13" t="s">
        <v>39</v>
      </c>
      <c r="AX448" s="13" t="s">
        <v>76</v>
      </c>
      <c r="AY448" s="272" t="s">
        <v>138</v>
      </c>
    </row>
    <row r="449" spans="2:51" s="14" customFormat="1" ht="13.5">
      <c r="B449" s="273"/>
      <c r="C449" s="274"/>
      <c r="D449" s="246" t="s">
        <v>180</v>
      </c>
      <c r="E449" s="275" t="s">
        <v>22</v>
      </c>
      <c r="F449" s="276" t="s">
        <v>183</v>
      </c>
      <c r="G449" s="274"/>
      <c r="H449" s="277">
        <v>371.81</v>
      </c>
      <c r="I449" s="278"/>
      <c r="J449" s="274"/>
      <c r="K449" s="274"/>
      <c r="L449" s="279"/>
      <c r="M449" s="280"/>
      <c r="N449" s="281"/>
      <c r="O449" s="281"/>
      <c r="P449" s="281"/>
      <c r="Q449" s="281"/>
      <c r="R449" s="281"/>
      <c r="S449" s="281"/>
      <c r="T449" s="282"/>
      <c r="AT449" s="283" t="s">
        <v>180</v>
      </c>
      <c r="AU449" s="283" t="s">
        <v>85</v>
      </c>
      <c r="AV449" s="14" t="s">
        <v>137</v>
      </c>
      <c r="AW449" s="14" t="s">
        <v>39</v>
      </c>
      <c r="AX449" s="14" t="s">
        <v>24</v>
      </c>
      <c r="AY449" s="283" t="s">
        <v>138</v>
      </c>
    </row>
    <row r="450" spans="2:65" s="1" customFormat="1" ht="16.5" customHeight="1">
      <c r="B450" s="47"/>
      <c r="C450" s="234" t="s">
        <v>976</v>
      </c>
      <c r="D450" s="234" t="s">
        <v>140</v>
      </c>
      <c r="E450" s="235" t="s">
        <v>649</v>
      </c>
      <c r="F450" s="236" t="s">
        <v>650</v>
      </c>
      <c r="G450" s="237" t="s">
        <v>314</v>
      </c>
      <c r="H450" s="238">
        <v>7064.39</v>
      </c>
      <c r="I450" s="239"/>
      <c r="J450" s="240">
        <f>ROUND(I450*H450,2)</f>
        <v>0</v>
      </c>
      <c r="K450" s="236" t="s">
        <v>177</v>
      </c>
      <c r="L450" s="73"/>
      <c r="M450" s="241" t="s">
        <v>22</v>
      </c>
      <c r="N450" s="242" t="s">
        <v>47</v>
      </c>
      <c r="O450" s="48"/>
      <c r="P450" s="243">
        <f>O450*H450</f>
        <v>0</v>
      </c>
      <c r="Q450" s="243">
        <v>0</v>
      </c>
      <c r="R450" s="243">
        <f>Q450*H450</f>
        <v>0</v>
      </c>
      <c r="S450" s="243">
        <v>0</v>
      </c>
      <c r="T450" s="244">
        <f>S450*H450</f>
        <v>0</v>
      </c>
      <c r="AR450" s="25" t="s">
        <v>137</v>
      </c>
      <c r="AT450" s="25" t="s">
        <v>140</v>
      </c>
      <c r="AU450" s="25" t="s">
        <v>85</v>
      </c>
      <c r="AY450" s="25" t="s">
        <v>138</v>
      </c>
      <c r="BE450" s="245">
        <f>IF(N450="základní",J450,0)</f>
        <v>0</v>
      </c>
      <c r="BF450" s="245">
        <f>IF(N450="snížená",J450,0)</f>
        <v>0</v>
      </c>
      <c r="BG450" s="245">
        <f>IF(N450="zákl. přenesená",J450,0)</f>
        <v>0</v>
      </c>
      <c r="BH450" s="245">
        <f>IF(N450="sníž. přenesená",J450,0)</f>
        <v>0</v>
      </c>
      <c r="BI450" s="245">
        <f>IF(N450="nulová",J450,0)</f>
        <v>0</v>
      </c>
      <c r="BJ450" s="25" t="s">
        <v>24</v>
      </c>
      <c r="BK450" s="245">
        <f>ROUND(I450*H450,2)</f>
        <v>0</v>
      </c>
      <c r="BL450" s="25" t="s">
        <v>137</v>
      </c>
      <c r="BM450" s="25" t="s">
        <v>977</v>
      </c>
    </row>
    <row r="451" spans="2:47" s="1" customFormat="1" ht="13.5">
      <c r="B451" s="47"/>
      <c r="C451" s="75"/>
      <c r="D451" s="246" t="s">
        <v>146</v>
      </c>
      <c r="E451" s="75"/>
      <c r="F451" s="247" t="s">
        <v>652</v>
      </c>
      <c r="G451" s="75"/>
      <c r="H451" s="75"/>
      <c r="I451" s="204"/>
      <c r="J451" s="75"/>
      <c r="K451" s="75"/>
      <c r="L451" s="73"/>
      <c r="M451" s="248"/>
      <c r="N451" s="48"/>
      <c r="O451" s="48"/>
      <c r="P451" s="48"/>
      <c r="Q451" s="48"/>
      <c r="R451" s="48"/>
      <c r="S451" s="48"/>
      <c r="T451" s="96"/>
      <c r="AT451" s="25" t="s">
        <v>146</v>
      </c>
      <c r="AU451" s="25" t="s">
        <v>85</v>
      </c>
    </row>
    <row r="452" spans="2:51" s="13" customFormat="1" ht="13.5">
      <c r="B452" s="262"/>
      <c r="C452" s="263"/>
      <c r="D452" s="246" t="s">
        <v>180</v>
      </c>
      <c r="E452" s="264" t="s">
        <v>22</v>
      </c>
      <c r="F452" s="265" t="s">
        <v>978</v>
      </c>
      <c r="G452" s="263"/>
      <c r="H452" s="266">
        <v>7064.39</v>
      </c>
      <c r="I452" s="267"/>
      <c r="J452" s="263"/>
      <c r="K452" s="263"/>
      <c r="L452" s="268"/>
      <c r="M452" s="269"/>
      <c r="N452" s="270"/>
      <c r="O452" s="270"/>
      <c r="P452" s="270"/>
      <c r="Q452" s="270"/>
      <c r="R452" s="270"/>
      <c r="S452" s="270"/>
      <c r="T452" s="271"/>
      <c r="AT452" s="272" t="s">
        <v>180</v>
      </c>
      <c r="AU452" s="272" t="s">
        <v>85</v>
      </c>
      <c r="AV452" s="13" t="s">
        <v>85</v>
      </c>
      <c r="AW452" s="13" t="s">
        <v>39</v>
      </c>
      <c r="AX452" s="13" t="s">
        <v>76</v>
      </c>
      <c r="AY452" s="272" t="s">
        <v>138</v>
      </c>
    </row>
    <row r="453" spans="2:51" s="14" customFormat="1" ht="13.5">
      <c r="B453" s="273"/>
      <c r="C453" s="274"/>
      <c r="D453" s="246" t="s">
        <v>180</v>
      </c>
      <c r="E453" s="275" t="s">
        <v>22</v>
      </c>
      <c r="F453" s="276" t="s">
        <v>183</v>
      </c>
      <c r="G453" s="274"/>
      <c r="H453" s="277">
        <v>7064.39</v>
      </c>
      <c r="I453" s="278"/>
      <c r="J453" s="274"/>
      <c r="K453" s="274"/>
      <c r="L453" s="279"/>
      <c r="M453" s="280"/>
      <c r="N453" s="281"/>
      <c r="O453" s="281"/>
      <c r="P453" s="281"/>
      <c r="Q453" s="281"/>
      <c r="R453" s="281"/>
      <c r="S453" s="281"/>
      <c r="T453" s="282"/>
      <c r="AT453" s="283" t="s">
        <v>180</v>
      </c>
      <c r="AU453" s="283" t="s">
        <v>85</v>
      </c>
      <c r="AV453" s="14" t="s">
        <v>137</v>
      </c>
      <c r="AW453" s="14" t="s">
        <v>39</v>
      </c>
      <c r="AX453" s="14" t="s">
        <v>24</v>
      </c>
      <c r="AY453" s="283" t="s">
        <v>138</v>
      </c>
    </row>
    <row r="454" spans="2:65" s="1" customFormat="1" ht="16.5" customHeight="1">
      <c r="B454" s="47"/>
      <c r="C454" s="234" t="s">
        <v>979</v>
      </c>
      <c r="D454" s="234" t="s">
        <v>140</v>
      </c>
      <c r="E454" s="235" t="s">
        <v>655</v>
      </c>
      <c r="F454" s="236" t="s">
        <v>656</v>
      </c>
      <c r="G454" s="237" t="s">
        <v>314</v>
      </c>
      <c r="H454" s="238">
        <v>952.24</v>
      </c>
      <c r="I454" s="239"/>
      <c r="J454" s="240">
        <f>ROUND(I454*H454,2)</f>
        <v>0</v>
      </c>
      <c r="K454" s="236" t="s">
        <v>177</v>
      </c>
      <c r="L454" s="73"/>
      <c r="M454" s="241" t="s">
        <v>22</v>
      </c>
      <c r="N454" s="242" t="s">
        <v>47</v>
      </c>
      <c r="O454" s="48"/>
      <c r="P454" s="243">
        <f>O454*H454</f>
        <v>0</v>
      </c>
      <c r="Q454" s="243">
        <v>0</v>
      </c>
      <c r="R454" s="243">
        <f>Q454*H454</f>
        <v>0</v>
      </c>
      <c r="S454" s="243">
        <v>0</v>
      </c>
      <c r="T454" s="244">
        <f>S454*H454</f>
        <v>0</v>
      </c>
      <c r="AR454" s="25" t="s">
        <v>137</v>
      </c>
      <c r="AT454" s="25" t="s">
        <v>140</v>
      </c>
      <c r="AU454" s="25" t="s">
        <v>85</v>
      </c>
      <c r="AY454" s="25" t="s">
        <v>138</v>
      </c>
      <c r="BE454" s="245">
        <f>IF(N454="základní",J454,0)</f>
        <v>0</v>
      </c>
      <c r="BF454" s="245">
        <f>IF(N454="snížená",J454,0)</f>
        <v>0</v>
      </c>
      <c r="BG454" s="245">
        <f>IF(N454="zákl. přenesená",J454,0)</f>
        <v>0</v>
      </c>
      <c r="BH454" s="245">
        <f>IF(N454="sníž. přenesená",J454,0)</f>
        <v>0</v>
      </c>
      <c r="BI454" s="245">
        <f>IF(N454="nulová",J454,0)</f>
        <v>0</v>
      </c>
      <c r="BJ454" s="25" t="s">
        <v>24</v>
      </c>
      <c r="BK454" s="245">
        <f>ROUND(I454*H454,2)</f>
        <v>0</v>
      </c>
      <c r="BL454" s="25" t="s">
        <v>137</v>
      </c>
      <c r="BM454" s="25" t="s">
        <v>980</v>
      </c>
    </row>
    <row r="455" spans="2:47" s="1" customFormat="1" ht="13.5">
      <c r="B455" s="47"/>
      <c r="C455" s="75"/>
      <c r="D455" s="246" t="s">
        <v>146</v>
      </c>
      <c r="E455" s="75"/>
      <c r="F455" s="247" t="s">
        <v>658</v>
      </c>
      <c r="G455" s="75"/>
      <c r="H455" s="75"/>
      <c r="I455" s="204"/>
      <c r="J455" s="75"/>
      <c r="K455" s="75"/>
      <c r="L455" s="73"/>
      <c r="M455" s="248"/>
      <c r="N455" s="48"/>
      <c r="O455" s="48"/>
      <c r="P455" s="48"/>
      <c r="Q455" s="48"/>
      <c r="R455" s="48"/>
      <c r="S455" s="48"/>
      <c r="T455" s="96"/>
      <c r="AT455" s="25" t="s">
        <v>146</v>
      </c>
      <c r="AU455" s="25" t="s">
        <v>85</v>
      </c>
    </row>
    <row r="456" spans="2:51" s="13" customFormat="1" ht="13.5">
      <c r="B456" s="262"/>
      <c r="C456" s="263"/>
      <c r="D456" s="246" t="s">
        <v>180</v>
      </c>
      <c r="E456" s="264" t="s">
        <v>22</v>
      </c>
      <c r="F456" s="265" t="s">
        <v>981</v>
      </c>
      <c r="G456" s="263"/>
      <c r="H456" s="266">
        <v>49.92</v>
      </c>
      <c r="I456" s="267"/>
      <c r="J456" s="263"/>
      <c r="K456" s="263"/>
      <c r="L456" s="268"/>
      <c r="M456" s="269"/>
      <c r="N456" s="270"/>
      <c r="O456" s="270"/>
      <c r="P456" s="270"/>
      <c r="Q456" s="270"/>
      <c r="R456" s="270"/>
      <c r="S456" s="270"/>
      <c r="T456" s="271"/>
      <c r="AT456" s="272" t="s">
        <v>180</v>
      </c>
      <c r="AU456" s="272" t="s">
        <v>85</v>
      </c>
      <c r="AV456" s="13" t="s">
        <v>85</v>
      </c>
      <c r="AW456" s="13" t="s">
        <v>39</v>
      </c>
      <c r="AX456" s="13" t="s">
        <v>76</v>
      </c>
      <c r="AY456" s="272" t="s">
        <v>138</v>
      </c>
    </row>
    <row r="457" spans="2:51" s="13" customFormat="1" ht="13.5">
      <c r="B457" s="262"/>
      <c r="C457" s="263"/>
      <c r="D457" s="246" t="s">
        <v>180</v>
      </c>
      <c r="E457" s="264" t="s">
        <v>22</v>
      </c>
      <c r="F457" s="265" t="s">
        <v>982</v>
      </c>
      <c r="G457" s="263"/>
      <c r="H457" s="266">
        <v>654.881</v>
      </c>
      <c r="I457" s="267"/>
      <c r="J457" s="263"/>
      <c r="K457" s="263"/>
      <c r="L457" s="268"/>
      <c r="M457" s="269"/>
      <c r="N457" s="270"/>
      <c r="O457" s="270"/>
      <c r="P457" s="270"/>
      <c r="Q457" s="270"/>
      <c r="R457" s="270"/>
      <c r="S457" s="270"/>
      <c r="T457" s="271"/>
      <c r="AT457" s="272" t="s">
        <v>180</v>
      </c>
      <c r="AU457" s="272" t="s">
        <v>85</v>
      </c>
      <c r="AV457" s="13" t="s">
        <v>85</v>
      </c>
      <c r="AW457" s="13" t="s">
        <v>39</v>
      </c>
      <c r="AX457" s="13" t="s">
        <v>76</v>
      </c>
      <c r="AY457" s="272" t="s">
        <v>138</v>
      </c>
    </row>
    <row r="458" spans="2:51" s="13" customFormat="1" ht="13.5">
      <c r="B458" s="262"/>
      <c r="C458" s="263"/>
      <c r="D458" s="246" t="s">
        <v>180</v>
      </c>
      <c r="E458" s="264" t="s">
        <v>22</v>
      </c>
      <c r="F458" s="265" t="s">
        <v>983</v>
      </c>
      <c r="G458" s="263"/>
      <c r="H458" s="266">
        <v>147.599</v>
      </c>
      <c r="I458" s="267"/>
      <c r="J458" s="263"/>
      <c r="K458" s="263"/>
      <c r="L458" s="268"/>
      <c r="M458" s="269"/>
      <c r="N458" s="270"/>
      <c r="O458" s="270"/>
      <c r="P458" s="270"/>
      <c r="Q458" s="270"/>
      <c r="R458" s="270"/>
      <c r="S458" s="270"/>
      <c r="T458" s="271"/>
      <c r="AT458" s="272" t="s">
        <v>180</v>
      </c>
      <c r="AU458" s="272" t="s">
        <v>85</v>
      </c>
      <c r="AV458" s="13" t="s">
        <v>85</v>
      </c>
      <c r="AW458" s="13" t="s">
        <v>39</v>
      </c>
      <c r="AX458" s="13" t="s">
        <v>76</v>
      </c>
      <c r="AY458" s="272" t="s">
        <v>138</v>
      </c>
    </row>
    <row r="459" spans="2:51" s="15" customFormat="1" ht="13.5">
      <c r="B459" s="300"/>
      <c r="C459" s="301"/>
      <c r="D459" s="246" t="s">
        <v>180</v>
      </c>
      <c r="E459" s="302" t="s">
        <v>22</v>
      </c>
      <c r="F459" s="303" t="s">
        <v>984</v>
      </c>
      <c r="G459" s="301"/>
      <c r="H459" s="304">
        <v>852.4</v>
      </c>
      <c r="I459" s="305"/>
      <c r="J459" s="301"/>
      <c r="K459" s="301"/>
      <c r="L459" s="306"/>
      <c r="M459" s="307"/>
      <c r="N459" s="308"/>
      <c r="O459" s="308"/>
      <c r="P459" s="308"/>
      <c r="Q459" s="308"/>
      <c r="R459" s="308"/>
      <c r="S459" s="308"/>
      <c r="T459" s="309"/>
      <c r="AT459" s="310" t="s">
        <v>180</v>
      </c>
      <c r="AU459" s="310" t="s">
        <v>85</v>
      </c>
      <c r="AV459" s="15" t="s">
        <v>154</v>
      </c>
      <c r="AW459" s="15" t="s">
        <v>39</v>
      </c>
      <c r="AX459" s="15" t="s">
        <v>76</v>
      </c>
      <c r="AY459" s="310" t="s">
        <v>138</v>
      </c>
    </row>
    <row r="460" spans="2:51" s="13" customFormat="1" ht="13.5">
      <c r="B460" s="262"/>
      <c r="C460" s="263"/>
      <c r="D460" s="246" t="s">
        <v>180</v>
      </c>
      <c r="E460" s="264" t="s">
        <v>22</v>
      </c>
      <c r="F460" s="265" t="s">
        <v>985</v>
      </c>
      <c r="G460" s="263"/>
      <c r="H460" s="266">
        <v>99.84</v>
      </c>
      <c r="I460" s="267"/>
      <c r="J460" s="263"/>
      <c r="K460" s="263"/>
      <c r="L460" s="268"/>
      <c r="M460" s="269"/>
      <c r="N460" s="270"/>
      <c r="O460" s="270"/>
      <c r="P460" s="270"/>
      <c r="Q460" s="270"/>
      <c r="R460" s="270"/>
      <c r="S460" s="270"/>
      <c r="T460" s="271"/>
      <c r="AT460" s="272" t="s">
        <v>180</v>
      </c>
      <c r="AU460" s="272" t="s">
        <v>85</v>
      </c>
      <c r="AV460" s="13" t="s">
        <v>85</v>
      </c>
      <c r="AW460" s="13" t="s">
        <v>39</v>
      </c>
      <c r="AX460" s="13" t="s">
        <v>76</v>
      </c>
      <c r="AY460" s="272" t="s">
        <v>138</v>
      </c>
    </row>
    <row r="461" spans="2:51" s="14" customFormat="1" ht="13.5">
      <c r="B461" s="273"/>
      <c r="C461" s="274"/>
      <c r="D461" s="246" t="s">
        <v>180</v>
      </c>
      <c r="E461" s="275" t="s">
        <v>22</v>
      </c>
      <c r="F461" s="276" t="s">
        <v>183</v>
      </c>
      <c r="G461" s="274"/>
      <c r="H461" s="277">
        <v>952.24</v>
      </c>
      <c r="I461" s="278"/>
      <c r="J461" s="274"/>
      <c r="K461" s="274"/>
      <c r="L461" s="279"/>
      <c r="M461" s="280"/>
      <c r="N461" s="281"/>
      <c r="O461" s="281"/>
      <c r="P461" s="281"/>
      <c r="Q461" s="281"/>
      <c r="R461" s="281"/>
      <c r="S461" s="281"/>
      <c r="T461" s="282"/>
      <c r="AT461" s="283" t="s">
        <v>180</v>
      </c>
      <c r="AU461" s="283" t="s">
        <v>85</v>
      </c>
      <c r="AV461" s="14" t="s">
        <v>137</v>
      </c>
      <c r="AW461" s="14" t="s">
        <v>39</v>
      </c>
      <c r="AX461" s="14" t="s">
        <v>24</v>
      </c>
      <c r="AY461" s="283" t="s">
        <v>138</v>
      </c>
    </row>
    <row r="462" spans="2:65" s="1" customFormat="1" ht="16.5" customHeight="1">
      <c r="B462" s="47"/>
      <c r="C462" s="234" t="s">
        <v>986</v>
      </c>
      <c r="D462" s="234" t="s">
        <v>140</v>
      </c>
      <c r="E462" s="235" t="s">
        <v>662</v>
      </c>
      <c r="F462" s="236" t="s">
        <v>663</v>
      </c>
      <c r="G462" s="237" t="s">
        <v>314</v>
      </c>
      <c r="H462" s="238">
        <v>16295.44</v>
      </c>
      <c r="I462" s="239"/>
      <c r="J462" s="240">
        <f>ROUND(I462*H462,2)</f>
        <v>0</v>
      </c>
      <c r="K462" s="236" t="s">
        <v>177</v>
      </c>
      <c r="L462" s="73"/>
      <c r="M462" s="241" t="s">
        <v>22</v>
      </c>
      <c r="N462" s="242" t="s">
        <v>47</v>
      </c>
      <c r="O462" s="48"/>
      <c r="P462" s="243">
        <f>O462*H462</f>
        <v>0</v>
      </c>
      <c r="Q462" s="243">
        <v>0</v>
      </c>
      <c r="R462" s="243">
        <f>Q462*H462</f>
        <v>0</v>
      </c>
      <c r="S462" s="243">
        <v>0</v>
      </c>
      <c r="T462" s="244">
        <f>S462*H462</f>
        <v>0</v>
      </c>
      <c r="AR462" s="25" t="s">
        <v>137</v>
      </c>
      <c r="AT462" s="25" t="s">
        <v>140</v>
      </c>
      <c r="AU462" s="25" t="s">
        <v>85</v>
      </c>
      <c r="AY462" s="25" t="s">
        <v>138</v>
      </c>
      <c r="BE462" s="245">
        <f>IF(N462="základní",J462,0)</f>
        <v>0</v>
      </c>
      <c r="BF462" s="245">
        <f>IF(N462="snížená",J462,0)</f>
        <v>0</v>
      </c>
      <c r="BG462" s="245">
        <f>IF(N462="zákl. přenesená",J462,0)</f>
        <v>0</v>
      </c>
      <c r="BH462" s="245">
        <f>IF(N462="sníž. přenesená",J462,0)</f>
        <v>0</v>
      </c>
      <c r="BI462" s="245">
        <f>IF(N462="nulová",J462,0)</f>
        <v>0</v>
      </c>
      <c r="BJ462" s="25" t="s">
        <v>24</v>
      </c>
      <c r="BK462" s="245">
        <f>ROUND(I462*H462,2)</f>
        <v>0</v>
      </c>
      <c r="BL462" s="25" t="s">
        <v>137</v>
      </c>
      <c r="BM462" s="25" t="s">
        <v>987</v>
      </c>
    </row>
    <row r="463" spans="2:47" s="1" customFormat="1" ht="13.5">
      <c r="B463" s="47"/>
      <c r="C463" s="75"/>
      <c r="D463" s="246" t="s">
        <v>146</v>
      </c>
      <c r="E463" s="75"/>
      <c r="F463" s="247" t="s">
        <v>652</v>
      </c>
      <c r="G463" s="75"/>
      <c r="H463" s="75"/>
      <c r="I463" s="204"/>
      <c r="J463" s="75"/>
      <c r="K463" s="75"/>
      <c r="L463" s="73"/>
      <c r="M463" s="248"/>
      <c r="N463" s="48"/>
      <c r="O463" s="48"/>
      <c r="P463" s="48"/>
      <c r="Q463" s="48"/>
      <c r="R463" s="48"/>
      <c r="S463" s="48"/>
      <c r="T463" s="96"/>
      <c r="AT463" s="25" t="s">
        <v>146</v>
      </c>
      <c r="AU463" s="25" t="s">
        <v>85</v>
      </c>
    </row>
    <row r="464" spans="2:51" s="13" customFormat="1" ht="13.5">
      <c r="B464" s="262"/>
      <c r="C464" s="263"/>
      <c r="D464" s="246" t="s">
        <v>180</v>
      </c>
      <c r="E464" s="264" t="s">
        <v>22</v>
      </c>
      <c r="F464" s="265" t="s">
        <v>988</v>
      </c>
      <c r="G464" s="263"/>
      <c r="H464" s="266">
        <v>16195.6</v>
      </c>
      <c r="I464" s="267"/>
      <c r="J464" s="263"/>
      <c r="K464" s="263"/>
      <c r="L464" s="268"/>
      <c r="M464" s="269"/>
      <c r="N464" s="270"/>
      <c r="O464" s="270"/>
      <c r="P464" s="270"/>
      <c r="Q464" s="270"/>
      <c r="R464" s="270"/>
      <c r="S464" s="270"/>
      <c r="T464" s="271"/>
      <c r="AT464" s="272" t="s">
        <v>180</v>
      </c>
      <c r="AU464" s="272" t="s">
        <v>85</v>
      </c>
      <c r="AV464" s="13" t="s">
        <v>85</v>
      </c>
      <c r="AW464" s="13" t="s">
        <v>39</v>
      </c>
      <c r="AX464" s="13" t="s">
        <v>76</v>
      </c>
      <c r="AY464" s="272" t="s">
        <v>138</v>
      </c>
    </row>
    <row r="465" spans="2:51" s="13" customFormat="1" ht="13.5">
      <c r="B465" s="262"/>
      <c r="C465" s="263"/>
      <c r="D465" s="246" t="s">
        <v>180</v>
      </c>
      <c r="E465" s="264" t="s">
        <v>22</v>
      </c>
      <c r="F465" s="265" t="s">
        <v>989</v>
      </c>
      <c r="G465" s="263"/>
      <c r="H465" s="266">
        <v>99.84</v>
      </c>
      <c r="I465" s="267"/>
      <c r="J465" s="263"/>
      <c r="K465" s="263"/>
      <c r="L465" s="268"/>
      <c r="M465" s="269"/>
      <c r="N465" s="270"/>
      <c r="O465" s="270"/>
      <c r="P465" s="270"/>
      <c r="Q465" s="270"/>
      <c r="R465" s="270"/>
      <c r="S465" s="270"/>
      <c r="T465" s="271"/>
      <c r="AT465" s="272" t="s">
        <v>180</v>
      </c>
      <c r="AU465" s="272" t="s">
        <v>85</v>
      </c>
      <c r="AV465" s="13" t="s">
        <v>85</v>
      </c>
      <c r="AW465" s="13" t="s">
        <v>39</v>
      </c>
      <c r="AX465" s="13" t="s">
        <v>76</v>
      </c>
      <c r="AY465" s="272" t="s">
        <v>138</v>
      </c>
    </row>
    <row r="466" spans="2:51" s="14" customFormat="1" ht="13.5">
      <c r="B466" s="273"/>
      <c r="C466" s="274"/>
      <c r="D466" s="246" t="s">
        <v>180</v>
      </c>
      <c r="E466" s="275" t="s">
        <v>22</v>
      </c>
      <c r="F466" s="276" t="s">
        <v>183</v>
      </c>
      <c r="G466" s="274"/>
      <c r="H466" s="277">
        <v>16295.44</v>
      </c>
      <c r="I466" s="278"/>
      <c r="J466" s="274"/>
      <c r="K466" s="274"/>
      <c r="L466" s="279"/>
      <c r="M466" s="280"/>
      <c r="N466" s="281"/>
      <c r="O466" s="281"/>
      <c r="P466" s="281"/>
      <c r="Q466" s="281"/>
      <c r="R466" s="281"/>
      <c r="S466" s="281"/>
      <c r="T466" s="282"/>
      <c r="AT466" s="283" t="s">
        <v>180</v>
      </c>
      <c r="AU466" s="283" t="s">
        <v>85</v>
      </c>
      <c r="AV466" s="14" t="s">
        <v>137</v>
      </c>
      <c r="AW466" s="14" t="s">
        <v>39</v>
      </c>
      <c r="AX466" s="14" t="s">
        <v>24</v>
      </c>
      <c r="AY466" s="283" t="s">
        <v>138</v>
      </c>
    </row>
    <row r="467" spans="2:65" s="1" customFormat="1" ht="16.5" customHeight="1">
      <c r="B467" s="47"/>
      <c r="C467" s="234" t="s">
        <v>990</v>
      </c>
      <c r="D467" s="234" t="s">
        <v>140</v>
      </c>
      <c r="E467" s="235" t="s">
        <v>991</v>
      </c>
      <c r="F467" s="236" t="s">
        <v>992</v>
      </c>
      <c r="G467" s="237" t="s">
        <v>314</v>
      </c>
      <c r="H467" s="238">
        <v>49.92</v>
      </c>
      <c r="I467" s="239"/>
      <c r="J467" s="240">
        <f>ROUND(I467*H467,2)</f>
        <v>0</v>
      </c>
      <c r="K467" s="236" t="s">
        <v>177</v>
      </c>
      <c r="L467" s="73"/>
      <c r="M467" s="241" t="s">
        <v>22</v>
      </c>
      <c r="N467" s="242" t="s">
        <v>47</v>
      </c>
      <c r="O467" s="48"/>
      <c r="P467" s="243">
        <f>O467*H467</f>
        <v>0</v>
      </c>
      <c r="Q467" s="243">
        <v>0</v>
      </c>
      <c r="R467" s="243">
        <f>Q467*H467</f>
        <v>0</v>
      </c>
      <c r="S467" s="243">
        <v>0</v>
      </c>
      <c r="T467" s="244">
        <f>S467*H467</f>
        <v>0</v>
      </c>
      <c r="AR467" s="25" t="s">
        <v>137</v>
      </c>
      <c r="AT467" s="25" t="s">
        <v>140</v>
      </c>
      <c r="AU467" s="25" t="s">
        <v>85</v>
      </c>
      <c r="AY467" s="25" t="s">
        <v>138</v>
      </c>
      <c r="BE467" s="245">
        <f>IF(N467="základní",J467,0)</f>
        <v>0</v>
      </c>
      <c r="BF467" s="245">
        <f>IF(N467="snížená",J467,0)</f>
        <v>0</v>
      </c>
      <c r="BG467" s="245">
        <f>IF(N467="zákl. přenesená",J467,0)</f>
        <v>0</v>
      </c>
      <c r="BH467" s="245">
        <f>IF(N467="sníž. přenesená",J467,0)</f>
        <v>0</v>
      </c>
      <c r="BI467" s="245">
        <f>IF(N467="nulová",J467,0)</f>
        <v>0</v>
      </c>
      <c r="BJ467" s="25" t="s">
        <v>24</v>
      </c>
      <c r="BK467" s="245">
        <f>ROUND(I467*H467,2)</f>
        <v>0</v>
      </c>
      <c r="BL467" s="25" t="s">
        <v>137</v>
      </c>
      <c r="BM467" s="25" t="s">
        <v>993</v>
      </c>
    </row>
    <row r="468" spans="2:47" s="1" customFormat="1" ht="13.5">
      <c r="B468" s="47"/>
      <c r="C468" s="75"/>
      <c r="D468" s="246" t="s">
        <v>146</v>
      </c>
      <c r="E468" s="75"/>
      <c r="F468" s="247" t="s">
        <v>994</v>
      </c>
      <c r="G468" s="75"/>
      <c r="H468" s="75"/>
      <c r="I468" s="204"/>
      <c r="J468" s="75"/>
      <c r="K468" s="75"/>
      <c r="L468" s="73"/>
      <c r="M468" s="248"/>
      <c r="N468" s="48"/>
      <c r="O468" s="48"/>
      <c r="P468" s="48"/>
      <c r="Q468" s="48"/>
      <c r="R468" s="48"/>
      <c r="S468" s="48"/>
      <c r="T468" s="96"/>
      <c r="AT468" s="25" t="s">
        <v>146</v>
      </c>
      <c r="AU468" s="25" t="s">
        <v>85</v>
      </c>
    </row>
    <row r="469" spans="2:51" s="13" customFormat="1" ht="13.5">
      <c r="B469" s="262"/>
      <c r="C469" s="263"/>
      <c r="D469" s="246" t="s">
        <v>180</v>
      </c>
      <c r="E469" s="264" t="s">
        <v>22</v>
      </c>
      <c r="F469" s="265" t="s">
        <v>995</v>
      </c>
      <c r="G469" s="263"/>
      <c r="H469" s="266">
        <v>49.92</v>
      </c>
      <c r="I469" s="267"/>
      <c r="J469" s="263"/>
      <c r="K469" s="263"/>
      <c r="L469" s="268"/>
      <c r="M469" s="269"/>
      <c r="N469" s="270"/>
      <c r="O469" s="270"/>
      <c r="P469" s="270"/>
      <c r="Q469" s="270"/>
      <c r="R469" s="270"/>
      <c r="S469" s="270"/>
      <c r="T469" s="271"/>
      <c r="AT469" s="272" t="s">
        <v>180</v>
      </c>
      <c r="AU469" s="272" t="s">
        <v>85</v>
      </c>
      <c r="AV469" s="13" t="s">
        <v>85</v>
      </c>
      <c r="AW469" s="13" t="s">
        <v>39</v>
      </c>
      <c r="AX469" s="13" t="s">
        <v>24</v>
      </c>
      <c r="AY469" s="272" t="s">
        <v>138</v>
      </c>
    </row>
    <row r="470" spans="2:65" s="1" customFormat="1" ht="25.5" customHeight="1">
      <c r="B470" s="47"/>
      <c r="C470" s="234" t="s">
        <v>996</v>
      </c>
      <c r="D470" s="234" t="s">
        <v>140</v>
      </c>
      <c r="E470" s="235" t="s">
        <v>667</v>
      </c>
      <c r="F470" s="236" t="s">
        <v>668</v>
      </c>
      <c r="G470" s="237" t="s">
        <v>314</v>
      </c>
      <c r="H470" s="238">
        <v>654.881</v>
      </c>
      <c r="I470" s="239"/>
      <c r="J470" s="240">
        <f>ROUND(I470*H470,2)</f>
        <v>0</v>
      </c>
      <c r="K470" s="236" t="s">
        <v>177</v>
      </c>
      <c r="L470" s="73"/>
      <c r="M470" s="241" t="s">
        <v>22</v>
      </c>
      <c r="N470" s="242" t="s">
        <v>47</v>
      </c>
      <c r="O470" s="48"/>
      <c r="P470" s="243">
        <f>O470*H470</f>
        <v>0</v>
      </c>
      <c r="Q470" s="243">
        <v>0</v>
      </c>
      <c r="R470" s="243">
        <f>Q470*H470</f>
        <v>0</v>
      </c>
      <c r="S470" s="243">
        <v>0</v>
      </c>
      <c r="T470" s="244">
        <f>S470*H470</f>
        <v>0</v>
      </c>
      <c r="AR470" s="25" t="s">
        <v>137</v>
      </c>
      <c r="AT470" s="25" t="s">
        <v>140</v>
      </c>
      <c r="AU470" s="25" t="s">
        <v>85</v>
      </c>
      <c r="AY470" s="25" t="s">
        <v>138</v>
      </c>
      <c r="BE470" s="245">
        <f>IF(N470="základní",J470,0)</f>
        <v>0</v>
      </c>
      <c r="BF470" s="245">
        <f>IF(N470="snížená",J470,0)</f>
        <v>0</v>
      </c>
      <c r="BG470" s="245">
        <f>IF(N470="zákl. přenesená",J470,0)</f>
        <v>0</v>
      </c>
      <c r="BH470" s="245">
        <f>IF(N470="sníž. přenesená",J470,0)</f>
        <v>0</v>
      </c>
      <c r="BI470" s="245">
        <f>IF(N470="nulová",J470,0)</f>
        <v>0</v>
      </c>
      <c r="BJ470" s="25" t="s">
        <v>24</v>
      </c>
      <c r="BK470" s="245">
        <f>ROUND(I470*H470,2)</f>
        <v>0</v>
      </c>
      <c r="BL470" s="25" t="s">
        <v>137</v>
      </c>
      <c r="BM470" s="25" t="s">
        <v>997</v>
      </c>
    </row>
    <row r="471" spans="2:47" s="1" customFormat="1" ht="13.5">
      <c r="B471" s="47"/>
      <c r="C471" s="75"/>
      <c r="D471" s="246" t="s">
        <v>146</v>
      </c>
      <c r="E471" s="75"/>
      <c r="F471" s="247" t="s">
        <v>670</v>
      </c>
      <c r="G471" s="75"/>
      <c r="H471" s="75"/>
      <c r="I471" s="204"/>
      <c r="J471" s="75"/>
      <c r="K471" s="75"/>
      <c r="L471" s="73"/>
      <c r="M471" s="248"/>
      <c r="N471" s="48"/>
      <c r="O471" s="48"/>
      <c r="P471" s="48"/>
      <c r="Q471" s="48"/>
      <c r="R471" s="48"/>
      <c r="S471" s="48"/>
      <c r="T471" s="96"/>
      <c r="AT471" s="25" t="s">
        <v>146</v>
      </c>
      <c r="AU471" s="25" t="s">
        <v>85</v>
      </c>
    </row>
    <row r="472" spans="2:51" s="13" customFormat="1" ht="13.5">
      <c r="B472" s="262"/>
      <c r="C472" s="263"/>
      <c r="D472" s="246" t="s">
        <v>180</v>
      </c>
      <c r="E472" s="264" t="s">
        <v>22</v>
      </c>
      <c r="F472" s="265" t="s">
        <v>982</v>
      </c>
      <c r="G472" s="263"/>
      <c r="H472" s="266">
        <v>654.881</v>
      </c>
      <c r="I472" s="267"/>
      <c r="J472" s="263"/>
      <c r="K472" s="263"/>
      <c r="L472" s="268"/>
      <c r="M472" s="269"/>
      <c r="N472" s="270"/>
      <c r="O472" s="270"/>
      <c r="P472" s="270"/>
      <c r="Q472" s="270"/>
      <c r="R472" s="270"/>
      <c r="S472" s="270"/>
      <c r="T472" s="271"/>
      <c r="AT472" s="272" t="s">
        <v>180</v>
      </c>
      <c r="AU472" s="272" t="s">
        <v>85</v>
      </c>
      <c r="AV472" s="13" t="s">
        <v>85</v>
      </c>
      <c r="AW472" s="13" t="s">
        <v>39</v>
      </c>
      <c r="AX472" s="13" t="s">
        <v>76</v>
      </c>
      <c r="AY472" s="272" t="s">
        <v>138</v>
      </c>
    </row>
    <row r="473" spans="2:51" s="14" customFormat="1" ht="13.5">
      <c r="B473" s="273"/>
      <c r="C473" s="274"/>
      <c r="D473" s="246" t="s">
        <v>180</v>
      </c>
      <c r="E473" s="275" t="s">
        <v>22</v>
      </c>
      <c r="F473" s="276" t="s">
        <v>183</v>
      </c>
      <c r="G473" s="274"/>
      <c r="H473" s="277">
        <v>654.881</v>
      </c>
      <c r="I473" s="278"/>
      <c r="J473" s="274"/>
      <c r="K473" s="274"/>
      <c r="L473" s="279"/>
      <c r="M473" s="280"/>
      <c r="N473" s="281"/>
      <c r="O473" s="281"/>
      <c r="P473" s="281"/>
      <c r="Q473" s="281"/>
      <c r="R473" s="281"/>
      <c r="S473" s="281"/>
      <c r="T473" s="282"/>
      <c r="AT473" s="283" t="s">
        <v>180</v>
      </c>
      <c r="AU473" s="283" t="s">
        <v>85</v>
      </c>
      <c r="AV473" s="14" t="s">
        <v>137</v>
      </c>
      <c r="AW473" s="14" t="s">
        <v>39</v>
      </c>
      <c r="AX473" s="14" t="s">
        <v>24</v>
      </c>
      <c r="AY473" s="283" t="s">
        <v>138</v>
      </c>
    </row>
    <row r="474" spans="2:65" s="1" customFormat="1" ht="25.5" customHeight="1">
      <c r="B474" s="47"/>
      <c r="C474" s="234" t="s">
        <v>998</v>
      </c>
      <c r="D474" s="234" t="s">
        <v>140</v>
      </c>
      <c r="E474" s="235" t="s">
        <v>672</v>
      </c>
      <c r="F474" s="236" t="s">
        <v>673</v>
      </c>
      <c r="G474" s="237" t="s">
        <v>314</v>
      </c>
      <c r="H474" s="238">
        <v>371.81</v>
      </c>
      <c r="I474" s="239"/>
      <c r="J474" s="240">
        <f>ROUND(I474*H474,2)</f>
        <v>0</v>
      </c>
      <c r="K474" s="236" t="s">
        <v>177</v>
      </c>
      <c r="L474" s="73"/>
      <c r="M474" s="241" t="s">
        <v>22</v>
      </c>
      <c r="N474" s="242" t="s">
        <v>47</v>
      </c>
      <c r="O474" s="48"/>
      <c r="P474" s="243">
        <f>O474*H474</f>
        <v>0</v>
      </c>
      <c r="Q474" s="243">
        <v>0</v>
      </c>
      <c r="R474" s="243">
        <f>Q474*H474</f>
        <v>0</v>
      </c>
      <c r="S474" s="243">
        <v>0</v>
      </c>
      <c r="T474" s="244">
        <f>S474*H474</f>
        <v>0</v>
      </c>
      <c r="AR474" s="25" t="s">
        <v>137</v>
      </c>
      <c r="AT474" s="25" t="s">
        <v>140</v>
      </c>
      <c r="AU474" s="25" t="s">
        <v>85</v>
      </c>
      <c r="AY474" s="25" t="s">
        <v>138</v>
      </c>
      <c r="BE474" s="245">
        <f>IF(N474="základní",J474,0)</f>
        <v>0</v>
      </c>
      <c r="BF474" s="245">
        <f>IF(N474="snížená",J474,0)</f>
        <v>0</v>
      </c>
      <c r="BG474" s="245">
        <f>IF(N474="zákl. přenesená",J474,0)</f>
        <v>0</v>
      </c>
      <c r="BH474" s="245">
        <f>IF(N474="sníž. přenesená",J474,0)</f>
        <v>0</v>
      </c>
      <c r="BI474" s="245">
        <f>IF(N474="nulová",J474,0)</f>
        <v>0</v>
      </c>
      <c r="BJ474" s="25" t="s">
        <v>24</v>
      </c>
      <c r="BK474" s="245">
        <f>ROUND(I474*H474,2)</f>
        <v>0</v>
      </c>
      <c r="BL474" s="25" t="s">
        <v>137</v>
      </c>
      <c r="BM474" s="25" t="s">
        <v>999</v>
      </c>
    </row>
    <row r="475" spans="2:47" s="1" customFormat="1" ht="13.5">
      <c r="B475" s="47"/>
      <c r="C475" s="75"/>
      <c r="D475" s="246" t="s">
        <v>146</v>
      </c>
      <c r="E475" s="75"/>
      <c r="F475" s="247" t="s">
        <v>316</v>
      </c>
      <c r="G475" s="75"/>
      <c r="H475" s="75"/>
      <c r="I475" s="204"/>
      <c r="J475" s="75"/>
      <c r="K475" s="75"/>
      <c r="L475" s="73"/>
      <c r="M475" s="248"/>
      <c r="N475" s="48"/>
      <c r="O475" s="48"/>
      <c r="P475" s="48"/>
      <c r="Q475" s="48"/>
      <c r="R475" s="48"/>
      <c r="S475" s="48"/>
      <c r="T475" s="96"/>
      <c r="AT475" s="25" t="s">
        <v>146</v>
      </c>
      <c r="AU475" s="25" t="s">
        <v>85</v>
      </c>
    </row>
    <row r="476" spans="2:51" s="13" customFormat="1" ht="13.5">
      <c r="B476" s="262"/>
      <c r="C476" s="263"/>
      <c r="D476" s="246" t="s">
        <v>180</v>
      </c>
      <c r="E476" s="264" t="s">
        <v>22</v>
      </c>
      <c r="F476" s="265" t="s">
        <v>975</v>
      </c>
      <c r="G476" s="263"/>
      <c r="H476" s="266">
        <v>371.81</v>
      </c>
      <c r="I476" s="267"/>
      <c r="J476" s="263"/>
      <c r="K476" s="263"/>
      <c r="L476" s="268"/>
      <c r="M476" s="269"/>
      <c r="N476" s="270"/>
      <c r="O476" s="270"/>
      <c r="P476" s="270"/>
      <c r="Q476" s="270"/>
      <c r="R476" s="270"/>
      <c r="S476" s="270"/>
      <c r="T476" s="271"/>
      <c r="AT476" s="272" t="s">
        <v>180</v>
      </c>
      <c r="AU476" s="272" t="s">
        <v>85</v>
      </c>
      <c r="AV476" s="13" t="s">
        <v>85</v>
      </c>
      <c r="AW476" s="13" t="s">
        <v>39</v>
      </c>
      <c r="AX476" s="13" t="s">
        <v>76</v>
      </c>
      <c r="AY476" s="272" t="s">
        <v>138</v>
      </c>
    </row>
    <row r="477" spans="2:51" s="14" customFormat="1" ht="13.5">
      <c r="B477" s="273"/>
      <c r="C477" s="274"/>
      <c r="D477" s="246" t="s">
        <v>180</v>
      </c>
      <c r="E477" s="275" t="s">
        <v>22</v>
      </c>
      <c r="F477" s="276" t="s">
        <v>183</v>
      </c>
      <c r="G477" s="274"/>
      <c r="H477" s="277">
        <v>371.81</v>
      </c>
      <c r="I477" s="278"/>
      <c r="J477" s="274"/>
      <c r="K477" s="274"/>
      <c r="L477" s="279"/>
      <c r="M477" s="280"/>
      <c r="N477" s="281"/>
      <c r="O477" s="281"/>
      <c r="P477" s="281"/>
      <c r="Q477" s="281"/>
      <c r="R477" s="281"/>
      <c r="S477" s="281"/>
      <c r="T477" s="282"/>
      <c r="AT477" s="283" t="s">
        <v>180</v>
      </c>
      <c r="AU477" s="283" t="s">
        <v>85</v>
      </c>
      <c r="AV477" s="14" t="s">
        <v>137</v>
      </c>
      <c r="AW477" s="14" t="s">
        <v>39</v>
      </c>
      <c r="AX477" s="14" t="s">
        <v>24</v>
      </c>
      <c r="AY477" s="283" t="s">
        <v>138</v>
      </c>
    </row>
    <row r="478" spans="2:63" s="11" customFormat="1" ht="29.85" customHeight="1">
      <c r="B478" s="218"/>
      <c r="C478" s="219"/>
      <c r="D478" s="220" t="s">
        <v>75</v>
      </c>
      <c r="E478" s="232" t="s">
        <v>676</v>
      </c>
      <c r="F478" s="232" t="s">
        <v>677</v>
      </c>
      <c r="G478" s="219"/>
      <c r="H478" s="219"/>
      <c r="I478" s="222"/>
      <c r="J478" s="233">
        <f>BK478</f>
        <v>0</v>
      </c>
      <c r="K478" s="219"/>
      <c r="L478" s="224"/>
      <c r="M478" s="225"/>
      <c r="N478" s="226"/>
      <c r="O478" s="226"/>
      <c r="P478" s="227">
        <f>SUM(P479:P486)</f>
        <v>0</v>
      </c>
      <c r="Q478" s="226"/>
      <c r="R478" s="227">
        <f>SUM(R479:R486)</f>
        <v>0</v>
      </c>
      <c r="S478" s="226"/>
      <c r="T478" s="228">
        <f>SUM(T479:T486)</f>
        <v>0</v>
      </c>
      <c r="AR478" s="229" t="s">
        <v>24</v>
      </c>
      <c r="AT478" s="230" t="s">
        <v>75</v>
      </c>
      <c r="AU478" s="230" t="s">
        <v>24</v>
      </c>
      <c r="AY478" s="229" t="s">
        <v>138</v>
      </c>
      <c r="BK478" s="231">
        <f>SUM(BK479:BK486)</f>
        <v>0</v>
      </c>
    </row>
    <row r="479" spans="2:65" s="1" customFormat="1" ht="25.5" customHeight="1">
      <c r="B479" s="47"/>
      <c r="C479" s="234" t="s">
        <v>1000</v>
      </c>
      <c r="D479" s="234" t="s">
        <v>140</v>
      </c>
      <c r="E479" s="235" t="s">
        <v>679</v>
      </c>
      <c r="F479" s="236" t="s">
        <v>680</v>
      </c>
      <c r="G479" s="237" t="s">
        <v>314</v>
      </c>
      <c r="H479" s="238">
        <v>1122.093</v>
      </c>
      <c r="I479" s="239"/>
      <c r="J479" s="240">
        <f>ROUND(I479*H479,2)</f>
        <v>0</v>
      </c>
      <c r="K479" s="236" t="s">
        <v>177</v>
      </c>
      <c r="L479" s="73"/>
      <c r="M479" s="241" t="s">
        <v>22</v>
      </c>
      <c r="N479" s="242" t="s">
        <v>47</v>
      </c>
      <c r="O479" s="48"/>
      <c r="P479" s="243">
        <f>O479*H479</f>
        <v>0</v>
      </c>
      <c r="Q479" s="243">
        <v>0</v>
      </c>
      <c r="R479" s="243">
        <f>Q479*H479</f>
        <v>0</v>
      </c>
      <c r="S479" s="243">
        <v>0</v>
      </c>
      <c r="T479" s="244">
        <f>S479*H479</f>
        <v>0</v>
      </c>
      <c r="AR479" s="25" t="s">
        <v>137</v>
      </c>
      <c r="AT479" s="25" t="s">
        <v>140</v>
      </c>
      <c r="AU479" s="25" t="s">
        <v>85</v>
      </c>
      <c r="AY479" s="25" t="s">
        <v>138</v>
      </c>
      <c r="BE479" s="245">
        <f>IF(N479="základní",J479,0)</f>
        <v>0</v>
      </c>
      <c r="BF479" s="245">
        <f>IF(N479="snížená",J479,0)</f>
        <v>0</v>
      </c>
      <c r="BG479" s="245">
        <f>IF(N479="zákl. přenesená",J479,0)</f>
        <v>0</v>
      </c>
      <c r="BH479" s="245">
        <f>IF(N479="sníž. přenesená",J479,0)</f>
        <v>0</v>
      </c>
      <c r="BI479" s="245">
        <f>IF(N479="nulová",J479,0)</f>
        <v>0</v>
      </c>
      <c r="BJ479" s="25" t="s">
        <v>24</v>
      </c>
      <c r="BK479" s="245">
        <f>ROUND(I479*H479,2)</f>
        <v>0</v>
      </c>
      <c r="BL479" s="25" t="s">
        <v>137</v>
      </c>
      <c r="BM479" s="25" t="s">
        <v>1001</v>
      </c>
    </row>
    <row r="480" spans="2:47" s="1" customFormat="1" ht="13.5">
      <c r="B480" s="47"/>
      <c r="C480" s="75"/>
      <c r="D480" s="246" t="s">
        <v>146</v>
      </c>
      <c r="E480" s="75"/>
      <c r="F480" s="247" t="s">
        <v>682</v>
      </c>
      <c r="G480" s="75"/>
      <c r="H480" s="75"/>
      <c r="I480" s="204"/>
      <c r="J480" s="75"/>
      <c r="K480" s="75"/>
      <c r="L480" s="73"/>
      <c r="M480" s="248"/>
      <c r="N480" s="48"/>
      <c r="O480" s="48"/>
      <c r="P480" s="48"/>
      <c r="Q480" s="48"/>
      <c r="R480" s="48"/>
      <c r="S480" s="48"/>
      <c r="T480" s="96"/>
      <c r="AT480" s="25" t="s">
        <v>146</v>
      </c>
      <c r="AU480" s="25" t="s">
        <v>85</v>
      </c>
    </row>
    <row r="481" spans="2:51" s="13" customFormat="1" ht="13.5">
      <c r="B481" s="262"/>
      <c r="C481" s="263"/>
      <c r="D481" s="246" t="s">
        <v>180</v>
      </c>
      <c r="E481" s="264" t="s">
        <v>22</v>
      </c>
      <c r="F481" s="265" t="s">
        <v>1002</v>
      </c>
      <c r="G481" s="263"/>
      <c r="H481" s="266">
        <v>1122.093</v>
      </c>
      <c r="I481" s="267"/>
      <c r="J481" s="263"/>
      <c r="K481" s="263"/>
      <c r="L481" s="268"/>
      <c r="M481" s="269"/>
      <c r="N481" s="270"/>
      <c r="O481" s="270"/>
      <c r="P481" s="270"/>
      <c r="Q481" s="270"/>
      <c r="R481" s="270"/>
      <c r="S481" s="270"/>
      <c r="T481" s="271"/>
      <c r="AT481" s="272" t="s">
        <v>180</v>
      </c>
      <c r="AU481" s="272" t="s">
        <v>85</v>
      </c>
      <c r="AV481" s="13" t="s">
        <v>85</v>
      </c>
      <c r="AW481" s="13" t="s">
        <v>39</v>
      </c>
      <c r="AX481" s="13" t="s">
        <v>76</v>
      </c>
      <c r="AY481" s="272" t="s">
        <v>138</v>
      </c>
    </row>
    <row r="482" spans="2:51" s="14" customFormat="1" ht="13.5">
      <c r="B482" s="273"/>
      <c r="C482" s="274"/>
      <c r="D482" s="246" t="s">
        <v>180</v>
      </c>
      <c r="E482" s="275" t="s">
        <v>22</v>
      </c>
      <c r="F482" s="276" t="s">
        <v>183</v>
      </c>
      <c r="G482" s="274"/>
      <c r="H482" s="277">
        <v>1122.093</v>
      </c>
      <c r="I482" s="278"/>
      <c r="J482" s="274"/>
      <c r="K482" s="274"/>
      <c r="L482" s="279"/>
      <c r="M482" s="280"/>
      <c r="N482" s="281"/>
      <c r="O482" s="281"/>
      <c r="P482" s="281"/>
      <c r="Q482" s="281"/>
      <c r="R482" s="281"/>
      <c r="S482" s="281"/>
      <c r="T482" s="282"/>
      <c r="AT482" s="283" t="s">
        <v>180</v>
      </c>
      <c r="AU482" s="283" t="s">
        <v>85</v>
      </c>
      <c r="AV482" s="14" t="s">
        <v>137</v>
      </c>
      <c r="AW482" s="14" t="s">
        <v>39</v>
      </c>
      <c r="AX482" s="14" t="s">
        <v>24</v>
      </c>
      <c r="AY482" s="283" t="s">
        <v>138</v>
      </c>
    </row>
    <row r="483" spans="2:65" s="1" customFormat="1" ht="16.5" customHeight="1">
      <c r="B483" s="47"/>
      <c r="C483" s="234" t="s">
        <v>1003</v>
      </c>
      <c r="D483" s="234" t="s">
        <v>140</v>
      </c>
      <c r="E483" s="235" t="s">
        <v>685</v>
      </c>
      <c r="F483" s="236" t="s">
        <v>686</v>
      </c>
      <c r="G483" s="237" t="s">
        <v>314</v>
      </c>
      <c r="H483" s="238">
        <v>13.094</v>
      </c>
      <c r="I483" s="239"/>
      <c r="J483" s="240">
        <f>ROUND(I483*H483,2)</f>
        <v>0</v>
      </c>
      <c r="K483" s="236" t="s">
        <v>177</v>
      </c>
      <c r="L483" s="73"/>
      <c r="M483" s="241" t="s">
        <v>22</v>
      </c>
      <c r="N483" s="242" t="s">
        <v>47</v>
      </c>
      <c r="O483" s="48"/>
      <c r="P483" s="243">
        <f>O483*H483</f>
        <v>0</v>
      </c>
      <c r="Q483" s="243">
        <v>0</v>
      </c>
      <c r="R483" s="243">
        <f>Q483*H483</f>
        <v>0</v>
      </c>
      <c r="S483" s="243">
        <v>0</v>
      </c>
      <c r="T483" s="244">
        <f>S483*H483</f>
        <v>0</v>
      </c>
      <c r="AR483" s="25" t="s">
        <v>137</v>
      </c>
      <c r="AT483" s="25" t="s">
        <v>140</v>
      </c>
      <c r="AU483" s="25" t="s">
        <v>85</v>
      </c>
      <c r="AY483" s="25" t="s">
        <v>138</v>
      </c>
      <c r="BE483" s="245">
        <f>IF(N483="základní",J483,0)</f>
        <v>0</v>
      </c>
      <c r="BF483" s="245">
        <f>IF(N483="snížená",J483,0)</f>
        <v>0</v>
      </c>
      <c r="BG483" s="245">
        <f>IF(N483="zákl. přenesená",J483,0)</f>
        <v>0</v>
      </c>
      <c r="BH483" s="245">
        <f>IF(N483="sníž. přenesená",J483,0)</f>
        <v>0</v>
      </c>
      <c r="BI483" s="245">
        <f>IF(N483="nulová",J483,0)</f>
        <v>0</v>
      </c>
      <c r="BJ483" s="25" t="s">
        <v>24</v>
      </c>
      <c r="BK483" s="245">
        <f>ROUND(I483*H483,2)</f>
        <v>0</v>
      </c>
      <c r="BL483" s="25" t="s">
        <v>137</v>
      </c>
      <c r="BM483" s="25" t="s">
        <v>1004</v>
      </c>
    </row>
    <row r="484" spans="2:47" s="1" customFormat="1" ht="13.5">
      <c r="B484" s="47"/>
      <c r="C484" s="75"/>
      <c r="D484" s="246" t="s">
        <v>146</v>
      </c>
      <c r="E484" s="75"/>
      <c r="F484" s="247" t="s">
        <v>688</v>
      </c>
      <c r="G484" s="75"/>
      <c r="H484" s="75"/>
      <c r="I484" s="204"/>
      <c r="J484" s="75"/>
      <c r="K484" s="75"/>
      <c r="L484" s="73"/>
      <c r="M484" s="248"/>
      <c r="N484" s="48"/>
      <c r="O484" s="48"/>
      <c r="P484" s="48"/>
      <c r="Q484" s="48"/>
      <c r="R484" s="48"/>
      <c r="S484" s="48"/>
      <c r="T484" s="96"/>
      <c r="AT484" s="25" t="s">
        <v>146</v>
      </c>
      <c r="AU484" s="25" t="s">
        <v>85</v>
      </c>
    </row>
    <row r="485" spans="2:51" s="13" customFormat="1" ht="13.5">
      <c r="B485" s="262"/>
      <c r="C485" s="263"/>
      <c r="D485" s="246" t="s">
        <v>180</v>
      </c>
      <c r="E485" s="264" t="s">
        <v>22</v>
      </c>
      <c r="F485" s="265" t="s">
        <v>1005</v>
      </c>
      <c r="G485" s="263"/>
      <c r="H485" s="266">
        <v>13.094</v>
      </c>
      <c r="I485" s="267"/>
      <c r="J485" s="263"/>
      <c r="K485" s="263"/>
      <c r="L485" s="268"/>
      <c r="M485" s="269"/>
      <c r="N485" s="270"/>
      <c r="O485" s="270"/>
      <c r="P485" s="270"/>
      <c r="Q485" s="270"/>
      <c r="R485" s="270"/>
      <c r="S485" s="270"/>
      <c r="T485" s="271"/>
      <c r="AT485" s="272" t="s">
        <v>180</v>
      </c>
      <c r="AU485" s="272" t="s">
        <v>85</v>
      </c>
      <c r="AV485" s="13" t="s">
        <v>85</v>
      </c>
      <c r="AW485" s="13" t="s">
        <v>39</v>
      </c>
      <c r="AX485" s="13" t="s">
        <v>76</v>
      </c>
      <c r="AY485" s="272" t="s">
        <v>138</v>
      </c>
    </row>
    <row r="486" spans="2:51" s="14" customFormat="1" ht="13.5">
      <c r="B486" s="273"/>
      <c r="C486" s="274"/>
      <c r="D486" s="246" t="s">
        <v>180</v>
      </c>
      <c r="E486" s="275" t="s">
        <v>22</v>
      </c>
      <c r="F486" s="276" t="s">
        <v>183</v>
      </c>
      <c r="G486" s="274"/>
      <c r="H486" s="277">
        <v>13.094</v>
      </c>
      <c r="I486" s="278"/>
      <c r="J486" s="274"/>
      <c r="K486" s="274"/>
      <c r="L486" s="279"/>
      <c r="M486" s="294"/>
      <c r="N486" s="295"/>
      <c r="O486" s="295"/>
      <c r="P486" s="295"/>
      <c r="Q486" s="295"/>
      <c r="R486" s="295"/>
      <c r="S486" s="295"/>
      <c r="T486" s="296"/>
      <c r="AT486" s="283" t="s">
        <v>180</v>
      </c>
      <c r="AU486" s="283" t="s">
        <v>85</v>
      </c>
      <c r="AV486" s="14" t="s">
        <v>137</v>
      </c>
      <c r="AW486" s="14" t="s">
        <v>39</v>
      </c>
      <c r="AX486" s="14" t="s">
        <v>24</v>
      </c>
      <c r="AY486" s="283" t="s">
        <v>138</v>
      </c>
    </row>
    <row r="487" spans="2:12" s="1" customFormat="1" ht="6.95" customHeight="1">
      <c r="B487" s="68"/>
      <c r="C487" s="69"/>
      <c r="D487" s="69"/>
      <c r="E487" s="69"/>
      <c r="F487" s="69"/>
      <c r="G487" s="69"/>
      <c r="H487" s="69"/>
      <c r="I487" s="179"/>
      <c r="J487" s="69"/>
      <c r="K487" s="69"/>
      <c r="L487" s="73"/>
    </row>
  </sheetData>
  <sheetProtection password="CC35" sheet="1" objects="1" scenarios="1" formatColumns="0" formatRows="0" autoFilter="0"/>
  <autoFilter ref="C89:K48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8:H78"/>
    <mergeCell ref="E80:H80"/>
    <mergeCell ref="E82:H82"/>
    <mergeCell ref="G1:H1"/>
    <mergeCell ref="L2:V2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PLÁNICE - OBNOVA A DOSTAVBA VODOVODU A KANALIZACE</v>
      </c>
      <c r="F7" s="41"/>
      <c r="G7" s="41"/>
      <c r="H7" s="41"/>
      <c r="I7" s="155"/>
      <c r="J7" s="30"/>
      <c r="K7" s="32"/>
    </row>
    <row r="8" spans="2:11" ht="13.5">
      <c r="B8" s="29"/>
      <c r="C8" s="30"/>
      <c r="D8" s="41" t="s">
        <v>110</v>
      </c>
      <c r="E8" s="30"/>
      <c r="F8" s="30"/>
      <c r="G8" s="30"/>
      <c r="H8" s="30"/>
      <c r="I8" s="155"/>
      <c r="J8" s="30"/>
      <c r="K8" s="32"/>
    </row>
    <row r="9" spans="2:11" s="1" customFormat="1" ht="16.5" customHeight="1">
      <c r="B9" s="47"/>
      <c r="C9" s="48"/>
      <c r="D9" s="48"/>
      <c r="E9" s="156" t="s">
        <v>690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1" t="s">
        <v>691</v>
      </c>
      <c r="E10" s="48"/>
      <c r="F10" s="48"/>
      <c r="G10" s="48"/>
      <c r="H10" s="48"/>
      <c r="I10" s="157"/>
      <c r="J10" s="48"/>
      <c r="K10" s="52"/>
    </row>
    <row r="11" spans="2:11" s="1" customFormat="1" ht="36.95" customHeight="1">
      <c r="B11" s="47"/>
      <c r="C11" s="48"/>
      <c r="D11" s="48"/>
      <c r="E11" s="158" t="s">
        <v>1006</v>
      </c>
      <c r="F11" s="48"/>
      <c r="G11" s="48"/>
      <c r="H11" s="48"/>
      <c r="I11" s="157"/>
      <c r="J11" s="48"/>
      <c r="K11" s="52"/>
    </row>
    <row r="12" spans="2:11" s="1" customFormat="1" ht="13.5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pans="2:11" s="1" customFormat="1" ht="14.4" customHeight="1">
      <c r="B13" s="47"/>
      <c r="C13" s="48"/>
      <c r="D13" s="41" t="s">
        <v>21</v>
      </c>
      <c r="E13" s="48"/>
      <c r="F13" s="36" t="s">
        <v>22</v>
      </c>
      <c r="G13" s="48"/>
      <c r="H13" s="48"/>
      <c r="I13" s="159" t="s">
        <v>23</v>
      </c>
      <c r="J13" s="36" t="s">
        <v>22</v>
      </c>
      <c r="K13" s="52"/>
    </row>
    <row r="14" spans="2:11" s="1" customFormat="1" ht="14.4" customHeight="1">
      <c r="B14" s="47"/>
      <c r="C14" s="48"/>
      <c r="D14" s="41" t="s">
        <v>25</v>
      </c>
      <c r="E14" s="48"/>
      <c r="F14" s="36" t="s">
        <v>26</v>
      </c>
      <c r="G14" s="48"/>
      <c r="H14" s="48"/>
      <c r="I14" s="159" t="s">
        <v>27</v>
      </c>
      <c r="J14" s="160" t="str">
        <f>'Rekapitulace stavby'!AN8</f>
        <v>28. 11. 2018</v>
      </c>
      <c r="K14" s="52"/>
    </row>
    <row r="15" spans="2:11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pans="2:11" s="1" customFormat="1" ht="14.4" customHeight="1">
      <c r="B16" s="47"/>
      <c r="C16" s="48"/>
      <c r="D16" s="41" t="s">
        <v>31</v>
      </c>
      <c r="E16" s="48"/>
      <c r="F16" s="48"/>
      <c r="G16" s="48"/>
      <c r="H16" s="48"/>
      <c r="I16" s="159" t="s">
        <v>32</v>
      </c>
      <c r="J16" s="36" t="s">
        <v>22</v>
      </c>
      <c r="K16" s="52"/>
    </row>
    <row r="17" spans="2:11" s="1" customFormat="1" ht="18" customHeight="1">
      <c r="B17" s="47"/>
      <c r="C17" s="48"/>
      <c r="D17" s="48"/>
      <c r="E17" s="36" t="s">
        <v>33</v>
      </c>
      <c r="F17" s="48"/>
      <c r="G17" s="48"/>
      <c r="H17" s="48"/>
      <c r="I17" s="159" t="s">
        <v>34</v>
      </c>
      <c r="J17" s="36" t="s">
        <v>22</v>
      </c>
      <c r="K17" s="52"/>
    </row>
    <row r="18" spans="2:11" s="1" customFormat="1" ht="6.95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pans="2:11" s="1" customFormat="1" ht="14.4" customHeight="1">
      <c r="B19" s="47"/>
      <c r="C19" s="48"/>
      <c r="D19" s="41" t="s">
        <v>35</v>
      </c>
      <c r="E19" s="48"/>
      <c r="F19" s="48"/>
      <c r="G19" s="48"/>
      <c r="H19" s="48"/>
      <c r="I19" s="159" t="s">
        <v>32</v>
      </c>
      <c r="J19" s="36" t="str">
        <f>IF('Rekapitulace stavby'!AN13="Vyplň údaj","",IF('Rekapitulace stavby'!AN13="","",'Rekapitulace stavby'!AN13))</f>
        <v/>
      </c>
      <c r="K19" s="52"/>
    </row>
    <row r="20" spans="2:11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34</v>
      </c>
      <c r="J20" s="36" t="str">
        <f>IF('Rekapitulace stavby'!AN14="Vyplň údaj","",IF('Rekapitulace stavby'!AN14="","",'Rekapitulace stavby'!AN14))</f>
        <v/>
      </c>
      <c r="K20" s="52"/>
    </row>
    <row r="21" spans="2:11" s="1" customFormat="1" ht="6.95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pans="2:11" s="1" customFormat="1" ht="14.4" customHeight="1">
      <c r="B22" s="47"/>
      <c r="C22" s="48"/>
      <c r="D22" s="41" t="s">
        <v>37</v>
      </c>
      <c r="E22" s="48"/>
      <c r="F22" s="48"/>
      <c r="G22" s="48"/>
      <c r="H22" s="48"/>
      <c r="I22" s="159" t="s">
        <v>32</v>
      </c>
      <c r="J22" s="36" t="s">
        <v>22</v>
      </c>
      <c r="K22" s="52"/>
    </row>
    <row r="23" spans="2:11" s="1" customFormat="1" ht="18" customHeight="1">
      <c r="B23" s="47"/>
      <c r="C23" s="48"/>
      <c r="D23" s="48"/>
      <c r="E23" s="36" t="s">
        <v>38</v>
      </c>
      <c r="F23" s="48"/>
      <c r="G23" s="48"/>
      <c r="H23" s="48"/>
      <c r="I23" s="159" t="s">
        <v>34</v>
      </c>
      <c r="J23" s="36" t="s">
        <v>22</v>
      </c>
      <c r="K23" s="52"/>
    </row>
    <row r="24" spans="2:11" s="1" customFormat="1" ht="6.95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pans="2:11" s="1" customFormat="1" ht="14.4" customHeight="1">
      <c r="B25" s="47"/>
      <c r="C25" s="48"/>
      <c r="D25" s="41" t="s">
        <v>40</v>
      </c>
      <c r="E25" s="48"/>
      <c r="F25" s="48"/>
      <c r="G25" s="48"/>
      <c r="H25" s="48"/>
      <c r="I25" s="157"/>
      <c r="J25" s="48"/>
      <c r="K25" s="52"/>
    </row>
    <row r="26" spans="2:11" s="7" customFormat="1" ht="16.5" customHeight="1">
      <c r="B26" s="161"/>
      <c r="C26" s="162"/>
      <c r="D26" s="162"/>
      <c r="E26" s="45" t="s">
        <v>22</v>
      </c>
      <c r="F26" s="45"/>
      <c r="G26" s="45"/>
      <c r="H26" s="45"/>
      <c r="I26" s="163"/>
      <c r="J26" s="162"/>
      <c r="K26" s="164"/>
    </row>
    <row r="27" spans="2:11" s="1" customFormat="1" ht="6.95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25.4" customHeight="1">
      <c r="B29" s="47"/>
      <c r="C29" s="48"/>
      <c r="D29" s="167" t="s">
        <v>42</v>
      </c>
      <c r="E29" s="48"/>
      <c r="F29" s="48"/>
      <c r="G29" s="48"/>
      <c r="H29" s="48"/>
      <c r="I29" s="157"/>
      <c r="J29" s="168">
        <f>ROUND(J88,2)</f>
        <v>0</v>
      </c>
      <c r="K29" s="52"/>
    </row>
    <row r="30" spans="2:11" s="1" customFormat="1" ht="6.95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pans="2:11" s="1" customFormat="1" ht="14.4" customHeight="1">
      <c r="B31" s="47"/>
      <c r="C31" s="48"/>
      <c r="D31" s="48"/>
      <c r="E31" s="48"/>
      <c r="F31" s="53" t="s">
        <v>44</v>
      </c>
      <c r="G31" s="48"/>
      <c r="H31" s="48"/>
      <c r="I31" s="169" t="s">
        <v>43</v>
      </c>
      <c r="J31" s="53" t="s">
        <v>45</v>
      </c>
      <c r="K31" s="52"/>
    </row>
    <row r="32" spans="2:11" s="1" customFormat="1" ht="14.4" customHeight="1">
      <c r="B32" s="47"/>
      <c r="C32" s="48"/>
      <c r="D32" s="56" t="s">
        <v>46</v>
      </c>
      <c r="E32" s="56" t="s">
        <v>47</v>
      </c>
      <c r="F32" s="170">
        <f>ROUND(SUM(BE88:BE210),2)</f>
        <v>0</v>
      </c>
      <c r="G32" s="48"/>
      <c r="H32" s="48"/>
      <c r="I32" s="171">
        <v>0.21</v>
      </c>
      <c r="J32" s="170">
        <f>ROUND(ROUND((SUM(BE88:BE210)),2)*I32,2)</f>
        <v>0</v>
      </c>
      <c r="K32" s="52"/>
    </row>
    <row r="33" spans="2:11" s="1" customFormat="1" ht="14.4" customHeight="1">
      <c r="B33" s="47"/>
      <c r="C33" s="48"/>
      <c r="D33" s="48"/>
      <c r="E33" s="56" t="s">
        <v>48</v>
      </c>
      <c r="F33" s="170">
        <f>ROUND(SUM(BF88:BF210),2)</f>
        <v>0</v>
      </c>
      <c r="G33" s="48"/>
      <c r="H33" s="48"/>
      <c r="I33" s="171">
        <v>0.15</v>
      </c>
      <c r="J33" s="170">
        <f>ROUND(ROUND((SUM(BF88:BF210)),2)*I33,2)</f>
        <v>0</v>
      </c>
      <c r="K33" s="52"/>
    </row>
    <row r="34" spans="2:11" s="1" customFormat="1" ht="14.4" customHeight="1" hidden="1">
      <c r="B34" s="47"/>
      <c r="C34" s="48"/>
      <c r="D34" s="48"/>
      <c r="E34" s="56" t="s">
        <v>49</v>
      </c>
      <c r="F34" s="170">
        <f>ROUND(SUM(BG88:BG210),2)</f>
        <v>0</v>
      </c>
      <c r="G34" s="48"/>
      <c r="H34" s="48"/>
      <c r="I34" s="171">
        <v>0.21</v>
      </c>
      <c r="J34" s="170">
        <v>0</v>
      </c>
      <c r="K34" s="52"/>
    </row>
    <row r="35" spans="2:11" s="1" customFormat="1" ht="14.4" customHeight="1" hidden="1">
      <c r="B35" s="47"/>
      <c r="C35" s="48"/>
      <c r="D35" s="48"/>
      <c r="E35" s="56" t="s">
        <v>50</v>
      </c>
      <c r="F35" s="170">
        <f>ROUND(SUM(BH88:BH210),2)</f>
        <v>0</v>
      </c>
      <c r="G35" s="48"/>
      <c r="H35" s="48"/>
      <c r="I35" s="171">
        <v>0.15</v>
      </c>
      <c r="J35" s="170">
        <v>0</v>
      </c>
      <c r="K35" s="52"/>
    </row>
    <row r="36" spans="2:11" s="1" customFormat="1" ht="14.4" customHeight="1" hidden="1">
      <c r="B36" s="47"/>
      <c r="C36" s="48"/>
      <c r="D36" s="48"/>
      <c r="E36" s="56" t="s">
        <v>51</v>
      </c>
      <c r="F36" s="170">
        <f>ROUND(SUM(BI88:BI210),2)</f>
        <v>0</v>
      </c>
      <c r="G36" s="48"/>
      <c r="H36" s="48"/>
      <c r="I36" s="171">
        <v>0</v>
      </c>
      <c r="J36" s="170">
        <v>0</v>
      </c>
      <c r="K36" s="52"/>
    </row>
    <row r="37" spans="2:11" s="1" customFormat="1" ht="6.95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pans="2:11" s="1" customFormat="1" ht="25.4" customHeight="1">
      <c r="B38" s="47"/>
      <c r="C38" s="172"/>
      <c r="D38" s="173" t="s">
        <v>52</v>
      </c>
      <c r="E38" s="99"/>
      <c r="F38" s="99"/>
      <c r="G38" s="174" t="s">
        <v>53</v>
      </c>
      <c r="H38" s="175" t="s">
        <v>54</v>
      </c>
      <c r="I38" s="176"/>
      <c r="J38" s="177">
        <f>SUM(J29:J36)</f>
        <v>0</v>
      </c>
      <c r="K38" s="178"/>
    </row>
    <row r="39" spans="2:11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pans="2:11" s="1" customFormat="1" ht="6.95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pans="2:11" s="1" customFormat="1" ht="36.95" customHeight="1">
      <c r="B44" s="47"/>
      <c r="C44" s="31" t="s">
        <v>112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6.95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pans="2:11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6.5" customHeight="1">
      <c r="B47" s="47"/>
      <c r="C47" s="48"/>
      <c r="D47" s="48"/>
      <c r="E47" s="156" t="str">
        <f>E7</f>
        <v>PLÁNICE - OBNOVA A DOSTAVBA VODOVODU A KANALIZACE</v>
      </c>
      <c r="F47" s="41"/>
      <c r="G47" s="41"/>
      <c r="H47" s="41"/>
      <c r="I47" s="157"/>
      <c r="J47" s="48"/>
      <c r="K47" s="52"/>
    </row>
    <row r="48" spans="2:11" ht="13.5">
      <c r="B48" s="29"/>
      <c r="C48" s="41" t="s">
        <v>110</v>
      </c>
      <c r="D48" s="30"/>
      <c r="E48" s="30"/>
      <c r="F48" s="30"/>
      <c r="G48" s="30"/>
      <c r="H48" s="30"/>
      <c r="I48" s="155"/>
      <c r="J48" s="30"/>
      <c r="K48" s="32"/>
    </row>
    <row r="49" spans="2:11" s="1" customFormat="1" ht="16.5" customHeight="1">
      <c r="B49" s="47"/>
      <c r="C49" s="48"/>
      <c r="D49" s="48"/>
      <c r="E49" s="156" t="s">
        <v>690</v>
      </c>
      <c r="F49" s="48"/>
      <c r="G49" s="48"/>
      <c r="H49" s="48"/>
      <c r="I49" s="157"/>
      <c r="J49" s="48"/>
      <c r="K49" s="52"/>
    </row>
    <row r="50" spans="2:11" s="1" customFormat="1" ht="14.4" customHeight="1">
      <c r="B50" s="47"/>
      <c r="C50" s="41" t="s">
        <v>691</v>
      </c>
      <c r="D50" s="48"/>
      <c r="E50" s="48"/>
      <c r="F50" s="48"/>
      <c r="G50" s="48"/>
      <c r="H50" s="48"/>
      <c r="I50" s="157"/>
      <c r="J50" s="48"/>
      <c r="K50" s="52"/>
    </row>
    <row r="51" spans="2:11" s="1" customFormat="1" ht="17.25" customHeight="1">
      <c r="B51" s="47"/>
      <c r="C51" s="48"/>
      <c r="D51" s="48"/>
      <c r="E51" s="158" t="str">
        <f>E11</f>
        <v>306.2 - Provizorní vodovod</v>
      </c>
      <c r="F51" s="48"/>
      <c r="G51" s="48"/>
      <c r="H51" s="48"/>
      <c r="I51" s="157"/>
      <c r="J51" s="48"/>
      <c r="K51" s="52"/>
    </row>
    <row r="52" spans="2:11" s="1" customFormat="1" ht="6.95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pans="2:11" s="1" customFormat="1" ht="18" customHeight="1">
      <c r="B53" s="47"/>
      <c r="C53" s="41" t="s">
        <v>25</v>
      </c>
      <c r="D53" s="48"/>
      <c r="E53" s="48"/>
      <c r="F53" s="36" t="str">
        <f>F14</f>
        <v xml:space="preserve"> </v>
      </c>
      <c r="G53" s="48"/>
      <c r="H53" s="48"/>
      <c r="I53" s="159" t="s">
        <v>27</v>
      </c>
      <c r="J53" s="160" t="str">
        <f>IF(J14="","",J14)</f>
        <v>28. 11. 2018</v>
      </c>
      <c r="K53" s="52"/>
    </row>
    <row r="54" spans="2:11" s="1" customFormat="1" ht="6.95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pans="2:11" s="1" customFormat="1" ht="13.5">
      <c r="B55" s="47"/>
      <c r="C55" s="41" t="s">
        <v>31</v>
      </c>
      <c r="D55" s="48"/>
      <c r="E55" s="48"/>
      <c r="F55" s="36" t="str">
        <f>E17</f>
        <v>Město Plánice</v>
      </c>
      <c r="G55" s="48"/>
      <c r="H55" s="48"/>
      <c r="I55" s="159" t="s">
        <v>37</v>
      </c>
      <c r="J55" s="45" t="str">
        <f>E23</f>
        <v>Valbek, spol. s r.o.</v>
      </c>
      <c r="K55" s="52"/>
    </row>
    <row r="56" spans="2:11" s="1" customFormat="1" ht="14.4" customHeight="1">
      <c r="B56" s="47"/>
      <c r="C56" s="41" t="s">
        <v>35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pans="2:11" s="1" customFormat="1" ht="10.3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pans="2:11" s="1" customFormat="1" ht="29.25" customHeight="1">
      <c r="B58" s="47"/>
      <c r="C58" s="185" t="s">
        <v>113</v>
      </c>
      <c r="D58" s="172"/>
      <c r="E58" s="172"/>
      <c r="F58" s="172"/>
      <c r="G58" s="172"/>
      <c r="H58" s="172"/>
      <c r="I58" s="186"/>
      <c r="J58" s="187" t="s">
        <v>114</v>
      </c>
      <c r="K58" s="188"/>
    </row>
    <row r="59" spans="2:11" s="1" customFormat="1" ht="10.3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pans="2:47" s="1" customFormat="1" ht="29.25" customHeight="1">
      <c r="B60" s="47"/>
      <c r="C60" s="189" t="s">
        <v>115</v>
      </c>
      <c r="D60" s="48"/>
      <c r="E60" s="48"/>
      <c r="F60" s="48"/>
      <c r="G60" s="48"/>
      <c r="H60" s="48"/>
      <c r="I60" s="157"/>
      <c r="J60" s="168">
        <f>J88</f>
        <v>0</v>
      </c>
      <c r="K60" s="52"/>
      <c r="AU60" s="25" t="s">
        <v>116</v>
      </c>
    </row>
    <row r="61" spans="2:11" s="8" customFormat="1" ht="24.95" customHeight="1">
      <c r="B61" s="190"/>
      <c r="C61" s="191"/>
      <c r="D61" s="192" t="s">
        <v>163</v>
      </c>
      <c r="E61" s="193"/>
      <c r="F61" s="193"/>
      <c r="G61" s="193"/>
      <c r="H61" s="193"/>
      <c r="I61" s="194"/>
      <c r="J61" s="195">
        <f>J89</f>
        <v>0</v>
      </c>
      <c r="K61" s="196"/>
    </row>
    <row r="62" spans="2:11" s="9" customFormat="1" ht="19.9" customHeight="1">
      <c r="B62" s="197"/>
      <c r="C62" s="198"/>
      <c r="D62" s="199" t="s">
        <v>165</v>
      </c>
      <c r="E62" s="200"/>
      <c r="F62" s="200"/>
      <c r="G62" s="200"/>
      <c r="H62" s="200"/>
      <c r="I62" s="201"/>
      <c r="J62" s="202">
        <f>J90</f>
        <v>0</v>
      </c>
      <c r="K62" s="203"/>
    </row>
    <row r="63" spans="2:11" s="9" customFormat="1" ht="19.9" customHeight="1">
      <c r="B63" s="197"/>
      <c r="C63" s="198"/>
      <c r="D63" s="199" t="s">
        <v>167</v>
      </c>
      <c r="E63" s="200"/>
      <c r="F63" s="200"/>
      <c r="G63" s="200"/>
      <c r="H63" s="200"/>
      <c r="I63" s="201"/>
      <c r="J63" s="202">
        <f>J99</f>
        <v>0</v>
      </c>
      <c r="K63" s="203"/>
    </row>
    <row r="64" spans="2:11" s="9" customFormat="1" ht="19.9" customHeight="1">
      <c r="B64" s="197"/>
      <c r="C64" s="198"/>
      <c r="D64" s="199" t="s">
        <v>1007</v>
      </c>
      <c r="E64" s="200"/>
      <c r="F64" s="200"/>
      <c r="G64" s="200"/>
      <c r="H64" s="200"/>
      <c r="I64" s="201"/>
      <c r="J64" s="202">
        <f>J194</f>
        <v>0</v>
      </c>
      <c r="K64" s="203"/>
    </row>
    <row r="65" spans="2:11" s="9" customFormat="1" ht="19.9" customHeight="1">
      <c r="B65" s="197"/>
      <c r="C65" s="198"/>
      <c r="D65" s="199" t="s">
        <v>169</v>
      </c>
      <c r="E65" s="200"/>
      <c r="F65" s="200"/>
      <c r="G65" s="200"/>
      <c r="H65" s="200"/>
      <c r="I65" s="201"/>
      <c r="J65" s="202">
        <f>J198</f>
        <v>0</v>
      </c>
      <c r="K65" s="203"/>
    </row>
    <row r="66" spans="2:11" s="9" customFormat="1" ht="19.9" customHeight="1">
      <c r="B66" s="197"/>
      <c r="C66" s="198"/>
      <c r="D66" s="199" t="s">
        <v>170</v>
      </c>
      <c r="E66" s="200"/>
      <c r="F66" s="200"/>
      <c r="G66" s="200"/>
      <c r="H66" s="200"/>
      <c r="I66" s="201"/>
      <c r="J66" s="202">
        <f>J208</f>
        <v>0</v>
      </c>
      <c r="K66" s="203"/>
    </row>
    <row r="67" spans="2:11" s="1" customFormat="1" ht="21.8" customHeight="1">
      <c r="B67" s="47"/>
      <c r="C67" s="48"/>
      <c r="D67" s="48"/>
      <c r="E67" s="48"/>
      <c r="F67" s="48"/>
      <c r="G67" s="48"/>
      <c r="H67" s="48"/>
      <c r="I67" s="157"/>
      <c r="J67" s="48"/>
      <c r="K67" s="52"/>
    </row>
    <row r="68" spans="2:11" s="1" customFormat="1" ht="6.95" customHeight="1">
      <c r="B68" s="68"/>
      <c r="C68" s="69"/>
      <c r="D68" s="69"/>
      <c r="E68" s="69"/>
      <c r="F68" s="69"/>
      <c r="G68" s="69"/>
      <c r="H68" s="69"/>
      <c r="I68" s="179"/>
      <c r="J68" s="69"/>
      <c r="K68" s="70"/>
    </row>
    <row r="72" spans="2:12" s="1" customFormat="1" ht="6.95" customHeight="1">
      <c r="B72" s="71"/>
      <c r="C72" s="72"/>
      <c r="D72" s="72"/>
      <c r="E72" s="72"/>
      <c r="F72" s="72"/>
      <c r="G72" s="72"/>
      <c r="H72" s="72"/>
      <c r="I72" s="182"/>
      <c r="J72" s="72"/>
      <c r="K72" s="72"/>
      <c r="L72" s="73"/>
    </row>
    <row r="73" spans="2:12" s="1" customFormat="1" ht="36.95" customHeight="1">
      <c r="B73" s="47"/>
      <c r="C73" s="74" t="s">
        <v>121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pans="2:12" s="1" customFormat="1" ht="14.4" customHeight="1">
      <c r="B75" s="47"/>
      <c r="C75" s="77" t="s">
        <v>18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6.5" customHeight="1">
      <c r="B76" s="47"/>
      <c r="C76" s="75"/>
      <c r="D76" s="75"/>
      <c r="E76" s="205" t="str">
        <f>E7</f>
        <v>PLÁNICE - OBNOVA A DOSTAVBA VODOVODU A KANALIZACE</v>
      </c>
      <c r="F76" s="77"/>
      <c r="G76" s="77"/>
      <c r="H76" s="77"/>
      <c r="I76" s="204"/>
      <c r="J76" s="75"/>
      <c r="K76" s="75"/>
      <c r="L76" s="73"/>
    </row>
    <row r="77" spans="2:12" ht="13.5">
      <c r="B77" s="29"/>
      <c r="C77" s="77" t="s">
        <v>110</v>
      </c>
      <c r="D77" s="297"/>
      <c r="E77" s="297"/>
      <c r="F77" s="297"/>
      <c r="G77" s="297"/>
      <c r="H77" s="297"/>
      <c r="I77" s="149"/>
      <c r="J77" s="297"/>
      <c r="K77" s="297"/>
      <c r="L77" s="298"/>
    </row>
    <row r="78" spans="2:12" s="1" customFormat="1" ht="16.5" customHeight="1">
      <c r="B78" s="47"/>
      <c r="C78" s="75"/>
      <c r="D78" s="75"/>
      <c r="E78" s="205" t="s">
        <v>690</v>
      </c>
      <c r="F78" s="75"/>
      <c r="G78" s="75"/>
      <c r="H78" s="75"/>
      <c r="I78" s="204"/>
      <c r="J78" s="75"/>
      <c r="K78" s="75"/>
      <c r="L78" s="73"/>
    </row>
    <row r="79" spans="2:12" s="1" customFormat="1" ht="14.4" customHeight="1">
      <c r="B79" s="47"/>
      <c r="C79" s="77" t="s">
        <v>691</v>
      </c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E11</f>
        <v>306.2 - Provizorní vodovod</v>
      </c>
      <c r="F80" s="75"/>
      <c r="G80" s="75"/>
      <c r="H80" s="75"/>
      <c r="I80" s="204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pans="2:12" s="1" customFormat="1" ht="18" customHeight="1">
      <c r="B82" s="47"/>
      <c r="C82" s="77" t="s">
        <v>25</v>
      </c>
      <c r="D82" s="75"/>
      <c r="E82" s="75"/>
      <c r="F82" s="206" t="str">
        <f>F14</f>
        <v xml:space="preserve"> </v>
      </c>
      <c r="G82" s="75"/>
      <c r="H82" s="75"/>
      <c r="I82" s="207" t="s">
        <v>27</v>
      </c>
      <c r="J82" s="86" t="str">
        <f>IF(J14="","",J14)</f>
        <v>28. 11. 2018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pans="2:12" s="1" customFormat="1" ht="13.5">
      <c r="B84" s="47"/>
      <c r="C84" s="77" t="s">
        <v>31</v>
      </c>
      <c r="D84" s="75"/>
      <c r="E84" s="75"/>
      <c r="F84" s="206" t="str">
        <f>E17</f>
        <v>Město Plánice</v>
      </c>
      <c r="G84" s="75"/>
      <c r="H84" s="75"/>
      <c r="I84" s="207" t="s">
        <v>37</v>
      </c>
      <c r="J84" s="206" t="str">
        <f>E23</f>
        <v>Valbek, spol. s r.o.</v>
      </c>
      <c r="K84" s="75"/>
      <c r="L84" s="73"/>
    </row>
    <row r="85" spans="2:12" s="1" customFormat="1" ht="14.4" customHeight="1">
      <c r="B85" s="47"/>
      <c r="C85" s="77" t="s">
        <v>35</v>
      </c>
      <c r="D85" s="75"/>
      <c r="E85" s="75"/>
      <c r="F85" s="206" t="str">
        <f>IF(E20="","",E20)</f>
        <v/>
      </c>
      <c r="G85" s="75"/>
      <c r="H85" s="75"/>
      <c r="I85" s="204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pans="2:20" s="10" customFormat="1" ht="29.25" customHeight="1">
      <c r="B87" s="208"/>
      <c r="C87" s="209" t="s">
        <v>122</v>
      </c>
      <c r="D87" s="210" t="s">
        <v>61</v>
      </c>
      <c r="E87" s="210" t="s">
        <v>57</v>
      </c>
      <c r="F87" s="210" t="s">
        <v>123</v>
      </c>
      <c r="G87" s="210" t="s">
        <v>124</v>
      </c>
      <c r="H87" s="210" t="s">
        <v>125</v>
      </c>
      <c r="I87" s="211" t="s">
        <v>126</v>
      </c>
      <c r="J87" s="210" t="s">
        <v>114</v>
      </c>
      <c r="K87" s="212" t="s">
        <v>127</v>
      </c>
      <c r="L87" s="213"/>
      <c r="M87" s="103" t="s">
        <v>128</v>
      </c>
      <c r="N87" s="104" t="s">
        <v>46</v>
      </c>
      <c r="O87" s="104" t="s">
        <v>129</v>
      </c>
      <c r="P87" s="104" t="s">
        <v>130</v>
      </c>
      <c r="Q87" s="104" t="s">
        <v>131</v>
      </c>
      <c r="R87" s="104" t="s">
        <v>132</v>
      </c>
      <c r="S87" s="104" t="s">
        <v>133</v>
      </c>
      <c r="T87" s="105" t="s">
        <v>134</v>
      </c>
    </row>
    <row r="88" spans="2:63" s="1" customFormat="1" ht="29.25" customHeight="1">
      <c r="B88" s="47"/>
      <c r="C88" s="109" t="s">
        <v>115</v>
      </c>
      <c r="D88" s="75"/>
      <c r="E88" s="75"/>
      <c r="F88" s="75"/>
      <c r="G88" s="75"/>
      <c r="H88" s="75"/>
      <c r="I88" s="204"/>
      <c r="J88" s="214">
        <f>BK88</f>
        <v>0</v>
      </c>
      <c r="K88" s="75"/>
      <c r="L88" s="73"/>
      <c r="M88" s="106"/>
      <c r="N88" s="107"/>
      <c r="O88" s="107"/>
      <c r="P88" s="215">
        <f>P89</f>
        <v>0</v>
      </c>
      <c r="Q88" s="107"/>
      <c r="R88" s="215">
        <f>R89</f>
        <v>4.250103</v>
      </c>
      <c r="S88" s="107"/>
      <c r="T88" s="216">
        <f>T89</f>
        <v>1.32</v>
      </c>
      <c r="AT88" s="25" t="s">
        <v>75</v>
      </c>
      <c r="AU88" s="25" t="s">
        <v>116</v>
      </c>
      <c r="BK88" s="217">
        <f>BK89</f>
        <v>0</v>
      </c>
    </row>
    <row r="89" spans="2:63" s="11" customFormat="1" ht="37.4" customHeight="1">
      <c r="B89" s="218"/>
      <c r="C89" s="219"/>
      <c r="D89" s="220" t="s">
        <v>75</v>
      </c>
      <c r="E89" s="221" t="s">
        <v>171</v>
      </c>
      <c r="F89" s="221" t="s">
        <v>172</v>
      </c>
      <c r="G89" s="219"/>
      <c r="H89" s="219"/>
      <c r="I89" s="222"/>
      <c r="J89" s="223">
        <f>BK89</f>
        <v>0</v>
      </c>
      <c r="K89" s="219"/>
      <c r="L89" s="224"/>
      <c r="M89" s="225"/>
      <c r="N89" s="226"/>
      <c r="O89" s="226"/>
      <c r="P89" s="227">
        <f>P90+P99+P194+P198+P208</f>
        <v>0</v>
      </c>
      <c r="Q89" s="226"/>
      <c r="R89" s="227">
        <f>R90+R99+R194+R198+R208</f>
        <v>4.250103</v>
      </c>
      <c r="S89" s="226"/>
      <c r="T89" s="228">
        <f>T90+T99+T194+T198+T208</f>
        <v>1.32</v>
      </c>
      <c r="AR89" s="229" t="s">
        <v>24</v>
      </c>
      <c r="AT89" s="230" t="s">
        <v>75</v>
      </c>
      <c r="AU89" s="230" t="s">
        <v>76</v>
      </c>
      <c r="AY89" s="229" t="s">
        <v>138</v>
      </c>
      <c r="BK89" s="231">
        <f>BK90+BK99+BK194+BK198+BK208</f>
        <v>0</v>
      </c>
    </row>
    <row r="90" spans="2:63" s="11" customFormat="1" ht="19.9" customHeight="1">
      <c r="B90" s="218"/>
      <c r="C90" s="219"/>
      <c r="D90" s="220" t="s">
        <v>75</v>
      </c>
      <c r="E90" s="232" t="s">
        <v>137</v>
      </c>
      <c r="F90" s="232" t="s">
        <v>354</v>
      </c>
      <c r="G90" s="219"/>
      <c r="H90" s="219"/>
      <c r="I90" s="222"/>
      <c r="J90" s="233">
        <f>BK90</f>
        <v>0</v>
      </c>
      <c r="K90" s="219"/>
      <c r="L90" s="224"/>
      <c r="M90" s="225"/>
      <c r="N90" s="226"/>
      <c r="O90" s="226"/>
      <c r="P90" s="227">
        <f>SUM(P91:P98)</f>
        <v>0</v>
      </c>
      <c r="Q90" s="226"/>
      <c r="R90" s="227">
        <f>SUM(R91:R98)</f>
        <v>0.036423</v>
      </c>
      <c r="S90" s="226"/>
      <c r="T90" s="228">
        <f>SUM(T91:T98)</f>
        <v>0</v>
      </c>
      <c r="AR90" s="229" t="s">
        <v>24</v>
      </c>
      <c r="AT90" s="230" t="s">
        <v>75</v>
      </c>
      <c r="AU90" s="230" t="s">
        <v>24</v>
      </c>
      <c r="AY90" s="229" t="s">
        <v>138</v>
      </c>
      <c r="BK90" s="231">
        <f>SUM(BK91:BK98)</f>
        <v>0</v>
      </c>
    </row>
    <row r="91" spans="2:65" s="1" customFormat="1" ht="16.5" customHeight="1">
      <c r="B91" s="47"/>
      <c r="C91" s="234" t="s">
        <v>24</v>
      </c>
      <c r="D91" s="234" t="s">
        <v>140</v>
      </c>
      <c r="E91" s="235" t="s">
        <v>362</v>
      </c>
      <c r="F91" s="236" t="s">
        <v>363</v>
      </c>
      <c r="G91" s="237" t="s">
        <v>232</v>
      </c>
      <c r="H91" s="238">
        <v>0.66</v>
      </c>
      <c r="I91" s="239"/>
      <c r="J91" s="240">
        <f>ROUND(I91*H91,2)</f>
        <v>0</v>
      </c>
      <c r="K91" s="236" t="s">
        <v>177</v>
      </c>
      <c r="L91" s="73"/>
      <c r="M91" s="241" t="s">
        <v>22</v>
      </c>
      <c r="N91" s="242" t="s">
        <v>47</v>
      </c>
      <c r="O91" s="48"/>
      <c r="P91" s="243">
        <f>O91*H91</f>
        <v>0</v>
      </c>
      <c r="Q91" s="243">
        <v>0</v>
      </c>
      <c r="R91" s="243">
        <f>Q91*H91</f>
        <v>0</v>
      </c>
      <c r="S91" s="243">
        <v>0</v>
      </c>
      <c r="T91" s="244">
        <f>S91*H91</f>
        <v>0</v>
      </c>
      <c r="AR91" s="25" t="s">
        <v>137</v>
      </c>
      <c r="AT91" s="25" t="s">
        <v>140</v>
      </c>
      <c r="AU91" s="25" t="s">
        <v>85</v>
      </c>
      <c r="AY91" s="25" t="s">
        <v>138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24</v>
      </c>
      <c r="BK91" s="245">
        <f>ROUND(I91*H91,2)</f>
        <v>0</v>
      </c>
      <c r="BL91" s="25" t="s">
        <v>137</v>
      </c>
      <c r="BM91" s="25" t="s">
        <v>1008</v>
      </c>
    </row>
    <row r="92" spans="2:47" s="1" customFormat="1" ht="13.5">
      <c r="B92" s="47"/>
      <c r="C92" s="75"/>
      <c r="D92" s="246" t="s">
        <v>146</v>
      </c>
      <c r="E92" s="75"/>
      <c r="F92" s="247" t="s">
        <v>365</v>
      </c>
      <c r="G92" s="75"/>
      <c r="H92" s="75"/>
      <c r="I92" s="204"/>
      <c r="J92" s="75"/>
      <c r="K92" s="75"/>
      <c r="L92" s="73"/>
      <c r="M92" s="248"/>
      <c r="N92" s="48"/>
      <c r="O92" s="48"/>
      <c r="P92" s="48"/>
      <c r="Q92" s="48"/>
      <c r="R92" s="48"/>
      <c r="S92" s="48"/>
      <c r="T92" s="96"/>
      <c r="AT92" s="25" t="s">
        <v>146</v>
      </c>
      <c r="AU92" s="25" t="s">
        <v>85</v>
      </c>
    </row>
    <row r="93" spans="2:51" s="13" customFormat="1" ht="13.5">
      <c r="B93" s="262"/>
      <c r="C93" s="263"/>
      <c r="D93" s="246" t="s">
        <v>180</v>
      </c>
      <c r="E93" s="264" t="s">
        <v>22</v>
      </c>
      <c r="F93" s="265" t="s">
        <v>1009</v>
      </c>
      <c r="G93" s="263"/>
      <c r="H93" s="266">
        <v>0.66</v>
      </c>
      <c r="I93" s="267"/>
      <c r="J93" s="263"/>
      <c r="K93" s="263"/>
      <c r="L93" s="268"/>
      <c r="M93" s="269"/>
      <c r="N93" s="270"/>
      <c r="O93" s="270"/>
      <c r="P93" s="270"/>
      <c r="Q93" s="270"/>
      <c r="R93" s="270"/>
      <c r="S93" s="270"/>
      <c r="T93" s="271"/>
      <c r="AT93" s="272" t="s">
        <v>180</v>
      </c>
      <c r="AU93" s="272" t="s">
        <v>85</v>
      </c>
      <c r="AV93" s="13" t="s">
        <v>85</v>
      </c>
      <c r="AW93" s="13" t="s">
        <v>39</v>
      </c>
      <c r="AX93" s="13" t="s">
        <v>76</v>
      </c>
      <c r="AY93" s="272" t="s">
        <v>138</v>
      </c>
    </row>
    <row r="94" spans="2:51" s="14" customFormat="1" ht="13.5">
      <c r="B94" s="273"/>
      <c r="C94" s="274"/>
      <c r="D94" s="246" t="s">
        <v>180</v>
      </c>
      <c r="E94" s="275" t="s">
        <v>22</v>
      </c>
      <c r="F94" s="276" t="s">
        <v>183</v>
      </c>
      <c r="G94" s="274"/>
      <c r="H94" s="277">
        <v>0.66</v>
      </c>
      <c r="I94" s="278"/>
      <c r="J94" s="274"/>
      <c r="K94" s="274"/>
      <c r="L94" s="279"/>
      <c r="M94" s="280"/>
      <c r="N94" s="281"/>
      <c r="O94" s="281"/>
      <c r="P94" s="281"/>
      <c r="Q94" s="281"/>
      <c r="R94" s="281"/>
      <c r="S94" s="281"/>
      <c r="T94" s="282"/>
      <c r="AT94" s="283" t="s">
        <v>180</v>
      </c>
      <c r="AU94" s="283" t="s">
        <v>85</v>
      </c>
      <c r="AV94" s="14" t="s">
        <v>137</v>
      </c>
      <c r="AW94" s="14" t="s">
        <v>39</v>
      </c>
      <c r="AX94" s="14" t="s">
        <v>24</v>
      </c>
      <c r="AY94" s="283" t="s">
        <v>138</v>
      </c>
    </row>
    <row r="95" spans="2:65" s="1" customFormat="1" ht="16.5" customHeight="1">
      <c r="B95" s="47"/>
      <c r="C95" s="234" t="s">
        <v>85</v>
      </c>
      <c r="D95" s="234" t="s">
        <v>140</v>
      </c>
      <c r="E95" s="235" t="s">
        <v>368</v>
      </c>
      <c r="F95" s="236" t="s">
        <v>369</v>
      </c>
      <c r="G95" s="237" t="s">
        <v>176</v>
      </c>
      <c r="H95" s="238">
        <v>5.7</v>
      </c>
      <c r="I95" s="239"/>
      <c r="J95" s="240">
        <f>ROUND(I95*H95,2)</f>
        <v>0</v>
      </c>
      <c r="K95" s="236" t="s">
        <v>177</v>
      </c>
      <c r="L95" s="73"/>
      <c r="M95" s="241" t="s">
        <v>22</v>
      </c>
      <c r="N95" s="242" t="s">
        <v>47</v>
      </c>
      <c r="O95" s="48"/>
      <c r="P95" s="243">
        <f>O95*H95</f>
        <v>0</v>
      </c>
      <c r="Q95" s="243">
        <v>0.00639</v>
      </c>
      <c r="R95" s="243">
        <f>Q95*H95</f>
        <v>0.036423</v>
      </c>
      <c r="S95" s="243">
        <v>0</v>
      </c>
      <c r="T95" s="244">
        <f>S95*H95</f>
        <v>0</v>
      </c>
      <c r="AR95" s="25" t="s">
        <v>137</v>
      </c>
      <c r="AT95" s="25" t="s">
        <v>140</v>
      </c>
      <c r="AU95" s="25" t="s">
        <v>85</v>
      </c>
      <c r="AY95" s="25" t="s">
        <v>138</v>
      </c>
      <c r="BE95" s="245">
        <f>IF(N95="základní",J95,0)</f>
        <v>0</v>
      </c>
      <c r="BF95" s="245">
        <f>IF(N95="snížená",J95,0)</f>
        <v>0</v>
      </c>
      <c r="BG95" s="245">
        <f>IF(N95="zákl. přenesená",J95,0)</f>
        <v>0</v>
      </c>
      <c r="BH95" s="245">
        <f>IF(N95="sníž. přenesená",J95,0)</f>
        <v>0</v>
      </c>
      <c r="BI95" s="245">
        <f>IF(N95="nulová",J95,0)</f>
        <v>0</v>
      </c>
      <c r="BJ95" s="25" t="s">
        <v>24</v>
      </c>
      <c r="BK95" s="245">
        <f>ROUND(I95*H95,2)</f>
        <v>0</v>
      </c>
      <c r="BL95" s="25" t="s">
        <v>137</v>
      </c>
      <c r="BM95" s="25" t="s">
        <v>1010</v>
      </c>
    </row>
    <row r="96" spans="2:47" s="1" customFormat="1" ht="13.5">
      <c r="B96" s="47"/>
      <c r="C96" s="75"/>
      <c r="D96" s="246" t="s">
        <v>146</v>
      </c>
      <c r="E96" s="75"/>
      <c r="F96" s="247" t="s">
        <v>371</v>
      </c>
      <c r="G96" s="75"/>
      <c r="H96" s="75"/>
      <c r="I96" s="204"/>
      <c r="J96" s="75"/>
      <c r="K96" s="75"/>
      <c r="L96" s="73"/>
      <c r="M96" s="248"/>
      <c r="N96" s="48"/>
      <c r="O96" s="48"/>
      <c r="P96" s="48"/>
      <c r="Q96" s="48"/>
      <c r="R96" s="48"/>
      <c r="S96" s="48"/>
      <c r="T96" s="96"/>
      <c r="AT96" s="25" t="s">
        <v>146</v>
      </c>
      <c r="AU96" s="25" t="s">
        <v>85</v>
      </c>
    </row>
    <row r="97" spans="2:51" s="13" customFormat="1" ht="13.5">
      <c r="B97" s="262"/>
      <c r="C97" s="263"/>
      <c r="D97" s="246" t="s">
        <v>180</v>
      </c>
      <c r="E97" s="264" t="s">
        <v>22</v>
      </c>
      <c r="F97" s="265" t="s">
        <v>1011</v>
      </c>
      <c r="G97" s="263"/>
      <c r="H97" s="266">
        <v>5.7</v>
      </c>
      <c r="I97" s="267"/>
      <c r="J97" s="263"/>
      <c r="K97" s="263"/>
      <c r="L97" s="268"/>
      <c r="M97" s="269"/>
      <c r="N97" s="270"/>
      <c r="O97" s="270"/>
      <c r="P97" s="270"/>
      <c r="Q97" s="270"/>
      <c r="R97" s="270"/>
      <c r="S97" s="270"/>
      <c r="T97" s="271"/>
      <c r="AT97" s="272" t="s">
        <v>180</v>
      </c>
      <c r="AU97" s="272" t="s">
        <v>85</v>
      </c>
      <c r="AV97" s="13" t="s">
        <v>85</v>
      </c>
      <c r="AW97" s="13" t="s">
        <v>39</v>
      </c>
      <c r="AX97" s="13" t="s">
        <v>76</v>
      </c>
      <c r="AY97" s="272" t="s">
        <v>138</v>
      </c>
    </row>
    <row r="98" spans="2:51" s="14" customFormat="1" ht="13.5">
      <c r="B98" s="273"/>
      <c r="C98" s="274"/>
      <c r="D98" s="246" t="s">
        <v>180</v>
      </c>
      <c r="E98" s="275" t="s">
        <v>22</v>
      </c>
      <c r="F98" s="276" t="s">
        <v>183</v>
      </c>
      <c r="G98" s="274"/>
      <c r="H98" s="277">
        <v>5.7</v>
      </c>
      <c r="I98" s="278"/>
      <c r="J98" s="274"/>
      <c r="K98" s="274"/>
      <c r="L98" s="279"/>
      <c r="M98" s="280"/>
      <c r="N98" s="281"/>
      <c r="O98" s="281"/>
      <c r="P98" s="281"/>
      <c r="Q98" s="281"/>
      <c r="R98" s="281"/>
      <c r="S98" s="281"/>
      <c r="T98" s="282"/>
      <c r="AT98" s="283" t="s">
        <v>180</v>
      </c>
      <c r="AU98" s="283" t="s">
        <v>85</v>
      </c>
      <c r="AV98" s="14" t="s">
        <v>137</v>
      </c>
      <c r="AW98" s="14" t="s">
        <v>39</v>
      </c>
      <c r="AX98" s="14" t="s">
        <v>24</v>
      </c>
      <c r="AY98" s="283" t="s">
        <v>138</v>
      </c>
    </row>
    <row r="99" spans="2:63" s="11" customFormat="1" ht="29.85" customHeight="1">
      <c r="B99" s="218"/>
      <c r="C99" s="219"/>
      <c r="D99" s="220" t="s">
        <v>75</v>
      </c>
      <c r="E99" s="232" t="s">
        <v>218</v>
      </c>
      <c r="F99" s="232" t="s">
        <v>418</v>
      </c>
      <c r="G99" s="219"/>
      <c r="H99" s="219"/>
      <c r="I99" s="222"/>
      <c r="J99" s="233">
        <f>BK99</f>
        <v>0</v>
      </c>
      <c r="K99" s="219"/>
      <c r="L99" s="224"/>
      <c r="M99" s="225"/>
      <c r="N99" s="226"/>
      <c r="O99" s="226"/>
      <c r="P99" s="227">
        <f>SUM(P100:P193)</f>
        <v>0</v>
      </c>
      <c r="Q99" s="226"/>
      <c r="R99" s="227">
        <f>SUM(R100:R193)</f>
        <v>4.21368</v>
      </c>
      <c r="S99" s="226"/>
      <c r="T99" s="228">
        <f>SUM(T100:T193)</f>
        <v>0</v>
      </c>
      <c r="AR99" s="229" t="s">
        <v>24</v>
      </c>
      <c r="AT99" s="230" t="s">
        <v>75</v>
      </c>
      <c r="AU99" s="230" t="s">
        <v>24</v>
      </c>
      <c r="AY99" s="229" t="s">
        <v>138</v>
      </c>
      <c r="BK99" s="231">
        <f>SUM(BK100:BK193)</f>
        <v>0</v>
      </c>
    </row>
    <row r="100" spans="2:65" s="1" customFormat="1" ht="25.5" customHeight="1">
      <c r="B100" s="47"/>
      <c r="C100" s="234" t="s">
        <v>154</v>
      </c>
      <c r="D100" s="234" t="s">
        <v>140</v>
      </c>
      <c r="E100" s="235" t="s">
        <v>1012</v>
      </c>
      <c r="F100" s="236" t="s">
        <v>1013</v>
      </c>
      <c r="G100" s="237" t="s">
        <v>422</v>
      </c>
      <c r="H100" s="238">
        <v>142</v>
      </c>
      <c r="I100" s="239"/>
      <c r="J100" s="240">
        <f>ROUND(I100*H100,2)</f>
        <v>0</v>
      </c>
      <c r="K100" s="236" t="s">
        <v>22</v>
      </c>
      <c r="L100" s="73"/>
      <c r="M100" s="241" t="s">
        <v>22</v>
      </c>
      <c r="N100" s="242" t="s">
        <v>47</v>
      </c>
      <c r="O100" s="48"/>
      <c r="P100" s="243">
        <f>O100*H100</f>
        <v>0</v>
      </c>
      <c r="Q100" s="243">
        <v>0.00167</v>
      </c>
      <c r="R100" s="243">
        <f>Q100*H100</f>
        <v>0.23714000000000002</v>
      </c>
      <c r="S100" s="243">
        <v>0</v>
      </c>
      <c r="T100" s="244">
        <f>S100*H100</f>
        <v>0</v>
      </c>
      <c r="AR100" s="25" t="s">
        <v>137</v>
      </c>
      <c r="AT100" s="25" t="s">
        <v>140</v>
      </c>
      <c r="AU100" s="25" t="s">
        <v>85</v>
      </c>
      <c r="AY100" s="25" t="s">
        <v>138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24</v>
      </c>
      <c r="BK100" s="245">
        <f>ROUND(I100*H100,2)</f>
        <v>0</v>
      </c>
      <c r="BL100" s="25" t="s">
        <v>137</v>
      </c>
      <c r="BM100" s="25" t="s">
        <v>1014</v>
      </c>
    </row>
    <row r="101" spans="2:47" s="1" customFormat="1" ht="13.5">
      <c r="B101" s="47"/>
      <c r="C101" s="75"/>
      <c r="D101" s="246" t="s">
        <v>146</v>
      </c>
      <c r="E101" s="75"/>
      <c r="F101" s="247" t="s">
        <v>1015</v>
      </c>
      <c r="G101" s="75"/>
      <c r="H101" s="75"/>
      <c r="I101" s="204"/>
      <c r="J101" s="75"/>
      <c r="K101" s="75"/>
      <c r="L101" s="73"/>
      <c r="M101" s="248"/>
      <c r="N101" s="48"/>
      <c r="O101" s="48"/>
      <c r="P101" s="48"/>
      <c r="Q101" s="48"/>
      <c r="R101" s="48"/>
      <c r="S101" s="48"/>
      <c r="T101" s="96"/>
      <c r="AT101" s="25" t="s">
        <v>146</v>
      </c>
      <c r="AU101" s="25" t="s">
        <v>85</v>
      </c>
    </row>
    <row r="102" spans="2:51" s="13" customFormat="1" ht="13.5">
      <c r="B102" s="262"/>
      <c r="C102" s="263"/>
      <c r="D102" s="246" t="s">
        <v>180</v>
      </c>
      <c r="E102" s="264" t="s">
        <v>22</v>
      </c>
      <c r="F102" s="265" t="s">
        <v>1016</v>
      </c>
      <c r="G102" s="263"/>
      <c r="H102" s="266">
        <v>142</v>
      </c>
      <c r="I102" s="267"/>
      <c r="J102" s="263"/>
      <c r="K102" s="263"/>
      <c r="L102" s="268"/>
      <c r="M102" s="269"/>
      <c r="N102" s="270"/>
      <c r="O102" s="270"/>
      <c r="P102" s="270"/>
      <c r="Q102" s="270"/>
      <c r="R102" s="270"/>
      <c r="S102" s="270"/>
      <c r="T102" s="271"/>
      <c r="AT102" s="272" t="s">
        <v>180</v>
      </c>
      <c r="AU102" s="272" t="s">
        <v>85</v>
      </c>
      <c r="AV102" s="13" t="s">
        <v>85</v>
      </c>
      <c r="AW102" s="13" t="s">
        <v>39</v>
      </c>
      <c r="AX102" s="13" t="s">
        <v>24</v>
      </c>
      <c r="AY102" s="272" t="s">
        <v>138</v>
      </c>
    </row>
    <row r="103" spans="2:65" s="1" customFormat="1" ht="16.5" customHeight="1">
      <c r="B103" s="47"/>
      <c r="C103" s="284" t="s">
        <v>137</v>
      </c>
      <c r="D103" s="284" t="s">
        <v>330</v>
      </c>
      <c r="E103" s="285" t="s">
        <v>1017</v>
      </c>
      <c r="F103" s="286" t="s">
        <v>1018</v>
      </c>
      <c r="G103" s="287" t="s">
        <v>422</v>
      </c>
      <c r="H103" s="288">
        <v>4</v>
      </c>
      <c r="I103" s="289"/>
      <c r="J103" s="290">
        <f>ROUND(I103*H103,2)</f>
        <v>0</v>
      </c>
      <c r="K103" s="286" t="s">
        <v>22</v>
      </c>
      <c r="L103" s="291"/>
      <c r="M103" s="292" t="s">
        <v>22</v>
      </c>
      <c r="N103" s="293" t="s">
        <v>47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218</v>
      </c>
      <c r="AT103" s="25" t="s">
        <v>330</v>
      </c>
      <c r="AU103" s="25" t="s">
        <v>85</v>
      </c>
      <c r="AY103" s="25" t="s">
        <v>138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24</v>
      </c>
      <c r="BK103" s="245">
        <f>ROUND(I103*H103,2)</f>
        <v>0</v>
      </c>
      <c r="BL103" s="25" t="s">
        <v>137</v>
      </c>
      <c r="BM103" s="25" t="s">
        <v>1019</v>
      </c>
    </row>
    <row r="104" spans="2:47" s="1" customFormat="1" ht="13.5">
      <c r="B104" s="47"/>
      <c r="C104" s="75"/>
      <c r="D104" s="246" t="s">
        <v>146</v>
      </c>
      <c r="E104" s="75"/>
      <c r="F104" s="247" t="s">
        <v>1018</v>
      </c>
      <c r="G104" s="75"/>
      <c r="H104" s="75"/>
      <c r="I104" s="204"/>
      <c r="J104" s="75"/>
      <c r="K104" s="75"/>
      <c r="L104" s="73"/>
      <c r="M104" s="248"/>
      <c r="N104" s="48"/>
      <c r="O104" s="48"/>
      <c r="P104" s="48"/>
      <c r="Q104" s="48"/>
      <c r="R104" s="48"/>
      <c r="S104" s="48"/>
      <c r="T104" s="96"/>
      <c r="AT104" s="25" t="s">
        <v>146</v>
      </c>
      <c r="AU104" s="25" t="s">
        <v>85</v>
      </c>
    </row>
    <row r="105" spans="2:47" s="1" customFormat="1" ht="13.5">
      <c r="B105" s="47"/>
      <c r="C105" s="75"/>
      <c r="D105" s="246" t="s">
        <v>811</v>
      </c>
      <c r="E105" s="75"/>
      <c r="F105" s="299" t="s">
        <v>1020</v>
      </c>
      <c r="G105" s="75"/>
      <c r="H105" s="75"/>
      <c r="I105" s="204"/>
      <c r="J105" s="75"/>
      <c r="K105" s="75"/>
      <c r="L105" s="73"/>
      <c r="M105" s="248"/>
      <c r="N105" s="48"/>
      <c r="O105" s="48"/>
      <c r="P105" s="48"/>
      <c r="Q105" s="48"/>
      <c r="R105" s="48"/>
      <c r="S105" s="48"/>
      <c r="T105" s="96"/>
      <c r="AT105" s="25" t="s">
        <v>811</v>
      </c>
      <c r="AU105" s="25" t="s">
        <v>85</v>
      </c>
    </row>
    <row r="106" spans="2:51" s="13" customFormat="1" ht="13.5">
      <c r="B106" s="262"/>
      <c r="C106" s="263"/>
      <c r="D106" s="246" t="s">
        <v>180</v>
      </c>
      <c r="E106" s="264" t="s">
        <v>22</v>
      </c>
      <c r="F106" s="265" t="s">
        <v>137</v>
      </c>
      <c r="G106" s="263"/>
      <c r="H106" s="266">
        <v>4</v>
      </c>
      <c r="I106" s="267"/>
      <c r="J106" s="263"/>
      <c r="K106" s="263"/>
      <c r="L106" s="268"/>
      <c r="M106" s="269"/>
      <c r="N106" s="270"/>
      <c r="O106" s="270"/>
      <c r="P106" s="270"/>
      <c r="Q106" s="270"/>
      <c r="R106" s="270"/>
      <c r="S106" s="270"/>
      <c r="T106" s="271"/>
      <c r="AT106" s="272" t="s">
        <v>180</v>
      </c>
      <c r="AU106" s="272" t="s">
        <v>85</v>
      </c>
      <c r="AV106" s="13" t="s">
        <v>85</v>
      </c>
      <c r="AW106" s="13" t="s">
        <v>39</v>
      </c>
      <c r="AX106" s="13" t="s">
        <v>24</v>
      </c>
      <c r="AY106" s="272" t="s">
        <v>138</v>
      </c>
    </row>
    <row r="107" spans="2:65" s="1" customFormat="1" ht="16.5" customHeight="1">
      <c r="B107" s="47"/>
      <c r="C107" s="284" t="s">
        <v>149</v>
      </c>
      <c r="D107" s="284" t="s">
        <v>330</v>
      </c>
      <c r="E107" s="285" t="s">
        <v>1021</v>
      </c>
      <c r="F107" s="286" t="s">
        <v>1022</v>
      </c>
      <c r="G107" s="287" t="s">
        <v>422</v>
      </c>
      <c r="H107" s="288">
        <v>4</v>
      </c>
      <c r="I107" s="289"/>
      <c r="J107" s="290">
        <f>ROUND(I107*H107,2)</f>
        <v>0</v>
      </c>
      <c r="K107" s="286" t="s">
        <v>22</v>
      </c>
      <c r="L107" s="291"/>
      <c r="M107" s="292" t="s">
        <v>22</v>
      </c>
      <c r="N107" s="293" t="s">
        <v>47</v>
      </c>
      <c r="O107" s="48"/>
      <c r="P107" s="243">
        <f>O107*H107</f>
        <v>0</v>
      </c>
      <c r="Q107" s="243">
        <v>0</v>
      </c>
      <c r="R107" s="243">
        <f>Q107*H107</f>
        <v>0</v>
      </c>
      <c r="S107" s="243">
        <v>0</v>
      </c>
      <c r="T107" s="244">
        <f>S107*H107</f>
        <v>0</v>
      </c>
      <c r="AR107" s="25" t="s">
        <v>218</v>
      </c>
      <c r="AT107" s="25" t="s">
        <v>330</v>
      </c>
      <c r="AU107" s="25" t="s">
        <v>85</v>
      </c>
      <c r="AY107" s="25" t="s">
        <v>138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24</v>
      </c>
      <c r="BK107" s="245">
        <f>ROUND(I107*H107,2)</f>
        <v>0</v>
      </c>
      <c r="BL107" s="25" t="s">
        <v>137</v>
      </c>
      <c r="BM107" s="25" t="s">
        <v>1023</v>
      </c>
    </row>
    <row r="108" spans="2:47" s="1" customFormat="1" ht="13.5">
      <c r="B108" s="47"/>
      <c r="C108" s="75"/>
      <c r="D108" s="246" t="s">
        <v>146</v>
      </c>
      <c r="E108" s="75"/>
      <c r="F108" s="247" t="s">
        <v>1022</v>
      </c>
      <c r="G108" s="75"/>
      <c r="H108" s="75"/>
      <c r="I108" s="204"/>
      <c r="J108" s="75"/>
      <c r="K108" s="75"/>
      <c r="L108" s="73"/>
      <c r="M108" s="248"/>
      <c r="N108" s="48"/>
      <c r="O108" s="48"/>
      <c r="P108" s="48"/>
      <c r="Q108" s="48"/>
      <c r="R108" s="48"/>
      <c r="S108" s="48"/>
      <c r="T108" s="96"/>
      <c r="AT108" s="25" t="s">
        <v>146</v>
      </c>
      <c r="AU108" s="25" t="s">
        <v>85</v>
      </c>
    </row>
    <row r="109" spans="2:47" s="1" customFormat="1" ht="13.5">
      <c r="B109" s="47"/>
      <c r="C109" s="75"/>
      <c r="D109" s="246" t="s">
        <v>811</v>
      </c>
      <c r="E109" s="75"/>
      <c r="F109" s="299" t="s">
        <v>1020</v>
      </c>
      <c r="G109" s="75"/>
      <c r="H109" s="75"/>
      <c r="I109" s="204"/>
      <c r="J109" s="75"/>
      <c r="K109" s="75"/>
      <c r="L109" s="73"/>
      <c r="M109" s="248"/>
      <c r="N109" s="48"/>
      <c r="O109" s="48"/>
      <c r="P109" s="48"/>
      <c r="Q109" s="48"/>
      <c r="R109" s="48"/>
      <c r="S109" s="48"/>
      <c r="T109" s="96"/>
      <c r="AT109" s="25" t="s">
        <v>811</v>
      </c>
      <c r="AU109" s="25" t="s">
        <v>85</v>
      </c>
    </row>
    <row r="110" spans="2:51" s="13" customFormat="1" ht="13.5">
      <c r="B110" s="262"/>
      <c r="C110" s="263"/>
      <c r="D110" s="246" t="s">
        <v>180</v>
      </c>
      <c r="E110" s="264" t="s">
        <v>22</v>
      </c>
      <c r="F110" s="265" t="s">
        <v>137</v>
      </c>
      <c r="G110" s="263"/>
      <c r="H110" s="266">
        <v>4</v>
      </c>
      <c r="I110" s="267"/>
      <c r="J110" s="263"/>
      <c r="K110" s="263"/>
      <c r="L110" s="268"/>
      <c r="M110" s="269"/>
      <c r="N110" s="270"/>
      <c r="O110" s="270"/>
      <c r="P110" s="270"/>
      <c r="Q110" s="270"/>
      <c r="R110" s="270"/>
      <c r="S110" s="270"/>
      <c r="T110" s="271"/>
      <c r="AT110" s="272" t="s">
        <v>180</v>
      </c>
      <c r="AU110" s="272" t="s">
        <v>85</v>
      </c>
      <c r="AV110" s="13" t="s">
        <v>85</v>
      </c>
      <c r="AW110" s="13" t="s">
        <v>39</v>
      </c>
      <c r="AX110" s="13" t="s">
        <v>24</v>
      </c>
      <c r="AY110" s="272" t="s">
        <v>138</v>
      </c>
    </row>
    <row r="111" spans="2:65" s="1" customFormat="1" ht="16.5" customHeight="1">
      <c r="B111" s="47"/>
      <c r="C111" s="284" t="s">
        <v>206</v>
      </c>
      <c r="D111" s="284" t="s">
        <v>330</v>
      </c>
      <c r="E111" s="285" t="s">
        <v>1024</v>
      </c>
      <c r="F111" s="286" t="s">
        <v>1025</v>
      </c>
      <c r="G111" s="287" t="s">
        <v>456</v>
      </c>
      <c r="H111" s="288">
        <v>14</v>
      </c>
      <c r="I111" s="289"/>
      <c r="J111" s="290">
        <f>ROUND(I111*H111,2)</f>
        <v>0</v>
      </c>
      <c r="K111" s="286" t="s">
        <v>22</v>
      </c>
      <c r="L111" s="291"/>
      <c r="M111" s="292" t="s">
        <v>22</v>
      </c>
      <c r="N111" s="293" t="s">
        <v>47</v>
      </c>
      <c r="O111" s="48"/>
      <c r="P111" s="243">
        <f>O111*H111</f>
        <v>0</v>
      </c>
      <c r="Q111" s="243">
        <v>0.00065</v>
      </c>
      <c r="R111" s="243">
        <f>Q111*H111</f>
        <v>0.0091</v>
      </c>
      <c r="S111" s="243">
        <v>0</v>
      </c>
      <c r="T111" s="244">
        <f>S111*H111</f>
        <v>0</v>
      </c>
      <c r="AR111" s="25" t="s">
        <v>218</v>
      </c>
      <c r="AT111" s="25" t="s">
        <v>330</v>
      </c>
      <c r="AU111" s="25" t="s">
        <v>85</v>
      </c>
      <c r="AY111" s="25" t="s">
        <v>138</v>
      </c>
      <c r="BE111" s="245">
        <f>IF(N111="základní",J111,0)</f>
        <v>0</v>
      </c>
      <c r="BF111" s="245">
        <f>IF(N111="snížená",J111,0)</f>
        <v>0</v>
      </c>
      <c r="BG111" s="245">
        <f>IF(N111="zákl. přenesená",J111,0)</f>
        <v>0</v>
      </c>
      <c r="BH111" s="245">
        <f>IF(N111="sníž. přenesená",J111,0)</f>
        <v>0</v>
      </c>
      <c r="BI111" s="245">
        <f>IF(N111="nulová",J111,0)</f>
        <v>0</v>
      </c>
      <c r="BJ111" s="25" t="s">
        <v>24</v>
      </c>
      <c r="BK111" s="245">
        <f>ROUND(I111*H111,2)</f>
        <v>0</v>
      </c>
      <c r="BL111" s="25" t="s">
        <v>137</v>
      </c>
      <c r="BM111" s="25" t="s">
        <v>1026</v>
      </c>
    </row>
    <row r="112" spans="2:47" s="1" customFormat="1" ht="13.5">
      <c r="B112" s="47"/>
      <c r="C112" s="75"/>
      <c r="D112" s="246" t="s">
        <v>146</v>
      </c>
      <c r="E112" s="75"/>
      <c r="F112" s="247" t="s">
        <v>1027</v>
      </c>
      <c r="G112" s="75"/>
      <c r="H112" s="75"/>
      <c r="I112" s="204"/>
      <c r="J112" s="75"/>
      <c r="K112" s="75"/>
      <c r="L112" s="73"/>
      <c r="M112" s="248"/>
      <c r="N112" s="48"/>
      <c r="O112" s="48"/>
      <c r="P112" s="48"/>
      <c r="Q112" s="48"/>
      <c r="R112" s="48"/>
      <c r="S112" s="48"/>
      <c r="T112" s="96"/>
      <c r="AT112" s="25" t="s">
        <v>146</v>
      </c>
      <c r="AU112" s="25" t="s">
        <v>85</v>
      </c>
    </row>
    <row r="113" spans="2:47" s="1" customFormat="1" ht="13.5">
      <c r="B113" s="47"/>
      <c r="C113" s="75"/>
      <c r="D113" s="246" t="s">
        <v>811</v>
      </c>
      <c r="E113" s="75"/>
      <c r="F113" s="299" t="s">
        <v>1028</v>
      </c>
      <c r="G113" s="75"/>
      <c r="H113" s="75"/>
      <c r="I113" s="204"/>
      <c r="J113" s="75"/>
      <c r="K113" s="75"/>
      <c r="L113" s="73"/>
      <c r="M113" s="248"/>
      <c r="N113" s="48"/>
      <c r="O113" s="48"/>
      <c r="P113" s="48"/>
      <c r="Q113" s="48"/>
      <c r="R113" s="48"/>
      <c r="S113" s="48"/>
      <c r="T113" s="96"/>
      <c r="AT113" s="25" t="s">
        <v>811</v>
      </c>
      <c r="AU113" s="25" t="s">
        <v>85</v>
      </c>
    </row>
    <row r="114" spans="2:51" s="13" customFormat="1" ht="13.5">
      <c r="B114" s="262"/>
      <c r="C114" s="263"/>
      <c r="D114" s="246" t="s">
        <v>180</v>
      </c>
      <c r="E114" s="264" t="s">
        <v>22</v>
      </c>
      <c r="F114" s="265" t="s">
        <v>1029</v>
      </c>
      <c r="G114" s="263"/>
      <c r="H114" s="266">
        <v>14</v>
      </c>
      <c r="I114" s="267"/>
      <c r="J114" s="263"/>
      <c r="K114" s="263"/>
      <c r="L114" s="268"/>
      <c r="M114" s="269"/>
      <c r="N114" s="270"/>
      <c r="O114" s="270"/>
      <c r="P114" s="270"/>
      <c r="Q114" s="270"/>
      <c r="R114" s="270"/>
      <c r="S114" s="270"/>
      <c r="T114" s="271"/>
      <c r="AT114" s="272" t="s">
        <v>180</v>
      </c>
      <c r="AU114" s="272" t="s">
        <v>85</v>
      </c>
      <c r="AV114" s="13" t="s">
        <v>85</v>
      </c>
      <c r="AW114" s="13" t="s">
        <v>39</v>
      </c>
      <c r="AX114" s="13" t="s">
        <v>24</v>
      </c>
      <c r="AY114" s="272" t="s">
        <v>138</v>
      </c>
    </row>
    <row r="115" spans="2:65" s="1" customFormat="1" ht="16.5" customHeight="1">
      <c r="B115" s="47"/>
      <c r="C115" s="284" t="s">
        <v>212</v>
      </c>
      <c r="D115" s="284" t="s">
        <v>330</v>
      </c>
      <c r="E115" s="285" t="s">
        <v>1030</v>
      </c>
      <c r="F115" s="286" t="s">
        <v>1031</v>
      </c>
      <c r="G115" s="287" t="s">
        <v>456</v>
      </c>
      <c r="H115" s="288">
        <v>14</v>
      </c>
      <c r="I115" s="289"/>
      <c r="J115" s="290">
        <f>ROUND(I115*H115,2)</f>
        <v>0</v>
      </c>
      <c r="K115" s="286" t="s">
        <v>22</v>
      </c>
      <c r="L115" s="291"/>
      <c r="M115" s="292" t="s">
        <v>22</v>
      </c>
      <c r="N115" s="293" t="s">
        <v>47</v>
      </c>
      <c r="O115" s="48"/>
      <c r="P115" s="243">
        <f>O115*H115</f>
        <v>0</v>
      </c>
      <c r="Q115" s="243">
        <v>0.00013</v>
      </c>
      <c r="R115" s="243">
        <f>Q115*H115</f>
        <v>0.0018199999999999998</v>
      </c>
      <c r="S115" s="243">
        <v>0</v>
      </c>
      <c r="T115" s="244">
        <f>S115*H115</f>
        <v>0</v>
      </c>
      <c r="AR115" s="25" t="s">
        <v>218</v>
      </c>
      <c r="AT115" s="25" t="s">
        <v>330</v>
      </c>
      <c r="AU115" s="25" t="s">
        <v>85</v>
      </c>
      <c r="AY115" s="25" t="s">
        <v>138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24</v>
      </c>
      <c r="BK115" s="245">
        <f>ROUND(I115*H115,2)</f>
        <v>0</v>
      </c>
      <c r="BL115" s="25" t="s">
        <v>137</v>
      </c>
      <c r="BM115" s="25" t="s">
        <v>1032</v>
      </c>
    </row>
    <row r="116" spans="2:47" s="1" customFormat="1" ht="13.5">
      <c r="B116" s="47"/>
      <c r="C116" s="75"/>
      <c r="D116" s="246" t="s">
        <v>146</v>
      </c>
      <c r="E116" s="75"/>
      <c r="F116" s="247" t="s">
        <v>1031</v>
      </c>
      <c r="G116" s="75"/>
      <c r="H116" s="75"/>
      <c r="I116" s="204"/>
      <c r="J116" s="75"/>
      <c r="K116" s="75"/>
      <c r="L116" s="73"/>
      <c r="M116" s="248"/>
      <c r="N116" s="48"/>
      <c r="O116" s="48"/>
      <c r="P116" s="48"/>
      <c r="Q116" s="48"/>
      <c r="R116" s="48"/>
      <c r="S116" s="48"/>
      <c r="T116" s="96"/>
      <c r="AT116" s="25" t="s">
        <v>146</v>
      </c>
      <c r="AU116" s="25" t="s">
        <v>85</v>
      </c>
    </row>
    <row r="117" spans="2:47" s="1" customFormat="1" ht="13.5">
      <c r="B117" s="47"/>
      <c r="C117" s="75"/>
      <c r="D117" s="246" t="s">
        <v>811</v>
      </c>
      <c r="E117" s="75"/>
      <c r="F117" s="299" t="s">
        <v>1028</v>
      </c>
      <c r="G117" s="75"/>
      <c r="H117" s="75"/>
      <c r="I117" s="204"/>
      <c r="J117" s="75"/>
      <c r="K117" s="75"/>
      <c r="L117" s="73"/>
      <c r="M117" s="248"/>
      <c r="N117" s="48"/>
      <c r="O117" s="48"/>
      <c r="P117" s="48"/>
      <c r="Q117" s="48"/>
      <c r="R117" s="48"/>
      <c r="S117" s="48"/>
      <c r="T117" s="96"/>
      <c r="AT117" s="25" t="s">
        <v>811</v>
      </c>
      <c r="AU117" s="25" t="s">
        <v>85</v>
      </c>
    </row>
    <row r="118" spans="2:51" s="13" customFormat="1" ht="13.5">
      <c r="B118" s="262"/>
      <c r="C118" s="263"/>
      <c r="D118" s="246" t="s">
        <v>180</v>
      </c>
      <c r="E118" s="264" t="s">
        <v>22</v>
      </c>
      <c r="F118" s="265" t="s">
        <v>259</v>
      </c>
      <c r="G118" s="263"/>
      <c r="H118" s="266">
        <v>14</v>
      </c>
      <c r="I118" s="267"/>
      <c r="J118" s="263"/>
      <c r="K118" s="263"/>
      <c r="L118" s="268"/>
      <c r="M118" s="269"/>
      <c r="N118" s="270"/>
      <c r="O118" s="270"/>
      <c r="P118" s="270"/>
      <c r="Q118" s="270"/>
      <c r="R118" s="270"/>
      <c r="S118" s="270"/>
      <c r="T118" s="271"/>
      <c r="AT118" s="272" t="s">
        <v>180</v>
      </c>
      <c r="AU118" s="272" t="s">
        <v>85</v>
      </c>
      <c r="AV118" s="13" t="s">
        <v>85</v>
      </c>
      <c r="AW118" s="13" t="s">
        <v>39</v>
      </c>
      <c r="AX118" s="13" t="s">
        <v>24</v>
      </c>
      <c r="AY118" s="272" t="s">
        <v>138</v>
      </c>
    </row>
    <row r="119" spans="2:65" s="1" customFormat="1" ht="25.5" customHeight="1">
      <c r="B119" s="47"/>
      <c r="C119" s="234" t="s">
        <v>218</v>
      </c>
      <c r="D119" s="234" t="s">
        <v>140</v>
      </c>
      <c r="E119" s="235" t="s">
        <v>1033</v>
      </c>
      <c r="F119" s="236" t="s">
        <v>1034</v>
      </c>
      <c r="G119" s="237" t="s">
        <v>422</v>
      </c>
      <c r="H119" s="238">
        <v>64</v>
      </c>
      <c r="I119" s="239"/>
      <c r="J119" s="240">
        <f>ROUND(I119*H119,2)</f>
        <v>0</v>
      </c>
      <c r="K119" s="236" t="s">
        <v>22</v>
      </c>
      <c r="L119" s="73"/>
      <c r="M119" s="241" t="s">
        <v>22</v>
      </c>
      <c r="N119" s="242" t="s">
        <v>47</v>
      </c>
      <c r="O119" s="48"/>
      <c r="P119" s="243">
        <f>O119*H119</f>
        <v>0</v>
      </c>
      <c r="Q119" s="243">
        <v>0.00163</v>
      </c>
      <c r="R119" s="243">
        <f>Q119*H119</f>
        <v>0.10432</v>
      </c>
      <c r="S119" s="243">
        <v>0</v>
      </c>
      <c r="T119" s="244">
        <f>S119*H119</f>
        <v>0</v>
      </c>
      <c r="AR119" s="25" t="s">
        <v>137</v>
      </c>
      <c r="AT119" s="25" t="s">
        <v>140</v>
      </c>
      <c r="AU119" s="25" t="s">
        <v>85</v>
      </c>
      <c r="AY119" s="25" t="s">
        <v>138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5" t="s">
        <v>24</v>
      </c>
      <c r="BK119" s="245">
        <f>ROUND(I119*H119,2)</f>
        <v>0</v>
      </c>
      <c r="BL119" s="25" t="s">
        <v>137</v>
      </c>
      <c r="BM119" s="25" t="s">
        <v>1035</v>
      </c>
    </row>
    <row r="120" spans="2:47" s="1" customFormat="1" ht="13.5">
      <c r="B120" s="47"/>
      <c r="C120" s="75"/>
      <c r="D120" s="246" t="s">
        <v>146</v>
      </c>
      <c r="E120" s="75"/>
      <c r="F120" s="247" t="s">
        <v>1036</v>
      </c>
      <c r="G120" s="75"/>
      <c r="H120" s="75"/>
      <c r="I120" s="204"/>
      <c r="J120" s="75"/>
      <c r="K120" s="75"/>
      <c r="L120" s="73"/>
      <c r="M120" s="248"/>
      <c r="N120" s="48"/>
      <c r="O120" s="48"/>
      <c r="P120" s="48"/>
      <c r="Q120" s="48"/>
      <c r="R120" s="48"/>
      <c r="S120" s="48"/>
      <c r="T120" s="96"/>
      <c r="AT120" s="25" t="s">
        <v>146</v>
      </c>
      <c r="AU120" s="25" t="s">
        <v>85</v>
      </c>
    </row>
    <row r="121" spans="2:51" s="13" customFormat="1" ht="13.5">
      <c r="B121" s="262"/>
      <c r="C121" s="263"/>
      <c r="D121" s="246" t="s">
        <v>180</v>
      </c>
      <c r="E121" s="264" t="s">
        <v>22</v>
      </c>
      <c r="F121" s="265" t="s">
        <v>1037</v>
      </c>
      <c r="G121" s="263"/>
      <c r="H121" s="266">
        <v>64</v>
      </c>
      <c r="I121" s="267"/>
      <c r="J121" s="263"/>
      <c r="K121" s="263"/>
      <c r="L121" s="268"/>
      <c r="M121" s="269"/>
      <c r="N121" s="270"/>
      <c r="O121" s="270"/>
      <c r="P121" s="270"/>
      <c r="Q121" s="270"/>
      <c r="R121" s="270"/>
      <c r="S121" s="270"/>
      <c r="T121" s="271"/>
      <c r="AT121" s="272" t="s">
        <v>180</v>
      </c>
      <c r="AU121" s="272" t="s">
        <v>85</v>
      </c>
      <c r="AV121" s="13" t="s">
        <v>85</v>
      </c>
      <c r="AW121" s="13" t="s">
        <v>39</v>
      </c>
      <c r="AX121" s="13" t="s">
        <v>24</v>
      </c>
      <c r="AY121" s="272" t="s">
        <v>138</v>
      </c>
    </row>
    <row r="122" spans="2:65" s="1" customFormat="1" ht="16.5" customHeight="1">
      <c r="B122" s="47"/>
      <c r="C122" s="284" t="s">
        <v>224</v>
      </c>
      <c r="D122" s="284" t="s">
        <v>330</v>
      </c>
      <c r="E122" s="285" t="s">
        <v>1038</v>
      </c>
      <c r="F122" s="286" t="s">
        <v>1039</v>
      </c>
      <c r="G122" s="287" t="s">
        <v>422</v>
      </c>
      <c r="H122" s="288">
        <v>4</v>
      </c>
      <c r="I122" s="289"/>
      <c r="J122" s="290">
        <f>ROUND(I122*H122,2)</f>
        <v>0</v>
      </c>
      <c r="K122" s="286" t="s">
        <v>22</v>
      </c>
      <c r="L122" s="291"/>
      <c r="M122" s="292" t="s">
        <v>22</v>
      </c>
      <c r="N122" s="293" t="s">
        <v>47</v>
      </c>
      <c r="O122" s="48"/>
      <c r="P122" s="243">
        <f>O122*H122</f>
        <v>0</v>
      </c>
      <c r="Q122" s="243">
        <v>0.0081</v>
      </c>
      <c r="R122" s="243">
        <f>Q122*H122</f>
        <v>0.0324</v>
      </c>
      <c r="S122" s="243">
        <v>0</v>
      </c>
      <c r="T122" s="244">
        <f>S122*H122</f>
        <v>0</v>
      </c>
      <c r="AR122" s="25" t="s">
        <v>218</v>
      </c>
      <c r="AT122" s="25" t="s">
        <v>330</v>
      </c>
      <c r="AU122" s="25" t="s">
        <v>85</v>
      </c>
      <c r="AY122" s="25" t="s">
        <v>138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24</v>
      </c>
      <c r="BK122" s="245">
        <f>ROUND(I122*H122,2)</f>
        <v>0</v>
      </c>
      <c r="BL122" s="25" t="s">
        <v>137</v>
      </c>
      <c r="BM122" s="25" t="s">
        <v>1040</v>
      </c>
    </row>
    <row r="123" spans="2:47" s="1" customFormat="1" ht="13.5">
      <c r="B123" s="47"/>
      <c r="C123" s="75"/>
      <c r="D123" s="246" t="s">
        <v>146</v>
      </c>
      <c r="E123" s="75"/>
      <c r="F123" s="247" t="s">
        <v>1041</v>
      </c>
      <c r="G123" s="75"/>
      <c r="H123" s="75"/>
      <c r="I123" s="204"/>
      <c r="J123" s="75"/>
      <c r="K123" s="75"/>
      <c r="L123" s="73"/>
      <c r="M123" s="248"/>
      <c r="N123" s="48"/>
      <c r="O123" s="48"/>
      <c r="P123" s="48"/>
      <c r="Q123" s="48"/>
      <c r="R123" s="48"/>
      <c r="S123" s="48"/>
      <c r="T123" s="96"/>
      <c r="AT123" s="25" t="s">
        <v>146</v>
      </c>
      <c r="AU123" s="25" t="s">
        <v>85</v>
      </c>
    </row>
    <row r="124" spans="2:47" s="1" customFormat="1" ht="13.5">
      <c r="B124" s="47"/>
      <c r="C124" s="75"/>
      <c r="D124" s="246" t="s">
        <v>811</v>
      </c>
      <c r="E124" s="75"/>
      <c r="F124" s="299" t="s">
        <v>1042</v>
      </c>
      <c r="G124" s="75"/>
      <c r="H124" s="75"/>
      <c r="I124" s="204"/>
      <c r="J124" s="75"/>
      <c r="K124" s="75"/>
      <c r="L124" s="73"/>
      <c r="M124" s="248"/>
      <c r="N124" s="48"/>
      <c r="O124" s="48"/>
      <c r="P124" s="48"/>
      <c r="Q124" s="48"/>
      <c r="R124" s="48"/>
      <c r="S124" s="48"/>
      <c r="T124" s="96"/>
      <c r="AT124" s="25" t="s">
        <v>811</v>
      </c>
      <c r="AU124" s="25" t="s">
        <v>85</v>
      </c>
    </row>
    <row r="125" spans="2:51" s="13" customFormat="1" ht="13.5">
      <c r="B125" s="262"/>
      <c r="C125" s="263"/>
      <c r="D125" s="246" t="s">
        <v>180</v>
      </c>
      <c r="E125" s="264" t="s">
        <v>22</v>
      </c>
      <c r="F125" s="265" t="s">
        <v>137</v>
      </c>
      <c r="G125" s="263"/>
      <c r="H125" s="266">
        <v>4</v>
      </c>
      <c r="I125" s="267"/>
      <c r="J125" s="263"/>
      <c r="K125" s="263"/>
      <c r="L125" s="268"/>
      <c r="M125" s="269"/>
      <c r="N125" s="270"/>
      <c r="O125" s="270"/>
      <c r="P125" s="270"/>
      <c r="Q125" s="270"/>
      <c r="R125" s="270"/>
      <c r="S125" s="270"/>
      <c r="T125" s="271"/>
      <c r="AT125" s="272" t="s">
        <v>180</v>
      </c>
      <c r="AU125" s="272" t="s">
        <v>85</v>
      </c>
      <c r="AV125" s="13" t="s">
        <v>85</v>
      </c>
      <c r="AW125" s="13" t="s">
        <v>39</v>
      </c>
      <c r="AX125" s="13" t="s">
        <v>24</v>
      </c>
      <c r="AY125" s="272" t="s">
        <v>138</v>
      </c>
    </row>
    <row r="126" spans="2:65" s="1" customFormat="1" ht="16.5" customHeight="1">
      <c r="B126" s="47"/>
      <c r="C126" s="284" t="s">
        <v>29</v>
      </c>
      <c r="D126" s="284" t="s">
        <v>330</v>
      </c>
      <c r="E126" s="285" t="s">
        <v>1043</v>
      </c>
      <c r="F126" s="286" t="s">
        <v>1044</v>
      </c>
      <c r="G126" s="287" t="s">
        <v>422</v>
      </c>
      <c r="H126" s="288">
        <v>4</v>
      </c>
      <c r="I126" s="289"/>
      <c r="J126" s="290">
        <f>ROUND(I126*H126,2)</f>
        <v>0</v>
      </c>
      <c r="K126" s="286" t="s">
        <v>22</v>
      </c>
      <c r="L126" s="291"/>
      <c r="M126" s="292" t="s">
        <v>22</v>
      </c>
      <c r="N126" s="293" t="s">
        <v>47</v>
      </c>
      <c r="O126" s="48"/>
      <c r="P126" s="243">
        <f>O126*H126</f>
        <v>0</v>
      </c>
      <c r="Q126" s="243">
        <v>0.0088</v>
      </c>
      <c r="R126" s="243">
        <f>Q126*H126</f>
        <v>0.0352</v>
      </c>
      <c r="S126" s="243">
        <v>0</v>
      </c>
      <c r="T126" s="244">
        <f>S126*H126</f>
        <v>0</v>
      </c>
      <c r="AR126" s="25" t="s">
        <v>218</v>
      </c>
      <c r="AT126" s="25" t="s">
        <v>330</v>
      </c>
      <c r="AU126" s="25" t="s">
        <v>85</v>
      </c>
      <c r="AY126" s="25" t="s">
        <v>138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25" t="s">
        <v>24</v>
      </c>
      <c r="BK126" s="245">
        <f>ROUND(I126*H126,2)</f>
        <v>0</v>
      </c>
      <c r="BL126" s="25" t="s">
        <v>137</v>
      </c>
      <c r="BM126" s="25" t="s">
        <v>1045</v>
      </c>
    </row>
    <row r="127" spans="2:47" s="1" customFormat="1" ht="13.5">
      <c r="B127" s="47"/>
      <c r="C127" s="75"/>
      <c r="D127" s="246" t="s">
        <v>146</v>
      </c>
      <c r="E127" s="75"/>
      <c r="F127" s="247" t="s">
        <v>1044</v>
      </c>
      <c r="G127" s="75"/>
      <c r="H127" s="75"/>
      <c r="I127" s="204"/>
      <c r="J127" s="75"/>
      <c r="K127" s="75"/>
      <c r="L127" s="73"/>
      <c r="M127" s="248"/>
      <c r="N127" s="48"/>
      <c r="O127" s="48"/>
      <c r="P127" s="48"/>
      <c r="Q127" s="48"/>
      <c r="R127" s="48"/>
      <c r="S127" s="48"/>
      <c r="T127" s="96"/>
      <c r="AT127" s="25" t="s">
        <v>146</v>
      </c>
      <c r="AU127" s="25" t="s">
        <v>85</v>
      </c>
    </row>
    <row r="128" spans="2:47" s="1" customFormat="1" ht="13.5">
      <c r="B128" s="47"/>
      <c r="C128" s="75"/>
      <c r="D128" s="246" t="s">
        <v>811</v>
      </c>
      <c r="E128" s="75"/>
      <c r="F128" s="299" t="s">
        <v>1042</v>
      </c>
      <c r="G128" s="75"/>
      <c r="H128" s="75"/>
      <c r="I128" s="204"/>
      <c r="J128" s="75"/>
      <c r="K128" s="75"/>
      <c r="L128" s="73"/>
      <c r="M128" s="248"/>
      <c r="N128" s="48"/>
      <c r="O128" s="48"/>
      <c r="P128" s="48"/>
      <c r="Q128" s="48"/>
      <c r="R128" s="48"/>
      <c r="S128" s="48"/>
      <c r="T128" s="96"/>
      <c r="AT128" s="25" t="s">
        <v>811</v>
      </c>
      <c r="AU128" s="25" t="s">
        <v>85</v>
      </c>
    </row>
    <row r="129" spans="2:51" s="13" customFormat="1" ht="13.5">
      <c r="B129" s="262"/>
      <c r="C129" s="263"/>
      <c r="D129" s="246" t="s">
        <v>180</v>
      </c>
      <c r="E129" s="264" t="s">
        <v>22</v>
      </c>
      <c r="F129" s="265" t="s">
        <v>137</v>
      </c>
      <c r="G129" s="263"/>
      <c r="H129" s="266">
        <v>4</v>
      </c>
      <c r="I129" s="267"/>
      <c r="J129" s="263"/>
      <c r="K129" s="263"/>
      <c r="L129" s="268"/>
      <c r="M129" s="269"/>
      <c r="N129" s="270"/>
      <c r="O129" s="270"/>
      <c r="P129" s="270"/>
      <c r="Q129" s="270"/>
      <c r="R129" s="270"/>
      <c r="S129" s="270"/>
      <c r="T129" s="271"/>
      <c r="AT129" s="272" t="s">
        <v>180</v>
      </c>
      <c r="AU129" s="272" t="s">
        <v>85</v>
      </c>
      <c r="AV129" s="13" t="s">
        <v>85</v>
      </c>
      <c r="AW129" s="13" t="s">
        <v>39</v>
      </c>
      <c r="AX129" s="13" t="s">
        <v>24</v>
      </c>
      <c r="AY129" s="272" t="s">
        <v>138</v>
      </c>
    </row>
    <row r="130" spans="2:65" s="1" customFormat="1" ht="16.5" customHeight="1">
      <c r="B130" s="47"/>
      <c r="C130" s="284" t="s">
        <v>236</v>
      </c>
      <c r="D130" s="284" t="s">
        <v>330</v>
      </c>
      <c r="E130" s="285" t="s">
        <v>1046</v>
      </c>
      <c r="F130" s="286" t="s">
        <v>1047</v>
      </c>
      <c r="G130" s="287" t="s">
        <v>422</v>
      </c>
      <c r="H130" s="288">
        <v>4</v>
      </c>
      <c r="I130" s="289"/>
      <c r="J130" s="290">
        <f>ROUND(I130*H130,2)</f>
        <v>0</v>
      </c>
      <c r="K130" s="286" t="s">
        <v>22</v>
      </c>
      <c r="L130" s="291"/>
      <c r="M130" s="292" t="s">
        <v>22</v>
      </c>
      <c r="N130" s="293" t="s">
        <v>47</v>
      </c>
      <c r="O130" s="4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AR130" s="25" t="s">
        <v>218</v>
      </c>
      <c r="AT130" s="25" t="s">
        <v>330</v>
      </c>
      <c r="AU130" s="25" t="s">
        <v>85</v>
      </c>
      <c r="AY130" s="25" t="s">
        <v>138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24</v>
      </c>
      <c r="BK130" s="245">
        <f>ROUND(I130*H130,2)</f>
        <v>0</v>
      </c>
      <c r="BL130" s="25" t="s">
        <v>137</v>
      </c>
      <c r="BM130" s="25" t="s">
        <v>1048</v>
      </c>
    </row>
    <row r="131" spans="2:47" s="1" customFormat="1" ht="13.5">
      <c r="B131" s="47"/>
      <c r="C131" s="75"/>
      <c r="D131" s="246" t="s">
        <v>146</v>
      </c>
      <c r="E131" s="75"/>
      <c r="F131" s="247" t="s">
        <v>1047</v>
      </c>
      <c r="G131" s="75"/>
      <c r="H131" s="75"/>
      <c r="I131" s="204"/>
      <c r="J131" s="75"/>
      <c r="K131" s="75"/>
      <c r="L131" s="73"/>
      <c r="M131" s="248"/>
      <c r="N131" s="48"/>
      <c r="O131" s="48"/>
      <c r="P131" s="48"/>
      <c r="Q131" s="48"/>
      <c r="R131" s="48"/>
      <c r="S131" s="48"/>
      <c r="T131" s="96"/>
      <c r="AT131" s="25" t="s">
        <v>146</v>
      </c>
      <c r="AU131" s="25" t="s">
        <v>85</v>
      </c>
    </row>
    <row r="132" spans="2:47" s="1" customFormat="1" ht="13.5">
      <c r="B132" s="47"/>
      <c r="C132" s="75"/>
      <c r="D132" s="246" t="s">
        <v>811</v>
      </c>
      <c r="E132" s="75"/>
      <c r="F132" s="299" t="s">
        <v>1020</v>
      </c>
      <c r="G132" s="75"/>
      <c r="H132" s="75"/>
      <c r="I132" s="204"/>
      <c r="J132" s="75"/>
      <c r="K132" s="75"/>
      <c r="L132" s="73"/>
      <c r="M132" s="248"/>
      <c r="N132" s="48"/>
      <c r="O132" s="48"/>
      <c r="P132" s="48"/>
      <c r="Q132" s="48"/>
      <c r="R132" s="48"/>
      <c r="S132" s="48"/>
      <c r="T132" s="96"/>
      <c r="AT132" s="25" t="s">
        <v>811</v>
      </c>
      <c r="AU132" s="25" t="s">
        <v>85</v>
      </c>
    </row>
    <row r="133" spans="2:51" s="13" customFormat="1" ht="13.5">
      <c r="B133" s="262"/>
      <c r="C133" s="263"/>
      <c r="D133" s="246" t="s">
        <v>180</v>
      </c>
      <c r="E133" s="264" t="s">
        <v>22</v>
      </c>
      <c r="F133" s="265" t="s">
        <v>137</v>
      </c>
      <c r="G133" s="263"/>
      <c r="H133" s="266">
        <v>4</v>
      </c>
      <c r="I133" s="267"/>
      <c r="J133" s="263"/>
      <c r="K133" s="263"/>
      <c r="L133" s="268"/>
      <c r="M133" s="269"/>
      <c r="N133" s="270"/>
      <c r="O133" s="270"/>
      <c r="P133" s="270"/>
      <c r="Q133" s="270"/>
      <c r="R133" s="270"/>
      <c r="S133" s="270"/>
      <c r="T133" s="271"/>
      <c r="AT133" s="272" t="s">
        <v>180</v>
      </c>
      <c r="AU133" s="272" t="s">
        <v>85</v>
      </c>
      <c r="AV133" s="13" t="s">
        <v>85</v>
      </c>
      <c r="AW133" s="13" t="s">
        <v>39</v>
      </c>
      <c r="AX133" s="13" t="s">
        <v>24</v>
      </c>
      <c r="AY133" s="272" t="s">
        <v>138</v>
      </c>
    </row>
    <row r="134" spans="2:65" s="1" customFormat="1" ht="16.5" customHeight="1">
      <c r="B134" s="47"/>
      <c r="C134" s="284" t="s">
        <v>247</v>
      </c>
      <c r="D134" s="284" t="s">
        <v>330</v>
      </c>
      <c r="E134" s="285" t="s">
        <v>1049</v>
      </c>
      <c r="F134" s="286" t="s">
        <v>1050</v>
      </c>
      <c r="G134" s="287" t="s">
        <v>422</v>
      </c>
      <c r="H134" s="288">
        <v>4</v>
      </c>
      <c r="I134" s="289"/>
      <c r="J134" s="290">
        <f>ROUND(I134*H134,2)</f>
        <v>0</v>
      </c>
      <c r="K134" s="286" t="s">
        <v>22</v>
      </c>
      <c r="L134" s="291"/>
      <c r="M134" s="292" t="s">
        <v>22</v>
      </c>
      <c r="N134" s="293" t="s">
        <v>47</v>
      </c>
      <c r="O134" s="4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AR134" s="25" t="s">
        <v>218</v>
      </c>
      <c r="AT134" s="25" t="s">
        <v>330</v>
      </c>
      <c r="AU134" s="25" t="s">
        <v>85</v>
      </c>
      <c r="AY134" s="25" t="s">
        <v>138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24</v>
      </c>
      <c r="BK134" s="245">
        <f>ROUND(I134*H134,2)</f>
        <v>0</v>
      </c>
      <c r="BL134" s="25" t="s">
        <v>137</v>
      </c>
      <c r="BM134" s="25" t="s">
        <v>1051</v>
      </c>
    </row>
    <row r="135" spans="2:47" s="1" customFormat="1" ht="13.5">
      <c r="B135" s="47"/>
      <c r="C135" s="75"/>
      <c r="D135" s="246" t="s">
        <v>146</v>
      </c>
      <c r="E135" s="75"/>
      <c r="F135" s="247" t="s">
        <v>1050</v>
      </c>
      <c r="G135" s="75"/>
      <c r="H135" s="75"/>
      <c r="I135" s="204"/>
      <c r="J135" s="75"/>
      <c r="K135" s="75"/>
      <c r="L135" s="73"/>
      <c r="M135" s="248"/>
      <c r="N135" s="48"/>
      <c r="O135" s="48"/>
      <c r="P135" s="48"/>
      <c r="Q135" s="48"/>
      <c r="R135" s="48"/>
      <c r="S135" s="48"/>
      <c r="T135" s="96"/>
      <c r="AT135" s="25" t="s">
        <v>146</v>
      </c>
      <c r="AU135" s="25" t="s">
        <v>85</v>
      </c>
    </row>
    <row r="136" spans="2:47" s="1" customFormat="1" ht="13.5">
      <c r="B136" s="47"/>
      <c r="C136" s="75"/>
      <c r="D136" s="246" t="s">
        <v>811</v>
      </c>
      <c r="E136" s="75"/>
      <c r="F136" s="299" t="s">
        <v>1020</v>
      </c>
      <c r="G136" s="75"/>
      <c r="H136" s="75"/>
      <c r="I136" s="204"/>
      <c r="J136" s="75"/>
      <c r="K136" s="75"/>
      <c r="L136" s="73"/>
      <c r="M136" s="248"/>
      <c r="N136" s="48"/>
      <c r="O136" s="48"/>
      <c r="P136" s="48"/>
      <c r="Q136" s="48"/>
      <c r="R136" s="48"/>
      <c r="S136" s="48"/>
      <c r="T136" s="96"/>
      <c r="AT136" s="25" t="s">
        <v>811</v>
      </c>
      <c r="AU136" s="25" t="s">
        <v>85</v>
      </c>
    </row>
    <row r="137" spans="2:51" s="13" customFormat="1" ht="13.5">
      <c r="B137" s="262"/>
      <c r="C137" s="263"/>
      <c r="D137" s="246" t="s">
        <v>180</v>
      </c>
      <c r="E137" s="264" t="s">
        <v>22</v>
      </c>
      <c r="F137" s="265" t="s">
        <v>137</v>
      </c>
      <c r="G137" s="263"/>
      <c r="H137" s="266">
        <v>4</v>
      </c>
      <c r="I137" s="267"/>
      <c r="J137" s="263"/>
      <c r="K137" s="263"/>
      <c r="L137" s="268"/>
      <c r="M137" s="269"/>
      <c r="N137" s="270"/>
      <c r="O137" s="270"/>
      <c r="P137" s="270"/>
      <c r="Q137" s="270"/>
      <c r="R137" s="270"/>
      <c r="S137" s="270"/>
      <c r="T137" s="271"/>
      <c r="AT137" s="272" t="s">
        <v>180</v>
      </c>
      <c r="AU137" s="272" t="s">
        <v>85</v>
      </c>
      <c r="AV137" s="13" t="s">
        <v>85</v>
      </c>
      <c r="AW137" s="13" t="s">
        <v>39</v>
      </c>
      <c r="AX137" s="13" t="s">
        <v>24</v>
      </c>
      <c r="AY137" s="272" t="s">
        <v>138</v>
      </c>
    </row>
    <row r="138" spans="2:65" s="1" customFormat="1" ht="25.5" customHeight="1">
      <c r="B138" s="47"/>
      <c r="C138" s="234" t="s">
        <v>253</v>
      </c>
      <c r="D138" s="234" t="s">
        <v>140</v>
      </c>
      <c r="E138" s="235" t="s">
        <v>1052</v>
      </c>
      <c r="F138" s="236" t="s">
        <v>1053</v>
      </c>
      <c r="G138" s="237" t="s">
        <v>203</v>
      </c>
      <c r="H138" s="238">
        <v>200</v>
      </c>
      <c r="I138" s="239"/>
      <c r="J138" s="240">
        <f>ROUND(I138*H138,2)</f>
        <v>0</v>
      </c>
      <c r="K138" s="236" t="s">
        <v>22</v>
      </c>
      <c r="L138" s="73"/>
      <c r="M138" s="241" t="s">
        <v>22</v>
      </c>
      <c r="N138" s="242" t="s">
        <v>47</v>
      </c>
      <c r="O138" s="4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AR138" s="25" t="s">
        <v>137</v>
      </c>
      <c r="AT138" s="25" t="s">
        <v>140</v>
      </c>
      <c r="AU138" s="25" t="s">
        <v>85</v>
      </c>
      <c r="AY138" s="25" t="s">
        <v>138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24</v>
      </c>
      <c r="BK138" s="245">
        <f>ROUND(I138*H138,2)</f>
        <v>0</v>
      </c>
      <c r="BL138" s="25" t="s">
        <v>137</v>
      </c>
      <c r="BM138" s="25" t="s">
        <v>1054</v>
      </c>
    </row>
    <row r="139" spans="2:47" s="1" customFormat="1" ht="13.5">
      <c r="B139" s="47"/>
      <c r="C139" s="75"/>
      <c r="D139" s="246" t="s">
        <v>146</v>
      </c>
      <c r="E139" s="75"/>
      <c r="F139" s="247" t="s">
        <v>1053</v>
      </c>
      <c r="G139" s="75"/>
      <c r="H139" s="75"/>
      <c r="I139" s="204"/>
      <c r="J139" s="75"/>
      <c r="K139" s="75"/>
      <c r="L139" s="73"/>
      <c r="M139" s="248"/>
      <c r="N139" s="48"/>
      <c r="O139" s="48"/>
      <c r="P139" s="48"/>
      <c r="Q139" s="48"/>
      <c r="R139" s="48"/>
      <c r="S139" s="48"/>
      <c r="T139" s="96"/>
      <c r="AT139" s="25" t="s">
        <v>146</v>
      </c>
      <c r="AU139" s="25" t="s">
        <v>85</v>
      </c>
    </row>
    <row r="140" spans="2:51" s="13" customFormat="1" ht="13.5">
      <c r="B140" s="262"/>
      <c r="C140" s="263"/>
      <c r="D140" s="246" t="s">
        <v>180</v>
      </c>
      <c r="E140" s="264" t="s">
        <v>22</v>
      </c>
      <c r="F140" s="265" t="s">
        <v>1055</v>
      </c>
      <c r="G140" s="263"/>
      <c r="H140" s="266">
        <v>200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AT140" s="272" t="s">
        <v>180</v>
      </c>
      <c r="AU140" s="272" t="s">
        <v>85</v>
      </c>
      <c r="AV140" s="13" t="s">
        <v>85</v>
      </c>
      <c r="AW140" s="13" t="s">
        <v>39</v>
      </c>
      <c r="AX140" s="13" t="s">
        <v>24</v>
      </c>
      <c r="AY140" s="272" t="s">
        <v>138</v>
      </c>
    </row>
    <row r="141" spans="2:65" s="1" customFormat="1" ht="16.5" customHeight="1">
      <c r="B141" s="47"/>
      <c r="C141" s="284" t="s">
        <v>259</v>
      </c>
      <c r="D141" s="284" t="s">
        <v>330</v>
      </c>
      <c r="E141" s="285" t="s">
        <v>1056</v>
      </c>
      <c r="F141" s="286" t="s">
        <v>1057</v>
      </c>
      <c r="G141" s="287" t="s">
        <v>203</v>
      </c>
      <c r="H141" s="288">
        <v>200</v>
      </c>
      <c r="I141" s="289"/>
      <c r="J141" s="290">
        <f>ROUND(I141*H141,2)</f>
        <v>0</v>
      </c>
      <c r="K141" s="286" t="s">
        <v>22</v>
      </c>
      <c r="L141" s="291"/>
      <c r="M141" s="292" t="s">
        <v>22</v>
      </c>
      <c r="N141" s="293" t="s">
        <v>47</v>
      </c>
      <c r="O141" s="48"/>
      <c r="P141" s="243">
        <f>O141*H141</f>
        <v>0</v>
      </c>
      <c r="Q141" s="243">
        <v>0.00027</v>
      </c>
      <c r="R141" s="243">
        <f>Q141*H141</f>
        <v>0.054</v>
      </c>
      <c r="S141" s="243">
        <v>0</v>
      </c>
      <c r="T141" s="244">
        <f>S141*H141</f>
        <v>0</v>
      </c>
      <c r="AR141" s="25" t="s">
        <v>218</v>
      </c>
      <c r="AT141" s="25" t="s">
        <v>330</v>
      </c>
      <c r="AU141" s="25" t="s">
        <v>85</v>
      </c>
      <c r="AY141" s="25" t="s">
        <v>138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25" t="s">
        <v>24</v>
      </c>
      <c r="BK141" s="245">
        <f>ROUND(I141*H141,2)</f>
        <v>0</v>
      </c>
      <c r="BL141" s="25" t="s">
        <v>137</v>
      </c>
      <c r="BM141" s="25" t="s">
        <v>1058</v>
      </c>
    </row>
    <row r="142" spans="2:47" s="1" customFormat="1" ht="13.5">
      <c r="B142" s="47"/>
      <c r="C142" s="75"/>
      <c r="D142" s="246" t="s">
        <v>146</v>
      </c>
      <c r="E142" s="75"/>
      <c r="F142" s="247" t="s">
        <v>1057</v>
      </c>
      <c r="G142" s="75"/>
      <c r="H142" s="75"/>
      <c r="I142" s="204"/>
      <c r="J142" s="75"/>
      <c r="K142" s="75"/>
      <c r="L142" s="73"/>
      <c r="M142" s="248"/>
      <c r="N142" s="48"/>
      <c r="O142" s="48"/>
      <c r="P142" s="48"/>
      <c r="Q142" s="48"/>
      <c r="R142" s="48"/>
      <c r="S142" s="48"/>
      <c r="T142" s="96"/>
      <c r="AT142" s="25" t="s">
        <v>146</v>
      </c>
      <c r="AU142" s="25" t="s">
        <v>85</v>
      </c>
    </row>
    <row r="143" spans="2:47" s="1" customFormat="1" ht="13.5">
      <c r="B143" s="47"/>
      <c r="C143" s="75"/>
      <c r="D143" s="246" t="s">
        <v>811</v>
      </c>
      <c r="E143" s="75"/>
      <c r="F143" s="299" t="s">
        <v>1042</v>
      </c>
      <c r="G143" s="75"/>
      <c r="H143" s="75"/>
      <c r="I143" s="204"/>
      <c r="J143" s="75"/>
      <c r="K143" s="75"/>
      <c r="L143" s="73"/>
      <c r="M143" s="248"/>
      <c r="N143" s="48"/>
      <c r="O143" s="48"/>
      <c r="P143" s="48"/>
      <c r="Q143" s="48"/>
      <c r="R143" s="48"/>
      <c r="S143" s="48"/>
      <c r="T143" s="96"/>
      <c r="AT143" s="25" t="s">
        <v>811</v>
      </c>
      <c r="AU143" s="25" t="s">
        <v>85</v>
      </c>
    </row>
    <row r="144" spans="2:51" s="13" customFormat="1" ht="13.5">
      <c r="B144" s="262"/>
      <c r="C144" s="263"/>
      <c r="D144" s="246" t="s">
        <v>180</v>
      </c>
      <c r="E144" s="264" t="s">
        <v>22</v>
      </c>
      <c r="F144" s="265" t="s">
        <v>1059</v>
      </c>
      <c r="G144" s="263"/>
      <c r="H144" s="266">
        <v>200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AT144" s="272" t="s">
        <v>180</v>
      </c>
      <c r="AU144" s="272" t="s">
        <v>85</v>
      </c>
      <c r="AV144" s="13" t="s">
        <v>85</v>
      </c>
      <c r="AW144" s="13" t="s">
        <v>39</v>
      </c>
      <c r="AX144" s="13" t="s">
        <v>24</v>
      </c>
      <c r="AY144" s="272" t="s">
        <v>138</v>
      </c>
    </row>
    <row r="145" spans="2:65" s="1" customFormat="1" ht="25.5" customHeight="1">
      <c r="B145" s="47"/>
      <c r="C145" s="234" t="s">
        <v>10</v>
      </c>
      <c r="D145" s="234" t="s">
        <v>140</v>
      </c>
      <c r="E145" s="235" t="s">
        <v>1060</v>
      </c>
      <c r="F145" s="236" t="s">
        <v>1061</v>
      </c>
      <c r="G145" s="237" t="s">
        <v>203</v>
      </c>
      <c r="H145" s="238">
        <v>800</v>
      </c>
      <c r="I145" s="239"/>
      <c r="J145" s="240">
        <f>ROUND(I145*H145,2)</f>
        <v>0</v>
      </c>
      <c r="K145" s="236" t="s">
        <v>22</v>
      </c>
      <c r="L145" s="73"/>
      <c r="M145" s="241" t="s">
        <v>22</v>
      </c>
      <c r="N145" s="242" t="s">
        <v>47</v>
      </c>
      <c r="O145" s="4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AR145" s="25" t="s">
        <v>137</v>
      </c>
      <c r="AT145" s="25" t="s">
        <v>140</v>
      </c>
      <c r="AU145" s="25" t="s">
        <v>85</v>
      </c>
      <c r="AY145" s="25" t="s">
        <v>138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25" t="s">
        <v>24</v>
      </c>
      <c r="BK145" s="245">
        <f>ROUND(I145*H145,2)</f>
        <v>0</v>
      </c>
      <c r="BL145" s="25" t="s">
        <v>137</v>
      </c>
      <c r="BM145" s="25" t="s">
        <v>1062</v>
      </c>
    </row>
    <row r="146" spans="2:47" s="1" customFormat="1" ht="13.5">
      <c r="B146" s="47"/>
      <c r="C146" s="75"/>
      <c r="D146" s="246" t="s">
        <v>146</v>
      </c>
      <c r="E146" s="75"/>
      <c r="F146" s="247" t="s">
        <v>1061</v>
      </c>
      <c r="G146" s="75"/>
      <c r="H146" s="75"/>
      <c r="I146" s="204"/>
      <c r="J146" s="75"/>
      <c r="K146" s="75"/>
      <c r="L146" s="73"/>
      <c r="M146" s="248"/>
      <c r="N146" s="48"/>
      <c r="O146" s="48"/>
      <c r="P146" s="48"/>
      <c r="Q146" s="48"/>
      <c r="R146" s="48"/>
      <c r="S146" s="48"/>
      <c r="T146" s="96"/>
      <c r="AT146" s="25" t="s">
        <v>146</v>
      </c>
      <c r="AU146" s="25" t="s">
        <v>85</v>
      </c>
    </row>
    <row r="147" spans="2:51" s="13" customFormat="1" ht="13.5">
      <c r="B147" s="262"/>
      <c r="C147" s="263"/>
      <c r="D147" s="246" t="s">
        <v>180</v>
      </c>
      <c r="E147" s="264" t="s">
        <v>22</v>
      </c>
      <c r="F147" s="265" t="s">
        <v>1063</v>
      </c>
      <c r="G147" s="263"/>
      <c r="H147" s="266">
        <v>800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AT147" s="272" t="s">
        <v>180</v>
      </c>
      <c r="AU147" s="272" t="s">
        <v>85</v>
      </c>
      <c r="AV147" s="13" t="s">
        <v>85</v>
      </c>
      <c r="AW147" s="13" t="s">
        <v>39</v>
      </c>
      <c r="AX147" s="13" t="s">
        <v>24</v>
      </c>
      <c r="AY147" s="272" t="s">
        <v>138</v>
      </c>
    </row>
    <row r="148" spans="2:65" s="1" customFormat="1" ht="16.5" customHeight="1">
      <c r="B148" s="47"/>
      <c r="C148" s="284" t="s">
        <v>270</v>
      </c>
      <c r="D148" s="284" t="s">
        <v>330</v>
      </c>
      <c r="E148" s="285" t="s">
        <v>1064</v>
      </c>
      <c r="F148" s="286" t="s">
        <v>495</v>
      </c>
      <c r="G148" s="287" t="s">
        <v>203</v>
      </c>
      <c r="H148" s="288">
        <v>800</v>
      </c>
      <c r="I148" s="289"/>
      <c r="J148" s="290">
        <f>ROUND(I148*H148,2)</f>
        <v>0</v>
      </c>
      <c r="K148" s="286" t="s">
        <v>22</v>
      </c>
      <c r="L148" s="291"/>
      <c r="M148" s="292" t="s">
        <v>22</v>
      </c>
      <c r="N148" s="293" t="s">
        <v>47</v>
      </c>
      <c r="O148" s="48"/>
      <c r="P148" s="243">
        <f>O148*H148</f>
        <v>0</v>
      </c>
      <c r="Q148" s="243">
        <v>0.00211</v>
      </c>
      <c r="R148" s="243">
        <f>Q148*H148</f>
        <v>1.688</v>
      </c>
      <c r="S148" s="243">
        <v>0</v>
      </c>
      <c r="T148" s="244">
        <f>S148*H148</f>
        <v>0</v>
      </c>
      <c r="AR148" s="25" t="s">
        <v>218</v>
      </c>
      <c r="AT148" s="25" t="s">
        <v>330</v>
      </c>
      <c r="AU148" s="25" t="s">
        <v>85</v>
      </c>
      <c r="AY148" s="25" t="s">
        <v>138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24</v>
      </c>
      <c r="BK148" s="245">
        <f>ROUND(I148*H148,2)</f>
        <v>0</v>
      </c>
      <c r="BL148" s="25" t="s">
        <v>137</v>
      </c>
      <c r="BM148" s="25" t="s">
        <v>1065</v>
      </c>
    </row>
    <row r="149" spans="2:47" s="1" customFormat="1" ht="13.5">
      <c r="B149" s="47"/>
      <c r="C149" s="75"/>
      <c r="D149" s="246" t="s">
        <v>146</v>
      </c>
      <c r="E149" s="75"/>
      <c r="F149" s="247" t="s">
        <v>495</v>
      </c>
      <c r="G149" s="75"/>
      <c r="H149" s="75"/>
      <c r="I149" s="204"/>
      <c r="J149" s="75"/>
      <c r="K149" s="75"/>
      <c r="L149" s="73"/>
      <c r="M149" s="248"/>
      <c r="N149" s="48"/>
      <c r="O149" s="48"/>
      <c r="P149" s="48"/>
      <c r="Q149" s="48"/>
      <c r="R149" s="48"/>
      <c r="S149" s="48"/>
      <c r="T149" s="96"/>
      <c r="AT149" s="25" t="s">
        <v>146</v>
      </c>
      <c r="AU149" s="25" t="s">
        <v>85</v>
      </c>
    </row>
    <row r="150" spans="2:47" s="1" customFormat="1" ht="13.5">
      <c r="B150" s="47"/>
      <c r="C150" s="75"/>
      <c r="D150" s="246" t="s">
        <v>811</v>
      </c>
      <c r="E150" s="75"/>
      <c r="F150" s="299" t="s">
        <v>1042</v>
      </c>
      <c r="G150" s="75"/>
      <c r="H150" s="75"/>
      <c r="I150" s="204"/>
      <c r="J150" s="75"/>
      <c r="K150" s="75"/>
      <c r="L150" s="73"/>
      <c r="M150" s="248"/>
      <c r="N150" s="48"/>
      <c r="O150" s="48"/>
      <c r="P150" s="48"/>
      <c r="Q150" s="48"/>
      <c r="R150" s="48"/>
      <c r="S150" s="48"/>
      <c r="T150" s="96"/>
      <c r="AT150" s="25" t="s">
        <v>811</v>
      </c>
      <c r="AU150" s="25" t="s">
        <v>85</v>
      </c>
    </row>
    <row r="151" spans="2:51" s="13" customFormat="1" ht="13.5">
      <c r="B151" s="262"/>
      <c r="C151" s="263"/>
      <c r="D151" s="246" t="s">
        <v>180</v>
      </c>
      <c r="E151" s="264" t="s">
        <v>22</v>
      </c>
      <c r="F151" s="265" t="s">
        <v>1066</v>
      </c>
      <c r="G151" s="263"/>
      <c r="H151" s="266">
        <v>800</v>
      </c>
      <c r="I151" s="267"/>
      <c r="J151" s="263"/>
      <c r="K151" s="263"/>
      <c r="L151" s="268"/>
      <c r="M151" s="269"/>
      <c r="N151" s="270"/>
      <c r="O151" s="270"/>
      <c r="P151" s="270"/>
      <c r="Q151" s="270"/>
      <c r="R151" s="270"/>
      <c r="S151" s="270"/>
      <c r="T151" s="271"/>
      <c r="AT151" s="272" t="s">
        <v>180</v>
      </c>
      <c r="AU151" s="272" t="s">
        <v>85</v>
      </c>
      <c r="AV151" s="13" t="s">
        <v>85</v>
      </c>
      <c r="AW151" s="13" t="s">
        <v>39</v>
      </c>
      <c r="AX151" s="13" t="s">
        <v>24</v>
      </c>
      <c r="AY151" s="272" t="s">
        <v>138</v>
      </c>
    </row>
    <row r="152" spans="2:65" s="1" customFormat="1" ht="25.5" customHeight="1">
      <c r="B152" s="47"/>
      <c r="C152" s="234" t="s">
        <v>275</v>
      </c>
      <c r="D152" s="234" t="s">
        <v>140</v>
      </c>
      <c r="E152" s="235" t="s">
        <v>1067</v>
      </c>
      <c r="F152" s="236" t="s">
        <v>1068</v>
      </c>
      <c r="G152" s="237" t="s">
        <v>422</v>
      </c>
      <c r="H152" s="238">
        <v>55</v>
      </c>
      <c r="I152" s="239"/>
      <c r="J152" s="240">
        <f>ROUND(I152*H152,2)</f>
        <v>0</v>
      </c>
      <c r="K152" s="236" t="s">
        <v>22</v>
      </c>
      <c r="L152" s="73"/>
      <c r="M152" s="241" t="s">
        <v>22</v>
      </c>
      <c r="N152" s="242" t="s">
        <v>47</v>
      </c>
      <c r="O152" s="48"/>
      <c r="P152" s="243">
        <f>O152*H152</f>
        <v>0</v>
      </c>
      <c r="Q152" s="243">
        <v>0.00072</v>
      </c>
      <c r="R152" s="243">
        <f>Q152*H152</f>
        <v>0.0396</v>
      </c>
      <c r="S152" s="243">
        <v>0</v>
      </c>
      <c r="T152" s="244">
        <f>S152*H152</f>
        <v>0</v>
      </c>
      <c r="AR152" s="25" t="s">
        <v>137</v>
      </c>
      <c r="AT152" s="25" t="s">
        <v>140</v>
      </c>
      <c r="AU152" s="25" t="s">
        <v>85</v>
      </c>
      <c r="AY152" s="25" t="s">
        <v>138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5" t="s">
        <v>24</v>
      </c>
      <c r="BK152" s="245">
        <f>ROUND(I152*H152,2)</f>
        <v>0</v>
      </c>
      <c r="BL152" s="25" t="s">
        <v>137</v>
      </c>
      <c r="BM152" s="25" t="s">
        <v>1069</v>
      </c>
    </row>
    <row r="153" spans="2:47" s="1" customFormat="1" ht="13.5">
      <c r="B153" s="47"/>
      <c r="C153" s="75"/>
      <c r="D153" s="246" t="s">
        <v>146</v>
      </c>
      <c r="E153" s="75"/>
      <c r="F153" s="247" t="s">
        <v>1070</v>
      </c>
      <c r="G153" s="75"/>
      <c r="H153" s="75"/>
      <c r="I153" s="204"/>
      <c r="J153" s="75"/>
      <c r="K153" s="75"/>
      <c r="L153" s="73"/>
      <c r="M153" s="248"/>
      <c r="N153" s="48"/>
      <c r="O153" s="48"/>
      <c r="P153" s="48"/>
      <c r="Q153" s="48"/>
      <c r="R153" s="48"/>
      <c r="S153" s="48"/>
      <c r="T153" s="96"/>
      <c r="AT153" s="25" t="s">
        <v>146</v>
      </c>
      <c r="AU153" s="25" t="s">
        <v>85</v>
      </c>
    </row>
    <row r="154" spans="2:51" s="13" customFormat="1" ht="13.5">
      <c r="B154" s="262"/>
      <c r="C154" s="263"/>
      <c r="D154" s="246" t="s">
        <v>180</v>
      </c>
      <c r="E154" s="264" t="s">
        <v>22</v>
      </c>
      <c r="F154" s="265" t="s">
        <v>498</v>
      </c>
      <c r="G154" s="263"/>
      <c r="H154" s="266">
        <v>55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AT154" s="272" t="s">
        <v>180</v>
      </c>
      <c r="AU154" s="272" t="s">
        <v>85</v>
      </c>
      <c r="AV154" s="13" t="s">
        <v>85</v>
      </c>
      <c r="AW154" s="13" t="s">
        <v>39</v>
      </c>
      <c r="AX154" s="13" t="s">
        <v>24</v>
      </c>
      <c r="AY154" s="272" t="s">
        <v>138</v>
      </c>
    </row>
    <row r="155" spans="2:65" s="1" customFormat="1" ht="16.5" customHeight="1">
      <c r="B155" s="47"/>
      <c r="C155" s="284" t="s">
        <v>280</v>
      </c>
      <c r="D155" s="284" t="s">
        <v>330</v>
      </c>
      <c r="E155" s="285" t="s">
        <v>1071</v>
      </c>
      <c r="F155" s="286" t="s">
        <v>1072</v>
      </c>
      <c r="G155" s="287" t="s">
        <v>456</v>
      </c>
      <c r="H155" s="288">
        <v>14</v>
      </c>
      <c r="I155" s="289"/>
      <c r="J155" s="290">
        <f>ROUND(I155*H155,2)</f>
        <v>0</v>
      </c>
      <c r="K155" s="286" t="s">
        <v>22</v>
      </c>
      <c r="L155" s="291"/>
      <c r="M155" s="292" t="s">
        <v>22</v>
      </c>
      <c r="N155" s="293" t="s">
        <v>47</v>
      </c>
      <c r="O155" s="48"/>
      <c r="P155" s="243">
        <f>O155*H155</f>
        <v>0</v>
      </c>
      <c r="Q155" s="243">
        <v>0.0008</v>
      </c>
      <c r="R155" s="243">
        <f>Q155*H155</f>
        <v>0.0112</v>
      </c>
      <c r="S155" s="243">
        <v>0</v>
      </c>
      <c r="T155" s="244">
        <f>S155*H155</f>
        <v>0</v>
      </c>
      <c r="AR155" s="25" t="s">
        <v>218</v>
      </c>
      <c r="AT155" s="25" t="s">
        <v>330</v>
      </c>
      <c r="AU155" s="25" t="s">
        <v>85</v>
      </c>
      <c r="AY155" s="25" t="s">
        <v>138</v>
      </c>
      <c r="BE155" s="245">
        <f>IF(N155="základní",J155,0)</f>
        <v>0</v>
      </c>
      <c r="BF155" s="245">
        <f>IF(N155="snížená",J155,0)</f>
        <v>0</v>
      </c>
      <c r="BG155" s="245">
        <f>IF(N155="zákl. přenesená",J155,0)</f>
        <v>0</v>
      </c>
      <c r="BH155" s="245">
        <f>IF(N155="sníž. přenesená",J155,0)</f>
        <v>0</v>
      </c>
      <c r="BI155" s="245">
        <f>IF(N155="nulová",J155,0)</f>
        <v>0</v>
      </c>
      <c r="BJ155" s="25" t="s">
        <v>24</v>
      </c>
      <c r="BK155" s="245">
        <f>ROUND(I155*H155,2)</f>
        <v>0</v>
      </c>
      <c r="BL155" s="25" t="s">
        <v>137</v>
      </c>
      <c r="BM155" s="25" t="s">
        <v>1073</v>
      </c>
    </row>
    <row r="156" spans="2:47" s="1" customFormat="1" ht="13.5">
      <c r="B156" s="47"/>
      <c r="C156" s="75"/>
      <c r="D156" s="246" t="s">
        <v>146</v>
      </c>
      <c r="E156" s="75"/>
      <c r="F156" s="247" t="s">
        <v>1072</v>
      </c>
      <c r="G156" s="75"/>
      <c r="H156" s="75"/>
      <c r="I156" s="204"/>
      <c r="J156" s="75"/>
      <c r="K156" s="75"/>
      <c r="L156" s="73"/>
      <c r="M156" s="248"/>
      <c r="N156" s="48"/>
      <c r="O156" s="48"/>
      <c r="P156" s="48"/>
      <c r="Q156" s="48"/>
      <c r="R156" s="48"/>
      <c r="S156" s="48"/>
      <c r="T156" s="96"/>
      <c r="AT156" s="25" t="s">
        <v>146</v>
      </c>
      <c r="AU156" s="25" t="s">
        <v>85</v>
      </c>
    </row>
    <row r="157" spans="2:47" s="1" customFormat="1" ht="13.5">
      <c r="B157" s="47"/>
      <c r="C157" s="75"/>
      <c r="D157" s="246" t="s">
        <v>811</v>
      </c>
      <c r="E157" s="75"/>
      <c r="F157" s="299" t="s">
        <v>1042</v>
      </c>
      <c r="G157" s="75"/>
      <c r="H157" s="75"/>
      <c r="I157" s="204"/>
      <c r="J157" s="75"/>
      <c r="K157" s="75"/>
      <c r="L157" s="73"/>
      <c r="M157" s="248"/>
      <c r="N157" s="48"/>
      <c r="O157" s="48"/>
      <c r="P157" s="48"/>
      <c r="Q157" s="48"/>
      <c r="R157" s="48"/>
      <c r="S157" s="48"/>
      <c r="T157" s="96"/>
      <c r="AT157" s="25" t="s">
        <v>811</v>
      </c>
      <c r="AU157" s="25" t="s">
        <v>85</v>
      </c>
    </row>
    <row r="158" spans="2:51" s="13" customFormat="1" ht="13.5">
      <c r="B158" s="262"/>
      <c r="C158" s="263"/>
      <c r="D158" s="246" t="s">
        <v>180</v>
      </c>
      <c r="E158" s="264" t="s">
        <v>22</v>
      </c>
      <c r="F158" s="265" t="s">
        <v>259</v>
      </c>
      <c r="G158" s="263"/>
      <c r="H158" s="266">
        <v>14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180</v>
      </c>
      <c r="AU158" s="272" t="s">
        <v>85</v>
      </c>
      <c r="AV158" s="13" t="s">
        <v>85</v>
      </c>
      <c r="AW158" s="13" t="s">
        <v>39</v>
      </c>
      <c r="AX158" s="13" t="s">
        <v>24</v>
      </c>
      <c r="AY158" s="272" t="s">
        <v>138</v>
      </c>
    </row>
    <row r="159" spans="2:65" s="1" customFormat="1" ht="16.5" customHeight="1">
      <c r="B159" s="47"/>
      <c r="C159" s="234" t="s">
        <v>289</v>
      </c>
      <c r="D159" s="234" t="s">
        <v>140</v>
      </c>
      <c r="E159" s="235" t="s">
        <v>1074</v>
      </c>
      <c r="F159" s="236" t="s">
        <v>1075</v>
      </c>
      <c r="G159" s="237" t="s">
        <v>422</v>
      </c>
      <c r="H159" s="238">
        <v>16</v>
      </c>
      <c r="I159" s="239"/>
      <c r="J159" s="240">
        <f>ROUND(I159*H159,2)</f>
        <v>0</v>
      </c>
      <c r="K159" s="236" t="s">
        <v>22</v>
      </c>
      <c r="L159" s="73"/>
      <c r="M159" s="241" t="s">
        <v>22</v>
      </c>
      <c r="N159" s="242" t="s">
        <v>47</v>
      </c>
      <c r="O159" s="48"/>
      <c r="P159" s="243">
        <f>O159*H159</f>
        <v>0</v>
      </c>
      <c r="Q159" s="243">
        <v>0.0008</v>
      </c>
      <c r="R159" s="243">
        <f>Q159*H159</f>
        <v>0.0128</v>
      </c>
      <c r="S159" s="243">
        <v>0</v>
      </c>
      <c r="T159" s="244">
        <f>S159*H159</f>
        <v>0</v>
      </c>
      <c r="AR159" s="25" t="s">
        <v>137</v>
      </c>
      <c r="AT159" s="25" t="s">
        <v>140</v>
      </c>
      <c r="AU159" s="25" t="s">
        <v>85</v>
      </c>
      <c r="AY159" s="25" t="s">
        <v>138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25" t="s">
        <v>24</v>
      </c>
      <c r="BK159" s="245">
        <f>ROUND(I159*H159,2)</f>
        <v>0</v>
      </c>
      <c r="BL159" s="25" t="s">
        <v>137</v>
      </c>
      <c r="BM159" s="25" t="s">
        <v>1076</v>
      </c>
    </row>
    <row r="160" spans="2:47" s="1" customFormat="1" ht="13.5">
      <c r="B160" s="47"/>
      <c r="C160" s="75"/>
      <c r="D160" s="246" t="s">
        <v>146</v>
      </c>
      <c r="E160" s="75"/>
      <c r="F160" s="247" t="s">
        <v>1077</v>
      </c>
      <c r="G160" s="75"/>
      <c r="H160" s="75"/>
      <c r="I160" s="204"/>
      <c r="J160" s="75"/>
      <c r="K160" s="75"/>
      <c r="L160" s="73"/>
      <c r="M160" s="248"/>
      <c r="N160" s="48"/>
      <c r="O160" s="48"/>
      <c r="P160" s="48"/>
      <c r="Q160" s="48"/>
      <c r="R160" s="48"/>
      <c r="S160" s="48"/>
      <c r="T160" s="96"/>
      <c r="AT160" s="25" t="s">
        <v>146</v>
      </c>
      <c r="AU160" s="25" t="s">
        <v>85</v>
      </c>
    </row>
    <row r="161" spans="2:51" s="13" customFormat="1" ht="13.5">
      <c r="B161" s="262"/>
      <c r="C161" s="263"/>
      <c r="D161" s="246" t="s">
        <v>180</v>
      </c>
      <c r="E161" s="264" t="s">
        <v>22</v>
      </c>
      <c r="F161" s="265" t="s">
        <v>1078</v>
      </c>
      <c r="G161" s="263"/>
      <c r="H161" s="266">
        <v>16</v>
      </c>
      <c r="I161" s="267"/>
      <c r="J161" s="263"/>
      <c r="K161" s="263"/>
      <c r="L161" s="268"/>
      <c r="M161" s="269"/>
      <c r="N161" s="270"/>
      <c r="O161" s="270"/>
      <c r="P161" s="270"/>
      <c r="Q161" s="270"/>
      <c r="R161" s="270"/>
      <c r="S161" s="270"/>
      <c r="T161" s="271"/>
      <c r="AT161" s="272" t="s">
        <v>180</v>
      </c>
      <c r="AU161" s="272" t="s">
        <v>85</v>
      </c>
      <c r="AV161" s="13" t="s">
        <v>85</v>
      </c>
      <c r="AW161" s="13" t="s">
        <v>39</v>
      </c>
      <c r="AX161" s="13" t="s">
        <v>24</v>
      </c>
      <c r="AY161" s="272" t="s">
        <v>138</v>
      </c>
    </row>
    <row r="162" spans="2:65" s="1" customFormat="1" ht="16.5" customHeight="1">
      <c r="B162" s="47"/>
      <c r="C162" s="284" t="s">
        <v>295</v>
      </c>
      <c r="D162" s="284" t="s">
        <v>330</v>
      </c>
      <c r="E162" s="285" t="s">
        <v>1079</v>
      </c>
      <c r="F162" s="286" t="s">
        <v>1080</v>
      </c>
      <c r="G162" s="287" t="s">
        <v>422</v>
      </c>
      <c r="H162" s="288">
        <v>2</v>
      </c>
      <c r="I162" s="289"/>
      <c r="J162" s="290">
        <f>ROUND(I162*H162,2)</f>
        <v>0</v>
      </c>
      <c r="K162" s="286" t="s">
        <v>22</v>
      </c>
      <c r="L162" s="291"/>
      <c r="M162" s="292" t="s">
        <v>22</v>
      </c>
      <c r="N162" s="293" t="s">
        <v>47</v>
      </c>
      <c r="O162" s="48"/>
      <c r="P162" s="243">
        <f>O162*H162</f>
        <v>0</v>
      </c>
      <c r="Q162" s="243">
        <v>0.01847</v>
      </c>
      <c r="R162" s="243">
        <f>Q162*H162</f>
        <v>0.03694</v>
      </c>
      <c r="S162" s="243">
        <v>0</v>
      </c>
      <c r="T162" s="244">
        <f>S162*H162</f>
        <v>0</v>
      </c>
      <c r="AR162" s="25" t="s">
        <v>218</v>
      </c>
      <c r="AT162" s="25" t="s">
        <v>330</v>
      </c>
      <c r="AU162" s="25" t="s">
        <v>85</v>
      </c>
      <c r="AY162" s="25" t="s">
        <v>138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24</v>
      </c>
      <c r="BK162" s="245">
        <f>ROUND(I162*H162,2)</f>
        <v>0</v>
      </c>
      <c r="BL162" s="25" t="s">
        <v>137</v>
      </c>
      <c r="BM162" s="25" t="s">
        <v>1081</v>
      </c>
    </row>
    <row r="163" spans="2:47" s="1" customFormat="1" ht="13.5">
      <c r="B163" s="47"/>
      <c r="C163" s="75"/>
      <c r="D163" s="246" t="s">
        <v>146</v>
      </c>
      <c r="E163" s="75"/>
      <c r="F163" s="247" t="s">
        <v>1080</v>
      </c>
      <c r="G163" s="75"/>
      <c r="H163" s="75"/>
      <c r="I163" s="204"/>
      <c r="J163" s="75"/>
      <c r="K163" s="75"/>
      <c r="L163" s="73"/>
      <c r="M163" s="248"/>
      <c r="N163" s="48"/>
      <c r="O163" s="48"/>
      <c r="P163" s="48"/>
      <c r="Q163" s="48"/>
      <c r="R163" s="48"/>
      <c r="S163" s="48"/>
      <c r="T163" s="96"/>
      <c r="AT163" s="25" t="s">
        <v>146</v>
      </c>
      <c r="AU163" s="25" t="s">
        <v>85</v>
      </c>
    </row>
    <row r="164" spans="2:47" s="1" customFormat="1" ht="13.5">
      <c r="B164" s="47"/>
      <c r="C164" s="75"/>
      <c r="D164" s="246" t="s">
        <v>811</v>
      </c>
      <c r="E164" s="75"/>
      <c r="F164" s="299" t="s">
        <v>1042</v>
      </c>
      <c r="G164" s="75"/>
      <c r="H164" s="75"/>
      <c r="I164" s="204"/>
      <c r="J164" s="75"/>
      <c r="K164" s="75"/>
      <c r="L164" s="73"/>
      <c r="M164" s="248"/>
      <c r="N164" s="48"/>
      <c r="O164" s="48"/>
      <c r="P164" s="48"/>
      <c r="Q164" s="48"/>
      <c r="R164" s="48"/>
      <c r="S164" s="48"/>
      <c r="T164" s="96"/>
      <c r="AT164" s="25" t="s">
        <v>811</v>
      </c>
      <c r="AU164" s="25" t="s">
        <v>85</v>
      </c>
    </row>
    <row r="165" spans="2:51" s="13" customFormat="1" ht="13.5">
      <c r="B165" s="262"/>
      <c r="C165" s="263"/>
      <c r="D165" s="246" t="s">
        <v>180</v>
      </c>
      <c r="E165" s="264" t="s">
        <v>22</v>
      </c>
      <c r="F165" s="265" t="s">
        <v>1082</v>
      </c>
      <c r="G165" s="263"/>
      <c r="H165" s="266">
        <v>2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AT165" s="272" t="s">
        <v>180</v>
      </c>
      <c r="AU165" s="272" t="s">
        <v>85</v>
      </c>
      <c r="AV165" s="13" t="s">
        <v>85</v>
      </c>
      <c r="AW165" s="13" t="s">
        <v>39</v>
      </c>
      <c r="AX165" s="13" t="s">
        <v>24</v>
      </c>
      <c r="AY165" s="272" t="s">
        <v>138</v>
      </c>
    </row>
    <row r="166" spans="2:65" s="1" customFormat="1" ht="16.5" customHeight="1">
      <c r="B166" s="47"/>
      <c r="C166" s="284" t="s">
        <v>9</v>
      </c>
      <c r="D166" s="284" t="s">
        <v>330</v>
      </c>
      <c r="E166" s="285" t="s">
        <v>1083</v>
      </c>
      <c r="F166" s="286" t="s">
        <v>1084</v>
      </c>
      <c r="G166" s="287" t="s">
        <v>422</v>
      </c>
      <c r="H166" s="288">
        <v>4</v>
      </c>
      <c r="I166" s="289"/>
      <c r="J166" s="290">
        <f>ROUND(I166*H166,2)</f>
        <v>0</v>
      </c>
      <c r="K166" s="286" t="s">
        <v>22</v>
      </c>
      <c r="L166" s="291"/>
      <c r="M166" s="292" t="s">
        <v>22</v>
      </c>
      <c r="N166" s="293" t="s">
        <v>47</v>
      </c>
      <c r="O166" s="48"/>
      <c r="P166" s="243">
        <f>O166*H166</f>
        <v>0</v>
      </c>
      <c r="Q166" s="243">
        <v>0.0035</v>
      </c>
      <c r="R166" s="243">
        <f>Q166*H166</f>
        <v>0.014</v>
      </c>
      <c r="S166" s="243">
        <v>0</v>
      </c>
      <c r="T166" s="244">
        <f>S166*H166</f>
        <v>0</v>
      </c>
      <c r="AR166" s="25" t="s">
        <v>218</v>
      </c>
      <c r="AT166" s="25" t="s">
        <v>330</v>
      </c>
      <c r="AU166" s="25" t="s">
        <v>85</v>
      </c>
      <c r="AY166" s="25" t="s">
        <v>138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25" t="s">
        <v>24</v>
      </c>
      <c r="BK166" s="245">
        <f>ROUND(I166*H166,2)</f>
        <v>0</v>
      </c>
      <c r="BL166" s="25" t="s">
        <v>137</v>
      </c>
      <c r="BM166" s="25" t="s">
        <v>1085</v>
      </c>
    </row>
    <row r="167" spans="2:47" s="1" customFormat="1" ht="13.5">
      <c r="B167" s="47"/>
      <c r="C167" s="75"/>
      <c r="D167" s="246" t="s">
        <v>146</v>
      </c>
      <c r="E167" s="75"/>
      <c r="F167" s="247" t="s">
        <v>1086</v>
      </c>
      <c r="G167" s="75"/>
      <c r="H167" s="75"/>
      <c r="I167" s="204"/>
      <c r="J167" s="75"/>
      <c r="K167" s="75"/>
      <c r="L167" s="73"/>
      <c r="M167" s="248"/>
      <c r="N167" s="48"/>
      <c r="O167" s="48"/>
      <c r="P167" s="48"/>
      <c r="Q167" s="48"/>
      <c r="R167" s="48"/>
      <c r="S167" s="48"/>
      <c r="T167" s="96"/>
      <c r="AT167" s="25" t="s">
        <v>146</v>
      </c>
      <c r="AU167" s="25" t="s">
        <v>85</v>
      </c>
    </row>
    <row r="168" spans="2:47" s="1" customFormat="1" ht="13.5">
      <c r="B168" s="47"/>
      <c r="C168" s="75"/>
      <c r="D168" s="246" t="s">
        <v>811</v>
      </c>
      <c r="E168" s="75"/>
      <c r="F168" s="299" t="s">
        <v>1042</v>
      </c>
      <c r="G168" s="75"/>
      <c r="H168" s="75"/>
      <c r="I168" s="204"/>
      <c r="J168" s="75"/>
      <c r="K168" s="75"/>
      <c r="L168" s="73"/>
      <c r="M168" s="248"/>
      <c r="N168" s="48"/>
      <c r="O168" s="48"/>
      <c r="P168" s="48"/>
      <c r="Q168" s="48"/>
      <c r="R168" s="48"/>
      <c r="S168" s="48"/>
      <c r="T168" s="96"/>
      <c r="AT168" s="25" t="s">
        <v>811</v>
      </c>
      <c r="AU168" s="25" t="s">
        <v>85</v>
      </c>
    </row>
    <row r="169" spans="2:51" s="13" customFormat="1" ht="13.5">
      <c r="B169" s="262"/>
      <c r="C169" s="263"/>
      <c r="D169" s="246" t="s">
        <v>180</v>
      </c>
      <c r="E169" s="264" t="s">
        <v>22</v>
      </c>
      <c r="F169" s="265" t="s">
        <v>137</v>
      </c>
      <c r="G169" s="263"/>
      <c r="H169" s="266">
        <v>4</v>
      </c>
      <c r="I169" s="267"/>
      <c r="J169" s="263"/>
      <c r="K169" s="263"/>
      <c r="L169" s="268"/>
      <c r="M169" s="269"/>
      <c r="N169" s="270"/>
      <c r="O169" s="270"/>
      <c r="P169" s="270"/>
      <c r="Q169" s="270"/>
      <c r="R169" s="270"/>
      <c r="S169" s="270"/>
      <c r="T169" s="271"/>
      <c r="AT169" s="272" t="s">
        <v>180</v>
      </c>
      <c r="AU169" s="272" t="s">
        <v>85</v>
      </c>
      <c r="AV169" s="13" t="s">
        <v>85</v>
      </c>
      <c r="AW169" s="13" t="s">
        <v>39</v>
      </c>
      <c r="AX169" s="13" t="s">
        <v>24</v>
      </c>
      <c r="AY169" s="272" t="s">
        <v>138</v>
      </c>
    </row>
    <row r="170" spans="2:65" s="1" customFormat="1" ht="16.5" customHeight="1">
      <c r="B170" s="47"/>
      <c r="C170" s="234" t="s">
        <v>306</v>
      </c>
      <c r="D170" s="234" t="s">
        <v>140</v>
      </c>
      <c r="E170" s="235" t="s">
        <v>1087</v>
      </c>
      <c r="F170" s="236" t="s">
        <v>1088</v>
      </c>
      <c r="G170" s="237" t="s">
        <v>422</v>
      </c>
      <c r="H170" s="238">
        <v>8</v>
      </c>
      <c r="I170" s="239"/>
      <c r="J170" s="240">
        <f>ROUND(I170*H170,2)</f>
        <v>0</v>
      </c>
      <c r="K170" s="236" t="s">
        <v>22</v>
      </c>
      <c r="L170" s="73"/>
      <c r="M170" s="241" t="s">
        <v>22</v>
      </c>
      <c r="N170" s="242" t="s">
        <v>47</v>
      </c>
      <c r="O170" s="48"/>
      <c r="P170" s="243">
        <f>O170*H170</f>
        <v>0</v>
      </c>
      <c r="Q170" s="243">
        <v>0.0016</v>
      </c>
      <c r="R170" s="243">
        <f>Q170*H170</f>
        <v>0.0128</v>
      </c>
      <c r="S170" s="243">
        <v>0</v>
      </c>
      <c r="T170" s="244">
        <f>S170*H170</f>
        <v>0</v>
      </c>
      <c r="AR170" s="25" t="s">
        <v>137</v>
      </c>
      <c r="AT170" s="25" t="s">
        <v>140</v>
      </c>
      <c r="AU170" s="25" t="s">
        <v>85</v>
      </c>
      <c r="AY170" s="25" t="s">
        <v>138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25" t="s">
        <v>24</v>
      </c>
      <c r="BK170" s="245">
        <f>ROUND(I170*H170,2)</f>
        <v>0</v>
      </c>
      <c r="BL170" s="25" t="s">
        <v>137</v>
      </c>
      <c r="BM170" s="25" t="s">
        <v>1089</v>
      </c>
    </row>
    <row r="171" spans="2:47" s="1" customFormat="1" ht="13.5">
      <c r="B171" s="47"/>
      <c r="C171" s="75"/>
      <c r="D171" s="246" t="s">
        <v>146</v>
      </c>
      <c r="E171" s="75"/>
      <c r="F171" s="247" t="s">
        <v>1090</v>
      </c>
      <c r="G171" s="75"/>
      <c r="H171" s="75"/>
      <c r="I171" s="204"/>
      <c r="J171" s="75"/>
      <c r="K171" s="75"/>
      <c r="L171" s="73"/>
      <c r="M171" s="248"/>
      <c r="N171" s="48"/>
      <c r="O171" s="48"/>
      <c r="P171" s="48"/>
      <c r="Q171" s="48"/>
      <c r="R171" s="48"/>
      <c r="S171" s="48"/>
      <c r="T171" s="96"/>
      <c r="AT171" s="25" t="s">
        <v>146</v>
      </c>
      <c r="AU171" s="25" t="s">
        <v>85</v>
      </c>
    </row>
    <row r="172" spans="2:51" s="13" customFormat="1" ht="13.5">
      <c r="B172" s="262"/>
      <c r="C172" s="263"/>
      <c r="D172" s="246" t="s">
        <v>180</v>
      </c>
      <c r="E172" s="264" t="s">
        <v>22</v>
      </c>
      <c r="F172" s="265" t="s">
        <v>1091</v>
      </c>
      <c r="G172" s="263"/>
      <c r="H172" s="266">
        <v>8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AT172" s="272" t="s">
        <v>180</v>
      </c>
      <c r="AU172" s="272" t="s">
        <v>85</v>
      </c>
      <c r="AV172" s="13" t="s">
        <v>85</v>
      </c>
      <c r="AW172" s="13" t="s">
        <v>39</v>
      </c>
      <c r="AX172" s="13" t="s">
        <v>24</v>
      </c>
      <c r="AY172" s="272" t="s">
        <v>138</v>
      </c>
    </row>
    <row r="173" spans="2:65" s="1" customFormat="1" ht="16.5" customHeight="1">
      <c r="B173" s="47"/>
      <c r="C173" s="284" t="s">
        <v>311</v>
      </c>
      <c r="D173" s="284" t="s">
        <v>330</v>
      </c>
      <c r="E173" s="285" t="s">
        <v>1092</v>
      </c>
      <c r="F173" s="286" t="s">
        <v>925</v>
      </c>
      <c r="G173" s="287" t="s">
        <v>422</v>
      </c>
      <c r="H173" s="288">
        <v>2</v>
      </c>
      <c r="I173" s="289"/>
      <c r="J173" s="290">
        <f>ROUND(I173*H173,2)</f>
        <v>0</v>
      </c>
      <c r="K173" s="286" t="s">
        <v>22</v>
      </c>
      <c r="L173" s="291"/>
      <c r="M173" s="292" t="s">
        <v>22</v>
      </c>
      <c r="N173" s="293" t="s">
        <v>47</v>
      </c>
      <c r="O173" s="48"/>
      <c r="P173" s="243">
        <f>O173*H173</f>
        <v>0</v>
      </c>
      <c r="Q173" s="243">
        <v>0.0245</v>
      </c>
      <c r="R173" s="243">
        <f>Q173*H173</f>
        <v>0.049</v>
      </c>
      <c r="S173" s="243">
        <v>0</v>
      </c>
      <c r="T173" s="244">
        <f>S173*H173</f>
        <v>0</v>
      </c>
      <c r="AR173" s="25" t="s">
        <v>218</v>
      </c>
      <c r="AT173" s="25" t="s">
        <v>330</v>
      </c>
      <c r="AU173" s="25" t="s">
        <v>85</v>
      </c>
      <c r="AY173" s="25" t="s">
        <v>138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25" t="s">
        <v>24</v>
      </c>
      <c r="BK173" s="245">
        <f>ROUND(I173*H173,2)</f>
        <v>0</v>
      </c>
      <c r="BL173" s="25" t="s">
        <v>137</v>
      </c>
      <c r="BM173" s="25" t="s">
        <v>1093</v>
      </c>
    </row>
    <row r="174" spans="2:47" s="1" customFormat="1" ht="13.5">
      <c r="B174" s="47"/>
      <c r="C174" s="75"/>
      <c r="D174" s="246" t="s">
        <v>146</v>
      </c>
      <c r="E174" s="75"/>
      <c r="F174" s="247" t="s">
        <v>925</v>
      </c>
      <c r="G174" s="75"/>
      <c r="H174" s="75"/>
      <c r="I174" s="204"/>
      <c r="J174" s="75"/>
      <c r="K174" s="75"/>
      <c r="L174" s="73"/>
      <c r="M174" s="248"/>
      <c r="N174" s="48"/>
      <c r="O174" s="48"/>
      <c r="P174" s="48"/>
      <c r="Q174" s="48"/>
      <c r="R174" s="48"/>
      <c r="S174" s="48"/>
      <c r="T174" s="96"/>
      <c r="AT174" s="25" t="s">
        <v>146</v>
      </c>
      <c r="AU174" s="25" t="s">
        <v>85</v>
      </c>
    </row>
    <row r="175" spans="2:47" s="1" customFormat="1" ht="13.5">
      <c r="B175" s="47"/>
      <c r="C175" s="75"/>
      <c r="D175" s="246" t="s">
        <v>811</v>
      </c>
      <c r="E175" s="75"/>
      <c r="F175" s="299" t="s">
        <v>1042</v>
      </c>
      <c r="G175" s="75"/>
      <c r="H175" s="75"/>
      <c r="I175" s="204"/>
      <c r="J175" s="75"/>
      <c r="K175" s="75"/>
      <c r="L175" s="73"/>
      <c r="M175" s="248"/>
      <c r="N175" s="48"/>
      <c r="O175" s="48"/>
      <c r="P175" s="48"/>
      <c r="Q175" s="48"/>
      <c r="R175" s="48"/>
      <c r="S175" s="48"/>
      <c r="T175" s="96"/>
      <c r="AT175" s="25" t="s">
        <v>811</v>
      </c>
      <c r="AU175" s="25" t="s">
        <v>85</v>
      </c>
    </row>
    <row r="176" spans="2:51" s="13" customFormat="1" ht="13.5">
      <c r="B176" s="262"/>
      <c r="C176" s="263"/>
      <c r="D176" s="246" t="s">
        <v>180</v>
      </c>
      <c r="E176" s="264" t="s">
        <v>22</v>
      </c>
      <c r="F176" s="265" t="s">
        <v>85</v>
      </c>
      <c r="G176" s="263"/>
      <c r="H176" s="266">
        <v>2</v>
      </c>
      <c r="I176" s="267"/>
      <c r="J176" s="263"/>
      <c r="K176" s="263"/>
      <c r="L176" s="268"/>
      <c r="M176" s="269"/>
      <c r="N176" s="270"/>
      <c r="O176" s="270"/>
      <c r="P176" s="270"/>
      <c r="Q176" s="270"/>
      <c r="R176" s="270"/>
      <c r="S176" s="270"/>
      <c r="T176" s="271"/>
      <c r="AT176" s="272" t="s">
        <v>180</v>
      </c>
      <c r="AU176" s="272" t="s">
        <v>85</v>
      </c>
      <c r="AV176" s="13" t="s">
        <v>85</v>
      </c>
      <c r="AW176" s="13" t="s">
        <v>39</v>
      </c>
      <c r="AX176" s="13" t="s">
        <v>24</v>
      </c>
      <c r="AY176" s="272" t="s">
        <v>138</v>
      </c>
    </row>
    <row r="177" spans="2:65" s="1" customFormat="1" ht="16.5" customHeight="1">
      <c r="B177" s="47"/>
      <c r="C177" s="284" t="s">
        <v>318</v>
      </c>
      <c r="D177" s="284" t="s">
        <v>330</v>
      </c>
      <c r="E177" s="285" t="s">
        <v>1094</v>
      </c>
      <c r="F177" s="286" t="s">
        <v>1095</v>
      </c>
      <c r="G177" s="287" t="s">
        <v>422</v>
      </c>
      <c r="H177" s="288">
        <v>2</v>
      </c>
      <c r="I177" s="289"/>
      <c r="J177" s="290">
        <f>ROUND(I177*H177,2)</f>
        <v>0</v>
      </c>
      <c r="K177" s="286" t="s">
        <v>22</v>
      </c>
      <c r="L177" s="291"/>
      <c r="M177" s="292" t="s">
        <v>22</v>
      </c>
      <c r="N177" s="293" t="s">
        <v>47</v>
      </c>
      <c r="O177" s="48"/>
      <c r="P177" s="243">
        <f>O177*H177</f>
        <v>0</v>
      </c>
      <c r="Q177" s="243">
        <v>0.004</v>
      </c>
      <c r="R177" s="243">
        <f>Q177*H177</f>
        <v>0.008</v>
      </c>
      <c r="S177" s="243">
        <v>0</v>
      </c>
      <c r="T177" s="244">
        <f>S177*H177</f>
        <v>0</v>
      </c>
      <c r="AR177" s="25" t="s">
        <v>218</v>
      </c>
      <c r="AT177" s="25" t="s">
        <v>330</v>
      </c>
      <c r="AU177" s="25" t="s">
        <v>85</v>
      </c>
      <c r="AY177" s="25" t="s">
        <v>138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25" t="s">
        <v>24</v>
      </c>
      <c r="BK177" s="245">
        <f>ROUND(I177*H177,2)</f>
        <v>0</v>
      </c>
      <c r="BL177" s="25" t="s">
        <v>137</v>
      </c>
      <c r="BM177" s="25" t="s">
        <v>1096</v>
      </c>
    </row>
    <row r="178" spans="2:47" s="1" customFormat="1" ht="13.5">
      <c r="B178" s="47"/>
      <c r="C178" s="75"/>
      <c r="D178" s="246" t="s">
        <v>146</v>
      </c>
      <c r="E178" s="75"/>
      <c r="F178" s="247" t="s">
        <v>1097</v>
      </c>
      <c r="G178" s="75"/>
      <c r="H178" s="75"/>
      <c r="I178" s="204"/>
      <c r="J178" s="75"/>
      <c r="K178" s="75"/>
      <c r="L178" s="73"/>
      <c r="M178" s="248"/>
      <c r="N178" s="48"/>
      <c r="O178" s="48"/>
      <c r="P178" s="48"/>
      <c r="Q178" s="48"/>
      <c r="R178" s="48"/>
      <c r="S178" s="48"/>
      <c r="T178" s="96"/>
      <c r="AT178" s="25" t="s">
        <v>146</v>
      </c>
      <c r="AU178" s="25" t="s">
        <v>85</v>
      </c>
    </row>
    <row r="179" spans="2:47" s="1" customFormat="1" ht="13.5">
      <c r="B179" s="47"/>
      <c r="C179" s="75"/>
      <c r="D179" s="246" t="s">
        <v>811</v>
      </c>
      <c r="E179" s="75"/>
      <c r="F179" s="299" t="s">
        <v>1042</v>
      </c>
      <c r="G179" s="75"/>
      <c r="H179" s="75"/>
      <c r="I179" s="204"/>
      <c r="J179" s="75"/>
      <c r="K179" s="75"/>
      <c r="L179" s="73"/>
      <c r="M179" s="248"/>
      <c r="N179" s="48"/>
      <c r="O179" s="48"/>
      <c r="P179" s="48"/>
      <c r="Q179" s="48"/>
      <c r="R179" s="48"/>
      <c r="S179" s="48"/>
      <c r="T179" s="96"/>
      <c r="AT179" s="25" t="s">
        <v>811</v>
      </c>
      <c r="AU179" s="25" t="s">
        <v>85</v>
      </c>
    </row>
    <row r="180" spans="2:51" s="13" customFormat="1" ht="13.5">
      <c r="B180" s="262"/>
      <c r="C180" s="263"/>
      <c r="D180" s="246" t="s">
        <v>180</v>
      </c>
      <c r="E180" s="264" t="s">
        <v>22</v>
      </c>
      <c r="F180" s="265" t="s">
        <v>1082</v>
      </c>
      <c r="G180" s="263"/>
      <c r="H180" s="266">
        <v>2</v>
      </c>
      <c r="I180" s="267"/>
      <c r="J180" s="263"/>
      <c r="K180" s="263"/>
      <c r="L180" s="268"/>
      <c r="M180" s="269"/>
      <c r="N180" s="270"/>
      <c r="O180" s="270"/>
      <c r="P180" s="270"/>
      <c r="Q180" s="270"/>
      <c r="R180" s="270"/>
      <c r="S180" s="270"/>
      <c r="T180" s="271"/>
      <c r="AT180" s="272" t="s">
        <v>180</v>
      </c>
      <c r="AU180" s="272" t="s">
        <v>85</v>
      </c>
      <c r="AV180" s="13" t="s">
        <v>85</v>
      </c>
      <c r="AW180" s="13" t="s">
        <v>39</v>
      </c>
      <c r="AX180" s="13" t="s">
        <v>24</v>
      </c>
      <c r="AY180" s="272" t="s">
        <v>138</v>
      </c>
    </row>
    <row r="181" spans="2:65" s="1" customFormat="1" ht="16.5" customHeight="1">
      <c r="B181" s="47"/>
      <c r="C181" s="234" t="s">
        <v>329</v>
      </c>
      <c r="D181" s="234" t="s">
        <v>140</v>
      </c>
      <c r="E181" s="235" t="s">
        <v>1098</v>
      </c>
      <c r="F181" s="236" t="s">
        <v>1099</v>
      </c>
      <c r="G181" s="237" t="s">
        <v>422</v>
      </c>
      <c r="H181" s="238">
        <v>40</v>
      </c>
      <c r="I181" s="239"/>
      <c r="J181" s="240">
        <f>ROUND(I181*H181,2)</f>
        <v>0</v>
      </c>
      <c r="K181" s="236" t="s">
        <v>22</v>
      </c>
      <c r="L181" s="73"/>
      <c r="M181" s="241" t="s">
        <v>22</v>
      </c>
      <c r="N181" s="242" t="s">
        <v>47</v>
      </c>
      <c r="O181" s="4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AR181" s="25" t="s">
        <v>137</v>
      </c>
      <c r="AT181" s="25" t="s">
        <v>140</v>
      </c>
      <c r="AU181" s="25" t="s">
        <v>85</v>
      </c>
      <c r="AY181" s="25" t="s">
        <v>138</v>
      </c>
      <c r="BE181" s="245">
        <f>IF(N181="základní",J181,0)</f>
        <v>0</v>
      </c>
      <c r="BF181" s="245">
        <f>IF(N181="snížená",J181,0)</f>
        <v>0</v>
      </c>
      <c r="BG181" s="245">
        <f>IF(N181="zákl. přenesená",J181,0)</f>
        <v>0</v>
      </c>
      <c r="BH181" s="245">
        <f>IF(N181="sníž. přenesená",J181,0)</f>
        <v>0</v>
      </c>
      <c r="BI181" s="245">
        <f>IF(N181="nulová",J181,0)</f>
        <v>0</v>
      </c>
      <c r="BJ181" s="25" t="s">
        <v>24</v>
      </c>
      <c r="BK181" s="245">
        <f>ROUND(I181*H181,2)</f>
        <v>0</v>
      </c>
      <c r="BL181" s="25" t="s">
        <v>137</v>
      </c>
      <c r="BM181" s="25" t="s">
        <v>1100</v>
      </c>
    </row>
    <row r="182" spans="2:47" s="1" customFormat="1" ht="13.5">
      <c r="B182" s="47"/>
      <c r="C182" s="75"/>
      <c r="D182" s="246" t="s">
        <v>146</v>
      </c>
      <c r="E182" s="75"/>
      <c r="F182" s="247" t="s">
        <v>1101</v>
      </c>
      <c r="G182" s="75"/>
      <c r="H182" s="75"/>
      <c r="I182" s="204"/>
      <c r="J182" s="75"/>
      <c r="K182" s="75"/>
      <c r="L182" s="73"/>
      <c r="M182" s="248"/>
      <c r="N182" s="48"/>
      <c r="O182" s="48"/>
      <c r="P182" s="48"/>
      <c r="Q182" s="48"/>
      <c r="R182" s="48"/>
      <c r="S182" s="48"/>
      <c r="T182" s="96"/>
      <c r="AT182" s="25" t="s">
        <v>146</v>
      </c>
      <c r="AU182" s="25" t="s">
        <v>85</v>
      </c>
    </row>
    <row r="183" spans="2:51" s="13" customFormat="1" ht="13.5">
      <c r="B183" s="262"/>
      <c r="C183" s="263"/>
      <c r="D183" s="246" t="s">
        <v>180</v>
      </c>
      <c r="E183" s="264" t="s">
        <v>22</v>
      </c>
      <c r="F183" s="265" t="s">
        <v>1102</v>
      </c>
      <c r="G183" s="263"/>
      <c r="H183" s="266">
        <v>40</v>
      </c>
      <c r="I183" s="267"/>
      <c r="J183" s="263"/>
      <c r="K183" s="263"/>
      <c r="L183" s="268"/>
      <c r="M183" s="269"/>
      <c r="N183" s="270"/>
      <c r="O183" s="270"/>
      <c r="P183" s="270"/>
      <c r="Q183" s="270"/>
      <c r="R183" s="270"/>
      <c r="S183" s="270"/>
      <c r="T183" s="271"/>
      <c r="AT183" s="272" t="s">
        <v>180</v>
      </c>
      <c r="AU183" s="272" t="s">
        <v>85</v>
      </c>
      <c r="AV183" s="13" t="s">
        <v>85</v>
      </c>
      <c r="AW183" s="13" t="s">
        <v>39</v>
      </c>
      <c r="AX183" s="13" t="s">
        <v>24</v>
      </c>
      <c r="AY183" s="272" t="s">
        <v>138</v>
      </c>
    </row>
    <row r="184" spans="2:65" s="1" customFormat="1" ht="25.5" customHeight="1">
      <c r="B184" s="47"/>
      <c r="C184" s="284" t="s">
        <v>335</v>
      </c>
      <c r="D184" s="284" t="s">
        <v>330</v>
      </c>
      <c r="E184" s="285" t="s">
        <v>1103</v>
      </c>
      <c r="F184" s="286" t="s">
        <v>1104</v>
      </c>
      <c r="G184" s="287" t="s">
        <v>422</v>
      </c>
      <c r="H184" s="288">
        <v>10</v>
      </c>
      <c r="I184" s="289"/>
      <c r="J184" s="290">
        <f>ROUND(I184*H184,2)</f>
        <v>0</v>
      </c>
      <c r="K184" s="286" t="s">
        <v>22</v>
      </c>
      <c r="L184" s="291"/>
      <c r="M184" s="292" t="s">
        <v>22</v>
      </c>
      <c r="N184" s="293" t="s">
        <v>47</v>
      </c>
      <c r="O184" s="48"/>
      <c r="P184" s="243">
        <f>O184*H184</f>
        <v>0</v>
      </c>
      <c r="Q184" s="243">
        <v>0.0027</v>
      </c>
      <c r="R184" s="243">
        <f>Q184*H184</f>
        <v>0.027000000000000003</v>
      </c>
      <c r="S184" s="243">
        <v>0</v>
      </c>
      <c r="T184" s="244">
        <f>S184*H184</f>
        <v>0</v>
      </c>
      <c r="AR184" s="25" t="s">
        <v>218</v>
      </c>
      <c r="AT184" s="25" t="s">
        <v>330</v>
      </c>
      <c r="AU184" s="25" t="s">
        <v>85</v>
      </c>
      <c r="AY184" s="25" t="s">
        <v>138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25" t="s">
        <v>24</v>
      </c>
      <c r="BK184" s="245">
        <f>ROUND(I184*H184,2)</f>
        <v>0</v>
      </c>
      <c r="BL184" s="25" t="s">
        <v>137</v>
      </c>
      <c r="BM184" s="25" t="s">
        <v>1105</v>
      </c>
    </row>
    <row r="185" spans="2:47" s="1" customFormat="1" ht="13.5">
      <c r="B185" s="47"/>
      <c r="C185" s="75"/>
      <c r="D185" s="246" t="s">
        <v>146</v>
      </c>
      <c r="E185" s="75"/>
      <c r="F185" s="247" t="s">
        <v>1104</v>
      </c>
      <c r="G185" s="75"/>
      <c r="H185" s="75"/>
      <c r="I185" s="204"/>
      <c r="J185" s="75"/>
      <c r="K185" s="75"/>
      <c r="L185" s="73"/>
      <c r="M185" s="248"/>
      <c r="N185" s="48"/>
      <c r="O185" s="48"/>
      <c r="P185" s="48"/>
      <c r="Q185" s="48"/>
      <c r="R185" s="48"/>
      <c r="S185" s="48"/>
      <c r="T185" s="96"/>
      <c r="AT185" s="25" t="s">
        <v>146</v>
      </c>
      <c r="AU185" s="25" t="s">
        <v>85</v>
      </c>
    </row>
    <row r="186" spans="2:47" s="1" customFormat="1" ht="13.5">
      <c r="B186" s="47"/>
      <c r="C186" s="75"/>
      <c r="D186" s="246" t="s">
        <v>811</v>
      </c>
      <c r="E186" s="75"/>
      <c r="F186" s="299" t="s">
        <v>1042</v>
      </c>
      <c r="G186" s="75"/>
      <c r="H186" s="75"/>
      <c r="I186" s="204"/>
      <c r="J186" s="75"/>
      <c r="K186" s="75"/>
      <c r="L186" s="73"/>
      <c r="M186" s="248"/>
      <c r="N186" s="48"/>
      <c r="O186" s="48"/>
      <c r="P186" s="48"/>
      <c r="Q186" s="48"/>
      <c r="R186" s="48"/>
      <c r="S186" s="48"/>
      <c r="T186" s="96"/>
      <c r="AT186" s="25" t="s">
        <v>811</v>
      </c>
      <c r="AU186" s="25" t="s">
        <v>85</v>
      </c>
    </row>
    <row r="187" spans="2:51" s="13" customFormat="1" ht="13.5">
      <c r="B187" s="262"/>
      <c r="C187" s="263"/>
      <c r="D187" s="246" t="s">
        <v>180</v>
      </c>
      <c r="E187" s="264" t="s">
        <v>22</v>
      </c>
      <c r="F187" s="265" t="s">
        <v>29</v>
      </c>
      <c r="G187" s="263"/>
      <c r="H187" s="266">
        <v>10</v>
      </c>
      <c r="I187" s="267"/>
      <c r="J187" s="263"/>
      <c r="K187" s="263"/>
      <c r="L187" s="268"/>
      <c r="M187" s="269"/>
      <c r="N187" s="270"/>
      <c r="O187" s="270"/>
      <c r="P187" s="270"/>
      <c r="Q187" s="270"/>
      <c r="R187" s="270"/>
      <c r="S187" s="270"/>
      <c r="T187" s="271"/>
      <c r="AT187" s="272" t="s">
        <v>180</v>
      </c>
      <c r="AU187" s="272" t="s">
        <v>85</v>
      </c>
      <c r="AV187" s="13" t="s">
        <v>85</v>
      </c>
      <c r="AW187" s="13" t="s">
        <v>39</v>
      </c>
      <c r="AX187" s="13" t="s">
        <v>24</v>
      </c>
      <c r="AY187" s="272" t="s">
        <v>138</v>
      </c>
    </row>
    <row r="188" spans="2:65" s="1" customFormat="1" ht="16.5" customHeight="1">
      <c r="B188" s="47"/>
      <c r="C188" s="234" t="s">
        <v>342</v>
      </c>
      <c r="D188" s="234" t="s">
        <v>140</v>
      </c>
      <c r="E188" s="235" t="s">
        <v>553</v>
      </c>
      <c r="F188" s="236" t="s">
        <v>554</v>
      </c>
      <c r="G188" s="237" t="s">
        <v>203</v>
      </c>
      <c r="H188" s="238">
        <v>800</v>
      </c>
      <c r="I188" s="239"/>
      <c r="J188" s="240">
        <f>ROUND(I188*H188,2)</f>
        <v>0</v>
      </c>
      <c r="K188" s="236" t="s">
        <v>177</v>
      </c>
      <c r="L188" s="73"/>
      <c r="M188" s="241" t="s">
        <v>22</v>
      </c>
      <c r="N188" s="242" t="s">
        <v>47</v>
      </c>
      <c r="O188" s="4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AR188" s="25" t="s">
        <v>137</v>
      </c>
      <c r="AT188" s="25" t="s">
        <v>140</v>
      </c>
      <c r="AU188" s="25" t="s">
        <v>85</v>
      </c>
      <c r="AY188" s="25" t="s">
        <v>138</v>
      </c>
      <c r="BE188" s="245">
        <f>IF(N188="základní",J188,0)</f>
        <v>0</v>
      </c>
      <c r="BF188" s="245">
        <f>IF(N188="snížená",J188,0)</f>
        <v>0</v>
      </c>
      <c r="BG188" s="245">
        <f>IF(N188="zákl. přenesená",J188,0)</f>
        <v>0</v>
      </c>
      <c r="BH188" s="245">
        <f>IF(N188="sníž. přenesená",J188,0)</f>
        <v>0</v>
      </c>
      <c r="BI188" s="245">
        <f>IF(N188="nulová",J188,0)</f>
        <v>0</v>
      </c>
      <c r="BJ188" s="25" t="s">
        <v>24</v>
      </c>
      <c r="BK188" s="245">
        <f>ROUND(I188*H188,2)</f>
        <v>0</v>
      </c>
      <c r="BL188" s="25" t="s">
        <v>137</v>
      </c>
      <c r="BM188" s="25" t="s">
        <v>1106</v>
      </c>
    </row>
    <row r="189" spans="2:47" s="1" customFormat="1" ht="13.5">
      <c r="B189" s="47"/>
      <c r="C189" s="75"/>
      <c r="D189" s="246" t="s">
        <v>146</v>
      </c>
      <c r="E189" s="75"/>
      <c r="F189" s="247" t="s">
        <v>554</v>
      </c>
      <c r="G189" s="75"/>
      <c r="H189" s="75"/>
      <c r="I189" s="204"/>
      <c r="J189" s="75"/>
      <c r="K189" s="75"/>
      <c r="L189" s="73"/>
      <c r="M189" s="248"/>
      <c r="N189" s="48"/>
      <c r="O189" s="48"/>
      <c r="P189" s="48"/>
      <c r="Q189" s="48"/>
      <c r="R189" s="48"/>
      <c r="S189" s="48"/>
      <c r="T189" s="96"/>
      <c r="AT189" s="25" t="s">
        <v>146</v>
      </c>
      <c r="AU189" s="25" t="s">
        <v>85</v>
      </c>
    </row>
    <row r="190" spans="2:65" s="1" customFormat="1" ht="16.5" customHeight="1">
      <c r="B190" s="47"/>
      <c r="C190" s="234" t="s">
        <v>347</v>
      </c>
      <c r="D190" s="234" t="s">
        <v>140</v>
      </c>
      <c r="E190" s="235" t="s">
        <v>1107</v>
      </c>
      <c r="F190" s="236" t="s">
        <v>1108</v>
      </c>
      <c r="G190" s="237" t="s">
        <v>203</v>
      </c>
      <c r="H190" s="238">
        <v>800</v>
      </c>
      <c r="I190" s="239"/>
      <c r="J190" s="240">
        <f>ROUND(I190*H190,2)</f>
        <v>0</v>
      </c>
      <c r="K190" s="236" t="s">
        <v>22</v>
      </c>
      <c r="L190" s="73"/>
      <c r="M190" s="241" t="s">
        <v>22</v>
      </c>
      <c r="N190" s="242" t="s">
        <v>47</v>
      </c>
      <c r="O190" s="48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AR190" s="25" t="s">
        <v>137</v>
      </c>
      <c r="AT190" s="25" t="s">
        <v>140</v>
      </c>
      <c r="AU190" s="25" t="s">
        <v>85</v>
      </c>
      <c r="AY190" s="25" t="s">
        <v>138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25" t="s">
        <v>24</v>
      </c>
      <c r="BK190" s="245">
        <f>ROUND(I190*H190,2)</f>
        <v>0</v>
      </c>
      <c r="BL190" s="25" t="s">
        <v>137</v>
      </c>
      <c r="BM190" s="25" t="s">
        <v>1109</v>
      </c>
    </row>
    <row r="191" spans="2:47" s="1" customFormat="1" ht="13.5">
      <c r="B191" s="47"/>
      <c r="C191" s="75"/>
      <c r="D191" s="246" t="s">
        <v>146</v>
      </c>
      <c r="E191" s="75"/>
      <c r="F191" s="247" t="s">
        <v>551</v>
      </c>
      <c r="G191" s="75"/>
      <c r="H191" s="75"/>
      <c r="I191" s="204"/>
      <c r="J191" s="75"/>
      <c r="K191" s="75"/>
      <c r="L191" s="73"/>
      <c r="M191" s="248"/>
      <c r="N191" s="48"/>
      <c r="O191" s="48"/>
      <c r="P191" s="48"/>
      <c r="Q191" s="48"/>
      <c r="R191" s="48"/>
      <c r="S191" s="48"/>
      <c r="T191" s="96"/>
      <c r="AT191" s="25" t="s">
        <v>146</v>
      </c>
      <c r="AU191" s="25" t="s">
        <v>85</v>
      </c>
    </row>
    <row r="192" spans="2:65" s="1" customFormat="1" ht="16.5" customHeight="1">
      <c r="B192" s="47"/>
      <c r="C192" s="234" t="s">
        <v>355</v>
      </c>
      <c r="D192" s="234" t="s">
        <v>140</v>
      </c>
      <c r="E192" s="235" t="s">
        <v>557</v>
      </c>
      <c r="F192" s="236" t="s">
        <v>558</v>
      </c>
      <c r="G192" s="237" t="s">
        <v>422</v>
      </c>
      <c r="H192" s="238">
        <v>4</v>
      </c>
      <c r="I192" s="239"/>
      <c r="J192" s="240">
        <f>ROUND(I192*H192,2)</f>
        <v>0</v>
      </c>
      <c r="K192" s="236" t="s">
        <v>177</v>
      </c>
      <c r="L192" s="73"/>
      <c r="M192" s="241" t="s">
        <v>22</v>
      </c>
      <c r="N192" s="242" t="s">
        <v>47</v>
      </c>
      <c r="O192" s="48"/>
      <c r="P192" s="243">
        <f>O192*H192</f>
        <v>0</v>
      </c>
      <c r="Q192" s="243">
        <v>0.46009</v>
      </c>
      <c r="R192" s="243">
        <f>Q192*H192</f>
        <v>1.84036</v>
      </c>
      <c r="S192" s="243">
        <v>0</v>
      </c>
      <c r="T192" s="244">
        <f>S192*H192</f>
        <v>0</v>
      </c>
      <c r="AR192" s="25" t="s">
        <v>137</v>
      </c>
      <c r="AT192" s="25" t="s">
        <v>140</v>
      </c>
      <c r="AU192" s="25" t="s">
        <v>85</v>
      </c>
      <c r="AY192" s="25" t="s">
        <v>138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5" t="s">
        <v>24</v>
      </c>
      <c r="BK192" s="245">
        <f>ROUND(I192*H192,2)</f>
        <v>0</v>
      </c>
      <c r="BL192" s="25" t="s">
        <v>137</v>
      </c>
      <c r="BM192" s="25" t="s">
        <v>1110</v>
      </c>
    </row>
    <row r="193" spans="2:47" s="1" customFormat="1" ht="13.5">
      <c r="B193" s="47"/>
      <c r="C193" s="75"/>
      <c r="D193" s="246" t="s">
        <v>146</v>
      </c>
      <c r="E193" s="75"/>
      <c r="F193" s="247" t="s">
        <v>560</v>
      </c>
      <c r="G193" s="75"/>
      <c r="H193" s="75"/>
      <c r="I193" s="204"/>
      <c r="J193" s="75"/>
      <c r="K193" s="75"/>
      <c r="L193" s="73"/>
      <c r="M193" s="248"/>
      <c r="N193" s="48"/>
      <c r="O193" s="48"/>
      <c r="P193" s="48"/>
      <c r="Q193" s="48"/>
      <c r="R193" s="48"/>
      <c r="S193" s="48"/>
      <c r="T193" s="96"/>
      <c r="AT193" s="25" t="s">
        <v>146</v>
      </c>
      <c r="AU193" s="25" t="s">
        <v>85</v>
      </c>
    </row>
    <row r="194" spans="2:63" s="11" customFormat="1" ht="29.85" customHeight="1">
      <c r="B194" s="218"/>
      <c r="C194" s="219"/>
      <c r="D194" s="220" t="s">
        <v>75</v>
      </c>
      <c r="E194" s="232" t="s">
        <v>224</v>
      </c>
      <c r="F194" s="232" t="s">
        <v>1111</v>
      </c>
      <c r="G194" s="219"/>
      <c r="H194" s="219"/>
      <c r="I194" s="222"/>
      <c r="J194" s="233">
        <f>BK194</f>
        <v>0</v>
      </c>
      <c r="K194" s="219"/>
      <c r="L194" s="224"/>
      <c r="M194" s="225"/>
      <c r="N194" s="226"/>
      <c r="O194" s="226"/>
      <c r="P194" s="227">
        <f>SUM(P195:P197)</f>
        <v>0</v>
      </c>
      <c r="Q194" s="226"/>
      <c r="R194" s="227">
        <f>SUM(R195:R197)</f>
        <v>0</v>
      </c>
      <c r="S194" s="226"/>
      <c r="T194" s="228">
        <f>SUM(T195:T197)</f>
        <v>1.32</v>
      </c>
      <c r="AR194" s="229" t="s">
        <v>24</v>
      </c>
      <c r="AT194" s="230" t="s">
        <v>75</v>
      </c>
      <c r="AU194" s="230" t="s">
        <v>24</v>
      </c>
      <c r="AY194" s="229" t="s">
        <v>138</v>
      </c>
      <c r="BK194" s="231">
        <f>SUM(BK195:BK197)</f>
        <v>0</v>
      </c>
    </row>
    <row r="195" spans="2:65" s="1" customFormat="1" ht="16.5" customHeight="1">
      <c r="B195" s="47"/>
      <c r="C195" s="234" t="s">
        <v>361</v>
      </c>
      <c r="D195" s="234" t="s">
        <v>140</v>
      </c>
      <c r="E195" s="235" t="s">
        <v>1112</v>
      </c>
      <c r="F195" s="236" t="s">
        <v>1113</v>
      </c>
      <c r="G195" s="237" t="s">
        <v>232</v>
      </c>
      <c r="H195" s="238">
        <v>0.66</v>
      </c>
      <c r="I195" s="239"/>
      <c r="J195" s="240">
        <f>ROUND(I195*H195,2)</f>
        <v>0</v>
      </c>
      <c r="K195" s="236" t="s">
        <v>177</v>
      </c>
      <c r="L195" s="73"/>
      <c r="M195" s="241" t="s">
        <v>22</v>
      </c>
      <c r="N195" s="242" t="s">
        <v>47</v>
      </c>
      <c r="O195" s="48"/>
      <c r="P195" s="243">
        <f>O195*H195</f>
        <v>0</v>
      </c>
      <c r="Q195" s="243">
        <v>0</v>
      </c>
      <c r="R195" s="243">
        <f>Q195*H195</f>
        <v>0</v>
      </c>
      <c r="S195" s="243">
        <v>2</v>
      </c>
      <c r="T195" s="244">
        <f>S195*H195</f>
        <v>1.32</v>
      </c>
      <c r="AR195" s="25" t="s">
        <v>137</v>
      </c>
      <c r="AT195" s="25" t="s">
        <v>140</v>
      </c>
      <c r="AU195" s="25" t="s">
        <v>85</v>
      </c>
      <c r="AY195" s="25" t="s">
        <v>138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25" t="s">
        <v>24</v>
      </c>
      <c r="BK195" s="245">
        <f>ROUND(I195*H195,2)</f>
        <v>0</v>
      </c>
      <c r="BL195" s="25" t="s">
        <v>137</v>
      </c>
      <c r="BM195" s="25" t="s">
        <v>1114</v>
      </c>
    </row>
    <row r="196" spans="2:47" s="1" customFormat="1" ht="13.5">
      <c r="B196" s="47"/>
      <c r="C196" s="75"/>
      <c r="D196" s="246" t="s">
        <v>146</v>
      </c>
      <c r="E196" s="75"/>
      <c r="F196" s="247" t="s">
        <v>1115</v>
      </c>
      <c r="G196" s="75"/>
      <c r="H196" s="75"/>
      <c r="I196" s="204"/>
      <c r="J196" s="75"/>
      <c r="K196" s="75"/>
      <c r="L196" s="73"/>
      <c r="M196" s="248"/>
      <c r="N196" s="48"/>
      <c r="O196" s="48"/>
      <c r="P196" s="48"/>
      <c r="Q196" s="48"/>
      <c r="R196" s="48"/>
      <c r="S196" s="48"/>
      <c r="T196" s="96"/>
      <c r="AT196" s="25" t="s">
        <v>146</v>
      </c>
      <c r="AU196" s="25" t="s">
        <v>85</v>
      </c>
    </row>
    <row r="197" spans="2:51" s="13" customFormat="1" ht="13.5">
      <c r="B197" s="262"/>
      <c r="C197" s="263"/>
      <c r="D197" s="246" t="s">
        <v>180</v>
      </c>
      <c r="E197" s="264" t="s">
        <v>22</v>
      </c>
      <c r="F197" s="265" t="s">
        <v>1116</v>
      </c>
      <c r="G197" s="263"/>
      <c r="H197" s="266">
        <v>0.66</v>
      </c>
      <c r="I197" s="267"/>
      <c r="J197" s="263"/>
      <c r="K197" s="263"/>
      <c r="L197" s="268"/>
      <c r="M197" s="269"/>
      <c r="N197" s="270"/>
      <c r="O197" s="270"/>
      <c r="P197" s="270"/>
      <c r="Q197" s="270"/>
      <c r="R197" s="270"/>
      <c r="S197" s="270"/>
      <c r="T197" s="271"/>
      <c r="AT197" s="272" t="s">
        <v>180</v>
      </c>
      <c r="AU197" s="272" t="s">
        <v>85</v>
      </c>
      <c r="AV197" s="13" t="s">
        <v>85</v>
      </c>
      <c r="AW197" s="13" t="s">
        <v>39</v>
      </c>
      <c r="AX197" s="13" t="s">
        <v>24</v>
      </c>
      <c r="AY197" s="272" t="s">
        <v>138</v>
      </c>
    </row>
    <row r="198" spans="2:63" s="11" customFormat="1" ht="29.85" customHeight="1">
      <c r="B198" s="218"/>
      <c r="C198" s="219"/>
      <c r="D198" s="220" t="s">
        <v>75</v>
      </c>
      <c r="E198" s="232" t="s">
        <v>628</v>
      </c>
      <c r="F198" s="232" t="s">
        <v>629</v>
      </c>
      <c r="G198" s="219"/>
      <c r="H198" s="219"/>
      <c r="I198" s="222"/>
      <c r="J198" s="233">
        <f>BK198</f>
        <v>0</v>
      </c>
      <c r="K198" s="219"/>
      <c r="L198" s="224"/>
      <c r="M198" s="225"/>
      <c r="N198" s="226"/>
      <c r="O198" s="226"/>
      <c r="P198" s="227">
        <f>SUM(P199:P207)</f>
        <v>0</v>
      </c>
      <c r="Q198" s="226"/>
      <c r="R198" s="227">
        <f>SUM(R199:R207)</f>
        <v>0</v>
      </c>
      <c r="S198" s="226"/>
      <c r="T198" s="228">
        <f>SUM(T199:T207)</f>
        <v>0</v>
      </c>
      <c r="AR198" s="229" t="s">
        <v>24</v>
      </c>
      <c r="AT198" s="230" t="s">
        <v>75</v>
      </c>
      <c r="AU198" s="230" t="s">
        <v>24</v>
      </c>
      <c r="AY198" s="229" t="s">
        <v>138</v>
      </c>
      <c r="BK198" s="231">
        <f>SUM(BK199:BK207)</f>
        <v>0</v>
      </c>
    </row>
    <row r="199" spans="2:65" s="1" customFormat="1" ht="25.5" customHeight="1">
      <c r="B199" s="47"/>
      <c r="C199" s="234" t="s">
        <v>367</v>
      </c>
      <c r="D199" s="234" t="s">
        <v>140</v>
      </c>
      <c r="E199" s="235" t="s">
        <v>631</v>
      </c>
      <c r="F199" s="236" t="s">
        <v>632</v>
      </c>
      <c r="G199" s="237" t="s">
        <v>314</v>
      </c>
      <c r="H199" s="238">
        <v>1.32</v>
      </c>
      <c r="I199" s="239"/>
      <c r="J199" s="240">
        <f>ROUND(I199*H199,2)</f>
        <v>0</v>
      </c>
      <c r="K199" s="236" t="s">
        <v>177</v>
      </c>
      <c r="L199" s="73"/>
      <c r="M199" s="241" t="s">
        <v>22</v>
      </c>
      <c r="N199" s="242" t="s">
        <v>47</v>
      </c>
      <c r="O199" s="4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AR199" s="25" t="s">
        <v>137</v>
      </c>
      <c r="AT199" s="25" t="s">
        <v>140</v>
      </c>
      <c r="AU199" s="25" t="s">
        <v>85</v>
      </c>
      <c r="AY199" s="25" t="s">
        <v>138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24</v>
      </c>
      <c r="BK199" s="245">
        <f>ROUND(I199*H199,2)</f>
        <v>0</v>
      </c>
      <c r="BL199" s="25" t="s">
        <v>137</v>
      </c>
      <c r="BM199" s="25" t="s">
        <v>1117</v>
      </c>
    </row>
    <row r="200" spans="2:47" s="1" customFormat="1" ht="13.5">
      <c r="B200" s="47"/>
      <c r="C200" s="75"/>
      <c r="D200" s="246" t="s">
        <v>146</v>
      </c>
      <c r="E200" s="75"/>
      <c r="F200" s="247" t="s">
        <v>634</v>
      </c>
      <c r="G200" s="75"/>
      <c r="H200" s="75"/>
      <c r="I200" s="204"/>
      <c r="J200" s="75"/>
      <c r="K200" s="75"/>
      <c r="L200" s="73"/>
      <c r="M200" s="248"/>
      <c r="N200" s="48"/>
      <c r="O200" s="48"/>
      <c r="P200" s="48"/>
      <c r="Q200" s="48"/>
      <c r="R200" s="48"/>
      <c r="S200" s="48"/>
      <c r="T200" s="96"/>
      <c r="AT200" s="25" t="s">
        <v>146</v>
      </c>
      <c r="AU200" s="25" t="s">
        <v>85</v>
      </c>
    </row>
    <row r="201" spans="2:51" s="13" customFormat="1" ht="13.5">
      <c r="B201" s="262"/>
      <c r="C201" s="263"/>
      <c r="D201" s="246" t="s">
        <v>180</v>
      </c>
      <c r="E201" s="264" t="s">
        <v>22</v>
      </c>
      <c r="F201" s="265" t="s">
        <v>1118</v>
      </c>
      <c r="G201" s="263"/>
      <c r="H201" s="266">
        <v>1.32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180</v>
      </c>
      <c r="AU201" s="272" t="s">
        <v>85</v>
      </c>
      <c r="AV201" s="13" t="s">
        <v>85</v>
      </c>
      <c r="AW201" s="13" t="s">
        <v>39</v>
      </c>
      <c r="AX201" s="13" t="s">
        <v>24</v>
      </c>
      <c r="AY201" s="272" t="s">
        <v>138</v>
      </c>
    </row>
    <row r="202" spans="2:65" s="1" customFormat="1" ht="25.5" customHeight="1">
      <c r="B202" s="47"/>
      <c r="C202" s="234" t="s">
        <v>374</v>
      </c>
      <c r="D202" s="234" t="s">
        <v>140</v>
      </c>
      <c r="E202" s="235" t="s">
        <v>637</v>
      </c>
      <c r="F202" s="236" t="s">
        <v>638</v>
      </c>
      <c r="G202" s="237" t="s">
        <v>314</v>
      </c>
      <c r="H202" s="238">
        <v>25.08</v>
      </c>
      <c r="I202" s="239"/>
      <c r="J202" s="240">
        <f>ROUND(I202*H202,2)</f>
        <v>0</v>
      </c>
      <c r="K202" s="236" t="s">
        <v>177</v>
      </c>
      <c r="L202" s="73"/>
      <c r="M202" s="241" t="s">
        <v>22</v>
      </c>
      <c r="N202" s="242" t="s">
        <v>47</v>
      </c>
      <c r="O202" s="48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AR202" s="25" t="s">
        <v>137</v>
      </c>
      <c r="AT202" s="25" t="s">
        <v>140</v>
      </c>
      <c r="AU202" s="25" t="s">
        <v>85</v>
      </c>
      <c r="AY202" s="25" t="s">
        <v>138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25" t="s">
        <v>24</v>
      </c>
      <c r="BK202" s="245">
        <f>ROUND(I202*H202,2)</f>
        <v>0</v>
      </c>
      <c r="BL202" s="25" t="s">
        <v>137</v>
      </c>
      <c r="BM202" s="25" t="s">
        <v>1119</v>
      </c>
    </row>
    <row r="203" spans="2:47" s="1" customFormat="1" ht="13.5">
      <c r="B203" s="47"/>
      <c r="C203" s="75"/>
      <c r="D203" s="246" t="s">
        <v>146</v>
      </c>
      <c r="E203" s="75"/>
      <c r="F203" s="247" t="s">
        <v>640</v>
      </c>
      <c r="G203" s="75"/>
      <c r="H203" s="75"/>
      <c r="I203" s="204"/>
      <c r="J203" s="75"/>
      <c r="K203" s="75"/>
      <c r="L203" s="73"/>
      <c r="M203" s="248"/>
      <c r="N203" s="48"/>
      <c r="O203" s="48"/>
      <c r="P203" s="48"/>
      <c r="Q203" s="48"/>
      <c r="R203" s="48"/>
      <c r="S203" s="48"/>
      <c r="T203" s="96"/>
      <c r="AT203" s="25" t="s">
        <v>146</v>
      </c>
      <c r="AU203" s="25" t="s">
        <v>85</v>
      </c>
    </row>
    <row r="204" spans="2:51" s="13" customFormat="1" ht="13.5">
      <c r="B204" s="262"/>
      <c r="C204" s="263"/>
      <c r="D204" s="246" t="s">
        <v>180</v>
      </c>
      <c r="E204" s="264" t="s">
        <v>22</v>
      </c>
      <c r="F204" s="265" t="s">
        <v>1120</v>
      </c>
      <c r="G204" s="263"/>
      <c r="H204" s="266">
        <v>25.08</v>
      </c>
      <c r="I204" s="267"/>
      <c r="J204" s="263"/>
      <c r="K204" s="263"/>
      <c r="L204" s="268"/>
      <c r="M204" s="269"/>
      <c r="N204" s="270"/>
      <c r="O204" s="270"/>
      <c r="P204" s="270"/>
      <c r="Q204" s="270"/>
      <c r="R204" s="270"/>
      <c r="S204" s="270"/>
      <c r="T204" s="271"/>
      <c r="AT204" s="272" t="s">
        <v>180</v>
      </c>
      <c r="AU204" s="272" t="s">
        <v>85</v>
      </c>
      <c r="AV204" s="13" t="s">
        <v>85</v>
      </c>
      <c r="AW204" s="13" t="s">
        <v>39</v>
      </c>
      <c r="AX204" s="13" t="s">
        <v>24</v>
      </c>
      <c r="AY204" s="272" t="s">
        <v>138</v>
      </c>
    </row>
    <row r="205" spans="2:65" s="1" customFormat="1" ht="25.5" customHeight="1">
      <c r="B205" s="47"/>
      <c r="C205" s="234" t="s">
        <v>381</v>
      </c>
      <c r="D205" s="234" t="s">
        <v>140</v>
      </c>
      <c r="E205" s="235" t="s">
        <v>1121</v>
      </c>
      <c r="F205" s="236" t="s">
        <v>1122</v>
      </c>
      <c r="G205" s="237" t="s">
        <v>314</v>
      </c>
      <c r="H205" s="238">
        <v>1.32</v>
      </c>
      <c r="I205" s="239"/>
      <c r="J205" s="240">
        <f>ROUND(I205*H205,2)</f>
        <v>0</v>
      </c>
      <c r="K205" s="236" t="s">
        <v>177</v>
      </c>
      <c r="L205" s="73"/>
      <c r="M205" s="241" t="s">
        <v>22</v>
      </c>
      <c r="N205" s="242" t="s">
        <v>47</v>
      </c>
      <c r="O205" s="48"/>
      <c r="P205" s="243">
        <f>O205*H205</f>
        <v>0</v>
      </c>
      <c r="Q205" s="243">
        <v>0</v>
      </c>
      <c r="R205" s="243">
        <f>Q205*H205</f>
        <v>0</v>
      </c>
      <c r="S205" s="243">
        <v>0</v>
      </c>
      <c r="T205" s="244">
        <f>S205*H205</f>
        <v>0</v>
      </c>
      <c r="AR205" s="25" t="s">
        <v>137</v>
      </c>
      <c r="AT205" s="25" t="s">
        <v>140</v>
      </c>
      <c r="AU205" s="25" t="s">
        <v>85</v>
      </c>
      <c r="AY205" s="25" t="s">
        <v>138</v>
      </c>
      <c r="BE205" s="245">
        <f>IF(N205="základní",J205,0)</f>
        <v>0</v>
      </c>
      <c r="BF205" s="245">
        <f>IF(N205="snížená",J205,0)</f>
        <v>0</v>
      </c>
      <c r="BG205" s="245">
        <f>IF(N205="zákl. přenesená",J205,0)</f>
        <v>0</v>
      </c>
      <c r="BH205" s="245">
        <f>IF(N205="sníž. přenesená",J205,0)</f>
        <v>0</v>
      </c>
      <c r="BI205" s="245">
        <f>IF(N205="nulová",J205,0)</f>
        <v>0</v>
      </c>
      <c r="BJ205" s="25" t="s">
        <v>24</v>
      </c>
      <c r="BK205" s="245">
        <f>ROUND(I205*H205,2)</f>
        <v>0</v>
      </c>
      <c r="BL205" s="25" t="s">
        <v>137</v>
      </c>
      <c r="BM205" s="25" t="s">
        <v>1123</v>
      </c>
    </row>
    <row r="206" spans="2:47" s="1" customFormat="1" ht="13.5">
      <c r="B206" s="47"/>
      <c r="C206" s="75"/>
      <c r="D206" s="246" t="s">
        <v>146</v>
      </c>
      <c r="E206" s="75"/>
      <c r="F206" s="247" t="s">
        <v>1124</v>
      </c>
      <c r="G206" s="75"/>
      <c r="H206" s="75"/>
      <c r="I206" s="204"/>
      <c r="J206" s="75"/>
      <c r="K206" s="75"/>
      <c r="L206" s="73"/>
      <c r="M206" s="248"/>
      <c r="N206" s="48"/>
      <c r="O206" s="48"/>
      <c r="P206" s="48"/>
      <c r="Q206" s="48"/>
      <c r="R206" s="48"/>
      <c r="S206" s="48"/>
      <c r="T206" s="96"/>
      <c r="AT206" s="25" t="s">
        <v>146</v>
      </c>
      <c r="AU206" s="25" t="s">
        <v>85</v>
      </c>
    </row>
    <row r="207" spans="2:51" s="13" customFormat="1" ht="13.5">
      <c r="B207" s="262"/>
      <c r="C207" s="263"/>
      <c r="D207" s="246" t="s">
        <v>180</v>
      </c>
      <c r="E207" s="264" t="s">
        <v>22</v>
      </c>
      <c r="F207" s="265" t="s">
        <v>1118</v>
      </c>
      <c r="G207" s="263"/>
      <c r="H207" s="266">
        <v>1.32</v>
      </c>
      <c r="I207" s="267"/>
      <c r="J207" s="263"/>
      <c r="K207" s="263"/>
      <c r="L207" s="268"/>
      <c r="M207" s="269"/>
      <c r="N207" s="270"/>
      <c r="O207" s="270"/>
      <c r="P207" s="270"/>
      <c r="Q207" s="270"/>
      <c r="R207" s="270"/>
      <c r="S207" s="270"/>
      <c r="T207" s="271"/>
      <c r="AT207" s="272" t="s">
        <v>180</v>
      </c>
      <c r="AU207" s="272" t="s">
        <v>85</v>
      </c>
      <c r="AV207" s="13" t="s">
        <v>85</v>
      </c>
      <c r="AW207" s="13" t="s">
        <v>39</v>
      </c>
      <c r="AX207" s="13" t="s">
        <v>24</v>
      </c>
      <c r="AY207" s="272" t="s">
        <v>138</v>
      </c>
    </row>
    <row r="208" spans="2:63" s="11" customFormat="1" ht="29.85" customHeight="1">
      <c r="B208" s="218"/>
      <c r="C208" s="219"/>
      <c r="D208" s="220" t="s">
        <v>75</v>
      </c>
      <c r="E208" s="232" t="s">
        <v>676</v>
      </c>
      <c r="F208" s="232" t="s">
        <v>677</v>
      </c>
      <c r="G208" s="219"/>
      <c r="H208" s="219"/>
      <c r="I208" s="222"/>
      <c r="J208" s="233">
        <f>BK208</f>
        <v>0</v>
      </c>
      <c r="K208" s="219"/>
      <c r="L208" s="224"/>
      <c r="M208" s="225"/>
      <c r="N208" s="226"/>
      <c r="O208" s="226"/>
      <c r="P208" s="227">
        <f>SUM(P209:P210)</f>
        <v>0</v>
      </c>
      <c r="Q208" s="226"/>
      <c r="R208" s="227">
        <f>SUM(R209:R210)</f>
        <v>0</v>
      </c>
      <c r="S208" s="226"/>
      <c r="T208" s="228">
        <f>SUM(T209:T210)</f>
        <v>0</v>
      </c>
      <c r="AR208" s="229" t="s">
        <v>24</v>
      </c>
      <c r="AT208" s="230" t="s">
        <v>75</v>
      </c>
      <c r="AU208" s="230" t="s">
        <v>24</v>
      </c>
      <c r="AY208" s="229" t="s">
        <v>138</v>
      </c>
      <c r="BK208" s="231">
        <f>SUM(BK209:BK210)</f>
        <v>0</v>
      </c>
    </row>
    <row r="209" spans="2:65" s="1" customFormat="1" ht="16.5" customHeight="1">
      <c r="B209" s="47"/>
      <c r="C209" s="234" t="s">
        <v>388</v>
      </c>
      <c r="D209" s="234" t="s">
        <v>140</v>
      </c>
      <c r="E209" s="235" t="s">
        <v>685</v>
      </c>
      <c r="F209" s="236" t="s">
        <v>686</v>
      </c>
      <c r="G209" s="237" t="s">
        <v>314</v>
      </c>
      <c r="H209" s="238">
        <v>4.25</v>
      </c>
      <c r="I209" s="239"/>
      <c r="J209" s="240">
        <f>ROUND(I209*H209,2)</f>
        <v>0</v>
      </c>
      <c r="K209" s="236" t="s">
        <v>177</v>
      </c>
      <c r="L209" s="73"/>
      <c r="M209" s="241" t="s">
        <v>22</v>
      </c>
      <c r="N209" s="242" t="s">
        <v>47</v>
      </c>
      <c r="O209" s="48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AR209" s="25" t="s">
        <v>137</v>
      </c>
      <c r="AT209" s="25" t="s">
        <v>140</v>
      </c>
      <c r="AU209" s="25" t="s">
        <v>85</v>
      </c>
      <c r="AY209" s="25" t="s">
        <v>138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25" t="s">
        <v>24</v>
      </c>
      <c r="BK209" s="245">
        <f>ROUND(I209*H209,2)</f>
        <v>0</v>
      </c>
      <c r="BL209" s="25" t="s">
        <v>137</v>
      </c>
      <c r="BM209" s="25" t="s">
        <v>1125</v>
      </c>
    </row>
    <row r="210" spans="2:47" s="1" customFormat="1" ht="13.5">
      <c r="B210" s="47"/>
      <c r="C210" s="75"/>
      <c r="D210" s="246" t="s">
        <v>146</v>
      </c>
      <c r="E210" s="75"/>
      <c r="F210" s="247" t="s">
        <v>688</v>
      </c>
      <c r="G210" s="75"/>
      <c r="H210" s="75"/>
      <c r="I210" s="204"/>
      <c r="J210" s="75"/>
      <c r="K210" s="75"/>
      <c r="L210" s="73"/>
      <c r="M210" s="249"/>
      <c r="N210" s="250"/>
      <c r="O210" s="250"/>
      <c r="P210" s="250"/>
      <c r="Q210" s="250"/>
      <c r="R210" s="250"/>
      <c r="S210" s="250"/>
      <c r="T210" s="251"/>
      <c r="AT210" s="25" t="s">
        <v>146</v>
      </c>
      <c r="AU210" s="25" t="s">
        <v>85</v>
      </c>
    </row>
    <row r="211" spans="2:12" s="1" customFormat="1" ht="6.95" customHeight="1">
      <c r="B211" s="68"/>
      <c r="C211" s="69"/>
      <c r="D211" s="69"/>
      <c r="E211" s="69"/>
      <c r="F211" s="69"/>
      <c r="G211" s="69"/>
      <c r="H211" s="69"/>
      <c r="I211" s="179"/>
      <c r="J211" s="69"/>
      <c r="K211" s="69"/>
      <c r="L211" s="73"/>
    </row>
  </sheetData>
  <sheetProtection password="CC35" sheet="1" objects="1" scenarios="1" formatColumns="0" formatRows="0" autoFilter="0"/>
  <autoFilter ref="C87:K21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PLÁNICE - OBNOVA A DOSTAVBA VODOVODU A KANALIZACE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1126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22</v>
      </c>
      <c r="G11" s="48"/>
      <c r="H11" s="48"/>
      <c r="I11" s="159" t="s">
        <v>23</v>
      </c>
      <c r="J11" s="36" t="s">
        <v>22</v>
      </c>
      <c r="K11" s="52"/>
    </row>
    <row r="12" spans="2:11" s="1" customFormat="1" ht="14.4" customHeight="1">
      <c r="B12" s="47"/>
      <c r="C12" s="48"/>
      <c r="D12" s="41" t="s">
        <v>25</v>
      </c>
      <c r="E12" s="48"/>
      <c r="F12" s="36" t="s">
        <v>26</v>
      </c>
      <c r="G12" s="48"/>
      <c r="H12" s="48"/>
      <c r="I12" s="159" t="s">
        <v>27</v>
      </c>
      <c r="J12" s="160" t="str">
        <f>'Rekapitulace stavby'!AN8</f>
        <v>28. 11. 2018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31</v>
      </c>
      <c r="E14" s="48"/>
      <c r="F14" s="48"/>
      <c r="G14" s="48"/>
      <c r="H14" s="48"/>
      <c r="I14" s="159" t="s">
        <v>32</v>
      </c>
      <c r="J14" s="36" t="s">
        <v>22</v>
      </c>
      <c r="K14" s="52"/>
    </row>
    <row r="15" spans="2:11" s="1" customFormat="1" ht="18" customHeight="1">
      <c r="B15" s="47"/>
      <c r="C15" s="48"/>
      <c r="D15" s="48"/>
      <c r="E15" s="36" t="s">
        <v>33</v>
      </c>
      <c r="F15" s="48"/>
      <c r="G15" s="48"/>
      <c r="H15" s="48"/>
      <c r="I15" s="159" t="s">
        <v>34</v>
      </c>
      <c r="J15" s="36" t="s">
        <v>22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35</v>
      </c>
      <c r="E17" s="48"/>
      <c r="F17" s="48"/>
      <c r="G17" s="48"/>
      <c r="H17" s="48"/>
      <c r="I17" s="159" t="s">
        <v>32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34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37</v>
      </c>
      <c r="E20" s="48"/>
      <c r="F20" s="48"/>
      <c r="G20" s="48"/>
      <c r="H20" s="48"/>
      <c r="I20" s="159" t="s">
        <v>32</v>
      </c>
      <c r="J20" s="36" t="s">
        <v>22</v>
      </c>
      <c r="K20" s="52"/>
    </row>
    <row r="21" spans="2:11" s="1" customFormat="1" ht="18" customHeight="1">
      <c r="B21" s="47"/>
      <c r="C21" s="48"/>
      <c r="D21" s="48"/>
      <c r="E21" s="36" t="s">
        <v>38</v>
      </c>
      <c r="F21" s="48"/>
      <c r="G21" s="48"/>
      <c r="H21" s="48"/>
      <c r="I21" s="159" t="s">
        <v>34</v>
      </c>
      <c r="J21" s="36" t="s">
        <v>22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40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22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42</v>
      </c>
      <c r="E27" s="48"/>
      <c r="F27" s="48"/>
      <c r="G27" s="48"/>
      <c r="H27" s="48"/>
      <c r="I27" s="157"/>
      <c r="J27" s="168">
        <f>ROUND(J84,2)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44</v>
      </c>
      <c r="G29" s="48"/>
      <c r="H29" s="48"/>
      <c r="I29" s="169" t="s">
        <v>43</v>
      </c>
      <c r="J29" s="53" t="s">
        <v>45</v>
      </c>
      <c r="K29" s="52"/>
    </row>
    <row r="30" spans="2:11" s="1" customFormat="1" ht="14.4" customHeight="1">
      <c r="B30" s="47"/>
      <c r="C30" s="48"/>
      <c r="D30" s="56" t="s">
        <v>46</v>
      </c>
      <c r="E30" s="56" t="s">
        <v>47</v>
      </c>
      <c r="F30" s="170">
        <f>ROUND(SUM(BE84:BE438),2)</f>
        <v>0</v>
      </c>
      <c r="G30" s="48"/>
      <c r="H30" s="48"/>
      <c r="I30" s="171">
        <v>0.21</v>
      </c>
      <c r="J30" s="170">
        <f>ROUND(ROUND((SUM(BE84:BE438)),2)*I30,2)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48</v>
      </c>
      <c r="F31" s="170">
        <f>ROUND(SUM(BF84:BF438),2)</f>
        <v>0</v>
      </c>
      <c r="G31" s="48"/>
      <c r="H31" s="48"/>
      <c r="I31" s="171">
        <v>0.15</v>
      </c>
      <c r="J31" s="170">
        <f>ROUND(ROUND((SUM(BF84:BF438)),2)*I31,2)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49</v>
      </c>
      <c r="F32" s="170">
        <f>ROUND(SUM(BG84:BG438),2)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50</v>
      </c>
      <c r="F33" s="170">
        <f>ROUND(SUM(BH84:BH438),2)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51</v>
      </c>
      <c r="F34" s="170">
        <f>ROUND(SUM(BI84:BI438),2)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52</v>
      </c>
      <c r="E36" s="99"/>
      <c r="F36" s="99"/>
      <c r="G36" s="174" t="s">
        <v>53</v>
      </c>
      <c r="H36" s="175" t="s">
        <v>54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PLÁNICE - OBNOVA A DOSTAVBA VODOVODU A KANALIZACE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SO 308 - Vodovodní přípojky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25</v>
      </c>
      <c r="D49" s="48"/>
      <c r="E49" s="48"/>
      <c r="F49" s="36" t="str">
        <f>F12</f>
        <v xml:space="preserve"> </v>
      </c>
      <c r="G49" s="48"/>
      <c r="H49" s="48"/>
      <c r="I49" s="159" t="s">
        <v>27</v>
      </c>
      <c r="J49" s="160" t="str">
        <f>IF(J12="","",J12)</f>
        <v>28. 11. 2018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31</v>
      </c>
      <c r="D51" s="48"/>
      <c r="E51" s="48"/>
      <c r="F51" s="36" t="str">
        <f>E15</f>
        <v>Město Plánice</v>
      </c>
      <c r="G51" s="48"/>
      <c r="H51" s="48"/>
      <c r="I51" s="159" t="s">
        <v>37</v>
      </c>
      <c r="J51" s="45" t="str">
        <f>E21</f>
        <v>Valbek, spol. s r.o.</v>
      </c>
      <c r="K51" s="52"/>
    </row>
    <row r="52" spans="2:11" s="1" customFormat="1" ht="14.4" customHeight="1">
      <c r="B52" s="47"/>
      <c r="C52" s="41" t="s">
        <v>35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113</v>
      </c>
      <c r="D54" s="172"/>
      <c r="E54" s="172"/>
      <c r="F54" s="172"/>
      <c r="G54" s="172"/>
      <c r="H54" s="172"/>
      <c r="I54" s="186"/>
      <c r="J54" s="187" t="s">
        <v>114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115</v>
      </c>
      <c r="D56" s="48"/>
      <c r="E56" s="48"/>
      <c r="F56" s="48"/>
      <c r="G56" s="48"/>
      <c r="H56" s="48"/>
      <c r="I56" s="157"/>
      <c r="J56" s="168">
        <f>J84</f>
        <v>0</v>
      </c>
      <c r="K56" s="52"/>
      <c r="AU56" s="25" t="s">
        <v>116</v>
      </c>
    </row>
    <row r="57" spans="2:11" s="8" customFormat="1" ht="24.95" customHeight="1">
      <c r="B57" s="190"/>
      <c r="C57" s="191"/>
      <c r="D57" s="192" t="s">
        <v>163</v>
      </c>
      <c r="E57" s="193"/>
      <c r="F57" s="193"/>
      <c r="G57" s="193"/>
      <c r="H57" s="193"/>
      <c r="I57" s="194"/>
      <c r="J57" s="195">
        <f>J85</f>
        <v>0</v>
      </c>
      <c r="K57" s="196"/>
    </row>
    <row r="58" spans="2:11" s="9" customFormat="1" ht="19.9" customHeight="1">
      <c r="B58" s="197"/>
      <c r="C58" s="198"/>
      <c r="D58" s="199" t="s">
        <v>164</v>
      </c>
      <c r="E58" s="200"/>
      <c r="F58" s="200"/>
      <c r="G58" s="200"/>
      <c r="H58" s="200"/>
      <c r="I58" s="201"/>
      <c r="J58" s="202">
        <f>J86</f>
        <v>0</v>
      </c>
      <c r="K58" s="203"/>
    </row>
    <row r="59" spans="2:11" s="9" customFormat="1" ht="19.9" customHeight="1">
      <c r="B59" s="197"/>
      <c r="C59" s="198"/>
      <c r="D59" s="199" t="s">
        <v>165</v>
      </c>
      <c r="E59" s="200"/>
      <c r="F59" s="200"/>
      <c r="G59" s="200"/>
      <c r="H59" s="200"/>
      <c r="I59" s="201"/>
      <c r="J59" s="202">
        <f>J247</f>
        <v>0</v>
      </c>
      <c r="K59" s="203"/>
    </row>
    <row r="60" spans="2:11" s="9" customFormat="1" ht="19.9" customHeight="1">
      <c r="B60" s="197"/>
      <c r="C60" s="198"/>
      <c r="D60" s="199" t="s">
        <v>166</v>
      </c>
      <c r="E60" s="200"/>
      <c r="F60" s="200"/>
      <c r="G60" s="200"/>
      <c r="H60" s="200"/>
      <c r="I60" s="201"/>
      <c r="J60" s="202">
        <f>J253</f>
        <v>0</v>
      </c>
      <c r="K60" s="203"/>
    </row>
    <row r="61" spans="2:11" s="9" customFormat="1" ht="19.9" customHeight="1">
      <c r="B61" s="197"/>
      <c r="C61" s="198"/>
      <c r="D61" s="199" t="s">
        <v>167</v>
      </c>
      <c r="E61" s="200"/>
      <c r="F61" s="200"/>
      <c r="G61" s="200"/>
      <c r="H61" s="200"/>
      <c r="I61" s="201"/>
      <c r="J61" s="202">
        <f>J309</f>
        <v>0</v>
      </c>
      <c r="K61" s="203"/>
    </row>
    <row r="62" spans="2:11" s="9" customFormat="1" ht="19.9" customHeight="1">
      <c r="B62" s="197"/>
      <c r="C62" s="198"/>
      <c r="D62" s="199" t="s">
        <v>168</v>
      </c>
      <c r="E62" s="200"/>
      <c r="F62" s="200"/>
      <c r="G62" s="200"/>
      <c r="H62" s="200"/>
      <c r="I62" s="201"/>
      <c r="J62" s="202">
        <f>J368</f>
        <v>0</v>
      </c>
      <c r="K62" s="203"/>
    </row>
    <row r="63" spans="2:11" s="9" customFormat="1" ht="19.9" customHeight="1">
      <c r="B63" s="197"/>
      <c r="C63" s="198"/>
      <c r="D63" s="199" t="s">
        <v>169</v>
      </c>
      <c r="E63" s="200"/>
      <c r="F63" s="200"/>
      <c r="G63" s="200"/>
      <c r="H63" s="200"/>
      <c r="I63" s="201"/>
      <c r="J63" s="202">
        <f>J391</f>
        <v>0</v>
      </c>
      <c r="K63" s="203"/>
    </row>
    <row r="64" spans="2:11" s="9" customFormat="1" ht="19.9" customHeight="1">
      <c r="B64" s="197"/>
      <c r="C64" s="198"/>
      <c r="D64" s="199" t="s">
        <v>170</v>
      </c>
      <c r="E64" s="200"/>
      <c r="F64" s="200"/>
      <c r="G64" s="200"/>
      <c r="H64" s="200"/>
      <c r="I64" s="201"/>
      <c r="J64" s="202">
        <f>J430</f>
        <v>0</v>
      </c>
      <c r="K64" s="203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7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79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2"/>
      <c r="J70" s="72"/>
      <c r="K70" s="72"/>
      <c r="L70" s="73"/>
    </row>
    <row r="71" spans="2:12" s="1" customFormat="1" ht="36.95" customHeight="1">
      <c r="B71" s="47"/>
      <c r="C71" s="74" t="s">
        <v>121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6.5" customHeight="1">
      <c r="B74" s="47"/>
      <c r="C74" s="75"/>
      <c r="D74" s="75"/>
      <c r="E74" s="205" t="str">
        <f>E7</f>
        <v>PLÁNICE - OBNOVA A DOSTAVBA VODOVODU A KANALIZACE</v>
      </c>
      <c r="F74" s="77"/>
      <c r="G74" s="77"/>
      <c r="H74" s="77"/>
      <c r="I74" s="204"/>
      <c r="J74" s="75"/>
      <c r="K74" s="75"/>
      <c r="L74" s="73"/>
    </row>
    <row r="75" spans="2:12" s="1" customFormat="1" ht="14.4" customHeight="1">
      <c r="B75" s="47"/>
      <c r="C75" s="77" t="s">
        <v>110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E9</f>
        <v>SO 308 - Vodovodní přípojky</v>
      </c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8" customHeight="1">
      <c r="B78" s="47"/>
      <c r="C78" s="77" t="s">
        <v>25</v>
      </c>
      <c r="D78" s="75"/>
      <c r="E78" s="75"/>
      <c r="F78" s="206" t="str">
        <f>F12</f>
        <v xml:space="preserve"> </v>
      </c>
      <c r="G78" s="75"/>
      <c r="H78" s="75"/>
      <c r="I78" s="207" t="s">
        <v>27</v>
      </c>
      <c r="J78" s="86" t="str">
        <f>IF(J12="","",J12)</f>
        <v>28. 11. 2018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3.5">
      <c r="B80" s="47"/>
      <c r="C80" s="77" t="s">
        <v>31</v>
      </c>
      <c r="D80" s="75"/>
      <c r="E80" s="75"/>
      <c r="F80" s="206" t="str">
        <f>E15</f>
        <v>Město Plánice</v>
      </c>
      <c r="G80" s="75"/>
      <c r="H80" s="75"/>
      <c r="I80" s="207" t="s">
        <v>37</v>
      </c>
      <c r="J80" s="206" t="str">
        <f>E21</f>
        <v>Valbek, spol. s r.o.</v>
      </c>
      <c r="K80" s="75"/>
      <c r="L80" s="73"/>
    </row>
    <row r="81" spans="2:12" s="1" customFormat="1" ht="14.4" customHeight="1">
      <c r="B81" s="47"/>
      <c r="C81" s="77" t="s">
        <v>35</v>
      </c>
      <c r="D81" s="75"/>
      <c r="E81" s="75"/>
      <c r="F81" s="206" t="str">
        <f>IF(E18="","",E18)</f>
        <v/>
      </c>
      <c r="G81" s="75"/>
      <c r="H81" s="75"/>
      <c r="I81" s="204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20" s="10" customFormat="1" ht="29.25" customHeight="1">
      <c r="B83" s="208"/>
      <c r="C83" s="209" t="s">
        <v>122</v>
      </c>
      <c r="D83" s="210" t="s">
        <v>61</v>
      </c>
      <c r="E83" s="210" t="s">
        <v>57</v>
      </c>
      <c r="F83" s="210" t="s">
        <v>123</v>
      </c>
      <c r="G83" s="210" t="s">
        <v>124</v>
      </c>
      <c r="H83" s="210" t="s">
        <v>125</v>
      </c>
      <c r="I83" s="211" t="s">
        <v>126</v>
      </c>
      <c r="J83" s="210" t="s">
        <v>114</v>
      </c>
      <c r="K83" s="212" t="s">
        <v>127</v>
      </c>
      <c r="L83" s="213"/>
      <c r="M83" s="103" t="s">
        <v>128</v>
      </c>
      <c r="N83" s="104" t="s">
        <v>46</v>
      </c>
      <c r="O83" s="104" t="s">
        <v>129</v>
      </c>
      <c r="P83" s="104" t="s">
        <v>130</v>
      </c>
      <c r="Q83" s="104" t="s">
        <v>131</v>
      </c>
      <c r="R83" s="104" t="s">
        <v>132</v>
      </c>
      <c r="S83" s="104" t="s">
        <v>133</v>
      </c>
      <c r="T83" s="105" t="s">
        <v>134</v>
      </c>
    </row>
    <row r="84" spans="2:63" s="1" customFormat="1" ht="29.25" customHeight="1">
      <c r="B84" s="47"/>
      <c r="C84" s="109" t="s">
        <v>115</v>
      </c>
      <c r="D84" s="75"/>
      <c r="E84" s="75"/>
      <c r="F84" s="75"/>
      <c r="G84" s="75"/>
      <c r="H84" s="75"/>
      <c r="I84" s="204"/>
      <c r="J84" s="214">
        <f>BK84</f>
        <v>0</v>
      </c>
      <c r="K84" s="75"/>
      <c r="L84" s="73"/>
      <c r="M84" s="106"/>
      <c r="N84" s="107"/>
      <c r="O84" s="107"/>
      <c r="P84" s="215">
        <f>P85</f>
        <v>0</v>
      </c>
      <c r="Q84" s="107"/>
      <c r="R84" s="215">
        <f>R85</f>
        <v>504.7482258</v>
      </c>
      <c r="S84" s="107"/>
      <c r="T84" s="216">
        <f>T85</f>
        <v>545.0335500000001</v>
      </c>
      <c r="AT84" s="25" t="s">
        <v>75</v>
      </c>
      <c r="AU84" s="25" t="s">
        <v>116</v>
      </c>
      <c r="BK84" s="217">
        <f>BK85</f>
        <v>0</v>
      </c>
    </row>
    <row r="85" spans="2:63" s="11" customFormat="1" ht="37.4" customHeight="1">
      <c r="B85" s="218"/>
      <c r="C85" s="219"/>
      <c r="D85" s="220" t="s">
        <v>75</v>
      </c>
      <c r="E85" s="221" t="s">
        <v>171</v>
      </c>
      <c r="F85" s="221" t="s">
        <v>172</v>
      </c>
      <c r="G85" s="219"/>
      <c r="H85" s="219"/>
      <c r="I85" s="222"/>
      <c r="J85" s="223">
        <f>BK85</f>
        <v>0</v>
      </c>
      <c r="K85" s="219"/>
      <c r="L85" s="224"/>
      <c r="M85" s="225"/>
      <c r="N85" s="226"/>
      <c r="O85" s="226"/>
      <c r="P85" s="227">
        <f>P86+P247+P253+P309+P368+P391+P430</f>
        <v>0</v>
      </c>
      <c r="Q85" s="226"/>
      <c r="R85" s="227">
        <f>R86+R247+R253+R309+R368+R391+R430</f>
        <v>504.7482258</v>
      </c>
      <c r="S85" s="226"/>
      <c r="T85" s="228">
        <f>T86+T247+T253+T309+T368+T391+T430</f>
        <v>545.0335500000001</v>
      </c>
      <c r="AR85" s="229" t="s">
        <v>24</v>
      </c>
      <c r="AT85" s="230" t="s">
        <v>75</v>
      </c>
      <c r="AU85" s="230" t="s">
        <v>76</v>
      </c>
      <c r="AY85" s="229" t="s">
        <v>138</v>
      </c>
      <c r="BK85" s="231">
        <f>BK86+BK247+BK253+BK309+BK368+BK391+BK430</f>
        <v>0</v>
      </c>
    </row>
    <row r="86" spans="2:63" s="11" customFormat="1" ht="19.9" customHeight="1">
      <c r="B86" s="218"/>
      <c r="C86" s="219"/>
      <c r="D86" s="220" t="s">
        <v>75</v>
      </c>
      <c r="E86" s="232" t="s">
        <v>24</v>
      </c>
      <c r="F86" s="232" t="s">
        <v>173</v>
      </c>
      <c r="G86" s="219"/>
      <c r="H86" s="219"/>
      <c r="I86" s="222"/>
      <c r="J86" s="233">
        <f>BK86</f>
        <v>0</v>
      </c>
      <c r="K86" s="219"/>
      <c r="L86" s="224"/>
      <c r="M86" s="225"/>
      <c r="N86" s="226"/>
      <c r="O86" s="226"/>
      <c r="P86" s="227">
        <f>SUM(P87:P246)</f>
        <v>0</v>
      </c>
      <c r="Q86" s="226"/>
      <c r="R86" s="227">
        <f>SUM(R87:R246)</f>
        <v>1.5963906</v>
      </c>
      <c r="S86" s="226"/>
      <c r="T86" s="228">
        <f>SUM(T87:T246)</f>
        <v>545.0335500000001</v>
      </c>
      <c r="AR86" s="229" t="s">
        <v>24</v>
      </c>
      <c r="AT86" s="230" t="s">
        <v>75</v>
      </c>
      <c r="AU86" s="230" t="s">
        <v>24</v>
      </c>
      <c r="AY86" s="229" t="s">
        <v>138</v>
      </c>
      <c r="BK86" s="231">
        <f>SUM(BK87:BK246)</f>
        <v>0</v>
      </c>
    </row>
    <row r="87" spans="2:65" s="1" customFormat="1" ht="25.5" customHeight="1">
      <c r="B87" s="47"/>
      <c r="C87" s="234" t="s">
        <v>24</v>
      </c>
      <c r="D87" s="234" t="s">
        <v>140</v>
      </c>
      <c r="E87" s="235" t="s">
        <v>1127</v>
      </c>
      <c r="F87" s="236" t="s">
        <v>1128</v>
      </c>
      <c r="G87" s="237" t="s">
        <v>176</v>
      </c>
      <c r="H87" s="238">
        <v>210.94</v>
      </c>
      <c r="I87" s="239"/>
      <c r="J87" s="240">
        <f>ROUND(I87*H87,2)</f>
        <v>0</v>
      </c>
      <c r="K87" s="236" t="s">
        <v>177</v>
      </c>
      <c r="L87" s="73"/>
      <c r="M87" s="241" t="s">
        <v>22</v>
      </c>
      <c r="N87" s="242" t="s">
        <v>47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0.26</v>
      </c>
      <c r="T87" s="244">
        <f>S87*H87</f>
        <v>54.8444</v>
      </c>
      <c r="AR87" s="25" t="s">
        <v>137</v>
      </c>
      <c r="AT87" s="25" t="s">
        <v>140</v>
      </c>
      <c r="AU87" s="25" t="s">
        <v>85</v>
      </c>
      <c r="AY87" s="25" t="s">
        <v>138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24</v>
      </c>
      <c r="BK87" s="245">
        <f>ROUND(I87*H87,2)</f>
        <v>0</v>
      </c>
      <c r="BL87" s="25" t="s">
        <v>137</v>
      </c>
      <c r="BM87" s="25" t="s">
        <v>1129</v>
      </c>
    </row>
    <row r="88" spans="2:47" s="1" customFormat="1" ht="13.5">
      <c r="B88" s="47"/>
      <c r="C88" s="75"/>
      <c r="D88" s="246" t="s">
        <v>146</v>
      </c>
      <c r="E88" s="75"/>
      <c r="F88" s="247" t="s">
        <v>1130</v>
      </c>
      <c r="G88" s="75"/>
      <c r="H88" s="75"/>
      <c r="I88" s="204"/>
      <c r="J88" s="75"/>
      <c r="K88" s="75"/>
      <c r="L88" s="73"/>
      <c r="M88" s="248"/>
      <c r="N88" s="48"/>
      <c r="O88" s="48"/>
      <c r="P88" s="48"/>
      <c r="Q88" s="48"/>
      <c r="R88" s="48"/>
      <c r="S88" s="48"/>
      <c r="T88" s="96"/>
      <c r="AT88" s="25" t="s">
        <v>146</v>
      </c>
      <c r="AU88" s="25" t="s">
        <v>85</v>
      </c>
    </row>
    <row r="89" spans="2:51" s="12" customFormat="1" ht="13.5">
      <c r="B89" s="252"/>
      <c r="C89" s="253"/>
      <c r="D89" s="246" t="s">
        <v>180</v>
      </c>
      <c r="E89" s="254" t="s">
        <v>22</v>
      </c>
      <c r="F89" s="255" t="s">
        <v>1131</v>
      </c>
      <c r="G89" s="253"/>
      <c r="H89" s="254" t="s">
        <v>22</v>
      </c>
      <c r="I89" s="256"/>
      <c r="J89" s="253"/>
      <c r="K89" s="253"/>
      <c r="L89" s="257"/>
      <c r="M89" s="258"/>
      <c r="N89" s="259"/>
      <c r="O89" s="259"/>
      <c r="P89" s="259"/>
      <c r="Q89" s="259"/>
      <c r="R89" s="259"/>
      <c r="S89" s="259"/>
      <c r="T89" s="260"/>
      <c r="AT89" s="261" t="s">
        <v>180</v>
      </c>
      <c r="AU89" s="261" t="s">
        <v>85</v>
      </c>
      <c r="AV89" s="12" t="s">
        <v>24</v>
      </c>
      <c r="AW89" s="12" t="s">
        <v>39</v>
      </c>
      <c r="AX89" s="12" t="s">
        <v>76</v>
      </c>
      <c r="AY89" s="261" t="s">
        <v>138</v>
      </c>
    </row>
    <row r="90" spans="2:51" s="13" customFormat="1" ht="13.5">
      <c r="B90" s="262"/>
      <c r="C90" s="263"/>
      <c r="D90" s="246" t="s">
        <v>180</v>
      </c>
      <c r="E90" s="264" t="s">
        <v>22</v>
      </c>
      <c r="F90" s="265" t="s">
        <v>1132</v>
      </c>
      <c r="G90" s="263"/>
      <c r="H90" s="266">
        <v>210.94</v>
      </c>
      <c r="I90" s="267"/>
      <c r="J90" s="263"/>
      <c r="K90" s="263"/>
      <c r="L90" s="268"/>
      <c r="M90" s="269"/>
      <c r="N90" s="270"/>
      <c r="O90" s="270"/>
      <c r="P90" s="270"/>
      <c r="Q90" s="270"/>
      <c r="R90" s="270"/>
      <c r="S90" s="270"/>
      <c r="T90" s="271"/>
      <c r="AT90" s="272" t="s">
        <v>180</v>
      </c>
      <c r="AU90" s="272" t="s">
        <v>85</v>
      </c>
      <c r="AV90" s="13" t="s">
        <v>85</v>
      </c>
      <c r="AW90" s="13" t="s">
        <v>39</v>
      </c>
      <c r="AX90" s="13" t="s">
        <v>76</v>
      </c>
      <c r="AY90" s="272" t="s">
        <v>138</v>
      </c>
    </row>
    <row r="91" spans="2:51" s="14" customFormat="1" ht="13.5">
      <c r="B91" s="273"/>
      <c r="C91" s="274"/>
      <c r="D91" s="246" t="s">
        <v>180</v>
      </c>
      <c r="E91" s="275" t="s">
        <v>22</v>
      </c>
      <c r="F91" s="276" t="s">
        <v>183</v>
      </c>
      <c r="G91" s="274"/>
      <c r="H91" s="277">
        <v>210.94</v>
      </c>
      <c r="I91" s="278"/>
      <c r="J91" s="274"/>
      <c r="K91" s="274"/>
      <c r="L91" s="279"/>
      <c r="M91" s="280"/>
      <c r="N91" s="281"/>
      <c r="O91" s="281"/>
      <c r="P91" s="281"/>
      <c r="Q91" s="281"/>
      <c r="R91" s="281"/>
      <c r="S91" s="281"/>
      <c r="T91" s="282"/>
      <c r="AT91" s="283" t="s">
        <v>180</v>
      </c>
      <c r="AU91" s="283" t="s">
        <v>85</v>
      </c>
      <c r="AV91" s="14" t="s">
        <v>137</v>
      </c>
      <c r="AW91" s="14" t="s">
        <v>39</v>
      </c>
      <c r="AX91" s="14" t="s">
        <v>24</v>
      </c>
      <c r="AY91" s="283" t="s">
        <v>138</v>
      </c>
    </row>
    <row r="92" spans="2:65" s="1" customFormat="1" ht="25.5" customHeight="1">
      <c r="B92" s="47"/>
      <c r="C92" s="234" t="s">
        <v>85</v>
      </c>
      <c r="D92" s="234" t="s">
        <v>140</v>
      </c>
      <c r="E92" s="235" t="s">
        <v>693</v>
      </c>
      <c r="F92" s="236" t="s">
        <v>694</v>
      </c>
      <c r="G92" s="237" t="s">
        <v>176</v>
      </c>
      <c r="H92" s="238">
        <v>63.48</v>
      </c>
      <c r="I92" s="239"/>
      <c r="J92" s="240">
        <f>ROUND(I92*H92,2)</f>
        <v>0</v>
      </c>
      <c r="K92" s="236" t="s">
        <v>177</v>
      </c>
      <c r="L92" s="73"/>
      <c r="M92" s="241" t="s">
        <v>22</v>
      </c>
      <c r="N92" s="242" t="s">
        <v>47</v>
      </c>
      <c r="O92" s="48"/>
      <c r="P92" s="243">
        <f>O92*H92</f>
        <v>0</v>
      </c>
      <c r="Q92" s="243">
        <v>0</v>
      </c>
      <c r="R92" s="243">
        <f>Q92*H92</f>
        <v>0</v>
      </c>
      <c r="S92" s="243">
        <v>0.32</v>
      </c>
      <c r="T92" s="244">
        <f>S92*H92</f>
        <v>20.3136</v>
      </c>
      <c r="AR92" s="25" t="s">
        <v>137</v>
      </c>
      <c r="AT92" s="25" t="s">
        <v>140</v>
      </c>
      <c r="AU92" s="25" t="s">
        <v>85</v>
      </c>
      <c r="AY92" s="25" t="s">
        <v>138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24</v>
      </c>
      <c r="BK92" s="245">
        <f>ROUND(I92*H92,2)</f>
        <v>0</v>
      </c>
      <c r="BL92" s="25" t="s">
        <v>137</v>
      </c>
      <c r="BM92" s="25" t="s">
        <v>1133</v>
      </c>
    </row>
    <row r="93" spans="2:47" s="1" customFormat="1" ht="13.5">
      <c r="B93" s="47"/>
      <c r="C93" s="75"/>
      <c r="D93" s="246" t="s">
        <v>146</v>
      </c>
      <c r="E93" s="75"/>
      <c r="F93" s="247" t="s">
        <v>696</v>
      </c>
      <c r="G93" s="75"/>
      <c r="H93" s="75"/>
      <c r="I93" s="204"/>
      <c r="J93" s="75"/>
      <c r="K93" s="75"/>
      <c r="L93" s="73"/>
      <c r="M93" s="248"/>
      <c r="N93" s="48"/>
      <c r="O93" s="48"/>
      <c r="P93" s="48"/>
      <c r="Q93" s="48"/>
      <c r="R93" s="48"/>
      <c r="S93" s="48"/>
      <c r="T93" s="96"/>
      <c r="AT93" s="25" t="s">
        <v>146</v>
      </c>
      <c r="AU93" s="25" t="s">
        <v>85</v>
      </c>
    </row>
    <row r="94" spans="2:51" s="12" customFormat="1" ht="13.5">
      <c r="B94" s="252"/>
      <c r="C94" s="253"/>
      <c r="D94" s="246" t="s">
        <v>180</v>
      </c>
      <c r="E94" s="254" t="s">
        <v>22</v>
      </c>
      <c r="F94" s="255" t="s">
        <v>697</v>
      </c>
      <c r="G94" s="253"/>
      <c r="H94" s="254" t="s">
        <v>22</v>
      </c>
      <c r="I94" s="256"/>
      <c r="J94" s="253"/>
      <c r="K94" s="253"/>
      <c r="L94" s="257"/>
      <c r="M94" s="258"/>
      <c r="N94" s="259"/>
      <c r="O94" s="259"/>
      <c r="P94" s="259"/>
      <c r="Q94" s="259"/>
      <c r="R94" s="259"/>
      <c r="S94" s="259"/>
      <c r="T94" s="260"/>
      <c r="AT94" s="261" t="s">
        <v>180</v>
      </c>
      <c r="AU94" s="261" t="s">
        <v>85</v>
      </c>
      <c r="AV94" s="12" t="s">
        <v>24</v>
      </c>
      <c r="AW94" s="12" t="s">
        <v>39</v>
      </c>
      <c r="AX94" s="12" t="s">
        <v>76</v>
      </c>
      <c r="AY94" s="261" t="s">
        <v>138</v>
      </c>
    </row>
    <row r="95" spans="2:51" s="13" customFormat="1" ht="13.5">
      <c r="B95" s="262"/>
      <c r="C95" s="263"/>
      <c r="D95" s="246" t="s">
        <v>180</v>
      </c>
      <c r="E95" s="264" t="s">
        <v>22</v>
      </c>
      <c r="F95" s="265" t="s">
        <v>1134</v>
      </c>
      <c r="G95" s="263"/>
      <c r="H95" s="266">
        <v>63.48</v>
      </c>
      <c r="I95" s="267"/>
      <c r="J95" s="263"/>
      <c r="K95" s="263"/>
      <c r="L95" s="268"/>
      <c r="M95" s="269"/>
      <c r="N95" s="270"/>
      <c r="O95" s="270"/>
      <c r="P95" s="270"/>
      <c r="Q95" s="270"/>
      <c r="R95" s="270"/>
      <c r="S95" s="270"/>
      <c r="T95" s="271"/>
      <c r="AT95" s="272" t="s">
        <v>180</v>
      </c>
      <c r="AU95" s="272" t="s">
        <v>85</v>
      </c>
      <c r="AV95" s="13" t="s">
        <v>85</v>
      </c>
      <c r="AW95" s="13" t="s">
        <v>39</v>
      </c>
      <c r="AX95" s="13" t="s">
        <v>76</v>
      </c>
      <c r="AY95" s="272" t="s">
        <v>138</v>
      </c>
    </row>
    <row r="96" spans="2:51" s="14" customFormat="1" ht="13.5">
      <c r="B96" s="273"/>
      <c r="C96" s="274"/>
      <c r="D96" s="246" t="s">
        <v>180</v>
      </c>
      <c r="E96" s="275" t="s">
        <v>22</v>
      </c>
      <c r="F96" s="276" t="s">
        <v>183</v>
      </c>
      <c r="G96" s="274"/>
      <c r="H96" s="277">
        <v>63.48</v>
      </c>
      <c r="I96" s="278"/>
      <c r="J96" s="274"/>
      <c r="K96" s="274"/>
      <c r="L96" s="279"/>
      <c r="M96" s="280"/>
      <c r="N96" s="281"/>
      <c r="O96" s="281"/>
      <c r="P96" s="281"/>
      <c r="Q96" s="281"/>
      <c r="R96" s="281"/>
      <c r="S96" s="281"/>
      <c r="T96" s="282"/>
      <c r="AT96" s="283" t="s">
        <v>180</v>
      </c>
      <c r="AU96" s="283" t="s">
        <v>85</v>
      </c>
      <c r="AV96" s="14" t="s">
        <v>137</v>
      </c>
      <c r="AW96" s="14" t="s">
        <v>39</v>
      </c>
      <c r="AX96" s="14" t="s">
        <v>24</v>
      </c>
      <c r="AY96" s="283" t="s">
        <v>138</v>
      </c>
    </row>
    <row r="97" spans="2:65" s="1" customFormat="1" ht="25.5" customHeight="1">
      <c r="B97" s="47"/>
      <c r="C97" s="234" t="s">
        <v>154</v>
      </c>
      <c r="D97" s="234" t="s">
        <v>140</v>
      </c>
      <c r="E97" s="235" t="s">
        <v>1135</v>
      </c>
      <c r="F97" s="236" t="s">
        <v>1136</v>
      </c>
      <c r="G97" s="237" t="s">
        <v>176</v>
      </c>
      <c r="H97" s="238">
        <v>73.05</v>
      </c>
      <c r="I97" s="239"/>
      <c r="J97" s="240">
        <f>ROUND(I97*H97,2)</f>
        <v>0</v>
      </c>
      <c r="K97" s="236" t="s">
        <v>177</v>
      </c>
      <c r="L97" s="73"/>
      <c r="M97" s="241" t="s">
        <v>22</v>
      </c>
      <c r="N97" s="242" t="s">
        <v>47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0.235</v>
      </c>
      <c r="T97" s="244">
        <f>S97*H97</f>
        <v>17.166749999999997</v>
      </c>
      <c r="AR97" s="25" t="s">
        <v>137</v>
      </c>
      <c r="AT97" s="25" t="s">
        <v>140</v>
      </c>
      <c r="AU97" s="25" t="s">
        <v>85</v>
      </c>
      <c r="AY97" s="25" t="s">
        <v>138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24</v>
      </c>
      <c r="BK97" s="245">
        <f>ROUND(I97*H97,2)</f>
        <v>0</v>
      </c>
      <c r="BL97" s="25" t="s">
        <v>137</v>
      </c>
      <c r="BM97" s="25" t="s">
        <v>1137</v>
      </c>
    </row>
    <row r="98" spans="2:47" s="1" customFormat="1" ht="13.5">
      <c r="B98" s="47"/>
      <c r="C98" s="75"/>
      <c r="D98" s="246" t="s">
        <v>146</v>
      </c>
      <c r="E98" s="75"/>
      <c r="F98" s="247" t="s">
        <v>1138</v>
      </c>
      <c r="G98" s="75"/>
      <c r="H98" s="75"/>
      <c r="I98" s="204"/>
      <c r="J98" s="75"/>
      <c r="K98" s="75"/>
      <c r="L98" s="73"/>
      <c r="M98" s="248"/>
      <c r="N98" s="48"/>
      <c r="O98" s="48"/>
      <c r="P98" s="48"/>
      <c r="Q98" s="48"/>
      <c r="R98" s="48"/>
      <c r="S98" s="48"/>
      <c r="T98" s="96"/>
      <c r="AT98" s="25" t="s">
        <v>146</v>
      </c>
      <c r="AU98" s="25" t="s">
        <v>85</v>
      </c>
    </row>
    <row r="99" spans="2:51" s="12" customFormat="1" ht="13.5">
      <c r="B99" s="252"/>
      <c r="C99" s="253"/>
      <c r="D99" s="246" t="s">
        <v>180</v>
      </c>
      <c r="E99" s="254" t="s">
        <v>22</v>
      </c>
      <c r="F99" s="255" t="s">
        <v>386</v>
      </c>
      <c r="G99" s="253"/>
      <c r="H99" s="254" t="s">
        <v>22</v>
      </c>
      <c r="I99" s="256"/>
      <c r="J99" s="253"/>
      <c r="K99" s="253"/>
      <c r="L99" s="257"/>
      <c r="M99" s="258"/>
      <c r="N99" s="259"/>
      <c r="O99" s="259"/>
      <c r="P99" s="259"/>
      <c r="Q99" s="259"/>
      <c r="R99" s="259"/>
      <c r="S99" s="259"/>
      <c r="T99" s="260"/>
      <c r="AT99" s="261" t="s">
        <v>180</v>
      </c>
      <c r="AU99" s="261" t="s">
        <v>85</v>
      </c>
      <c r="AV99" s="12" t="s">
        <v>24</v>
      </c>
      <c r="AW99" s="12" t="s">
        <v>39</v>
      </c>
      <c r="AX99" s="12" t="s">
        <v>76</v>
      </c>
      <c r="AY99" s="261" t="s">
        <v>138</v>
      </c>
    </row>
    <row r="100" spans="2:51" s="13" customFormat="1" ht="13.5">
      <c r="B100" s="262"/>
      <c r="C100" s="263"/>
      <c r="D100" s="246" t="s">
        <v>180</v>
      </c>
      <c r="E100" s="264" t="s">
        <v>22</v>
      </c>
      <c r="F100" s="265" t="s">
        <v>1139</v>
      </c>
      <c r="G100" s="263"/>
      <c r="H100" s="266">
        <v>73.05</v>
      </c>
      <c r="I100" s="267"/>
      <c r="J100" s="263"/>
      <c r="K100" s="263"/>
      <c r="L100" s="268"/>
      <c r="M100" s="269"/>
      <c r="N100" s="270"/>
      <c r="O100" s="270"/>
      <c r="P100" s="270"/>
      <c r="Q100" s="270"/>
      <c r="R100" s="270"/>
      <c r="S100" s="270"/>
      <c r="T100" s="271"/>
      <c r="AT100" s="272" t="s">
        <v>180</v>
      </c>
      <c r="AU100" s="272" t="s">
        <v>85</v>
      </c>
      <c r="AV100" s="13" t="s">
        <v>85</v>
      </c>
      <c r="AW100" s="13" t="s">
        <v>39</v>
      </c>
      <c r="AX100" s="13" t="s">
        <v>76</v>
      </c>
      <c r="AY100" s="272" t="s">
        <v>138</v>
      </c>
    </row>
    <row r="101" spans="2:51" s="14" customFormat="1" ht="13.5">
      <c r="B101" s="273"/>
      <c r="C101" s="274"/>
      <c r="D101" s="246" t="s">
        <v>180</v>
      </c>
      <c r="E101" s="275" t="s">
        <v>22</v>
      </c>
      <c r="F101" s="276" t="s">
        <v>183</v>
      </c>
      <c r="G101" s="274"/>
      <c r="H101" s="277">
        <v>73.05</v>
      </c>
      <c r="I101" s="278"/>
      <c r="J101" s="274"/>
      <c r="K101" s="274"/>
      <c r="L101" s="279"/>
      <c r="M101" s="280"/>
      <c r="N101" s="281"/>
      <c r="O101" s="281"/>
      <c r="P101" s="281"/>
      <c r="Q101" s="281"/>
      <c r="R101" s="281"/>
      <c r="S101" s="281"/>
      <c r="T101" s="282"/>
      <c r="AT101" s="283" t="s">
        <v>180</v>
      </c>
      <c r="AU101" s="283" t="s">
        <v>85</v>
      </c>
      <c r="AV101" s="14" t="s">
        <v>137</v>
      </c>
      <c r="AW101" s="14" t="s">
        <v>39</v>
      </c>
      <c r="AX101" s="14" t="s">
        <v>24</v>
      </c>
      <c r="AY101" s="283" t="s">
        <v>138</v>
      </c>
    </row>
    <row r="102" spans="2:65" s="1" customFormat="1" ht="25.5" customHeight="1">
      <c r="B102" s="47"/>
      <c r="C102" s="234" t="s">
        <v>137</v>
      </c>
      <c r="D102" s="234" t="s">
        <v>140</v>
      </c>
      <c r="E102" s="235" t="s">
        <v>699</v>
      </c>
      <c r="F102" s="236" t="s">
        <v>700</v>
      </c>
      <c r="G102" s="237" t="s">
        <v>176</v>
      </c>
      <c r="H102" s="238">
        <v>31.74</v>
      </c>
      <c r="I102" s="239"/>
      <c r="J102" s="240">
        <f>ROUND(I102*H102,2)</f>
        <v>0</v>
      </c>
      <c r="K102" s="236" t="s">
        <v>177</v>
      </c>
      <c r="L102" s="73"/>
      <c r="M102" s="241" t="s">
        <v>22</v>
      </c>
      <c r="N102" s="242" t="s">
        <v>47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0.58</v>
      </c>
      <c r="T102" s="244">
        <f>S102*H102</f>
        <v>18.4092</v>
      </c>
      <c r="AR102" s="25" t="s">
        <v>137</v>
      </c>
      <c r="AT102" s="25" t="s">
        <v>140</v>
      </c>
      <c r="AU102" s="25" t="s">
        <v>85</v>
      </c>
      <c r="AY102" s="25" t="s">
        <v>138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24</v>
      </c>
      <c r="BK102" s="245">
        <f>ROUND(I102*H102,2)</f>
        <v>0</v>
      </c>
      <c r="BL102" s="25" t="s">
        <v>137</v>
      </c>
      <c r="BM102" s="25" t="s">
        <v>1140</v>
      </c>
    </row>
    <row r="103" spans="2:47" s="1" customFormat="1" ht="13.5">
      <c r="B103" s="47"/>
      <c r="C103" s="75"/>
      <c r="D103" s="246" t="s">
        <v>146</v>
      </c>
      <c r="E103" s="75"/>
      <c r="F103" s="247" t="s">
        <v>702</v>
      </c>
      <c r="G103" s="75"/>
      <c r="H103" s="75"/>
      <c r="I103" s="204"/>
      <c r="J103" s="75"/>
      <c r="K103" s="75"/>
      <c r="L103" s="73"/>
      <c r="M103" s="248"/>
      <c r="N103" s="48"/>
      <c r="O103" s="48"/>
      <c r="P103" s="48"/>
      <c r="Q103" s="48"/>
      <c r="R103" s="48"/>
      <c r="S103" s="48"/>
      <c r="T103" s="96"/>
      <c r="AT103" s="25" t="s">
        <v>146</v>
      </c>
      <c r="AU103" s="25" t="s">
        <v>85</v>
      </c>
    </row>
    <row r="104" spans="2:51" s="12" customFormat="1" ht="13.5">
      <c r="B104" s="252"/>
      <c r="C104" s="253"/>
      <c r="D104" s="246" t="s">
        <v>180</v>
      </c>
      <c r="E104" s="254" t="s">
        <v>22</v>
      </c>
      <c r="F104" s="255" t="s">
        <v>703</v>
      </c>
      <c r="G104" s="253"/>
      <c r="H104" s="254" t="s">
        <v>22</v>
      </c>
      <c r="I104" s="256"/>
      <c r="J104" s="253"/>
      <c r="K104" s="253"/>
      <c r="L104" s="257"/>
      <c r="M104" s="258"/>
      <c r="N104" s="259"/>
      <c r="O104" s="259"/>
      <c r="P104" s="259"/>
      <c r="Q104" s="259"/>
      <c r="R104" s="259"/>
      <c r="S104" s="259"/>
      <c r="T104" s="260"/>
      <c r="AT104" s="261" t="s">
        <v>180</v>
      </c>
      <c r="AU104" s="261" t="s">
        <v>85</v>
      </c>
      <c r="AV104" s="12" t="s">
        <v>24</v>
      </c>
      <c r="AW104" s="12" t="s">
        <v>39</v>
      </c>
      <c r="AX104" s="12" t="s">
        <v>76</v>
      </c>
      <c r="AY104" s="261" t="s">
        <v>138</v>
      </c>
    </row>
    <row r="105" spans="2:51" s="13" customFormat="1" ht="13.5">
      <c r="B105" s="262"/>
      <c r="C105" s="263"/>
      <c r="D105" s="246" t="s">
        <v>180</v>
      </c>
      <c r="E105" s="264" t="s">
        <v>22</v>
      </c>
      <c r="F105" s="265" t="s">
        <v>1141</v>
      </c>
      <c r="G105" s="263"/>
      <c r="H105" s="266">
        <v>31.74</v>
      </c>
      <c r="I105" s="267"/>
      <c r="J105" s="263"/>
      <c r="K105" s="263"/>
      <c r="L105" s="268"/>
      <c r="M105" s="269"/>
      <c r="N105" s="270"/>
      <c r="O105" s="270"/>
      <c r="P105" s="270"/>
      <c r="Q105" s="270"/>
      <c r="R105" s="270"/>
      <c r="S105" s="270"/>
      <c r="T105" s="271"/>
      <c r="AT105" s="272" t="s">
        <v>180</v>
      </c>
      <c r="AU105" s="272" t="s">
        <v>85</v>
      </c>
      <c r="AV105" s="13" t="s">
        <v>85</v>
      </c>
      <c r="AW105" s="13" t="s">
        <v>39</v>
      </c>
      <c r="AX105" s="13" t="s">
        <v>76</v>
      </c>
      <c r="AY105" s="272" t="s">
        <v>138</v>
      </c>
    </row>
    <row r="106" spans="2:51" s="14" customFormat="1" ht="13.5">
      <c r="B106" s="273"/>
      <c r="C106" s="274"/>
      <c r="D106" s="246" t="s">
        <v>180</v>
      </c>
      <c r="E106" s="275" t="s">
        <v>22</v>
      </c>
      <c r="F106" s="276" t="s">
        <v>183</v>
      </c>
      <c r="G106" s="274"/>
      <c r="H106" s="277">
        <v>31.74</v>
      </c>
      <c r="I106" s="278"/>
      <c r="J106" s="274"/>
      <c r="K106" s="274"/>
      <c r="L106" s="279"/>
      <c r="M106" s="280"/>
      <c r="N106" s="281"/>
      <c r="O106" s="281"/>
      <c r="P106" s="281"/>
      <c r="Q106" s="281"/>
      <c r="R106" s="281"/>
      <c r="S106" s="281"/>
      <c r="T106" s="282"/>
      <c r="AT106" s="283" t="s">
        <v>180</v>
      </c>
      <c r="AU106" s="283" t="s">
        <v>85</v>
      </c>
      <c r="AV106" s="14" t="s">
        <v>137</v>
      </c>
      <c r="AW106" s="14" t="s">
        <v>39</v>
      </c>
      <c r="AX106" s="14" t="s">
        <v>24</v>
      </c>
      <c r="AY106" s="283" t="s">
        <v>138</v>
      </c>
    </row>
    <row r="107" spans="2:65" s="1" customFormat="1" ht="25.5" customHeight="1">
      <c r="B107" s="47"/>
      <c r="C107" s="234" t="s">
        <v>149</v>
      </c>
      <c r="D107" s="234" t="s">
        <v>140</v>
      </c>
      <c r="E107" s="235" t="s">
        <v>174</v>
      </c>
      <c r="F107" s="236" t="s">
        <v>175</v>
      </c>
      <c r="G107" s="237" t="s">
        <v>176</v>
      </c>
      <c r="H107" s="238">
        <v>338.35</v>
      </c>
      <c r="I107" s="239"/>
      <c r="J107" s="240">
        <f>ROUND(I107*H107,2)</f>
        <v>0</v>
      </c>
      <c r="K107" s="236" t="s">
        <v>177</v>
      </c>
      <c r="L107" s="73"/>
      <c r="M107" s="241" t="s">
        <v>22</v>
      </c>
      <c r="N107" s="242" t="s">
        <v>47</v>
      </c>
      <c r="O107" s="48"/>
      <c r="P107" s="243">
        <f>O107*H107</f>
        <v>0</v>
      </c>
      <c r="Q107" s="243">
        <v>0</v>
      </c>
      <c r="R107" s="243">
        <f>Q107*H107</f>
        <v>0</v>
      </c>
      <c r="S107" s="243">
        <v>0.44</v>
      </c>
      <c r="T107" s="244">
        <f>S107*H107</f>
        <v>148.87400000000002</v>
      </c>
      <c r="AR107" s="25" t="s">
        <v>137</v>
      </c>
      <c r="AT107" s="25" t="s">
        <v>140</v>
      </c>
      <c r="AU107" s="25" t="s">
        <v>85</v>
      </c>
      <c r="AY107" s="25" t="s">
        <v>138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24</v>
      </c>
      <c r="BK107" s="245">
        <f>ROUND(I107*H107,2)</f>
        <v>0</v>
      </c>
      <c r="BL107" s="25" t="s">
        <v>137</v>
      </c>
      <c r="BM107" s="25" t="s">
        <v>1142</v>
      </c>
    </row>
    <row r="108" spans="2:47" s="1" customFormat="1" ht="13.5">
      <c r="B108" s="47"/>
      <c r="C108" s="75"/>
      <c r="D108" s="246" t="s">
        <v>146</v>
      </c>
      <c r="E108" s="75"/>
      <c r="F108" s="247" t="s">
        <v>179</v>
      </c>
      <c r="G108" s="75"/>
      <c r="H108" s="75"/>
      <c r="I108" s="204"/>
      <c r="J108" s="75"/>
      <c r="K108" s="75"/>
      <c r="L108" s="73"/>
      <c r="M108" s="248"/>
      <c r="N108" s="48"/>
      <c r="O108" s="48"/>
      <c r="P108" s="48"/>
      <c r="Q108" s="48"/>
      <c r="R108" s="48"/>
      <c r="S108" s="48"/>
      <c r="T108" s="96"/>
      <c r="AT108" s="25" t="s">
        <v>146</v>
      </c>
      <c r="AU108" s="25" t="s">
        <v>85</v>
      </c>
    </row>
    <row r="109" spans="2:51" s="12" customFormat="1" ht="13.5">
      <c r="B109" s="252"/>
      <c r="C109" s="253"/>
      <c r="D109" s="246" t="s">
        <v>180</v>
      </c>
      <c r="E109" s="254" t="s">
        <v>22</v>
      </c>
      <c r="F109" s="255" t="s">
        <v>181</v>
      </c>
      <c r="G109" s="253"/>
      <c r="H109" s="254" t="s">
        <v>22</v>
      </c>
      <c r="I109" s="256"/>
      <c r="J109" s="253"/>
      <c r="K109" s="253"/>
      <c r="L109" s="257"/>
      <c r="M109" s="258"/>
      <c r="N109" s="259"/>
      <c r="O109" s="259"/>
      <c r="P109" s="259"/>
      <c r="Q109" s="259"/>
      <c r="R109" s="259"/>
      <c r="S109" s="259"/>
      <c r="T109" s="260"/>
      <c r="AT109" s="261" t="s">
        <v>180</v>
      </c>
      <c r="AU109" s="261" t="s">
        <v>85</v>
      </c>
      <c r="AV109" s="12" t="s">
        <v>24</v>
      </c>
      <c r="AW109" s="12" t="s">
        <v>39</v>
      </c>
      <c r="AX109" s="12" t="s">
        <v>76</v>
      </c>
      <c r="AY109" s="261" t="s">
        <v>138</v>
      </c>
    </row>
    <row r="110" spans="2:51" s="13" customFormat="1" ht="13.5">
      <c r="B110" s="262"/>
      <c r="C110" s="263"/>
      <c r="D110" s="246" t="s">
        <v>180</v>
      </c>
      <c r="E110" s="264" t="s">
        <v>22</v>
      </c>
      <c r="F110" s="265" t="s">
        <v>1143</v>
      </c>
      <c r="G110" s="263"/>
      <c r="H110" s="266">
        <v>232.88</v>
      </c>
      <c r="I110" s="267"/>
      <c r="J110" s="263"/>
      <c r="K110" s="263"/>
      <c r="L110" s="268"/>
      <c r="M110" s="269"/>
      <c r="N110" s="270"/>
      <c r="O110" s="270"/>
      <c r="P110" s="270"/>
      <c r="Q110" s="270"/>
      <c r="R110" s="270"/>
      <c r="S110" s="270"/>
      <c r="T110" s="271"/>
      <c r="AT110" s="272" t="s">
        <v>180</v>
      </c>
      <c r="AU110" s="272" t="s">
        <v>85</v>
      </c>
      <c r="AV110" s="13" t="s">
        <v>85</v>
      </c>
      <c r="AW110" s="13" t="s">
        <v>39</v>
      </c>
      <c r="AX110" s="13" t="s">
        <v>76</v>
      </c>
      <c r="AY110" s="272" t="s">
        <v>138</v>
      </c>
    </row>
    <row r="111" spans="2:51" s="12" customFormat="1" ht="13.5">
      <c r="B111" s="252"/>
      <c r="C111" s="253"/>
      <c r="D111" s="246" t="s">
        <v>180</v>
      </c>
      <c r="E111" s="254" t="s">
        <v>22</v>
      </c>
      <c r="F111" s="255" t="s">
        <v>1144</v>
      </c>
      <c r="G111" s="253"/>
      <c r="H111" s="254" t="s">
        <v>22</v>
      </c>
      <c r="I111" s="256"/>
      <c r="J111" s="253"/>
      <c r="K111" s="253"/>
      <c r="L111" s="257"/>
      <c r="M111" s="258"/>
      <c r="N111" s="259"/>
      <c r="O111" s="259"/>
      <c r="P111" s="259"/>
      <c r="Q111" s="259"/>
      <c r="R111" s="259"/>
      <c r="S111" s="259"/>
      <c r="T111" s="260"/>
      <c r="AT111" s="261" t="s">
        <v>180</v>
      </c>
      <c r="AU111" s="261" t="s">
        <v>85</v>
      </c>
      <c r="AV111" s="12" t="s">
        <v>24</v>
      </c>
      <c r="AW111" s="12" t="s">
        <v>39</v>
      </c>
      <c r="AX111" s="12" t="s">
        <v>76</v>
      </c>
      <c r="AY111" s="261" t="s">
        <v>138</v>
      </c>
    </row>
    <row r="112" spans="2:51" s="13" customFormat="1" ht="13.5">
      <c r="B112" s="262"/>
      <c r="C112" s="263"/>
      <c r="D112" s="246" t="s">
        <v>180</v>
      </c>
      <c r="E112" s="264" t="s">
        <v>22</v>
      </c>
      <c r="F112" s="265" t="s">
        <v>1145</v>
      </c>
      <c r="G112" s="263"/>
      <c r="H112" s="266">
        <v>105.47</v>
      </c>
      <c r="I112" s="267"/>
      <c r="J112" s="263"/>
      <c r="K112" s="263"/>
      <c r="L112" s="268"/>
      <c r="M112" s="269"/>
      <c r="N112" s="270"/>
      <c r="O112" s="270"/>
      <c r="P112" s="270"/>
      <c r="Q112" s="270"/>
      <c r="R112" s="270"/>
      <c r="S112" s="270"/>
      <c r="T112" s="271"/>
      <c r="AT112" s="272" t="s">
        <v>180</v>
      </c>
      <c r="AU112" s="272" t="s">
        <v>85</v>
      </c>
      <c r="AV112" s="13" t="s">
        <v>85</v>
      </c>
      <c r="AW112" s="13" t="s">
        <v>39</v>
      </c>
      <c r="AX112" s="13" t="s">
        <v>76</v>
      </c>
      <c r="AY112" s="272" t="s">
        <v>138</v>
      </c>
    </row>
    <row r="113" spans="2:51" s="14" customFormat="1" ht="13.5">
      <c r="B113" s="273"/>
      <c r="C113" s="274"/>
      <c r="D113" s="246" t="s">
        <v>180</v>
      </c>
      <c r="E113" s="275" t="s">
        <v>22</v>
      </c>
      <c r="F113" s="276" t="s">
        <v>183</v>
      </c>
      <c r="G113" s="274"/>
      <c r="H113" s="277">
        <v>338.35</v>
      </c>
      <c r="I113" s="278"/>
      <c r="J113" s="274"/>
      <c r="K113" s="274"/>
      <c r="L113" s="279"/>
      <c r="M113" s="280"/>
      <c r="N113" s="281"/>
      <c r="O113" s="281"/>
      <c r="P113" s="281"/>
      <c r="Q113" s="281"/>
      <c r="R113" s="281"/>
      <c r="S113" s="281"/>
      <c r="T113" s="282"/>
      <c r="AT113" s="283" t="s">
        <v>180</v>
      </c>
      <c r="AU113" s="283" t="s">
        <v>85</v>
      </c>
      <c r="AV113" s="14" t="s">
        <v>137</v>
      </c>
      <c r="AW113" s="14" t="s">
        <v>39</v>
      </c>
      <c r="AX113" s="14" t="s">
        <v>24</v>
      </c>
      <c r="AY113" s="283" t="s">
        <v>138</v>
      </c>
    </row>
    <row r="114" spans="2:65" s="1" customFormat="1" ht="16.5" customHeight="1">
      <c r="B114" s="47"/>
      <c r="C114" s="234" t="s">
        <v>206</v>
      </c>
      <c r="D114" s="234" t="s">
        <v>140</v>
      </c>
      <c r="E114" s="235" t="s">
        <v>184</v>
      </c>
      <c r="F114" s="236" t="s">
        <v>185</v>
      </c>
      <c r="G114" s="237" t="s">
        <v>176</v>
      </c>
      <c r="H114" s="238">
        <v>465.76</v>
      </c>
      <c r="I114" s="239"/>
      <c r="J114" s="240">
        <f>ROUND(I114*H114,2)</f>
        <v>0</v>
      </c>
      <c r="K114" s="236" t="s">
        <v>177</v>
      </c>
      <c r="L114" s="73"/>
      <c r="M114" s="241" t="s">
        <v>22</v>
      </c>
      <c r="N114" s="242" t="s">
        <v>47</v>
      </c>
      <c r="O114" s="48"/>
      <c r="P114" s="243">
        <f>O114*H114</f>
        <v>0</v>
      </c>
      <c r="Q114" s="243">
        <v>0</v>
      </c>
      <c r="R114" s="243">
        <f>Q114*H114</f>
        <v>0</v>
      </c>
      <c r="S114" s="243">
        <v>0.22</v>
      </c>
      <c r="T114" s="244">
        <f>S114*H114</f>
        <v>102.4672</v>
      </c>
      <c r="AR114" s="25" t="s">
        <v>137</v>
      </c>
      <c r="AT114" s="25" t="s">
        <v>140</v>
      </c>
      <c r="AU114" s="25" t="s">
        <v>85</v>
      </c>
      <c r="AY114" s="25" t="s">
        <v>138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25" t="s">
        <v>24</v>
      </c>
      <c r="BK114" s="245">
        <f>ROUND(I114*H114,2)</f>
        <v>0</v>
      </c>
      <c r="BL114" s="25" t="s">
        <v>137</v>
      </c>
      <c r="BM114" s="25" t="s">
        <v>1146</v>
      </c>
    </row>
    <row r="115" spans="2:47" s="1" customFormat="1" ht="13.5">
      <c r="B115" s="47"/>
      <c r="C115" s="75"/>
      <c r="D115" s="246" t="s">
        <v>146</v>
      </c>
      <c r="E115" s="75"/>
      <c r="F115" s="247" t="s">
        <v>187</v>
      </c>
      <c r="G115" s="75"/>
      <c r="H115" s="75"/>
      <c r="I115" s="204"/>
      <c r="J115" s="75"/>
      <c r="K115" s="75"/>
      <c r="L115" s="73"/>
      <c r="M115" s="248"/>
      <c r="N115" s="48"/>
      <c r="O115" s="48"/>
      <c r="P115" s="48"/>
      <c r="Q115" s="48"/>
      <c r="R115" s="48"/>
      <c r="S115" s="48"/>
      <c r="T115" s="96"/>
      <c r="AT115" s="25" t="s">
        <v>146</v>
      </c>
      <c r="AU115" s="25" t="s">
        <v>85</v>
      </c>
    </row>
    <row r="116" spans="2:51" s="12" customFormat="1" ht="13.5">
      <c r="B116" s="252"/>
      <c r="C116" s="253"/>
      <c r="D116" s="246" t="s">
        <v>180</v>
      </c>
      <c r="E116" s="254" t="s">
        <v>22</v>
      </c>
      <c r="F116" s="255" t="s">
        <v>188</v>
      </c>
      <c r="G116" s="253"/>
      <c r="H116" s="254" t="s">
        <v>22</v>
      </c>
      <c r="I116" s="256"/>
      <c r="J116" s="253"/>
      <c r="K116" s="253"/>
      <c r="L116" s="257"/>
      <c r="M116" s="258"/>
      <c r="N116" s="259"/>
      <c r="O116" s="259"/>
      <c r="P116" s="259"/>
      <c r="Q116" s="259"/>
      <c r="R116" s="259"/>
      <c r="S116" s="259"/>
      <c r="T116" s="260"/>
      <c r="AT116" s="261" t="s">
        <v>180</v>
      </c>
      <c r="AU116" s="261" t="s">
        <v>85</v>
      </c>
      <c r="AV116" s="12" t="s">
        <v>24</v>
      </c>
      <c r="AW116" s="12" t="s">
        <v>39</v>
      </c>
      <c r="AX116" s="12" t="s">
        <v>76</v>
      </c>
      <c r="AY116" s="261" t="s">
        <v>138</v>
      </c>
    </row>
    <row r="117" spans="2:51" s="13" customFormat="1" ht="13.5">
      <c r="B117" s="262"/>
      <c r="C117" s="263"/>
      <c r="D117" s="246" t="s">
        <v>180</v>
      </c>
      <c r="E117" s="264" t="s">
        <v>22</v>
      </c>
      <c r="F117" s="265" t="s">
        <v>1147</v>
      </c>
      <c r="G117" s="263"/>
      <c r="H117" s="266">
        <v>465.76</v>
      </c>
      <c r="I117" s="267"/>
      <c r="J117" s="263"/>
      <c r="K117" s="263"/>
      <c r="L117" s="268"/>
      <c r="M117" s="269"/>
      <c r="N117" s="270"/>
      <c r="O117" s="270"/>
      <c r="P117" s="270"/>
      <c r="Q117" s="270"/>
      <c r="R117" s="270"/>
      <c r="S117" s="270"/>
      <c r="T117" s="271"/>
      <c r="AT117" s="272" t="s">
        <v>180</v>
      </c>
      <c r="AU117" s="272" t="s">
        <v>85</v>
      </c>
      <c r="AV117" s="13" t="s">
        <v>85</v>
      </c>
      <c r="AW117" s="13" t="s">
        <v>39</v>
      </c>
      <c r="AX117" s="13" t="s">
        <v>76</v>
      </c>
      <c r="AY117" s="272" t="s">
        <v>138</v>
      </c>
    </row>
    <row r="118" spans="2:51" s="14" customFormat="1" ht="13.5">
      <c r="B118" s="273"/>
      <c r="C118" s="274"/>
      <c r="D118" s="246" t="s">
        <v>180</v>
      </c>
      <c r="E118" s="275" t="s">
        <v>22</v>
      </c>
      <c r="F118" s="276" t="s">
        <v>183</v>
      </c>
      <c r="G118" s="274"/>
      <c r="H118" s="277">
        <v>465.76</v>
      </c>
      <c r="I118" s="278"/>
      <c r="J118" s="274"/>
      <c r="K118" s="274"/>
      <c r="L118" s="279"/>
      <c r="M118" s="280"/>
      <c r="N118" s="281"/>
      <c r="O118" s="281"/>
      <c r="P118" s="281"/>
      <c r="Q118" s="281"/>
      <c r="R118" s="281"/>
      <c r="S118" s="281"/>
      <c r="T118" s="282"/>
      <c r="AT118" s="283" t="s">
        <v>180</v>
      </c>
      <c r="AU118" s="283" t="s">
        <v>85</v>
      </c>
      <c r="AV118" s="14" t="s">
        <v>137</v>
      </c>
      <c r="AW118" s="14" t="s">
        <v>39</v>
      </c>
      <c r="AX118" s="14" t="s">
        <v>24</v>
      </c>
      <c r="AY118" s="283" t="s">
        <v>138</v>
      </c>
    </row>
    <row r="119" spans="2:65" s="1" customFormat="1" ht="16.5" customHeight="1">
      <c r="B119" s="47"/>
      <c r="C119" s="234" t="s">
        <v>212</v>
      </c>
      <c r="D119" s="234" t="s">
        <v>140</v>
      </c>
      <c r="E119" s="235" t="s">
        <v>190</v>
      </c>
      <c r="F119" s="236" t="s">
        <v>191</v>
      </c>
      <c r="G119" s="237" t="s">
        <v>176</v>
      </c>
      <c r="H119" s="238">
        <v>349.32</v>
      </c>
      <c r="I119" s="239"/>
      <c r="J119" s="240">
        <f>ROUND(I119*H119,2)</f>
        <v>0</v>
      </c>
      <c r="K119" s="236" t="s">
        <v>177</v>
      </c>
      <c r="L119" s="73"/>
      <c r="M119" s="241" t="s">
        <v>22</v>
      </c>
      <c r="N119" s="242" t="s">
        <v>47</v>
      </c>
      <c r="O119" s="48"/>
      <c r="P119" s="243">
        <f>O119*H119</f>
        <v>0</v>
      </c>
      <c r="Q119" s="243">
        <v>0</v>
      </c>
      <c r="R119" s="243">
        <f>Q119*H119</f>
        <v>0</v>
      </c>
      <c r="S119" s="243">
        <v>0.316</v>
      </c>
      <c r="T119" s="244">
        <f>S119*H119</f>
        <v>110.38512</v>
      </c>
      <c r="AR119" s="25" t="s">
        <v>137</v>
      </c>
      <c r="AT119" s="25" t="s">
        <v>140</v>
      </c>
      <c r="AU119" s="25" t="s">
        <v>85</v>
      </c>
      <c r="AY119" s="25" t="s">
        <v>138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5" t="s">
        <v>24</v>
      </c>
      <c r="BK119" s="245">
        <f>ROUND(I119*H119,2)</f>
        <v>0</v>
      </c>
      <c r="BL119" s="25" t="s">
        <v>137</v>
      </c>
      <c r="BM119" s="25" t="s">
        <v>1148</v>
      </c>
    </row>
    <row r="120" spans="2:47" s="1" customFormat="1" ht="13.5">
      <c r="B120" s="47"/>
      <c r="C120" s="75"/>
      <c r="D120" s="246" t="s">
        <v>146</v>
      </c>
      <c r="E120" s="75"/>
      <c r="F120" s="247" t="s">
        <v>193</v>
      </c>
      <c r="G120" s="75"/>
      <c r="H120" s="75"/>
      <c r="I120" s="204"/>
      <c r="J120" s="75"/>
      <c r="K120" s="75"/>
      <c r="L120" s="73"/>
      <c r="M120" s="248"/>
      <c r="N120" s="48"/>
      <c r="O120" s="48"/>
      <c r="P120" s="48"/>
      <c r="Q120" s="48"/>
      <c r="R120" s="48"/>
      <c r="S120" s="48"/>
      <c r="T120" s="96"/>
      <c r="AT120" s="25" t="s">
        <v>146</v>
      </c>
      <c r="AU120" s="25" t="s">
        <v>85</v>
      </c>
    </row>
    <row r="121" spans="2:51" s="12" customFormat="1" ht="13.5">
      <c r="B121" s="252"/>
      <c r="C121" s="253"/>
      <c r="D121" s="246" t="s">
        <v>180</v>
      </c>
      <c r="E121" s="254" t="s">
        <v>22</v>
      </c>
      <c r="F121" s="255" t="s">
        <v>194</v>
      </c>
      <c r="G121" s="253"/>
      <c r="H121" s="254" t="s">
        <v>22</v>
      </c>
      <c r="I121" s="256"/>
      <c r="J121" s="253"/>
      <c r="K121" s="253"/>
      <c r="L121" s="257"/>
      <c r="M121" s="258"/>
      <c r="N121" s="259"/>
      <c r="O121" s="259"/>
      <c r="P121" s="259"/>
      <c r="Q121" s="259"/>
      <c r="R121" s="259"/>
      <c r="S121" s="259"/>
      <c r="T121" s="260"/>
      <c r="AT121" s="261" t="s">
        <v>180</v>
      </c>
      <c r="AU121" s="261" t="s">
        <v>85</v>
      </c>
      <c r="AV121" s="12" t="s">
        <v>24</v>
      </c>
      <c r="AW121" s="12" t="s">
        <v>39</v>
      </c>
      <c r="AX121" s="12" t="s">
        <v>76</v>
      </c>
      <c r="AY121" s="261" t="s">
        <v>138</v>
      </c>
    </row>
    <row r="122" spans="2:51" s="13" customFormat="1" ht="13.5">
      <c r="B122" s="262"/>
      <c r="C122" s="263"/>
      <c r="D122" s="246" t="s">
        <v>180</v>
      </c>
      <c r="E122" s="264" t="s">
        <v>22</v>
      </c>
      <c r="F122" s="265" t="s">
        <v>1149</v>
      </c>
      <c r="G122" s="263"/>
      <c r="H122" s="266">
        <v>349.32</v>
      </c>
      <c r="I122" s="267"/>
      <c r="J122" s="263"/>
      <c r="K122" s="263"/>
      <c r="L122" s="268"/>
      <c r="M122" s="269"/>
      <c r="N122" s="270"/>
      <c r="O122" s="270"/>
      <c r="P122" s="270"/>
      <c r="Q122" s="270"/>
      <c r="R122" s="270"/>
      <c r="S122" s="270"/>
      <c r="T122" s="271"/>
      <c r="AT122" s="272" t="s">
        <v>180</v>
      </c>
      <c r="AU122" s="272" t="s">
        <v>85</v>
      </c>
      <c r="AV122" s="13" t="s">
        <v>85</v>
      </c>
      <c r="AW122" s="13" t="s">
        <v>39</v>
      </c>
      <c r="AX122" s="13" t="s">
        <v>76</v>
      </c>
      <c r="AY122" s="272" t="s">
        <v>138</v>
      </c>
    </row>
    <row r="123" spans="2:51" s="14" customFormat="1" ht="13.5">
      <c r="B123" s="273"/>
      <c r="C123" s="274"/>
      <c r="D123" s="246" t="s">
        <v>180</v>
      </c>
      <c r="E123" s="275" t="s">
        <v>22</v>
      </c>
      <c r="F123" s="276" t="s">
        <v>183</v>
      </c>
      <c r="G123" s="274"/>
      <c r="H123" s="277">
        <v>349.32</v>
      </c>
      <c r="I123" s="278"/>
      <c r="J123" s="274"/>
      <c r="K123" s="274"/>
      <c r="L123" s="279"/>
      <c r="M123" s="280"/>
      <c r="N123" s="281"/>
      <c r="O123" s="281"/>
      <c r="P123" s="281"/>
      <c r="Q123" s="281"/>
      <c r="R123" s="281"/>
      <c r="S123" s="281"/>
      <c r="T123" s="282"/>
      <c r="AT123" s="283" t="s">
        <v>180</v>
      </c>
      <c r="AU123" s="283" t="s">
        <v>85</v>
      </c>
      <c r="AV123" s="14" t="s">
        <v>137</v>
      </c>
      <c r="AW123" s="14" t="s">
        <v>39</v>
      </c>
      <c r="AX123" s="14" t="s">
        <v>24</v>
      </c>
      <c r="AY123" s="283" t="s">
        <v>138</v>
      </c>
    </row>
    <row r="124" spans="2:65" s="1" customFormat="1" ht="25.5" customHeight="1">
      <c r="B124" s="47"/>
      <c r="C124" s="234" t="s">
        <v>218</v>
      </c>
      <c r="D124" s="234" t="s">
        <v>140</v>
      </c>
      <c r="E124" s="235" t="s">
        <v>196</v>
      </c>
      <c r="F124" s="236" t="s">
        <v>197</v>
      </c>
      <c r="G124" s="237" t="s">
        <v>176</v>
      </c>
      <c r="H124" s="238">
        <v>465.76</v>
      </c>
      <c r="I124" s="239"/>
      <c r="J124" s="240">
        <f>ROUND(I124*H124,2)</f>
        <v>0</v>
      </c>
      <c r="K124" s="236" t="s">
        <v>177</v>
      </c>
      <c r="L124" s="73"/>
      <c r="M124" s="241" t="s">
        <v>22</v>
      </c>
      <c r="N124" s="242" t="s">
        <v>47</v>
      </c>
      <c r="O124" s="48"/>
      <c r="P124" s="243">
        <f>O124*H124</f>
        <v>0</v>
      </c>
      <c r="Q124" s="243">
        <v>6E-05</v>
      </c>
      <c r="R124" s="243">
        <f>Q124*H124</f>
        <v>0.0279456</v>
      </c>
      <c r="S124" s="243">
        <v>0.103</v>
      </c>
      <c r="T124" s="244">
        <f>S124*H124</f>
        <v>47.973279999999995</v>
      </c>
      <c r="AR124" s="25" t="s">
        <v>137</v>
      </c>
      <c r="AT124" s="25" t="s">
        <v>140</v>
      </c>
      <c r="AU124" s="25" t="s">
        <v>85</v>
      </c>
      <c r="AY124" s="25" t="s">
        <v>138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24</v>
      </c>
      <c r="BK124" s="245">
        <f>ROUND(I124*H124,2)</f>
        <v>0</v>
      </c>
      <c r="BL124" s="25" t="s">
        <v>137</v>
      </c>
      <c r="BM124" s="25" t="s">
        <v>1150</v>
      </c>
    </row>
    <row r="125" spans="2:47" s="1" customFormat="1" ht="13.5">
      <c r="B125" s="47"/>
      <c r="C125" s="75"/>
      <c r="D125" s="246" t="s">
        <v>146</v>
      </c>
      <c r="E125" s="75"/>
      <c r="F125" s="247" t="s">
        <v>199</v>
      </c>
      <c r="G125" s="75"/>
      <c r="H125" s="75"/>
      <c r="I125" s="204"/>
      <c r="J125" s="75"/>
      <c r="K125" s="75"/>
      <c r="L125" s="73"/>
      <c r="M125" s="248"/>
      <c r="N125" s="48"/>
      <c r="O125" s="48"/>
      <c r="P125" s="48"/>
      <c r="Q125" s="48"/>
      <c r="R125" s="48"/>
      <c r="S125" s="48"/>
      <c r="T125" s="96"/>
      <c r="AT125" s="25" t="s">
        <v>146</v>
      </c>
      <c r="AU125" s="25" t="s">
        <v>85</v>
      </c>
    </row>
    <row r="126" spans="2:51" s="13" customFormat="1" ht="13.5">
      <c r="B126" s="262"/>
      <c r="C126" s="263"/>
      <c r="D126" s="246" t="s">
        <v>180</v>
      </c>
      <c r="E126" s="264" t="s">
        <v>22</v>
      </c>
      <c r="F126" s="265" t="s">
        <v>1151</v>
      </c>
      <c r="G126" s="263"/>
      <c r="H126" s="266">
        <v>465.76</v>
      </c>
      <c r="I126" s="267"/>
      <c r="J126" s="263"/>
      <c r="K126" s="263"/>
      <c r="L126" s="268"/>
      <c r="M126" s="269"/>
      <c r="N126" s="270"/>
      <c r="O126" s="270"/>
      <c r="P126" s="270"/>
      <c r="Q126" s="270"/>
      <c r="R126" s="270"/>
      <c r="S126" s="270"/>
      <c r="T126" s="271"/>
      <c r="AT126" s="272" t="s">
        <v>180</v>
      </c>
      <c r="AU126" s="272" t="s">
        <v>85</v>
      </c>
      <c r="AV126" s="13" t="s">
        <v>85</v>
      </c>
      <c r="AW126" s="13" t="s">
        <v>39</v>
      </c>
      <c r="AX126" s="13" t="s">
        <v>76</v>
      </c>
      <c r="AY126" s="272" t="s">
        <v>138</v>
      </c>
    </row>
    <row r="127" spans="2:51" s="14" customFormat="1" ht="13.5">
      <c r="B127" s="273"/>
      <c r="C127" s="274"/>
      <c r="D127" s="246" t="s">
        <v>180</v>
      </c>
      <c r="E127" s="275" t="s">
        <v>22</v>
      </c>
      <c r="F127" s="276" t="s">
        <v>183</v>
      </c>
      <c r="G127" s="274"/>
      <c r="H127" s="277">
        <v>465.76</v>
      </c>
      <c r="I127" s="278"/>
      <c r="J127" s="274"/>
      <c r="K127" s="274"/>
      <c r="L127" s="279"/>
      <c r="M127" s="280"/>
      <c r="N127" s="281"/>
      <c r="O127" s="281"/>
      <c r="P127" s="281"/>
      <c r="Q127" s="281"/>
      <c r="R127" s="281"/>
      <c r="S127" s="281"/>
      <c r="T127" s="282"/>
      <c r="AT127" s="283" t="s">
        <v>180</v>
      </c>
      <c r="AU127" s="283" t="s">
        <v>85</v>
      </c>
      <c r="AV127" s="14" t="s">
        <v>137</v>
      </c>
      <c r="AW127" s="14" t="s">
        <v>39</v>
      </c>
      <c r="AX127" s="14" t="s">
        <v>24</v>
      </c>
      <c r="AY127" s="283" t="s">
        <v>138</v>
      </c>
    </row>
    <row r="128" spans="2:65" s="1" customFormat="1" ht="16.5" customHeight="1">
      <c r="B128" s="47"/>
      <c r="C128" s="234" t="s">
        <v>224</v>
      </c>
      <c r="D128" s="234" t="s">
        <v>140</v>
      </c>
      <c r="E128" s="235" t="s">
        <v>1152</v>
      </c>
      <c r="F128" s="236" t="s">
        <v>1153</v>
      </c>
      <c r="G128" s="237" t="s">
        <v>203</v>
      </c>
      <c r="H128" s="238">
        <v>120</v>
      </c>
      <c r="I128" s="239"/>
      <c r="J128" s="240">
        <f>ROUND(I128*H128,2)</f>
        <v>0</v>
      </c>
      <c r="K128" s="236" t="s">
        <v>177</v>
      </c>
      <c r="L128" s="73"/>
      <c r="M128" s="241" t="s">
        <v>22</v>
      </c>
      <c r="N128" s="242" t="s">
        <v>47</v>
      </c>
      <c r="O128" s="48"/>
      <c r="P128" s="243">
        <f>O128*H128</f>
        <v>0</v>
      </c>
      <c r="Q128" s="243">
        <v>0</v>
      </c>
      <c r="R128" s="243">
        <f>Q128*H128</f>
        <v>0</v>
      </c>
      <c r="S128" s="243">
        <v>0.205</v>
      </c>
      <c r="T128" s="244">
        <f>S128*H128</f>
        <v>24.599999999999998</v>
      </c>
      <c r="AR128" s="25" t="s">
        <v>137</v>
      </c>
      <c r="AT128" s="25" t="s">
        <v>140</v>
      </c>
      <c r="AU128" s="25" t="s">
        <v>85</v>
      </c>
      <c r="AY128" s="25" t="s">
        <v>138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24</v>
      </c>
      <c r="BK128" s="245">
        <f>ROUND(I128*H128,2)</f>
        <v>0</v>
      </c>
      <c r="BL128" s="25" t="s">
        <v>137</v>
      </c>
      <c r="BM128" s="25" t="s">
        <v>1154</v>
      </c>
    </row>
    <row r="129" spans="2:47" s="1" customFormat="1" ht="13.5">
      <c r="B129" s="47"/>
      <c r="C129" s="75"/>
      <c r="D129" s="246" t="s">
        <v>146</v>
      </c>
      <c r="E129" s="75"/>
      <c r="F129" s="247" t="s">
        <v>1155</v>
      </c>
      <c r="G129" s="75"/>
      <c r="H129" s="75"/>
      <c r="I129" s="204"/>
      <c r="J129" s="75"/>
      <c r="K129" s="75"/>
      <c r="L129" s="73"/>
      <c r="M129" s="248"/>
      <c r="N129" s="48"/>
      <c r="O129" s="48"/>
      <c r="P129" s="48"/>
      <c r="Q129" s="48"/>
      <c r="R129" s="48"/>
      <c r="S129" s="48"/>
      <c r="T129" s="96"/>
      <c r="AT129" s="25" t="s">
        <v>146</v>
      </c>
      <c r="AU129" s="25" t="s">
        <v>85</v>
      </c>
    </row>
    <row r="130" spans="2:65" s="1" customFormat="1" ht="16.5" customHeight="1">
      <c r="B130" s="47"/>
      <c r="C130" s="234" t="s">
        <v>29</v>
      </c>
      <c r="D130" s="234" t="s">
        <v>140</v>
      </c>
      <c r="E130" s="235" t="s">
        <v>201</v>
      </c>
      <c r="F130" s="236" t="s">
        <v>202</v>
      </c>
      <c r="G130" s="237" t="s">
        <v>203</v>
      </c>
      <c r="H130" s="238">
        <v>25</v>
      </c>
      <c r="I130" s="239"/>
      <c r="J130" s="240">
        <f>ROUND(I130*H130,2)</f>
        <v>0</v>
      </c>
      <c r="K130" s="236" t="s">
        <v>177</v>
      </c>
      <c r="L130" s="73"/>
      <c r="M130" s="241" t="s">
        <v>22</v>
      </c>
      <c r="N130" s="242" t="s">
        <v>47</v>
      </c>
      <c r="O130" s="48"/>
      <c r="P130" s="243">
        <f>O130*H130</f>
        <v>0</v>
      </c>
      <c r="Q130" s="243">
        <v>0.00789</v>
      </c>
      <c r="R130" s="243">
        <f>Q130*H130</f>
        <v>0.19724999999999998</v>
      </c>
      <c r="S130" s="243">
        <v>0</v>
      </c>
      <c r="T130" s="244">
        <f>S130*H130</f>
        <v>0</v>
      </c>
      <c r="AR130" s="25" t="s">
        <v>137</v>
      </c>
      <c r="AT130" s="25" t="s">
        <v>140</v>
      </c>
      <c r="AU130" s="25" t="s">
        <v>85</v>
      </c>
      <c r="AY130" s="25" t="s">
        <v>138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24</v>
      </c>
      <c r="BK130" s="245">
        <f>ROUND(I130*H130,2)</f>
        <v>0</v>
      </c>
      <c r="BL130" s="25" t="s">
        <v>137</v>
      </c>
      <c r="BM130" s="25" t="s">
        <v>1156</v>
      </c>
    </row>
    <row r="131" spans="2:47" s="1" customFormat="1" ht="13.5">
      <c r="B131" s="47"/>
      <c r="C131" s="75"/>
      <c r="D131" s="246" t="s">
        <v>146</v>
      </c>
      <c r="E131" s="75"/>
      <c r="F131" s="247" t="s">
        <v>205</v>
      </c>
      <c r="G131" s="75"/>
      <c r="H131" s="75"/>
      <c r="I131" s="204"/>
      <c r="J131" s="75"/>
      <c r="K131" s="75"/>
      <c r="L131" s="73"/>
      <c r="M131" s="248"/>
      <c r="N131" s="48"/>
      <c r="O131" s="48"/>
      <c r="P131" s="48"/>
      <c r="Q131" s="48"/>
      <c r="R131" s="48"/>
      <c r="S131" s="48"/>
      <c r="T131" s="96"/>
      <c r="AT131" s="25" t="s">
        <v>146</v>
      </c>
      <c r="AU131" s="25" t="s">
        <v>85</v>
      </c>
    </row>
    <row r="132" spans="2:65" s="1" customFormat="1" ht="16.5" customHeight="1">
      <c r="B132" s="47"/>
      <c r="C132" s="234" t="s">
        <v>236</v>
      </c>
      <c r="D132" s="234" t="s">
        <v>140</v>
      </c>
      <c r="E132" s="235" t="s">
        <v>207</v>
      </c>
      <c r="F132" s="236" t="s">
        <v>208</v>
      </c>
      <c r="G132" s="237" t="s">
        <v>209</v>
      </c>
      <c r="H132" s="238">
        <v>240</v>
      </c>
      <c r="I132" s="239"/>
      <c r="J132" s="240">
        <f>ROUND(I132*H132,2)</f>
        <v>0</v>
      </c>
      <c r="K132" s="236" t="s">
        <v>177</v>
      </c>
      <c r="L132" s="73"/>
      <c r="M132" s="241" t="s">
        <v>22</v>
      </c>
      <c r="N132" s="242" t="s">
        <v>47</v>
      </c>
      <c r="O132" s="4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AR132" s="25" t="s">
        <v>137</v>
      </c>
      <c r="AT132" s="25" t="s">
        <v>140</v>
      </c>
      <c r="AU132" s="25" t="s">
        <v>85</v>
      </c>
      <c r="AY132" s="25" t="s">
        <v>138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24</v>
      </c>
      <c r="BK132" s="245">
        <f>ROUND(I132*H132,2)</f>
        <v>0</v>
      </c>
      <c r="BL132" s="25" t="s">
        <v>137</v>
      </c>
      <c r="BM132" s="25" t="s">
        <v>210</v>
      </c>
    </row>
    <row r="133" spans="2:47" s="1" customFormat="1" ht="13.5">
      <c r="B133" s="47"/>
      <c r="C133" s="75"/>
      <c r="D133" s="246" t="s">
        <v>146</v>
      </c>
      <c r="E133" s="75"/>
      <c r="F133" s="247" t="s">
        <v>211</v>
      </c>
      <c r="G133" s="75"/>
      <c r="H133" s="75"/>
      <c r="I133" s="204"/>
      <c r="J133" s="75"/>
      <c r="K133" s="75"/>
      <c r="L133" s="73"/>
      <c r="M133" s="248"/>
      <c r="N133" s="48"/>
      <c r="O133" s="48"/>
      <c r="P133" s="48"/>
      <c r="Q133" s="48"/>
      <c r="R133" s="48"/>
      <c r="S133" s="48"/>
      <c r="T133" s="96"/>
      <c r="AT133" s="25" t="s">
        <v>146</v>
      </c>
      <c r="AU133" s="25" t="s">
        <v>85</v>
      </c>
    </row>
    <row r="134" spans="2:65" s="1" customFormat="1" ht="25.5" customHeight="1">
      <c r="B134" s="47"/>
      <c r="C134" s="234" t="s">
        <v>247</v>
      </c>
      <c r="D134" s="234" t="s">
        <v>140</v>
      </c>
      <c r="E134" s="235" t="s">
        <v>213</v>
      </c>
      <c r="F134" s="236" t="s">
        <v>214</v>
      </c>
      <c r="G134" s="237" t="s">
        <v>215</v>
      </c>
      <c r="H134" s="238">
        <v>30</v>
      </c>
      <c r="I134" s="239"/>
      <c r="J134" s="240">
        <f>ROUND(I134*H134,2)</f>
        <v>0</v>
      </c>
      <c r="K134" s="236" t="s">
        <v>177</v>
      </c>
      <c r="L134" s="73"/>
      <c r="M134" s="241" t="s">
        <v>22</v>
      </c>
      <c r="N134" s="242" t="s">
        <v>47</v>
      </c>
      <c r="O134" s="4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AR134" s="25" t="s">
        <v>137</v>
      </c>
      <c r="AT134" s="25" t="s">
        <v>140</v>
      </c>
      <c r="AU134" s="25" t="s">
        <v>85</v>
      </c>
      <c r="AY134" s="25" t="s">
        <v>138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24</v>
      </c>
      <c r="BK134" s="245">
        <f>ROUND(I134*H134,2)</f>
        <v>0</v>
      </c>
      <c r="BL134" s="25" t="s">
        <v>137</v>
      </c>
      <c r="BM134" s="25" t="s">
        <v>216</v>
      </c>
    </row>
    <row r="135" spans="2:47" s="1" customFormat="1" ht="13.5">
      <c r="B135" s="47"/>
      <c r="C135" s="75"/>
      <c r="D135" s="246" t="s">
        <v>146</v>
      </c>
      <c r="E135" s="75"/>
      <c r="F135" s="247" t="s">
        <v>217</v>
      </c>
      <c r="G135" s="75"/>
      <c r="H135" s="75"/>
      <c r="I135" s="204"/>
      <c r="J135" s="75"/>
      <c r="K135" s="75"/>
      <c r="L135" s="73"/>
      <c r="M135" s="248"/>
      <c r="N135" s="48"/>
      <c r="O135" s="48"/>
      <c r="P135" s="48"/>
      <c r="Q135" s="48"/>
      <c r="R135" s="48"/>
      <c r="S135" s="48"/>
      <c r="T135" s="96"/>
      <c r="AT135" s="25" t="s">
        <v>146</v>
      </c>
      <c r="AU135" s="25" t="s">
        <v>85</v>
      </c>
    </row>
    <row r="136" spans="2:65" s="1" customFormat="1" ht="16.5" customHeight="1">
      <c r="B136" s="47"/>
      <c r="C136" s="234" t="s">
        <v>253</v>
      </c>
      <c r="D136" s="234" t="s">
        <v>140</v>
      </c>
      <c r="E136" s="235" t="s">
        <v>1157</v>
      </c>
      <c r="F136" s="236" t="s">
        <v>1158</v>
      </c>
      <c r="G136" s="237" t="s">
        <v>232</v>
      </c>
      <c r="H136" s="238">
        <v>2.1</v>
      </c>
      <c r="I136" s="239"/>
      <c r="J136" s="240">
        <f>ROUND(I136*H136,2)</f>
        <v>0</v>
      </c>
      <c r="K136" s="236" t="s">
        <v>177</v>
      </c>
      <c r="L136" s="73"/>
      <c r="M136" s="241" t="s">
        <v>22</v>
      </c>
      <c r="N136" s="242" t="s">
        <v>47</v>
      </c>
      <c r="O136" s="4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AR136" s="25" t="s">
        <v>137</v>
      </c>
      <c r="AT136" s="25" t="s">
        <v>140</v>
      </c>
      <c r="AU136" s="25" t="s">
        <v>85</v>
      </c>
      <c r="AY136" s="25" t="s">
        <v>138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24</v>
      </c>
      <c r="BK136" s="245">
        <f>ROUND(I136*H136,2)</f>
        <v>0</v>
      </c>
      <c r="BL136" s="25" t="s">
        <v>137</v>
      </c>
      <c r="BM136" s="25" t="s">
        <v>1159</v>
      </c>
    </row>
    <row r="137" spans="2:47" s="1" customFormat="1" ht="13.5">
      <c r="B137" s="47"/>
      <c r="C137" s="75"/>
      <c r="D137" s="246" t="s">
        <v>146</v>
      </c>
      <c r="E137" s="75"/>
      <c r="F137" s="247" t="s">
        <v>1160</v>
      </c>
      <c r="G137" s="75"/>
      <c r="H137" s="75"/>
      <c r="I137" s="204"/>
      <c r="J137" s="75"/>
      <c r="K137" s="75"/>
      <c r="L137" s="73"/>
      <c r="M137" s="248"/>
      <c r="N137" s="48"/>
      <c r="O137" s="48"/>
      <c r="P137" s="48"/>
      <c r="Q137" s="48"/>
      <c r="R137" s="48"/>
      <c r="S137" s="48"/>
      <c r="T137" s="96"/>
      <c r="AT137" s="25" t="s">
        <v>146</v>
      </c>
      <c r="AU137" s="25" t="s">
        <v>85</v>
      </c>
    </row>
    <row r="138" spans="2:51" s="13" customFormat="1" ht="13.5">
      <c r="B138" s="262"/>
      <c r="C138" s="263"/>
      <c r="D138" s="246" t="s">
        <v>180</v>
      </c>
      <c r="E138" s="264" t="s">
        <v>22</v>
      </c>
      <c r="F138" s="265" t="s">
        <v>1161</v>
      </c>
      <c r="G138" s="263"/>
      <c r="H138" s="266">
        <v>2.1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AT138" s="272" t="s">
        <v>180</v>
      </c>
      <c r="AU138" s="272" t="s">
        <v>85</v>
      </c>
      <c r="AV138" s="13" t="s">
        <v>85</v>
      </c>
      <c r="AW138" s="13" t="s">
        <v>39</v>
      </c>
      <c r="AX138" s="13" t="s">
        <v>76</v>
      </c>
      <c r="AY138" s="272" t="s">
        <v>138</v>
      </c>
    </row>
    <row r="139" spans="2:51" s="14" customFormat="1" ht="13.5">
      <c r="B139" s="273"/>
      <c r="C139" s="274"/>
      <c r="D139" s="246" t="s">
        <v>180</v>
      </c>
      <c r="E139" s="275" t="s">
        <v>22</v>
      </c>
      <c r="F139" s="276" t="s">
        <v>183</v>
      </c>
      <c r="G139" s="274"/>
      <c r="H139" s="277">
        <v>2.1</v>
      </c>
      <c r="I139" s="278"/>
      <c r="J139" s="274"/>
      <c r="K139" s="274"/>
      <c r="L139" s="279"/>
      <c r="M139" s="280"/>
      <c r="N139" s="281"/>
      <c r="O139" s="281"/>
      <c r="P139" s="281"/>
      <c r="Q139" s="281"/>
      <c r="R139" s="281"/>
      <c r="S139" s="281"/>
      <c r="T139" s="282"/>
      <c r="AT139" s="283" t="s">
        <v>180</v>
      </c>
      <c r="AU139" s="283" t="s">
        <v>85</v>
      </c>
      <c r="AV139" s="14" t="s">
        <v>137</v>
      </c>
      <c r="AW139" s="14" t="s">
        <v>39</v>
      </c>
      <c r="AX139" s="14" t="s">
        <v>24</v>
      </c>
      <c r="AY139" s="283" t="s">
        <v>138</v>
      </c>
    </row>
    <row r="140" spans="2:65" s="1" customFormat="1" ht="16.5" customHeight="1">
      <c r="B140" s="47"/>
      <c r="C140" s="234" t="s">
        <v>259</v>
      </c>
      <c r="D140" s="234" t="s">
        <v>140</v>
      </c>
      <c r="E140" s="235" t="s">
        <v>237</v>
      </c>
      <c r="F140" s="236" t="s">
        <v>238</v>
      </c>
      <c r="G140" s="237" t="s">
        <v>232</v>
      </c>
      <c r="H140" s="238">
        <v>321.135</v>
      </c>
      <c r="I140" s="239"/>
      <c r="J140" s="240">
        <f>ROUND(I140*H140,2)</f>
        <v>0</v>
      </c>
      <c r="K140" s="236" t="s">
        <v>177</v>
      </c>
      <c r="L140" s="73"/>
      <c r="M140" s="241" t="s">
        <v>22</v>
      </c>
      <c r="N140" s="242" t="s">
        <v>47</v>
      </c>
      <c r="O140" s="4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AR140" s="25" t="s">
        <v>137</v>
      </c>
      <c r="AT140" s="25" t="s">
        <v>140</v>
      </c>
      <c r="AU140" s="25" t="s">
        <v>85</v>
      </c>
      <c r="AY140" s="25" t="s">
        <v>138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24</v>
      </c>
      <c r="BK140" s="245">
        <f>ROUND(I140*H140,2)</f>
        <v>0</v>
      </c>
      <c r="BL140" s="25" t="s">
        <v>137</v>
      </c>
      <c r="BM140" s="25" t="s">
        <v>239</v>
      </c>
    </row>
    <row r="141" spans="2:47" s="1" customFormat="1" ht="13.5">
      <c r="B141" s="47"/>
      <c r="C141" s="75"/>
      <c r="D141" s="246" t="s">
        <v>146</v>
      </c>
      <c r="E141" s="75"/>
      <c r="F141" s="247" t="s">
        <v>240</v>
      </c>
      <c r="G141" s="75"/>
      <c r="H141" s="75"/>
      <c r="I141" s="204"/>
      <c r="J141" s="75"/>
      <c r="K141" s="75"/>
      <c r="L141" s="73"/>
      <c r="M141" s="248"/>
      <c r="N141" s="48"/>
      <c r="O141" s="48"/>
      <c r="P141" s="48"/>
      <c r="Q141" s="48"/>
      <c r="R141" s="48"/>
      <c r="S141" s="48"/>
      <c r="T141" s="96"/>
      <c r="AT141" s="25" t="s">
        <v>146</v>
      </c>
      <c r="AU141" s="25" t="s">
        <v>85</v>
      </c>
    </row>
    <row r="142" spans="2:51" s="12" customFormat="1" ht="13.5">
      <c r="B142" s="252"/>
      <c r="C142" s="253"/>
      <c r="D142" s="246" t="s">
        <v>180</v>
      </c>
      <c r="E142" s="254" t="s">
        <v>22</v>
      </c>
      <c r="F142" s="255" t="s">
        <v>241</v>
      </c>
      <c r="G142" s="253"/>
      <c r="H142" s="254" t="s">
        <v>22</v>
      </c>
      <c r="I142" s="256"/>
      <c r="J142" s="253"/>
      <c r="K142" s="253"/>
      <c r="L142" s="257"/>
      <c r="M142" s="258"/>
      <c r="N142" s="259"/>
      <c r="O142" s="259"/>
      <c r="P142" s="259"/>
      <c r="Q142" s="259"/>
      <c r="R142" s="259"/>
      <c r="S142" s="259"/>
      <c r="T142" s="260"/>
      <c r="AT142" s="261" t="s">
        <v>180</v>
      </c>
      <c r="AU142" s="261" t="s">
        <v>85</v>
      </c>
      <c r="AV142" s="12" t="s">
        <v>24</v>
      </c>
      <c r="AW142" s="12" t="s">
        <v>39</v>
      </c>
      <c r="AX142" s="12" t="s">
        <v>76</v>
      </c>
      <c r="AY142" s="261" t="s">
        <v>138</v>
      </c>
    </row>
    <row r="143" spans="2:51" s="13" customFormat="1" ht="13.5">
      <c r="B143" s="262"/>
      <c r="C143" s="263"/>
      <c r="D143" s="246" t="s">
        <v>180</v>
      </c>
      <c r="E143" s="264" t="s">
        <v>22</v>
      </c>
      <c r="F143" s="265" t="s">
        <v>1162</v>
      </c>
      <c r="G143" s="263"/>
      <c r="H143" s="266">
        <v>816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AT143" s="272" t="s">
        <v>180</v>
      </c>
      <c r="AU143" s="272" t="s">
        <v>85</v>
      </c>
      <c r="AV143" s="13" t="s">
        <v>85</v>
      </c>
      <c r="AW143" s="13" t="s">
        <v>39</v>
      </c>
      <c r="AX143" s="13" t="s">
        <v>76</v>
      </c>
      <c r="AY143" s="272" t="s">
        <v>138</v>
      </c>
    </row>
    <row r="144" spans="2:51" s="12" customFormat="1" ht="13.5">
      <c r="B144" s="252"/>
      <c r="C144" s="253"/>
      <c r="D144" s="246" t="s">
        <v>180</v>
      </c>
      <c r="E144" s="254" t="s">
        <v>22</v>
      </c>
      <c r="F144" s="255" t="s">
        <v>244</v>
      </c>
      <c r="G144" s="253"/>
      <c r="H144" s="254" t="s">
        <v>22</v>
      </c>
      <c r="I144" s="256"/>
      <c r="J144" s="253"/>
      <c r="K144" s="253"/>
      <c r="L144" s="257"/>
      <c r="M144" s="258"/>
      <c r="N144" s="259"/>
      <c r="O144" s="259"/>
      <c r="P144" s="259"/>
      <c r="Q144" s="259"/>
      <c r="R144" s="259"/>
      <c r="S144" s="259"/>
      <c r="T144" s="260"/>
      <c r="AT144" s="261" t="s">
        <v>180</v>
      </c>
      <c r="AU144" s="261" t="s">
        <v>85</v>
      </c>
      <c r="AV144" s="12" t="s">
        <v>24</v>
      </c>
      <c r="AW144" s="12" t="s">
        <v>39</v>
      </c>
      <c r="AX144" s="12" t="s">
        <v>76</v>
      </c>
      <c r="AY144" s="261" t="s">
        <v>138</v>
      </c>
    </row>
    <row r="145" spans="2:51" s="13" customFormat="1" ht="13.5">
      <c r="B145" s="262"/>
      <c r="C145" s="263"/>
      <c r="D145" s="246" t="s">
        <v>180</v>
      </c>
      <c r="E145" s="264" t="s">
        <v>22</v>
      </c>
      <c r="F145" s="265" t="s">
        <v>1163</v>
      </c>
      <c r="G145" s="263"/>
      <c r="H145" s="266">
        <v>-173.731</v>
      </c>
      <c r="I145" s="267"/>
      <c r="J145" s="263"/>
      <c r="K145" s="263"/>
      <c r="L145" s="268"/>
      <c r="M145" s="269"/>
      <c r="N145" s="270"/>
      <c r="O145" s="270"/>
      <c r="P145" s="270"/>
      <c r="Q145" s="270"/>
      <c r="R145" s="270"/>
      <c r="S145" s="270"/>
      <c r="T145" s="271"/>
      <c r="AT145" s="272" t="s">
        <v>180</v>
      </c>
      <c r="AU145" s="272" t="s">
        <v>85</v>
      </c>
      <c r="AV145" s="13" t="s">
        <v>85</v>
      </c>
      <c r="AW145" s="13" t="s">
        <v>39</v>
      </c>
      <c r="AX145" s="13" t="s">
        <v>76</v>
      </c>
      <c r="AY145" s="272" t="s">
        <v>138</v>
      </c>
    </row>
    <row r="146" spans="2:51" s="14" customFormat="1" ht="13.5">
      <c r="B146" s="273"/>
      <c r="C146" s="274"/>
      <c r="D146" s="246" t="s">
        <v>180</v>
      </c>
      <c r="E146" s="275" t="s">
        <v>22</v>
      </c>
      <c r="F146" s="276" t="s">
        <v>183</v>
      </c>
      <c r="G146" s="274"/>
      <c r="H146" s="277">
        <v>642.269</v>
      </c>
      <c r="I146" s="278"/>
      <c r="J146" s="274"/>
      <c r="K146" s="274"/>
      <c r="L146" s="279"/>
      <c r="M146" s="280"/>
      <c r="N146" s="281"/>
      <c r="O146" s="281"/>
      <c r="P146" s="281"/>
      <c r="Q146" s="281"/>
      <c r="R146" s="281"/>
      <c r="S146" s="281"/>
      <c r="T146" s="282"/>
      <c r="AT146" s="283" t="s">
        <v>180</v>
      </c>
      <c r="AU146" s="283" t="s">
        <v>85</v>
      </c>
      <c r="AV146" s="14" t="s">
        <v>137</v>
      </c>
      <c r="AW146" s="14" t="s">
        <v>39</v>
      </c>
      <c r="AX146" s="14" t="s">
        <v>76</v>
      </c>
      <c r="AY146" s="283" t="s">
        <v>138</v>
      </c>
    </row>
    <row r="147" spans="2:51" s="13" customFormat="1" ht="13.5">
      <c r="B147" s="262"/>
      <c r="C147" s="263"/>
      <c r="D147" s="246" t="s">
        <v>180</v>
      </c>
      <c r="E147" s="264" t="s">
        <v>22</v>
      </c>
      <c r="F147" s="265" t="s">
        <v>1164</v>
      </c>
      <c r="G147" s="263"/>
      <c r="H147" s="266">
        <v>321.135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AT147" s="272" t="s">
        <v>180</v>
      </c>
      <c r="AU147" s="272" t="s">
        <v>85</v>
      </c>
      <c r="AV147" s="13" t="s">
        <v>85</v>
      </c>
      <c r="AW147" s="13" t="s">
        <v>39</v>
      </c>
      <c r="AX147" s="13" t="s">
        <v>24</v>
      </c>
      <c r="AY147" s="272" t="s">
        <v>138</v>
      </c>
    </row>
    <row r="148" spans="2:65" s="1" customFormat="1" ht="16.5" customHeight="1">
      <c r="B148" s="47"/>
      <c r="C148" s="234" t="s">
        <v>10</v>
      </c>
      <c r="D148" s="234" t="s">
        <v>140</v>
      </c>
      <c r="E148" s="235" t="s">
        <v>248</v>
      </c>
      <c r="F148" s="236" t="s">
        <v>249</v>
      </c>
      <c r="G148" s="237" t="s">
        <v>232</v>
      </c>
      <c r="H148" s="238">
        <v>96.341</v>
      </c>
      <c r="I148" s="239"/>
      <c r="J148" s="240">
        <f>ROUND(I148*H148,2)</f>
        <v>0</v>
      </c>
      <c r="K148" s="236" t="s">
        <v>177</v>
      </c>
      <c r="L148" s="73"/>
      <c r="M148" s="241" t="s">
        <v>22</v>
      </c>
      <c r="N148" s="242" t="s">
        <v>47</v>
      </c>
      <c r="O148" s="4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AR148" s="25" t="s">
        <v>137</v>
      </c>
      <c r="AT148" s="25" t="s">
        <v>140</v>
      </c>
      <c r="AU148" s="25" t="s">
        <v>85</v>
      </c>
      <c r="AY148" s="25" t="s">
        <v>138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24</v>
      </c>
      <c r="BK148" s="245">
        <f>ROUND(I148*H148,2)</f>
        <v>0</v>
      </c>
      <c r="BL148" s="25" t="s">
        <v>137</v>
      </c>
      <c r="BM148" s="25" t="s">
        <v>250</v>
      </c>
    </row>
    <row r="149" spans="2:47" s="1" customFormat="1" ht="13.5">
      <c r="B149" s="47"/>
      <c r="C149" s="75"/>
      <c r="D149" s="246" t="s">
        <v>146</v>
      </c>
      <c r="E149" s="75"/>
      <c r="F149" s="247" t="s">
        <v>251</v>
      </c>
      <c r="G149" s="75"/>
      <c r="H149" s="75"/>
      <c r="I149" s="204"/>
      <c r="J149" s="75"/>
      <c r="K149" s="75"/>
      <c r="L149" s="73"/>
      <c r="M149" s="248"/>
      <c r="N149" s="48"/>
      <c r="O149" s="48"/>
      <c r="P149" s="48"/>
      <c r="Q149" s="48"/>
      <c r="R149" s="48"/>
      <c r="S149" s="48"/>
      <c r="T149" s="96"/>
      <c r="AT149" s="25" t="s">
        <v>146</v>
      </c>
      <c r="AU149" s="25" t="s">
        <v>85</v>
      </c>
    </row>
    <row r="150" spans="2:51" s="13" customFormat="1" ht="13.5">
      <c r="B150" s="262"/>
      <c r="C150" s="263"/>
      <c r="D150" s="246" t="s">
        <v>180</v>
      </c>
      <c r="E150" s="264" t="s">
        <v>22</v>
      </c>
      <c r="F150" s="265" t="s">
        <v>1165</v>
      </c>
      <c r="G150" s="263"/>
      <c r="H150" s="266">
        <v>96.341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AT150" s="272" t="s">
        <v>180</v>
      </c>
      <c r="AU150" s="272" t="s">
        <v>85</v>
      </c>
      <c r="AV150" s="13" t="s">
        <v>85</v>
      </c>
      <c r="AW150" s="13" t="s">
        <v>39</v>
      </c>
      <c r="AX150" s="13" t="s">
        <v>76</v>
      </c>
      <c r="AY150" s="272" t="s">
        <v>138</v>
      </c>
    </row>
    <row r="151" spans="2:51" s="14" customFormat="1" ht="13.5">
      <c r="B151" s="273"/>
      <c r="C151" s="274"/>
      <c r="D151" s="246" t="s">
        <v>180</v>
      </c>
      <c r="E151" s="275" t="s">
        <v>22</v>
      </c>
      <c r="F151" s="276" t="s">
        <v>183</v>
      </c>
      <c r="G151" s="274"/>
      <c r="H151" s="277">
        <v>96.341</v>
      </c>
      <c r="I151" s="278"/>
      <c r="J151" s="274"/>
      <c r="K151" s="274"/>
      <c r="L151" s="279"/>
      <c r="M151" s="280"/>
      <c r="N151" s="281"/>
      <c r="O151" s="281"/>
      <c r="P151" s="281"/>
      <c r="Q151" s="281"/>
      <c r="R151" s="281"/>
      <c r="S151" s="281"/>
      <c r="T151" s="282"/>
      <c r="AT151" s="283" t="s">
        <v>180</v>
      </c>
      <c r="AU151" s="283" t="s">
        <v>85</v>
      </c>
      <c r="AV151" s="14" t="s">
        <v>137</v>
      </c>
      <c r="AW151" s="14" t="s">
        <v>39</v>
      </c>
      <c r="AX151" s="14" t="s">
        <v>24</v>
      </c>
      <c r="AY151" s="283" t="s">
        <v>138</v>
      </c>
    </row>
    <row r="152" spans="2:65" s="1" customFormat="1" ht="16.5" customHeight="1">
      <c r="B152" s="47"/>
      <c r="C152" s="234" t="s">
        <v>270</v>
      </c>
      <c r="D152" s="234" t="s">
        <v>140</v>
      </c>
      <c r="E152" s="235" t="s">
        <v>254</v>
      </c>
      <c r="F152" s="236" t="s">
        <v>255</v>
      </c>
      <c r="G152" s="237" t="s">
        <v>232</v>
      </c>
      <c r="H152" s="238">
        <v>321.135</v>
      </c>
      <c r="I152" s="239"/>
      <c r="J152" s="240">
        <f>ROUND(I152*H152,2)</f>
        <v>0</v>
      </c>
      <c r="K152" s="236" t="s">
        <v>177</v>
      </c>
      <c r="L152" s="73"/>
      <c r="M152" s="241" t="s">
        <v>22</v>
      </c>
      <c r="N152" s="242" t="s">
        <v>47</v>
      </c>
      <c r="O152" s="4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AR152" s="25" t="s">
        <v>137</v>
      </c>
      <c r="AT152" s="25" t="s">
        <v>140</v>
      </c>
      <c r="AU152" s="25" t="s">
        <v>85</v>
      </c>
      <c r="AY152" s="25" t="s">
        <v>138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5" t="s">
        <v>24</v>
      </c>
      <c r="BK152" s="245">
        <f>ROUND(I152*H152,2)</f>
        <v>0</v>
      </c>
      <c r="BL152" s="25" t="s">
        <v>137</v>
      </c>
      <c r="BM152" s="25" t="s">
        <v>256</v>
      </c>
    </row>
    <row r="153" spans="2:47" s="1" customFormat="1" ht="13.5">
      <c r="B153" s="47"/>
      <c r="C153" s="75"/>
      <c r="D153" s="246" t="s">
        <v>146</v>
      </c>
      <c r="E153" s="75"/>
      <c r="F153" s="247" t="s">
        <v>257</v>
      </c>
      <c r="G153" s="75"/>
      <c r="H153" s="75"/>
      <c r="I153" s="204"/>
      <c r="J153" s="75"/>
      <c r="K153" s="75"/>
      <c r="L153" s="73"/>
      <c r="M153" s="248"/>
      <c r="N153" s="48"/>
      <c r="O153" s="48"/>
      <c r="P153" s="48"/>
      <c r="Q153" s="48"/>
      <c r="R153" s="48"/>
      <c r="S153" s="48"/>
      <c r="T153" s="96"/>
      <c r="AT153" s="25" t="s">
        <v>146</v>
      </c>
      <c r="AU153" s="25" t="s">
        <v>85</v>
      </c>
    </row>
    <row r="154" spans="2:51" s="13" customFormat="1" ht="13.5">
      <c r="B154" s="262"/>
      <c r="C154" s="263"/>
      <c r="D154" s="246" t="s">
        <v>180</v>
      </c>
      <c r="E154" s="264" t="s">
        <v>22</v>
      </c>
      <c r="F154" s="265" t="s">
        <v>1166</v>
      </c>
      <c r="G154" s="263"/>
      <c r="H154" s="266">
        <v>321.135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AT154" s="272" t="s">
        <v>180</v>
      </c>
      <c r="AU154" s="272" t="s">
        <v>85</v>
      </c>
      <c r="AV154" s="13" t="s">
        <v>85</v>
      </c>
      <c r="AW154" s="13" t="s">
        <v>39</v>
      </c>
      <c r="AX154" s="13" t="s">
        <v>76</v>
      </c>
      <c r="AY154" s="272" t="s">
        <v>138</v>
      </c>
    </row>
    <row r="155" spans="2:51" s="14" customFormat="1" ht="13.5">
      <c r="B155" s="273"/>
      <c r="C155" s="274"/>
      <c r="D155" s="246" t="s">
        <v>180</v>
      </c>
      <c r="E155" s="275" t="s">
        <v>22</v>
      </c>
      <c r="F155" s="276" t="s">
        <v>183</v>
      </c>
      <c r="G155" s="274"/>
      <c r="H155" s="277">
        <v>321.135</v>
      </c>
      <c r="I155" s="278"/>
      <c r="J155" s="274"/>
      <c r="K155" s="274"/>
      <c r="L155" s="279"/>
      <c r="M155" s="280"/>
      <c r="N155" s="281"/>
      <c r="O155" s="281"/>
      <c r="P155" s="281"/>
      <c r="Q155" s="281"/>
      <c r="R155" s="281"/>
      <c r="S155" s="281"/>
      <c r="T155" s="282"/>
      <c r="AT155" s="283" t="s">
        <v>180</v>
      </c>
      <c r="AU155" s="283" t="s">
        <v>85</v>
      </c>
      <c r="AV155" s="14" t="s">
        <v>137</v>
      </c>
      <c r="AW155" s="14" t="s">
        <v>39</v>
      </c>
      <c r="AX155" s="14" t="s">
        <v>24</v>
      </c>
      <c r="AY155" s="283" t="s">
        <v>138</v>
      </c>
    </row>
    <row r="156" spans="2:65" s="1" customFormat="1" ht="16.5" customHeight="1">
      <c r="B156" s="47"/>
      <c r="C156" s="234" t="s">
        <v>275</v>
      </c>
      <c r="D156" s="234" t="s">
        <v>140</v>
      </c>
      <c r="E156" s="235" t="s">
        <v>260</v>
      </c>
      <c r="F156" s="236" t="s">
        <v>261</v>
      </c>
      <c r="G156" s="237" t="s">
        <v>232</v>
      </c>
      <c r="H156" s="238">
        <v>96.341</v>
      </c>
      <c r="I156" s="239"/>
      <c r="J156" s="240">
        <f>ROUND(I156*H156,2)</f>
        <v>0</v>
      </c>
      <c r="K156" s="236" t="s">
        <v>177</v>
      </c>
      <c r="L156" s="73"/>
      <c r="M156" s="241" t="s">
        <v>22</v>
      </c>
      <c r="N156" s="242" t="s">
        <v>47</v>
      </c>
      <c r="O156" s="4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AR156" s="25" t="s">
        <v>137</v>
      </c>
      <c r="AT156" s="25" t="s">
        <v>140</v>
      </c>
      <c r="AU156" s="25" t="s">
        <v>85</v>
      </c>
      <c r="AY156" s="25" t="s">
        <v>138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24</v>
      </c>
      <c r="BK156" s="245">
        <f>ROUND(I156*H156,2)</f>
        <v>0</v>
      </c>
      <c r="BL156" s="25" t="s">
        <v>137</v>
      </c>
      <c r="BM156" s="25" t="s">
        <v>262</v>
      </c>
    </row>
    <row r="157" spans="2:47" s="1" customFormat="1" ht="13.5">
      <c r="B157" s="47"/>
      <c r="C157" s="75"/>
      <c r="D157" s="246" t="s">
        <v>146</v>
      </c>
      <c r="E157" s="75"/>
      <c r="F157" s="247" t="s">
        <v>263</v>
      </c>
      <c r="G157" s="75"/>
      <c r="H157" s="75"/>
      <c r="I157" s="204"/>
      <c r="J157" s="75"/>
      <c r="K157" s="75"/>
      <c r="L157" s="73"/>
      <c r="M157" s="248"/>
      <c r="N157" s="48"/>
      <c r="O157" s="48"/>
      <c r="P157" s="48"/>
      <c r="Q157" s="48"/>
      <c r="R157" s="48"/>
      <c r="S157" s="48"/>
      <c r="T157" s="96"/>
      <c r="AT157" s="25" t="s">
        <v>146</v>
      </c>
      <c r="AU157" s="25" t="s">
        <v>85</v>
      </c>
    </row>
    <row r="158" spans="2:51" s="13" customFormat="1" ht="13.5">
      <c r="B158" s="262"/>
      <c r="C158" s="263"/>
      <c r="D158" s="246" t="s">
        <v>180</v>
      </c>
      <c r="E158" s="264" t="s">
        <v>22</v>
      </c>
      <c r="F158" s="265" t="s">
        <v>1167</v>
      </c>
      <c r="G158" s="263"/>
      <c r="H158" s="266">
        <v>96.341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180</v>
      </c>
      <c r="AU158" s="272" t="s">
        <v>85</v>
      </c>
      <c r="AV158" s="13" t="s">
        <v>85</v>
      </c>
      <c r="AW158" s="13" t="s">
        <v>39</v>
      </c>
      <c r="AX158" s="13" t="s">
        <v>76</v>
      </c>
      <c r="AY158" s="272" t="s">
        <v>138</v>
      </c>
    </row>
    <row r="159" spans="2:51" s="14" customFormat="1" ht="13.5">
      <c r="B159" s="273"/>
      <c r="C159" s="274"/>
      <c r="D159" s="246" t="s">
        <v>180</v>
      </c>
      <c r="E159" s="275" t="s">
        <v>22</v>
      </c>
      <c r="F159" s="276" t="s">
        <v>183</v>
      </c>
      <c r="G159" s="274"/>
      <c r="H159" s="277">
        <v>96.341</v>
      </c>
      <c r="I159" s="278"/>
      <c r="J159" s="274"/>
      <c r="K159" s="274"/>
      <c r="L159" s="279"/>
      <c r="M159" s="280"/>
      <c r="N159" s="281"/>
      <c r="O159" s="281"/>
      <c r="P159" s="281"/>
      <c r="Q159" s="281"/>
      <c r="R159" s="281"/>
      <c r="S159" s="281"/>
      <c r="T159" s="282"/>
      <c r="AT159" s="283" t="s">
        <v>180</v>
      </c>
      <c r="AU159" s="283" t="s">
        <v>85</v>
      </c>
      <c r="AV159" s="14" t="s">
        <v>137</v>
      </c>
      <c r="AW159" s="14" t="s">
        <v>39</v>
      </c>
      <c r="AX159" s="14" t="s">
        <v>24</v>
      </c>
      <c r="AY159" s="283" t="s">
        <v>138</v>
      </c>
    </row>
    <row r="160" spans="2:65" s="1" customFormat="1" ht="16.5" customHeight="1">
      <c r="B160" s="47"/>
      <c r="C160" s="234" t="s">
        <v>280</v>
      </c>
      <c r="D160" s="234" t="s">
        <v>140</v>
      </c>
      <c r="E160" s="235" t="s">
        <v>265</v>
      </c>
      <c r="F160" s="236" t="s">
        <v>266</v>
      </c>
      <c r="G160" s="237" t="s">
        <v>176</v>
      </c>
      <c r="H160" s="238">
        <v>1632</v>
      </c>
      <c r="I160" s="239"/>
      <c r="J160" s="240">
        <f>ROUND(I160*H160,2)</f>
        <v>0</v>
      </c>
      <c r="K160" s="236" t="s">
        <v>177</v>
      </c>
      <c r="L160" s="73"/>
      <c r="M160" s="241" t="s">
        <v>22</v>
      </c>
      <c r="N160" s="242" t="s">
        <v>47</v>
      </c>
      <c r="O160" s="48"/>
      <c r="P160" s="243">
        <f>O160*H160</f>
        <v>0</v>
      </c>
      <c r="Q160" s="243">
        <v>0.00084</v>
      </c>
      <c r="R160" s="243">
        <f>Q160*H160</f>
        <v>1.37088</v>
      </c>
      <c r="S160" s="243">
        <v>0</v>
      </c>
      <c r="T160" s="244">
        <f>S160*H160</f>
        <v>0</v>
      </c>
      <c r="AR160" s="25" t="s">
        <v>137</v>
      </c>
      <c r="AT160" s="25" t="s">
        <v>140</v>
      </c>
      <c r="AU160" s="25" t="s">
        <v>85</v>
      </c>
      <c r="AY160" s="25" t="s">
        <v>138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24</v>
      </c>
      <c r="BK160" s="245">
        <f>ROUND(I160*H160,2)</f>
        <v>0</v>
      </c>
      <c r="BL160" s="25" t="s">
        <v>137</v>
      </c>
      <c r="BM160" s="25" t="s">
        <v>267</v>
      </c>
    </row>
    <row r="161" spans="2:47" s="1" customFormat="1" ht="13.5">
      <c r="B161" s="47"/>
      <c r="C161" s="75"/>
      <c r="D161" s="246" t="s">
        <v>146</v>
      </c>
      <c r="E161" s="75"/>
      <c r="F161" s="247" t="s">
        <v>268</v>
      </c>
      <c r="G161" s="75"/>
      <c r="H161" s="75"/>
      <c r="I161" s="204"/>
      <c r="J161" s="75"/>
      <c r="K161" s="75"/>
      <c r="L161" s="73"/>
      <c r="M161" s="248"/>
      <c r="N161" s="48"/>
      <c r="O161" s="48"/>
      <c r="P161" s="48"/>
      <c r="Q161" s="48"/>
      <c r="R161" s="48"/>
      <c r="S161" s="48"/>
      <c r="T161" s="96"/>
      <c r="AT161" s="25" t="s">
        <v>146</v>
      </c>
      <c r="AU161" s="25" t="s">
        <v>85</v>
      </c>
    </row>
    <row r="162" spans="2:51" s="12" customFormat="1" ht="13.5">
      <c r="B162" s="252"/>
      <c r="C162" s="253"/>
      <c r="D162" s="246" t="s">
        <v>180</v>
      </c>
      <c r="E162" s="254" t="s">
        <v>22</v>
      </c>
      <c r="F162" s="255" t="s">
        <v>241</v>
      </c>
      <c r="G162" s="253"/>
      <c r="H162" s="254" t="s">
        <v>22</v>
      </c>
      <c r="I162" s="256"/>
      <c r="J162" s="253"/>
      <c r="K162" s="253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180</v>
      </c>
      <c r="AU162" s="261" t="s">
        <v>85</v>
      </c>
      <c r="AV162" s="12" t="s">
        <v>24</v>
      </c>
      <c r="AW162" s="12" t="s">
        <v>39</v>
      </c>
      <c r="AX162" s="12" t="s">
        <v>76</v>
      </c>
      <c r="AY162" s="261" t="s">
        <v>138</v>
      </c>
    </row>
    <row r="163" spans="2:51" s="13" customFormat="1" ht="13.5">
      <c r="B163" s="262"/>
      <c r="C163" s="263"/>
      <c r="D163" s="246" t="s">
        <v>180</v>
      </c>
      <c r="E163" s="264" t="s">
        <v>22</v>
      </c>
      <c r="F163" s="265" t="s">
        <v>1168</v>
      </c>
      <c r="G163" s="263"/>
      <c r="H163" s="266">
        <v>1632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AT163" s="272" t="s">
        <v>180</v>
      </c>
      <c r="AU163" s="272" t="s">
        <v>85</v>
      </c>
      <c r="AV163" s="13" t="s">
        <v>85</v>
      </c>
      <c r="AW163" s="13" t="s">
        <v>39</v>
      </c>
      <c r="AX163" s="13" t="s">
        <v>76</v>
      </c>
      <c r="AY163" s="272" t="s">
        <v>138</v>
      </c>
    </row>
    <row r="164" spans="2:51" s="14" customFormat="1" ht="13.5">
      <c r="B164" s="273"/>
      <c r="C164" s="274"/>
      <c r="D164" s="246" t="s">
        <v>180</v>
      </c>
      <c r="E164" s="275" t="s">
        <v>22</v>
      </c>
      <c r="F164" s="276" t="s">
        <v>183</v>
      </c>
      <c r="G164" s="274"/>
      <c r="H164" s="277">
        <v>1632</v>
      </c>
      <c r="I164" s="278"/>
      <c r="J164" s="274"/>
      <c r="K164" s="274"/>
      <c r="L164" s="279"/>
      <c r="M164" s="280"/>
      <c r="N164" s="281"/>
      <c r="O164" s="281"/>
      <c r="P164" s="281"/>
      <c r="Q164" s="281"/>
      <c r="R164" s="281"/>
      <c r="S164" s="281"/>
      <c r="T164" s="282"/>
      <c r="AT164" s="283" t="s">
        <v>180</v>
      </c>
      <c r="AU164" s="283" t="s">
        <v>85</v>
      </c>
      <c r="AV164" s="14" t="s">
        <v>137</v>
      </c>
      <c r="AW164" s="14" t="s">
        <v>39</v>
      </c>
      <c r="AX164" s="14" t="s">
        <v>24</v>
      </c>
      <c r="AY164" s="283" t="s">
        <v>138</v>
      </c>
    </row>
    <row r="165" spans="2:65" s="1" customFormat="1" ht="16.5" customHeight="1">
      <c r="B165" s="47"/>
      <c r="C165" s="234" t="s">
        <v>289</v>
      </c>
      <c r="D165" s="234" t="s">
        <v>140</v>
      </c>
      <c r="E165" s="235" t="s">
        <v>271</v>
      </c>
      <c r="F165" s="236" t="s">
        <v>272</v>
      </c>
      <c r="G165" s="237" t="s">
        <v>176</v>
      </c>
      <c r="H165" s="238">
        <v>1632</v>
      </c>
      <c r="I165" s="239"/>
      <c r="J165" s="240">
        <f>ROUND(I165*H165,2)</f>
        <v>0</v>
      </c>
      <c r="K165" s="236" t="s">
        <v>177</v>
      </c>
      <c r="L165" s="73"/>
      <c r="M165" s="241" t="s">
        <v>22</v>
      </c>
      <c r="N165" s="242" t="s">
        <v>47</v>
      </c>
      <c r="O165" s="4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AR165" s="25" t="s">
        <v>137</v>
      </c>
      <c r="AT165" s="25" t="s">
        <v>140</v>
      </c>
      <c r="AU165" s="25" t="s">
        <v>85</v>
      </c>
      <c r="AY165" s="25" t="s">
        <v>138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25" t="s">
        <v>24</v>
      </c>
      <c r="BK165" s="245">
        <f>ROUND(I165*H165,2)</f>
        <v>0</v>
      </c>
      <c r="BL165" s="25" t="s">
        <v>137</v>
      </c>
      <c r="BM165" s="25" t="s">
        <v>273</v>
      </c>
    </row>
    <row r="166" spans="2:47" s="1" customFormat="1" ht="13.5">
      <c r="B166" s="47"/>
      <c r="C166" s="75"/>
      <c r="D166" s="246" t="s">
        <v>146</v>
      </c>
      <c r="E166" s="75"/>
      <c r="F166" s="247" t="s">
        <v>274</v>
      </c>
      <c r="G166" s="75"/>
      <c r="H166" s="75"/>
      <c r="I166" s="204"/>
      <c r="J166" s="75"/>
      <c r="K166" s="75"/>
      <c r="L166" s="73"/>
      <c r="M166" s="248"/>
      <c r="N166" s="48"/>
      <c r="O166" s="48"/>
      <c r="P166" s="48"/>
      <c r="Q166" s="48"/>
      <c r="R166" s="48"/>
      <c r="S166" s="48"/>
      <c r="T166" s="96"/>
      <c r="AT166" s="25" t="s">
        <v>146</v>
      </c>
      <c r="AU166" s="25" t="s">
        <v>85</v>
      </c>
    </row>
    <row r="167" spans="2:65" s="1" customFormat="1" ht="16.5" customHeight="1">
      <c r="B167" s="47"/>
      <c r="C167" s="234" t="s">
        <v>295</v>
      </c>
      <c r="D167" s="234" t="s">
        <v>140</v>
      </c>
      <c r="E167" s="235" t="s">
        <v>276</v>
      </c>
      <c r="F167" s="236" t="s">
        <v>277</v>
      </c>
      <c r="G167" s="237" t="s">
        <v>232</v>
      </c>
      <c r="H167" s="238">
        <v>642.269</v>
      </c>
      <c r="I167" s="239"/>
      <c r="J167" s="240">
        <f>ROUND(I167*H167,2)</f>
        <v>0</v>
      </c>
      <c r="K167" s="236" t="s">
        <v>177</v>
      </c>
      <c r="L167" s="73"/>
      <c r="M167" s="241" t="s">
        <v>22</v>
      </c>
      <c r="N167" s="242" t="s">
        <v>47</v>
      </c>
      <c r="O167" s="4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AR167" s="25" t="s">
        <v>137</v>
      </c>
      <c r="AT167" s="25" t="s">
        <v>140</v>
      </c>
      <c r="AU167" s="25" t="s">
        <v>85</v>
      </c>
      <c r="AY167" s="25" t="s">
        <v>138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25" t="s">
        <v>24</v>
      </c>
      <c r="BK167" s="245">
        <f>ROUND(I167*H167,2)</f>
        <v>0</v>
      </c>
      <c r="BL167" s="25" t="s">
        <v>137</v>
      </c>
      <c r="BM167" s="25" t="s">
        <v>278</v>
      </c>
    </row>
    <row r="168" spans="2:47" s="1" customFormat="1" ht="13.5">
      <c r="B168" s="47"/>
      <c r="C168" s="75"/>
      <c r="D168" s="246" t="s">
        <v>146</v>
      </c>
      <c r="E168" s="75"/>
      <c r="F168" s="247" t="s">
        <v>279</v>
      </c>
      <c r="G168" s="75"/>
      <c r="H168" s="75"/>
      <c r="I168" s="204"/>
      <c r="J168" s="75"/>
      <c r="K168" s="75"/>
      <c r="L168" s="73"/>
      <c r="M168" s="248"/>
      <c r="N168" s="48"/>
      <c r="O168" s="48"/>
      <c r="P168" s="48"/>
      <c r="Q168" s="48"/>
      <c r="R168" s="48"/>
      <c r="S168" s="48"/>
      <c r="T168" s="96"/>
      <c r="AT168" s="25" t="s">
        <v>146</v>
      </c>
      <c r="AU168" s="25" t="s">
        <v>85</v>
      </c>
    </row>
    <row r="169" spans="2:65" s="1" customFormat="1" ht="16.5" customHeight="1">
      <c r="B169" s="47"/>
      <c r="C169" s="234" t="s">
        <v>9</v>
      </c>
      <c r="D169" s="234" t="s">
        <v>140</v>
      </c>
      <c r="E169" s="235" t="s">
        <v>281</v>
      </c>
      <c r="F169" s="236" t="s">
        <v>282</v>
      </c>
      <c r="G169" s="237" t="s">
        <v>232</v>
      </c>
      <c r="H169" s="238">
        <v>857.954</v>
      </c>
      <c r="I169" s="239"/>
      <c r="J169" s="240">
        <f>ROUND(I169*H169,2)</f>
        <v>0</v>
      </c>
      <c r="K169" s="236" t="s">
        <v>177</v>
      </c>
      <c r="L169" s="73"/>
      <c r="M169" s="241" t="s">
        <v>22</v>
      </c>
      <c r="N169" s="242" t="s">
        <v>47</v>
      </c>
      <c r="O169" s="4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AR169" s="25" t="s">
        <v>137</v>
      </c>
      <c r="AT169" s="25" t="s">
        <v>140</v>
      </c>
      <c r="AU169" s="25" t="s">
        <v>85</v>
      </c>
      <c r="AY169" s="25" t="s">
        <v>138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24</v>
      </c>
      <c r="BK169" s="245">
        <f>ROUND(I169*H169,2)</f>
        <v>0</v>
      </c>
      <c r="BL169" s="25" t="s">
        <v>137</v>
      </c>
      <c r="BM169" s="25" t="s">
        <v>283</v>
      </c>
    </row>
    <row r="170" spans="2:47" s="1" customFormat="1" ht="13.5">
      <c r="B170" s="47"/>
      <c r="C170" s="75"/>
      <c r="D170" s="246" t="s">
        <v>146</v>
      </c>
      <c r="E170" s="75"/>
      <c r="F170" s="247" t="s">
        <v>284</v>
      </c>
      <c r="G170" s="75"/>
      <c r="H170" s="75"/>
      <c r="I170" s="204"/>
      <c r="J170" s="75"/>
      <c r="K170" s="75"/>
      <c r="L170" s="73"/>
      <c r="M170" s="248"/>
      <c r="N170" s="48"/>
      <c r="O170" s="48"/>
      <c r="P170" s="48"/>
      <c r="Q170" s="48"/>
      <c r="R170" s="48"/>
      <c r="S170" s="48"/>
      <c r="T170" s="96"/>
      <c r="AT170" s="25" t="s">
        <v>146</v>
      </c>
      <c r="AU170" s="25" t="s">
        <v>85</v>
      </c>
    </row>
    <row r="171" spans="2:51" s="13" customFormat="1" ht="13.5">
      <c r="B171" s="262"/>
      <c r="C171" s="263"/>
      <c r="D171" s="246" t="s">
        <v>180</v>
      </c>
      <c r="E171" s="264" t="s">
        <v>22</v>
      </c>
      <c r="F171" s="265" t="s">
        <v>1169</v>
      </c>
      <c r="G171" s="263"/>
      <c r="H171" s="266">
        <v>422.969</v>
      </c>
      <c r="I171" s="267"/>
      <c r="J171" s="263"/>
      <c r="K171" s="263"/>
      <c r="L171" s="268"/>
      <c r="M171" s="269"/>
      <c r="N171" s="270"/>
      <c r="O171" s="270"/>
      <c r="P171" s="270"/>
      <c r="Q171" s="270"/>
      <c r="R171" s="270"/>
      <c r="S171" s="270"/>
      <c r="T171" s="271"/>
      <c r="AT171" s="272" t="s">
        <v>180</v>
      </c>
      <c r="AU171" s="272" t="s">
        <v>85</v>
      </c>
      <c r="AV171" s="13" t="s">
        <v>85</v>
      </c>
      <c r="AW171" s="13" t="s">
        <v>39</v>
      </c>
      <c r="AX171" s="13" t="s">
        <v>76</v>
      </c>
      <c r="AY171" s="272" t="s">
        <v>138</v>
      </c>
    </row>
    <row r="172" spans="2:51" s="13" customFormat="1" ht="13.5">
      <c r="B172" s="262"/>
      <c r="C172" s="263"/>
      <c r="D172" s="246" t="s">
        <v>180</v>
      </c>
      <c r="E172" s="264" t="s">
        <v>22</v>
      </c>
      <c r="F172" s="265" t="s">
        <v>1170</v>
      </c>
      <c r="G172" s="263"/>
      <c r="H172" s="266">
        <v>4.2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AT172" s="272" t="s">
        <v>180</v>
      </c>
      <c r="AU172" s="272" t="s">
        <v>85</v>
      </c>
      <c r="AV172" s="13" t="s">
        <v>85</v>
      </c>
      <c r="AW172" s="13" t="s">
        <v>39</v>
      </c>
      <c r="AX172" s="13" t="s">
        <v>76</v>
      </c>
      <c r="AY172" s="272" t="s">
        <v>138</v>
      </c>
    </row>
    <row r="173" spans="2:51" s="13" customFormat="1" ht="13.5">
      <c r="B173" s="262"/>
      <c r="C173" s="263"/>
      <c r="D173" s="246" t="s">
        <v>180</v>
      </c>
      <c r="E173" s="264" t="s">
        <v>22</v>
      </c>
      <c r="F173" s="265" t="s">
        <v>1171</v>
      </c>
      <c r="G173" s="263"/>
      <c r="H173" s="266">
        <v>211.485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AT173" s="272" t="s">
        <v>180</v>
      </c>
      <c r="AU173" s="272" t="s">
        <v>85</v>
      </c>
      <c r="AV173" s="13" t="s">
        <v>85</v>
      </c>
      <c r="AW173" s="13" t="s">
        <v>39</v>
      </c>
      <c r="AX173" s="13" t="s">
        <v>76</v>
      </c>
      <c r="AY173" s="272" t="s">
        <v>138</v>
      </c>
    </row>
    <row r="174" spans="2:51" s="13" customFormat="1" ht="13.5">
      <c r="B174" s="262"/>
      <c r="C174" s="263"/>
      <c r="D174" s="246" t="s">
        <v>180</v>
      </c>
      <c r="E174" s="264" t="s">
        <v>22</v>
      </c>
      <c r="F174" s="265" t="s">
        <v>1172</v>
      </c>
      <c r="G174" s="263"/>
      <c r="H174" s="266">
        <v>168.3</v>
      </c>
      <c r="I174" s="267"/>
      <c r="J174" s="263"/>
      <c r="K174" s="263"/>
      <c r="L174" s="268"/>
      <c r="M174" s="269"/>
      <c r="N174" s="270"/>
      <c r="O174" s="270"/>
      <c r="P174" s="270"/>
      <c r="Q174" s="270"/>
      <c r="R174" s="270"/>
      <c r="S174" s="270"/>
      <c r="T174" s="271"/>
      <c r="AT174" s="272" t="s">
        <v>180</v>
      </c>
      <c r="AU174" s="272" t="s">
        <v>85</v>
      </c>
      <c r="AV174" s="13" t="s">
        <v>85</v>
      </c>
      <c r="AW174" s="13" t="s">
        <v>39</v>
      </c>
      <c r="AX174" s="13" t="s">
        <v>76</v>
      </c>
      <c r="AY174" s="272" t="s">
        <v>138</v>
      </c>
    </row>
    <row r="175" spans="2:51" s="13" customFormat="1" ht="13.5">
      <c r="B175" s="262"/>
      <c r="C175" s="263"/>
      <c r="D175" s="246" t="s">
        <v>180</v>
      </c>
      <c r="E175" s="264" t="s">
        <v>22</v>
      </c>
      <c r="F175" s="265" t="s">
        <v>1173</v>
      </c>
      <c r="G175" s="263"/>
      <c r="H175" s="266">
        <v>51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180</v>
      </c>
      <c r="AU175" s="272" t="s">
        <v>85</v>
      </c>
      <c r="AV175" s="13" t="s">
        <v>85</v>
      </c>
      <c r="AW175" s="13" t="s">
        <v>39</v>
      </c>
      <c r="AX175" s="13" t="s">
        <v>76</v>
      </c>
      <c r="AY175" s="272" t="s">
        <v>138</v>
      </c>
    </row>
    <row r="176" spans="2:51" s="14" customFormat="1" ht="13.5">
      <c r="B176" s="273"/>
      <c r="C176" s="274"/>
      <c r="D176" s="246" t="s">
        <v>180</v>
      </c>
      <c r="E176" s="275" t="s">
        <v>22</v>
      </c>
      <c r="F176" s="276" t="s">
        <v>183</v>
      </c>
      <c r="G176" s="274"/>
      <c r="H176" s="277">
        <v>857.954</v>
      </c>
      <c r="I176" s="278"/>
      <c r="J176" s="274"/>
      <c r="K176" s="274"/>
      <c r="L176" s="279"/>
      <c r="M176" s="280"/>
      <c r="N176" s="281"/>
      <c r="O176" s="281"/>
      <c r="P176" s="281"/>
      <c r="Q176" s="281"/>
      <c r="R176" s="281"/>
      <c r="S176" s="281"/>
      <c r="T176" s="282"/>
      <c r="AT176" s="283" t="s">
        <v>180</v>
      </c>
      <c r="AU176" s="283" t="s">
        <v>85</v>
      </c>
      <c r="AV176" s="14" t="s">
        <v>137</v>
      </c>
      <c r="AW176" s="14" t="s">
        <v>39</v>
      </c>
      <c r="AX176" s="14" t="s">
        <v>24</v>
      </c>
      <c r="AY176" s="283" t="s">
        <v>138</v>
      </c>
    </row>
    <row r="177" spans="2:65" s="1" customFormat="1" ht="16.5" customHeight="1">
      <c r="B177" s="47"/>
      <c r="C177" s="234" t="s">
        <v>306</v>
      </c>
      <c r="D177" s="234" t="s">
        <v>140</v>
      </c>
      <c r="E177" s="235" t="s">
        <v>290</v>
      </c>
      <c r="F177" s="236" t="s">
        <v>291</v>
      </c>
      <c r="G177" s="237" t="s">
        <v>232</v>
      </c>
      <c r="H177" s="238">
        <v>430.785</v>
      </c>
      <c r="I177" s="239"/>
      <c r="J177" s="240">
        <f>ROUND(I177*H177,2)</f>
        <v>0</v>
      </c>
      <c r="K177" s="236" t="s">
        <v>177</v>
      </c>
      <c r="L177" s="73"/>
      <c r="M177" s="241" t="s">
        <v>22</v>
      </c>
      <c r="N177" s="242" t="s">
        <v>47</v>
      </c>
      <c r="O177" s="4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AR177" s="25" t="s">
        <v>137</v>
      </c>
      <c r="AT177" s="25" t="s">
        <v>140</v>
      </c>
      <c r="AU177" s="25" t="s">
        <v>85</v>
      </c>
      <c r="AY177" s="25" t="s">
        <v>138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25" t="s">
        <v>24</v>
      </c>
      <c r="BK177" s="245">
        <f>ROUND(I177*H177,2)</f>
        <v>0</v>
      </c>
      <c r="BL177" s="25" t="s">
        <v>137</v>
      </c>
      <c r="BM177" s="25" t="s">
        <v>292</v>
      </c>
    </row>
    <row r="178" spans="2:47" s="1" customFormat="1" ht="13.5">
      <c r="B178" s="47"/>
      <c r="C178" s="75"/>
      <c r="D178" s="246" t="s">
        <v>146</v>
      </c>
      <c r="E178" s="75"/>
      <c r="F178" s="247" t="s">
        <v>293</v>
      </c>
      <c r="G178" s="75"/>
      <c r="H178" s="75"/>
      <c r="I178" s="204"/>
      <c r="J178" s="75"/>
      <c r="K178" s="75"/>
      <c r="L178" s="73"/>
      <c r="M178" s="248"/>
      <c r="N178" s="48"/>
      <c r="O178" s="48"/>
      <c r="P178" s="48"/>
      <c r="Q178" s="48"/>
      <c r="R178" s="48"/>
      <c r="S178" s="48"/>
      <c r="T178" s="96"/>
      <c r="AT178" s="25" t="s">
        <v>146</v>
      </c>
      <c r="AU178" s="25" t="s">
        <v>85</v>
      </c>
    </row>
    <row r="179" spans="2:51" s="13" customFormat="1" ht="13.5">
      <c r="B179" s="262"/>
      <c r="C179" s="263"/>
      <c r="D179" s="246" t="s">
        <v>180</v>
      </c>
      <c r="E179" s="264" t="s">
        <v>22</v>
      </c>
      <c r="F179" s="265" t="s">
        <v>1174</v>
      </c>
      <c r="G179" s="263"/>
      <c r="H179" s="266">
        <v>430.785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AT179" s="272" t="s">
        <v>180</v>
      </c>
      <c r="AU179" s="272" t="s">
        <v>85</v>
      </c>
      <c r="AV179" s="13" t="s">
        <v>85</v>
      </c>
      <c r="AW179" s="13" t="s">
        <v>39</v>
      </c>
      <c r="AX179" s="13" t="s">
        <v>76</v>
      </c>
      <c r="AY179" s="272" t="s">
        <v>138</v>
      </c>
    </row>
    <row r="180" spans="2:51" s="14" customFormat="1" ht="13.5">
      <c r="B180" s="273"/>
      <c r="C180" s="274"/>
      <c r="D180" s="246" t="s">
        <v>180</v>
      </c>
      <c r="E180" s="275" t="s">
        <v>22</v>
      </c>
      <c r="F180" s="276" t="s">
        <v>183</v>
      </c>
      <c r="G180" s="274"/>
      <c r="H180" s="277">
        <v>430.785</v>
      </c>
      <c r="I180" s="278"/>
      <c r="J180" s="274"/>
      <c r="K180" s="274"/>
      <c r="L180" s="279"/>
      <c r="M180" s="280"/>
      <c r="N180" s="281"/>
      <c r="O180" s="281"/>
      <c r="P180" s="281"/>
      <c r="Q180" s="281"/>
      <c r="R180" s="281"/>
      <c r="S180" s="281"/>
      <c r="T180" s="282"/>
      <c r="AT180" s="283" t="s">
        <v>180</v>
      </c>
      <c r="AU180" s="283" t="s">
        <v>85</v>
      </c>
      <c r="AV180" s="14" t="s">
        <v>137</v>
      </c>
      <c r="AW180" s="14" t="s">
        <v>39</v>
      </c>
      <c r="AX180" s="14" t="s">
        <v>24</v>
      </c>
      <c r="AY180" s="283" t="s">
        <v>138</v>
      </c>
    </row>
    <row r="181" spans="2:65" s="1" customFormat="1" ht="25.5" customHeight="1">
      <c r="B181" s="47"/>
      <c r="C181" s="234" t="s">
        <v>311</v>
      </c>
      <c r="D181" s="234" t="s">
        <v>140</v>
      </c>
      <c r="E181" s="235" t="s">
        <v>296</v>
      </c>
      <c r="F181" s="236" t="s">
        <v>297</v>
      </c>
      <c r="G181" s="237" t="s">
        <v>232</v>
      </c>
      <c r="H181" s="238">
        <v>4307.85</v>
      </c>
      <c r="I181" s="239"/>
      <c r="J181" s="240">
        <f>ROUND(I181*H181,2)</f>
        <v>0</v>
      </c>
      <c r="K181" s="236" t="s">
        <v>177</v>
      </c>
      <c r="L181" s="73"/>
      <c r="M181" s="241" t="s">
        <v>22</v>
      </c>
      <c r="N181" s="242" t="s">
        <v>47</v>
      </c>
      <c r="O181" s="4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AR181" s="25" t="s">
        <v>137</v>
      </c>
      <c r="AT181" s="25" t="s">
        <v>140</v>
      </c>
      <c r="AU181" s="25" t="s">
        <v>85</v>
      </c>
      <c r="AY181" s="25" t="s">
        <v>138</v>
      </c>
      <c r="BE181" s="245">
        <f>IF(N181="základní",J181,0)</f>
        <v>0</v>
      </c>
      <c r="BF181" s="245">
        <f>IF(N181="snížená",J181,0)</f>
        <v>0</v>
      </c>
      <c r="BG181" s="245">
        <f>IF(N181="zákl. přenesená",J181,0)</f>
        <v>0</v>
      </c>
      <c r="BH181" s="245">
        <f>IF(N181="sníž. přenesená",J181,0)</f>
        <v>0</v>
      </c>
      <c r="BI181" s="245">
        <f>IF(N181="nulová",J181,0)</f>
        <v>0</v>
      </c>
      <c r="BJ181" s="25" t="s">
        <v>24</v>
      </c>
      <c r="BK181" s="245">
        <f>ROUND(I181*H181,2)</f>
        <v>0</v>
      </c>
      <c r="BL181" s="25" t="s">
        <v>137</v>
      </c>
      <c r="BM181" s="25" t="s">
        <v>1175</v>
      </c>
    </row>
    <row r="182" spans="2:47" s="1" customFormat="1" ht="13.5">
      <c r="B182" s="47"/>
      <c r="C182" s="75"/>
      <c r="D182" s="246" t="s">
        <v>146</v>
      </c>
      <c r="E182" s="75"/>
      <c r="F182" s="247" t="s">
        <v>299</v>
      </c>
      <c r="G182" s="75"/>
      <c r="H182" s="75"/>
      <c r="I182" s="204"/>
      <c r="J182" s="75"/>
      <c r="K182" s="75"/>
      <c r="L182" s="73"/>
      <c r="M182" s="248"/>
      <c r="N182" s="48"/>
      <c r="O182" s="48"/>
      <c r="P182" s="48"/>
      <c r="Q182" s="48"/>
      <c r="R182" s="48"/>
      <c r="S182" s="48"/>
      <c r="T182" s="96"/>
      <c r="AT182" s="25" t="s">
        <v>146</v>
      </c>
      <c r="AU182" s="25" t="s">
        <v>85</v>
      </c>
    </row>
    <row r="183" spans="2:51" s="13" customFormat="1" ht="13.5">
      <c r="B183" s="262"/>
      <c r="C183" s="263"/>
      <c r="D183" s="246" t="s">
        <v>180</v>
      </c>
      <c r="E183" s="264" t="s">
        <v>22</v>
      </c>
      <c r="F183" s="265" t="s">
        <v>1176</v>
      </c>
      <c r="G183" s="263"/>
      <c r="H183" s="266">
        <v>4307.85</v>
      </c>
      <c r="I183" s="267"/>
      <c r="J183" s="263"/>
      <c r="K183" s="263"/>
      <c r="L183" s="268"/>
      <c r="M183" s="269"/>
      <c r="N183" s="270"/>
      <c r="O183" s="270"/>
      <c r="P183" s="270"/>
      <c r="Q183" s="270"/>
      <c r="R183" s="270"/>
      <c r="S183" s="270"/>
      <c r="T183" s="271"/>
      <c r="AT183" s="272" t="s">
        <v>180</v>
      </c>
      <c r="AU183" s="272" t="s">
        <v>85</v>
      </c>
      <c r="AV183" s="13" t="s">
        <v>85</v>
      </c>
      <c r="AW183" s="13" t="s">
        <v>39</v>
      </c>
      <c r="AX183" s="13" t="s">
        <v>76</v>
      </c>
      <c r="AY183" s="272" t="s">
        <v>138</v>
      </c>
    </row>
    <row r="184" spans="2:51" s="14" customFormat="1" ht="13.5">
      <c r="B184" s="273"/>
      <c r="C184" s="274"/>
      <c r="D184" s="246" t="s">
        <v>180</v>
      </c>
      <c r="E184" s="275" t="s">
        <v>22</v>
      </c>
      <c r="F184" s="276" t="s">
        <v>183</v>
      </c>
      <c r="G184" s="274"/>
      <c r="H184" s="277">
        <v>4307.85</v>
      </c>
      <c r="I184" s="278"/>
      <c r="J184" s="274"/>
      <c r="K184" s="274"/>
      <c r="L184" s="279"/>
      <c r="M184" s="280"/>
      <c r="N184" s="281"/>
      <c r="O184" s="281"/>
      <c r="P184" s="281"/>
      <c r="Q184" s="281"/>
      <c r="R184" s="281"/>
      <c r="S184" s="281"/>
      <c r="T184" s="282"/>
      <c r="AT184" s="283" t="s">
        <v>180</v>
      </c>
      <c r="AU184" s="283" t="s">
        <v>85</v>
      </c>
      <c r="AV184" s="14" t="s">
        <v>137</v>
      </c>
      <c r="AW184" s="14" t="s">
        <v>39</v>
      </c>
      <c r="AX184" s="14" t="s">
        <v>24</v>
      </c>
      <c r="AY184" s="283" t="s">
        <v>138</v>
      </c>
    </row>
    <row r="185" spans="2:65" s="1" customFormat="1" ht="16.5" customHeight="1">
      <c r="B185" s="47"/>
      <c r="C185" s="234" t="s">
        <v>318</v>
      </c>
      <c r="D185" s="234" t="s">
        <v>140</v>
      </c>
      <c r="E185" s="235" t="s">
        <v>301</v>
      </c>
      <c r="F185" s="236" t="s">
        <v>302</v>
      </c>
      <c r="G185" s="237" t="s">
        <v>232</v>
      </c>
      <c r="H185" s="238">
        <v>644.37</v>
      </c>
      <c r="I185" s="239"/>
      <c r="J185" s="240">
        <f>ROUND(I185*H185,2)</f>
        <v>0</v>
      </c>
      <c r="K185" s="236" t="s">
        <v>177</v>
      </c>
      <c r="L185" s="73"/>
      <c r="M185" s="241" t="s">
        <v>22</v>
      </c>
      <c r="N185" s="242" t="s">
        <v>47</v>
      </c>
      <c r="O185" s="48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AR185" s="25" t="s">
        <v>137</v>
      </c>
      <c r="AT185" s="25" t="s">
        <v>140</v>
      </c>
      <c r="AU185" s="25" t="s">
        <v>85</v>
      </c>
      <c r="AY185" s="25" t="s">
        <v>138</v>
      </c>
      <c r="BE185" s="245">
        <f>IF(N185="základní",J185,0)</f>
        <v>0</v>
      </c>
      <c r="BF185" s="245">
        <f>IF(N185="snížená",J185,0)</f>
        <v>0</v>
      </c>
      <c r="BG185" s="245">
        <f>IF(N185="zákl. přenesená",J185,0)</f>
        <v>0</v>
      </c>
      <c r="BH185" s="245">
        <f>IF(N185="sníž. přenesená",J185,0)</f>
        <v>0</v>
      </c>
      <c r="BI185" s="245">
        <f>IF(N185="nulová",J185,0)</f>
        <v>0</v>
      </c>
      <c r="BJ185" s="25" t="s">
        <v>24</v>
      </c>
      <c r="BK185" s="245">
        <f>ROUND(I185*H185,2)</f>
        <v>0</v>
      </c>
      <c r="BL185" s="25" t="s">
        <v>137</v>
      </c>
      <c r="BM185" s="25" t="s">
        <v>303</v>
      </c>
    </row>
    <row r="186" spans="2:47" s="1" customFormat="1" ht="13.5">
      <c r="B186" s="47"/>
      <c r="C186" s="75"/>
      <c r="D186" s="246" t="s">
        <v>146</v>
      </c>
      <c r="E186" s="75"/>
      <c r="F186" s="247" t="s">
        <v>304</v>
      </c>
      <c r="G186" s="75"/>
      <c r="H186" s="75"/>
      <c r="I186" s="204"/>
      <c r="J186" s="75"/>
      <c r="K186" s="75"/>
      <c r="L186" s="73"/>
      <c r="M186" s="248"/>
      <c r="N186" s="48"/>
      <c r="O186" s="48"/>
      <c r="P186" s="48"/>
      <c r="Q186" s="48"/>
      <c r="R186" s="48"/>
      <c r="S186" s="48"/>
      <c r="T186" s="96"/>
      <c r="AT186" s="25" t="s">
        <v>146</v>
      </c>
      <c r="AU186" s="25" t="s">
        <v>85</v>
      </c>
    </row>
    <row r="187" spans="2:51" s="13" customFormat="1" ht="13.5">
      <c r="B187" s="262"/>
      <c r="C187" s="263"/>
      <c r="D187" s="246" t="s">
        <v>180</v>
      </c>
      <c r="E187" s="264" t="s">
        <v>22</v>
      </c>
      <c r="F187" s="265" t="s">
        <v>1177</v>
      </c>
      <c r="G187" s="263"/>
      <c r="H187" s="266">
        <v>211.485</v>
      </c>
      <c r="I187" s="267"/>
      <c r="J187" s="263"/>
      <c r="K187" s="263"/>
      <c r="L187" s="268"/>
      <c r="M187" s="269"/>
      <c r="N187" s="270"/>
      <c r="O187" s="270"/>
      <c r="P187" s="270"/>
      <c r="Q187" s="270"/>
      <c r="R187" s="270"/>
      <c r="S187" s="270"/>
      <c r="T187" s="271"/>
      <c r="AT187" s="272" t="s">
        <v>180</v>
      </c>
      <c r="AU187" s="272" t="s">
        <v>85</v>
      </c>
      <c r="AV187" s="13" t="s">
        <v>85</v>
      </c>
      <c r="AW187" s="13" t="s">
        <v>39</v>
      </c>
      <c r="AX187" s="13" t="s">
        <v>76</v>
      </c>
      <c r="AY187" s="272" t="s">
        <v>138</v>
      </c>
    </row>
    <row r="188" spans="2:51" s="13" customFormat="1" ht="13.5">
      <c r="B188" s="262"/>
      <c r="C188" s="263"/>
      <c r="D188" s="246" t="s">
        <v>180</v>
      </c>
      <c r="E188" s="264" t="s">
        <v>22</v>
      </c>
      <c r="F188" s="265" t="s">
        <v>1178</v>
      </c>
      <c r="G188" s="263"/>
      <c r="H188" s="266">
        <v>2.1</v>
      </c>
      <c r="I188" s="267"/>
      <c r="J188" s="263"/>
      <c r="K188" s="263"/>
      <c r="L188" s="268"/>
      <c r="M188" s="269"/>
      <c r="N188" s="270"/>
      <c r="O188" s="270"/>
      <c r="P188" s="270"/>
      <c r="Q188" s="270"/>
      <c r="R188" s="270"/>
      <c r="S188" s="270"/>
      <c r="T188" s="271"/>
      <c r="AT188" s="272" t="s">
        <v>180</v>
      </c>
      <c r="AU188" s="272" t="s">
        <v>85</v>
      </c>
      <c r="AV188" s="13" t="s">
        <v>85</v>
      </c>
      <c r="AW188" s="13" t="s">
        <v>39</v>
      </c>
      <c r="AX188" s="13" t="s">
        <v>76</v>
      </c>
      <c r="AY188" s="272" t="s">
        <v>138</v>
      </c>
    </row>
    <row r="189" spans="2:51" s="13" customFormat="1" ht="13.5">
      <c r="B189" s="262"/>
      <c r="C189" s="263"/>
      <c r="D189" s="246" t="s">
        <v>180</v>
      </c>
      <c r="E189" s="264" t="s">
        <v>22</v>
      </c>
      <c r="F189" s="265" t="s">
        <v>1171</v>
      </c>
      <c r="G189" s="263"/>
      <c r="H189" s="266">
        <v>211.485</v>
      </c>
      <c r="I189" s="267"/>
      <c r="J189" s="263"/>
      <c r="K189" s="263"/>
      <c r="L189" s="268"/>
      <c r="M189" s="269"/>
      <c r="N189" s="270"/>
      <c r="O189" s="270"/>
      <c r="P189" s="270"/>
      <c r="Q189" s="270"/>
      <c r="R189" s="270"/>
      <c r="S189" s="270"/>
      <c r="T189" s="271"/>
      <c r="AT189" s="272" t="s">
        <v>180</v>
      </c>
      <c r="AU189" s="272" t="s">
        <v>85</v>
      </c>
      <c r="AV189" s="13" t="s">
        <v>85</v>
      </c>
      <c r="AW189" s="13" t="s">
        <v>39</v>
      </c>
      <c r="AX189" s="13" t="s">
        <v>76</v>
      </c>
      <c r="AY189" s="272" t="s">
        <v>138</v>
      </c>
    </row>
    <row r="190" spans="2:51" s="13" customFormat="1" ht="13.5">
      <c r="B190" s="262"/>
      <c r="C190" s="263"/>
      <c r="D190" s="246" t="s">
        <v>180</v>
      </c>
      <c r="E190" s="264" t="s">
        <v>22</v>
      </c>
      <c r="F190" s="265" t="s">
        <v>1172</v>
      </c>
      <c r="G190" s="263"/>
      <c r="H190" s="266">
        <v>168.3</v>
      </c>
      <c r="I190" s="267"/>
      <c r="J190" s="263"/>
      <c r="K190" s="263"/>
      <c r="L190" s="268"/>
      <c r="M190" s="269"/>
      <c r="N190" s="270"/>
      <c r="O190" s="270"/>
      <c r="P190" s="270"/>
      <c r="Q190" s="270"/>
      <c r="R190" s="270"/>
      <c r="S190" s="270"/>
      <c r="T190" s="271"/>
      <c r="AT190" s="272" t="s">
        <v>180</v>
      </c>
      <c r="AU190" s="272" t="s">
        <v>85</v>
      </c>
      <c r="AV190" s="13" t="s">
        <v>85</v>
      </c>
      <c r="AW190" s="13" t="s">
        <v>39</v>
      </c>
      <c r="AX190" s="13" t="s">
        <v>76</v>
      </c>
      <c r="AY190" s="272" t="s">
        <v>138</v>
      </c>
    </row>
    <row r="191" spans="2:51" s="13" customFormat="1" ht="13.5">
      <c r="B191" s="262"/>
      <c r="C191" s="263"/>
      <c r="D191" s="246" t="s">
        <v>180</v>
      </c>
      <c r="E191" s="264" t="s">
        <v>22</v>
      </c>
      <c r="F191" s="265" t="s">
        <v>1173</v>
      </c>
      <c r="G191" s="263"/>
      <c r="H191" s="266">
        <v>51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AT191" s="272" t="s">
        <v>180</v>
      </c>
      <c r="AU191" s="272" t="s">
        <v>85</v>
      </c>
      <c r="AV191" s="13" t="s">
        <v>85</v>
      </c>
      <c r="AW191" s="13" t="s">
        <v>39</v>
      </c>
      <c r="AX191" s="13" t="s">
        <v>76</v>
      </c>
      <c r="AY191" s="272" t="s">
        <v>138</v>
      </c>
    </row>
    <row r="192" spans="2:51" s="14" customFormat="1" ht="13.5">
      <c r="B192" s="273"/>
      <c r="C192" s="274"/>
      <c r="D192" s="246" t="s">
        <v>180</v>
      </c>
      <c r="E192" s="275" t="s">
        <v>22</v>
      </c>
      <c r="F192" s="276" t="s">
        <v>183</v>
      </c>
      <c r="G192" s="274"/>
      <c r="H192" s="277">
        <v>644.37</v>
      </c>
      <c r="I192" s="278"/>
      <c r="J192" s="274"/>
      <c r="K192" s="274"/>
      <c r="L192" s="279"/>
      <c r="M192" s="280"/>
      <c r="N192" s="281"/>
      <c r="O192" s="281"/>
      <c r="P192" s="281"/>
      <c r="Q192" s="281"/>
      <c r="R192" s="281"/>
      <c r="S192" s="281"/>
      <c r="T192" s="282"/>
      <c r="AT192" s="283" t="s">
        <v>180</v>
      </c>
      <c r="AU192" s="283" t="s">
        <v>85</v>
      </c>
      <c r="AV192" s="14" t="s">
        <v>137</v>
      </c>
      <c r="AW192" s="14" t="s">
        <v>39</v>
      </c>
      <c r="AX192" s="14" t="s">
        <v>24</v>
      </c>
      <c r="AY192" s="283" t="s">
        <v>138</v>
      </c>
    </row>
    <row r="193" spans="2:65" s="1" customFormat="1" ht="16.5" customHeight="1">
      <c r="B193" s="47"/>
      <c r="C193" s="234" t="s">
        <v>329</v>
      </c>
      <c r="D193" s="234" t="s">
        <v>140</v>
      </c>
      <c r="E193" s="235" t="s">
        <v>307</v>
      </c>
      <c r="F193" s="236" t="s">
        <v>308</v>
      </c>
      <c r="G193" s="237" t="s">
        <v>232</v>
      </c>
      <c r="H193" s="238">
        <v>430.785</v>
      </c>
      <c r="I193" s="239"/>
      <c r="J193" s="240">
        <f>ROUND(I193*H193,2)</f>
        <v>0</v>
      </c>
      <c r="K193" s="236" t="s">
        <v>177</v>
      </c>
      <c r="L193" s="73"/>
      <c r="M193" s="241" t="s">
        <v>22</v>
      </c>
      <c r="N193" s="242" t="s">
        <v>47</v>
      </c>
      <c r="O193" s="48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AR193" s="25" t="s">
        <v>137</v>
      </c>
      <c r="AT193" s="25" t="s">
        <v>140</v>
      </c>
      <c r="AU193" s="25" t="s">
        <v>85</v>
      </c>
      <c r="AY193" s="25" t="s">
        <v>138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25" t="s">
        <v>24</v>
      </c>
      <c r="BK193" s="245">
        <f>ROUND(I193*H193,2)</f>
        <v>0</v>
      </c>
      <c r="BL193" s="25" t="s">
        <v>137</v>
      </c>
      <c r="BM193" s="25" t="s">
        <v>309</v>
      </c>
    </row>
    <row r="194" spans="2:47" s="1" customFormat="1" ht="13.5">
      <c r="B194" s="47"/>
      <c r="C194" s="75"/>
      <c r="D194" s="246" t="s">
        <v>146</v>
      </c>
      <c r="E194" s="75"/>
      <c r="F194" s="247" t="s">
        <v>310</v>
      </c>
      <c r="G194" s="75"/>
      <c r="H194" s="75"/>
      <c r="I194" s="204"/>
      <c r="J194" s="75"/>
      <c r="K194" s="75"/>
      <c r="L194" s="73"/>
      <c r="M194" s="248"/>
      <c r="N194" s="48"/>
      <c r="O194" s="48"/>
      <c r="P194" s="48"/>
      <c r="Q194" s="48"/>
      <c r="R194" s="48"/>
      <c r="S194" s="48"/>
      <c r="T194" s="96"/>
      <c r="AT194" s="25" t="s">
        <v>146</v>
      </c>
      <c r="AU194" s="25" t="s">
        <v>85</v>
      </c>
    </row>
    <row r="195" spans="2:51" s="13" customFormat="1" ht="13.5">
      <c r="B195" s="262"/>
      <c r="C195" s="263"/>
      <c r="D195" s="246" t="s">
        <v>180</v>
      </c>
      <c r="E195" s="264" t="s">
        <v>22</v>
      </c>
      <c r="F195" s="265" t="s">
        <v>1174</v>
      </c>
      <c r="G195" s="263"/>
      <c r="H195" s="266">
        <v>430.785</v>
      </c>
      <c r="I195" s="267"/>
      <c r="J195" s="263"/>
      <c r="K195" s="263"/>
      <c r="L195" s="268"/>
      <c r="M195" s="269"/>
      <c r="N195" s="270"/>
      <c r="O195" s="270"/>
      <c r="P195" s="270"/>
      <c r="Q195" s="270"/>
      <c r="R195" s="270"/>
      <c r="S195" s="270"/>
      <c r="T195" s="271"/>
      <c r="AT195" s="272" t="s">
        <v>180</v>
      </c>
      <c r="AU195" s="272" t="s">
        <v>85</v>
      </c>
      <c r="AV195" s="13" t="s">
        <v>85</v>
      </c>
      <c r="AW195" s="13" t="s">
        <v>39</v>
      </c>
      <c r="AX195" s="13" t="s">
        <v>76</v>
      </c>
      <c r="AY195" s="272" t="s">
        <v>138</v>
      </c>
    </row>
    <row r="196" spans="2:51" s="14" customFormat="1" ht="13.5">
      <c r="B196" s="273"/>
      <c r="C196" s="274"/>
      <c r="D196" s="246" t="s">
        <v>180</v>
      </c>
      <c r="E196" s="275" t="s">
        <v>22</v>
      </c>
      <c r="F196" s="276" t="s">
        <v>183</v>
      </c>
      <c r="G196" s="274"/>
      <c r="H196" s="277">
        <v>430.785</v>
      </c>
      <c r="I196" s="278"/>
      <c r="J196" s="274"/>
      <c r="K196" s="274"/>
      <c r="L196" s="279"/>
      <c r="M196" s="280"/>
      <c r="N196" s="281"/>
      <c r="O196" s="281"/>
      <c r="P196" s="281"/>
      <c r="Q196" s="281"/>
      <c r="R196" s="281"/>
      <c r="S196" s="281"/>
      <c r="T196" s="282"/>
      <c r="AT196" s="283" t="s">
        <v>180</v>
      </c>
      <c r="AU196" s="283" t="s">
        <v>85</v>
      </c>
      <c r="AV196" s="14" t="s">
        <v>137</v>
      </c>
      <c r="AW196" s="14" t="s">
        <v>39</v>
      </c>
      <c r="AX196" s="14" t="s">
        <v>24</v>
      </c>
      <c r="AY196" s="283" t="s">
        <v>138</v>
      </c>
    </row>
    <row r="197" spans="2:65" s="1" customFormat="1" ht="16.5" customHeight="1">
      <c r="B197" s="47"/>
      <c r="C197" s="234" t="s">
        <v>335</v>
      </c>
      <c r="D197" s="234" t="s">
        <v>140</v>
      </c>
      <c r="E197" s="235" t="s">
        <v>312</v>
      </c>
      <c r="F197" s="236" t="s">
        <v>313</v>
      </c>
      <c r="G197" s="237" t="s">
        <v>314</v>
      </c>
      <c r="H197" s="238">
        <v>775.413</v>
      </c>
      <c r="I197" s="239"/>
      <c r="J197" s="240">
        <f>ROUND(I197*H197,2)</f>
        <v>0</v>
      </c>
      <c r="K197" s="236" t="s">
        <v>177</v>
      </c>
      <c r="L197" s="73"/>
      <c r="M197" s="241" t="s">
        <v>22</v>
      </c>
      <c r="N197" s="242" t="s">
        <v>47</v>
      </c>
      <c r="O197" s="48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AR197" s="25" t="s">
        <v>137</v>
      </c>
      <c r="AT197" s="25" t="s">
        <v>140</v>
      </c>
      <c r="AU197" s="25" t="s">
        <v>85</v>
      </c>
      <c r="AY197" s="25" t="s">
        <v>138</v>
      </c>
      <c r="BE197" s="245">
        <f>IF(N197="základní",J197,0)</f>
        <v>0</v>
      </c>
      <c r="BF197" s="245">
        <f>IF(N197="snížená",J197,0)</f>
        <v>0</v>
      </c>
      <c r="BG197" s="245">
        <f>IF(N197="zákl. přenesená",J197,0)</f>
        <v>0</v>
      </c>
      <c r="BH197" s="245">
        <f>IF(N197="sníž. přenesená",J197,0)</f>
        <v>0</v>
      </c>
      <c r="BI197" s="245">
        <f>IF(N197="nulová",J197,0)</f>
        <v>0</v>
      </c>
      <c r="BJ197" s="25" t="s">
        <v>24</v>
      </c>
      <c r="BK197" s="245">
        <f>ROUND(I197*H197,2)</f>
        <v>0</v>
      </c>
      <c r="BL197" s="25" t="s">
        <v>137</v>
      </c>
      <c r="BM197" s="25" t="s">
        <v>315</v>
      </c>
    </row>
    <row r="198" spans="2:47" s="1" customFormat="1" ht="13.5">
      <c r="B198" s="47"/>
      <c r="C198" s="75"/>
      <c r="D198" s="246" t="s">
        <v>146</v>
      </c>
      <c r="E198" s="75"/>
      <c r="F198" s="247" t="s">
        <v>316</v>
      </c>
      <c r="G198" s="75"/>
      <c r="H198" s="75"/>
      <c r="I198" s="204"/>
      <c r="J198" s="75"/>
      <c r="K198" s="75"/>
      <c r="L198" s="73"/>
      <c r="M198" s="248"/>
      <c r="N198" s="48"/>
      <c r="O198" s="48"/>
      <c r="P198" s="48"/>
      <c r="Q198" s="48"/>
      <c r="R198" s="48"/>
      <c r="S198" s="48"/>
      <c r="T198" s="96"/>
      <c r="AT198" s="25" t="s">
        <v>146</v>
      </c>
      <c r="AU198" s="25" t="s">
        <v>85</v>
      </c>
    </row>
    <row r="199" spans="2:51" s="13" customFormat="1" ht="13.5">
      <c r="B199" s="262"/>
      <c r="C199" s="263"/>
      <c r="D199" s="246" t="s">
        <v>180</v>
      </c>
      <c r="E199" s="264" t="s">
        <v>22</v>
      </c>
      <c r="F199" s="265" t="s">
        <v>1179</v>
      </c>
      <c r="G199" s="263"/>
      <c r="H199" s="266">
        <v>775.413</v>
      </c>
      <c r="I199" s="267"/>
      <c r="J199" s="263"/>
      <c r="K199" s="263"/>
      <c r="L199" s="268"/>
      <c r="M199" s="269"/>
      <c r="N199" s="270"/>
      <c r="O199" s="270"/>
      <c r="P199" s="270"/>
      <c r="Q199" s="270"/>
      <c r="R199" s="270"/>
      <c r="S199" s="270"/>
      <c r="T199" s="271"/>
      <c r="AT199" s="272" t="s">
        <v>180</v>
      </c>
      <c r="AU199" s="272" t="s">
        <v>85</v>
      </c>
      <c r="AV199" s="13" t="s">
        <v>85</v>
      </c>
      <c r="AW199" s="13" t="s">
        <v>39</v>
      </c>
      <c r="AX199" s="13" t="s">
        <v>76</v>
      </c>
      <c r="AY199" s="272" t="s">
        <v>138</v>
      </c>
    </row>
    <row r="200" spans="2:51" s="14" customFormat="1" ht="13.5">
      <c r="B200" s="273"/>
      <c r="C200" s="274"/>
      <c r="D200" s="246" t="s">
        <v>180</v>
      </c>
      <c r="E200" s="275" t="s">
        <v>22</v>
      </c>
      <c r="F200" s="276" t="s">
        <v>183</v>
      </c>
      <c r="G200" s="274"/>
      <c r="H200" s="277">
        <v>775.413</v>
      </c>
      <c r="I200" s="278"/>
      <c r="J200" s="274"/>
      <c r="K200" s="274"/>
      <c r="L200" s="279"/>
      <c r="M200" s="280"/>
      <c r="N200" s="281"/>
      <c r="O200" s="281"/>
      <c r="P200" s="281"/>
      <c r="Q200" s="281"/>
      <c r="R200" s="281"/>
      <c r="S200" s="281"/>
      <c r="T200" s="282"/>
      <c r="AT200" s="283" t="s">
        <v>180</v>
      </c>
      <c r="AU200" s="283" t="s">
        <v>85</v>
      </c>
      <c r="AV200" s="14" t="s">
        <v>137</v>
      </c>
      <c r="AW200" s="14" t="s">
        <v>39</v>
      </c>
      <c r="AX200" s="14" t="s">
        <v>24</v>
      </c>
      <c r="AY200" s="283" t="s">
        <v>138</v>
      </c>
    </row>
    <row r="201" spans="2:65" s="1" customFormat="1" ht="16.5" customHeight="1">
      <c r="B201" s="47"/>
      <c r="C201" s="234" t="s">
        <v>342</v>
      </c>
      <c r="D201" s="234" t="s">
        <v>140</v>
      </c>
      <c r="E201" s="235" t="s">
        <v>319</v>
      </c>
      <c r="F201" s="236" t="s">
        <v>320</v>
      </c>
      <c r="G201" s="237" t="s">
        <v>232</v>
      </c>
      <c r="H201" s="238">
        <v>422.969</v>
      </c>
      <c r="I201" s="239"/>
      <c r="J201" s="240">
        <f>ROUND(I201*H201,2)</f>
        <v>0</v>
      </c>
      <c r="K201" s="236" t="s">
        <v>177</v>
      </c>
      <c r="L201" s="73"/>
      <c r="M201" s="241" t="s">
        <v>22</v>
      </c>
      <c r="N201" s="242" t="s">
        <v>47</v>
      </c>
      <c r="O201" s="48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AR201" s="25" t="s">
        <v>137</v>
      </c>
      <c r="AT201" s="25" t="s">
        <v>140</v>
      </c>
      <c r="AU201" s="25" t="s">
        <v>85</v>
      </c>
      <c r="AY201" s="25" t="s">
        <v>138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25" t="s">
        <v>24</v>
      </c>
      <c r="BK201" s="245">
        <f>ROUND(I201*H201,2)</f>
        <v>0</v>
      </c>
      <c r="BL201" s="25" t="s">
        <v>137</v>
      </c>
      <c r="BM201" s="25" t="s">
        <v>321</v>
      </c>
    </row>
    <row r="202" spans="2:47" s="1" customFormat="1" ht="13.5">
      <c r="B202" s="47"/>
      <c r="C202" s="75"/>
      <c r="D202" s="246" t="s">
        <v>146</v>
      </c>
      <c r="E202" s="75"/>
      <c r="F202" s="247" t="s">
        <v>322</v>
      </c>
      <c r="G202" s="75"/>
      <c r="H202" s="75"/>
      <c r="I202" s="204"/>
      <c r="J202" s="75"/>
      <c r="K202" s="75"/>
      <c r="L202" s="73"/>
      <c r="M202" s="248"/>
      <c r="N202" s="48"/>
      <c r="O202" s="48"/>
      <c r="P202" s="48"/>
      <c r="Q202" s="48"/>
      <c r="R202" s="48"/>
      <c r="S202" s="48"/>
      <c r="T202" s="96"/>
      <c r="AT202" s="25" t="s">
        <v>146</v>
      </c>
      <c r="AU202" s="25" t="s">
        <v>85</v>
      </c>
    </row>
    <row r="203" spans="2:51" s="13" customFormat="1" ht="13.5">
      <c r="B203" s="262"/>
      <c r="C203" s="263"/>
      <c r="D203" s="246" t="s">
        <v>180</v>
      </c>
      <c r="E203" s="264" t="s">
        <v>22</v>
      </c>
      <c r="F203" s="265" t="s">
        <v>1180</v>
      </c>
      <c r="G203" s="263"/>
      <c r="H203" s="266">
        <v>642.269</v>
      </c>
      <c r="I203" s="267"/>
      <c r="J203" s="263"/>
      <c r="K203" s="263"/>
      <c r="L203" s="268"/>
      <c r="M203" s="269"/>
      <c r="N203" s="270"/>
      <c r="O203" s="270"/>
      <c r="P203" s="270"/>
      <c r="Q203" s="270"/>
      <c r="R203" s="270"/>
      <c r="S203" s="270"/>
      <c r="T203" s="271"/>
      <c r="AT203" s="272" t="s">
        <v>180</v>
      </c>
      <c r="AU203" s="272" t="s">
        <v>85</v>
      </c>
      <c r="AV203" s="13" t="s">
        <v>85</v>
      </c>
      <c r="AW203" s="13" t="s">
        <v>39</v>
      </c>
      <c r="AX203" s="13" t="s">
        <v>76</v>
      </c>
      <c r="AY203" s="272" t="s">
        <v>138</v>
      </c>
    </row>
    <row r="204" spans="2:51" s="12" customFormat="1" ht="13.5">
      <c r="B204" s="252"/>
      <c r="C204" s="253"/>
      <c r="D204" s="246" t="s">
        <v>180</v>
      </c>
      <c r="E204" s="254" t="s">
        <v>22</v>
      </c>
      <c r="F204" s="255" t="s">
        <v>324</v>
      </c>
      <c r="G204" s="253"/>
      <c r="H204" s="254" t="s">
        <v>22</v>
      </c>
      <c r="I204" s="256"/>
      <c r="J204" s="253"/>
      <c r="K204" s="253"/>
      <c r="L204" s="257"/>
      <c r="M204" s="258"/>
      <c r="N204" s="259"/>
      <c r="O204" s="259"/>
      <c r="P204" s="259"/>
      <c r="Q204" s="259"/>
      <c r="R204" s="259"/>
      <c r="S204" s="259"/>
      <c r="T204" s="260"/>
      <c r="AT204" s="261" t="s">
        <v>180</v>
      </c>
      <c r="AU204" s="261" t="s">
        <v>85</v>
      </c>
      <c r="AV204" s="12" t="s">
        <v>24</v>
      </c>
      <c r="AW204" s="12" t="s">
        <v>39</v>
      </c>
      <c r="AX204" s="12" t="s">
        <v>76</v>
      </c>
      <c r="AY204" s="261" t="s">
        <v>138</v>
      </c>
    </row>
    <row r="205" spans="2:51" s="13" customFormat="1" ht="13.5">
      <c r="B205" s="262"/>
      <c r="C205" s="263"/>
      <c r="D205" s="246" t="s">
        <v>180</v>
      </c>
      <c r="E205" s="264" t="s">
        <v>22</v>
      </c>
      <c r="F205" s="265" t="s">
        <v>1181</v>
      </c>
      <c r="G205" s="263"/>
      <c r="H205" s="266">
        <v>-51</v>
      </c>
      <c r="I205" s="267"/>
      <c r="J205" s="263"/>
      <c r="K205" s="263"/>
      <c r="L205" s="268"/>
      <c r="M205" s="269"/>
      <c r="N205" s="270"/>
      <c r="O205" s="270"/>
      <c r="P205" s="270"/>
      <c r="Q205" s="270"/>
      <c r="R205" s="270"/>
      <c r="S205" s="270"/>
      <c r="T205" s="271"/>
      <c r="AT205" s="272" t="s">
        <v>180</v>
      </c>
      <c r="AU205" s="272" t="s">
        <v>85</v>
      </c>
      <c r="AV205" s="13" t="s">
        <v>85</v>
      </c>
      <c r="AW205" s="13" t="s">
        <v>39</v>
      </c>
      <c r="AX205" s="13" t="s">
        <v>76</v>
      </c>
      <c r="AY205" s="272" t="s">
        <v>138</v>
      </c>
    </row>
    <row r="206" spans="2:51" s="13" customFormat="1" ht="13.5">
      <c r="B206" s="262"/>
      <c r="C206" s="263"/>
      <c r="D206" s="246" t="s">
        <v>180</v>
      </c>
      <c r="E206" s="264" t="s">
        <v>22</v>
      </c>
      <c r="F206" s="265" t="s">
        <v>1182</v>
      </c>
      <c r="G206" s="263"/>
      <c r="H206" s="266">
        <v>-168.3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180</v>
      </c>
      <c r="AU206" s="272" t="s">
        <v>85</v>
      </c>
      <c r="AV206" s="13" t="s">
        <v>85</v>
      </c>
      <c r="AW206" s="13" t="s">
        <v>39</v>
      </c>
      <c r="AX206" s="13" t="s">
        <v>76</v>
      </c>
      <c r="AY206" s="272" t="s">
        <v>138</v>
      </c>
    </row>
    <row r="207" spans="2:51" s="14" customFormat="1" ht="13.5">
      <c r="B207" s="273"/>
      <c r="C207" s="274"/>
      <c r="D207" s="246" t="s">
        <v>180</v>
      </c>
      <c r="E207" s="275" t="s">
        <v>22</v>
      </c>
      <c r="F207" s="276" t="s">
        <v>183</v>
      </c>
      <c r="G207" s="274"/>
      <c r="H207" s="277">
        <v>422.969</v>
      </c>
      <c r="I207" s="278"/>
      <c r="J207" s="274"/>
      <c r="K207" s="274"/>
      <c r="L207" s="279"/>
      <c r="M207" s="280"/>
      <c r="N207" s="281"/>
      <c r="O207" s="281"/>
      <c r="P207" s="281"/>
      <c r="Q207" s="281"/>
      <c r="R207" s="281"/>
      <c r="S207" s="281"/>
      <c r="T207" s="282"/>
      <c r="AT207" s="283" t="s">
        <v>180</v>
      </c>
      <c r="AU207" s="283" t="s">
        <v>85</v>
      </c>
      <c r="AV207" s="14" t="s">
        <v>137</v>
      </c>
      <c r="AW207" s="14" t="s">
        <v>39</v>
      </c>
      <c r="AX207" s="14" t="s">
        <v>24</v>
      </c>
      <c r="AY207" s="283" t="s">
        <v>138</v>
      </c>
    </row>
    <row r="208" spans="2:65" s="1" customFormat="1" ht="16.5" customHeight="1">
      <c r="B208" s="47"/>
      <c r="C208" s="284" t="s">
        <v>347</v>
      </c>
      <c r="D208" s="284" t="s">
        <v>330</v>
      </c>
      <c r="E208" s="285" t="s">
        <v>331</v>
      </c>
      <c r="F208" s="286" t="s">
        <v>332</v>
      </c>
      <c r="G208" s="287" t="s">
        <v>314</v>
      </c>
      <c r="H208" s="288">
        <v>380.672</v>
      </c>
      <c r="I208" s="289"/>
      <c r="J208" s="290">
        <f>ROUND(I208*H208,2)</f>
        <v>0</v>
      </c>
      <c r="K208" s="286" t="s">
        <v>177</v>
      </c>
      <c r="L208" s="291"/>
      <c r="M208" s="292" t="s">
        <v>22</v>
      </c>
      <c r="N208" s="293" t="s">
        <v>47</v>
      </c>
      <c r="O208" s="48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AR208" s="25" t="s">
        <v>218</v>
      </c>
      <c r="AT208" s="25" t="s">
        <v>330</v>
      </c>
      <c r="AU208" s="25" t="s">
        <v>85</v>
      </c>
      <c r="AY208" s="25" t="s">
        <v>138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25" t="s">
        <v>24</v>
      </c>
      <c r="BK208" s="245">
        <f>ROUND(I208*H208,2)</f>
        <v>0</v>
      </c>
      <c r="BL208" s="25" t="s">
        <v>137</v>
      </c>
      <c r="BM208" s="25" t="s">
        <v>333</v>
      </c>
    </row>
    <row r="209" spans="2:47" s="1" customFormat="1" ht="13.5">
      <c r="B209" s="47"/>
      <c r="C209" s="75"/>
      <c r="D209" s="246" t="s">
        <v>146</v>
      </c>
      <c r="E209" s="75"/>
      <c r="F209" s="247" t="s">
        <v>332</v>
      </c>
      <c r="G209" s="75"/>
      <c r="H209" s="75"/>
      <c r="I209" s="204"/>
      <c r="J209" s="75"/>
      <c r="K209" s="75"/>
      <c r="L209" s="73"/>
      <c r="M209" s="248"/>
      <c r="N209" s="48"/>
      <c r="O209" s="48"/>
      <c r="P209" s="48"/>
      <c r="Q209" s="48"/>
      <c r="R209" s="48"/>
      <c r="S209" s="48"/>
      <c r="T209" s="96"/>
      <c r="AT209" s="25" t="s">
        <v>146</v>
      </c>
      <c r="AU209" s="25" t="s">
        <v>85</v>
      </c>
    </row>
    <row r="210" spans="2:51" s="13" customFormat="1" ht="13.5">
      <c r="B210" s="262"/>
      <c r="C210" s="263"/>
      <c r="D210" s="246" t="s">
        <v>180</v>
      </c>
      <c r="E210" s="264" t="s">
        <v>22</v>
      </c>
      <c r="F210" s="265" t="s">
        <v>1183</v>
      </c>
      <c r="G210" s="263"/>
      <c r="H210" s="266">
        <v>380.672</v>
      </c>
      <c r="I210" s="267"/>
      <c r="J210" s="263"/>
      <c r="K210" s="263"/>
      <c r="L210" s="268"/>
      <c r="M210" s="269"/>
      <c r="N210" s="270"/>
      <c r="O210" s="270"/>
      <c r="P210" s="270"/>
      <c r="Q210" s="270"/>
      <c r="R210" s="270"/>
      <c r="S210" s="270"/>
      <c r="T210" s="271"/>
      <c r="AT210" s="272" t="s">
        <v>180</v>
      </c>
      <c r="AU210" s="272" t="s">
        <v>85</v>
      </c>
      <c r="AV210" s="13" t="s">
        <v>85</v>
      </c>
      <c r="AW210" s="13" t="s">
        <v>39</v>
      </c>
      <c r="AX210" s="13" t="s">
        <v>76</v>
      </c>
      <c r="AY210" s="272" t="s">
        <v>138</v>
      </c>
    </row>
    <row r="211" spans="2:51" s="14" customFormat="1" ht="13.5">
      <c r="B211" s="273"/>
      <c r="C211" s="274"/>
      <c r="D211" s="246" t="s">
        <v>180</v>
      </c>
      <c r="E211" s="275" t="s">
        <v>22</v>
      </c>
      <c r="F211" s="276" t="s">
        <v>183</v>
      </c>
      <c r="G211" s="274"/>
      <c r="H211" s="277">
        <v>380.672</v>
      </c>
      <c r="I211" s="278"/>
      <c r="J211" s="274"/>
      <c r="K211" s="274"/>
      <c r="L211" s="279"/>
      <c r="M211" s="280"/>
      <c r="N211" s="281"/>
      <c r="O211" s="281"/>
      <c r="P211" s="281"/>
      <c r="Q211" s="281"/>
      <c r="R211" s="281"/>
      <c r="S211" s="281"/>
      <c r="T211" s="282"/>
      <c r="AT211" s="283" t="s">
        <v>180</v>
      </c>
      <c r="AU211" s="283" t="s">
        <v>85</v>
      </c>
      <c r="AV211" s="14" t="s">
        <v>137</v>
      </c>
      <c r="AW211" s="14" t="s">
        <v>39</v>
      </c>
      <c r="AX211" s="14" t="s">
        <v>24</v>
      </c>
      <c r="AY211" s="283" t="s">
        <v>138</v>
      </c>
    </row>
    <row r="212" spans="2:65" s="1" customFormat="1" ht="16.5" customHeight="1">
      <c r="B212" s="47"/>
      <c r="C212" s="234" t="s">
        <v>355</v>
      </c>
      <c r="D212" s="234" t="s">
        <v>140</v>
      </c>
      <c r="E212" s="235" t="s">
        <v>336</v>
      </c>
      <c r="F212" s="236" t="s">
        <v>337</v>
      </c>
      <c r="G212" s="237" t="s">
        <v>232</v>
      </c>
      <c r="H212" s="238">
        <v>168.3</v>
      </c>
      <c r="I212" s="239"/>
      <c r="J212" s="240">
        <f>ROUND(I212*H212,2)</f>
        <v>0</v>
      </c>
      <c r="K212" s="236" t="s">
        <v>177</v>
      </c>
      <c r="L212" s="73"/>
      <c r="M212" s="241" t="s">
        <v>22</v>
      </c>
      <c r="N212" s="242" t="s">
        <v>47</v>
      </c>
      <c r="O212" s="4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AR212" s="25" t="s">
        <v>137</v>
      </c>
      <c r="AT212" s="25" t="s">
        <v>140</v>
      </c>
      <c r="AU212" s="25" t="s">
        <v>85</v>
      </c>
      <c r="AY212" s="25" t="s">
        <v>138</v>
      </c>
      <c r="BE212" s="245">
        <f>IF(N212="základní",J212,0)</f>
        <v>0</v>
      </c>
      <c r="BF212" s="245">
        <f>IF(N212="snížená",J212,0)</f>
        <v>0</v>
      </c>
      <c r="BG212" s="245">
        <f>IF(N212="zákl. přenesená",J212,0)</f>
        <v>0</v>
      </c>
      <c r="BH212" s="245">
        <f>IF(N212="sníž. přenesená",J212,0)</f>
        <v>0</v>
      </c>
      <c r="BI212" s="245">
        <f>IF(N212="nulová",J212,0)</f>
        <v>0</v>
      </c>
      <c r="BJ212" s="25" t="s">
        <v>24</v>
      </c>
      <c r="BK212" s="245">
        <f>ROUND(I212*H212,2)</f>
        <v>0</v>
      </c>
      <c r="BL212" s="25" t="s">
        <v>137</v>
      </c>
      <c r="BM212" s="25" t="s">
        <v>338</v>
      </c>
    </row>
    <row r="213" spans="2:47" s="1" customFormat="1" ht="13.5">
      <c r="B213" s="47"/>
      <c r="C213" s="75"/>
      <c r="D213" s="246" t="s">
        <v>146</v>
      </c>
      <c r="E213" s="75"/>
      <c r="F213" s="247" t="s">
        <v>339</v>
      </c>
      <c r="G213" s="75"/>
      <c r="H213" s="75"/>
      <c r="I213" s="204"/>
      <c r="J213" s="75"/>
      <c r="K213" s="75"/>
      <c r="L213" s="73"/>
      <c r="M213" s="248"/>
      <c r="N213" s="48"/>
      <c r="O213" s="48"/>
      <c r="P213" s="48"/>
      <c r="Q213" s="48"/>
      <c r="R213" s="48"/>
      <c r="S213" s="48"/>
      <c r="T213" s="96"/>
      <c r="AT213" s="25" t="s">
        <v>146</v>
      </c>
      <c r="AU213" s="25" t="s">
        <v>85</v>
      </c>
    </row>
    <row r="214" spans="2:51" s="12" customFormat="1" ht="13.5">
      <c r="B214" s="252"/>
      <c r="C214" s="253"/>
      <c r="D214" s="246" t="s">
        <v>180</v>
      </c>
      <c r="E214" s="254" t="s">
        <v>22</v>
      </c>
      <c r="F214" s="255" t="s">
        <v>1184</v>
      </c>
      <c r="G214" s="253"/>
      <c r="H214" s="254" t="s">
        <v>22</v>
      </c>
      <c r="I214" s="256"/>
      <c r="J214" s="253"/>
      <c r="K214" s="253"/>
      <c r="L214" s="257"/>
      <c r="M214" s="258"/>
      <c r="N214" s="259"/>
      <c r="O214" s="259"/>
      <c r="P214" s="259"/>
      <c r="Q214" s="259"/>
      <c r="R214" s="259"/>
      <c r="S214" s="259"/>
      <c r="T214" s="260"/>
      <c r="AT214" s="261" t="s">
        <v>180</v>
      </c>
      <c r="AU214" s="261" t="s">
        <v>85</v>
      </c>
      <c r="AV214" s="12" t="s">
        <v>24</v>
      </c>
      <c r="AW214" s="12" t="s">
        <v>39</v>
      </c>
      <c r="AX214" s="12" t="s">
        <v>76</v>
      </c>
      <c r="AY214" s="261" t="s">
        <v>138</v>
      </c>
    </row>
    <row r="215" spans="2:51" s="13" customFormat="1" ht="13.5">
      <c r="B215" s="262"/>
      <c r="C215" s="263"/>
      <c r="D215" s="246" t="s">
        <v>180</v>
      </c>
      <c r="E215" s="264" t="s">
        <v>22</v>
      </c>
      <c r="F215" s="265" t="s">
        <v>1185</v>
      </c>
      <c r="G215" s="263"/>
      <c r="H215" s="266">
        <v>168.3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AT215" s="272" t="s">
        <v>180</v>
      </c>
      <c r="AU215" s="272" t="s">
        <v>85</v>
      </c>
      <c r="AV215" s="13" t="s">
        <v>85</v>
      </c>
      <c r="AW215" s="13" t="s">
        <v>39</v>
      </c>
      <c r="AX215" s="13" t="s">
        <v>76</v>
      </c>
      <c r="AY215" s="272" t="s">
        <v>138</v>
      </c>
    </row>
    <row r="216" spans="2:51" s="14" customFormat="1" ht="13.5">
      <c r="B216" s="273"/>
      <c r="C216" s="274"/>
      <c r="D216" s="246" t="s">
        <v>180</v>
      </c>
      <c r="E216" s="275" t="s">
        <v>22</v>
      </c>
      <c r="F216" s="276" t="s">
        <v>183</v>
      </c>
      <c r="G216" s="274"/>
      <c r="H216" s="277">
        <v>168.3</v>
      </c>
      <c r="I216" s="278"/>
      <c r="J216" s="274"/>
      <c r="K216" s="274"/>
      <c r="L216" s="279"/>
      <c r="M216" s="280"/>
      <c r="N216" s="281"/>
      <c r="O216" s="281"/>
      <c r="P216" s="281"/>
      <c r="Q216" s="281"/>
      <c r="R216" s="281"/>
      <c r="S216" s="281"/>
      <c r="T216" s="282"/>
      <c r="AT216" s="283" t="s">
        <v>180</v>
      </c>
      <c r="AU216" s="283" t="s">
        <v>85</v>
      </c>
      <c r="AV216" s="14" t="s">
        <v>137</v>
      </c>
      <c r="AW216" s="14" t="s">
        <v>39</v>
      </c>
      <c r="AX216" s="14" t="s">
        <v>24</v>
      </c>
      <c r="AY216" s="283" t="s">
        <v>138</v>
      </c>
    </row>
    <row r="217" spans="2:65" s="1" customFormat="1" ht="16.5" customHeight="1">
      <c r="B217" s="47"/>
      <c r="C217" s="284" t="s">
        <v>361</v>
      </c>
      <c r="D217" s="284" t="s">
        <v>330</v>
      </c>
      <c r="E217" s="285" t="s">
        <v>343</v>
      </c>
      <c r="F217" s="286" t="s">
        <v>344</v>
      </c>
      <c r="G217" s="287" t="s">
        <v>314</v>
      </c>
      <c r="H217" s="288">
        <v>302.94</v>
      </c>
      <c r="I217" s="289"/>
      <c r="J217" s="290">
        <f>ROUND(I217*H217,2)</f>
        <v>0</v>
      </c>
      <c r="K217" s="286" t="s">
        <v>177</v>
      </c>
      <c r="L217" s="291"/>
      <c r="M217" s="292" t="s">
        <v>22</v>
      </c>
      <c r="N217" s="293" t="s">
        <v>47</v>
      </c>
      <c r="O217" s="48"/>
      <c r="P217" s="243">
        <f>O217*H217</f>
        <v>0</v>
      </c>
      <c r="Q217" s="243">
        <v>0</v>
      </c>
      <c r="R217" s="243">
        <f>Q217*H217</f>
        <v>0</v>
      </c>
      <c r="S217" s="243">
        <v>0</v>
      </c>
      <c r="T217" s="244">
        <f>S217*H217</f>
        <v>0</v>
      </c>
      <c r="AR217" s="25" t="s">
        <v>218</v>
      </c>
      <c r="AT217" s="25" t="s">
        <v>330</v>
      </c>
      <c r="AU217" s="25" t="s">
        <v>85</v>
      </c>
      <c r="AY217" s="25" t="s">
        <v>138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25" t="s">
        <v>24</v>
      </c>
      <c r="BK217" s="245">
        <f>ROUND(I217*H217,2)</f>
        <v>0</v>
      </c>
      <c r="BL217" s="25" t="s">
        <v>137</v>
      </c>
      <c r="BM217" s="25" t="s">
        <v>345</v>
      </c>
    </row>
    <row r="218" spans="2:47" s="1" customFormat="1" ht="13.5">
      <c r="B218" s="47"/>
      <c r="C218" s="75"/>
      <c r="D218" s="246" t="s">
        <v>146</v>
      </c>
      <c r="E218" s="75"/>
      <c r="F218" s="247" t="s">
        <v>344</v>
      </c>
      <c r="G218" s="75"/>
      <c r="H218" s="75"/>
      <c r="I218" s="204"/>
      <c r="J218" s="75"/>
      <c r="K218" s="75"/>
      <c r="L218" s="73"/>
      <c r="M218" s="248"/>
      <c r="N218" s="48"/>
      <c r="O218" s="48"/>
      <c r="P218" s="48"/>
      <c r="Q218" s="48"/>
      <c r="R218" s="48"/>
      <c r="S218" s="48"/>
      <c r="T218" s="96"/>
      <c r="AT218" s="25" t="s">
        <v>146</v>
      </c>
      <c r="AU218" s="25" t="s">
        <v>85</v>
      </c>
    </row>
    <row r="219" spans="2:51" s="13" customFormat="1" ht="13.5">
      <c r="B219" s="262"/>
      <c r="C219" s="263"/>
      <c r="D219" s="246" t="s">
        <v>180</v>
      </c>
      <c r="E219" s="264" t="s">
        <v>22</v>
      </c>
      <c r="F219" s="265" t="s">
        <v>1186</v>
      </c>
      <c r="G219" s="263"/>
      <c r="H219" s="266">
        <v>302.94</v>
      </c>
      <c r="I219" s="267"/>
      <c r="J219" s="263"/>
      <c r="K219" s="263"/>
      <c r="L219" s="268"/>
      <c r="M219" s="269"/>
      <c r="N219" s="270"/>
      <c r="O219" s="270"/>
      <c r="P219" s="270"/>
      <c r="Q219" s="270"/>
      <c r="R219" s="270"/>
      <c r="S219" s="270"/>
      <c r="T219" s="271"/>
      <c r="AT219" s="272" t="s">
        <v>180</v>
      </c>
      <c r="AU219" s="272" t="s">
        <v>85</v>
      </c>
      <c r="AV219" s="13" t="s">
        <v>85</v>
      </c>
      <c r="AW219" s="13" t="s">
        <v>39</v>
      </c>
      <c r="AX219" s="13" t="s">
        <v>76</v>
      </c>
      <c r="AY219" s="272" t="s">
        <v>138</v>
      </c>
    </row>
    <row r="220" spans="2:51" s="14" customFormat="1" ht="13.5">
      <c r="B220" s="273"/>
      <c r="C220" s="274"/>
      <c r="D220" s="246" t="s">
        <v>180</v>
      </c>
      <c r="E220" s="275" t="s">
        <v>22</v>
      </c>
      <c r="F220" s="276" t="s">
        <v>183</v>
      </c>
      <c r="G220" s="274"/>
      <c r="H220" s="277">
        <v>302.94</v>
      </c>
      <c r="I220" s="278"/>
      <c r="J220" s="274"/>
      <c r="K220" s="274"/>
      <c r="L220" s="279"/>
      <c r="M220" s="280"/>
      <c r="N220" s="281"/>
      <c r="O220" s="281"/>
      <c r="P220" s="281"/>
      <c r="Q220" s="281"/>
      <c r="R220" s="281"/>
      <c r="S220" s="281"/>
      <c r="T220" s="282"/>
      <c r="AT220" s="283" t="s">
        <v>180</v>
      </c>
      <c r="AU220" s="283" t="s">
        <v>85</v>
      </c>
      <c r="AV220" s="14" t="s">
        <v>137</v>
      </c>
      <c r="AW220" s="14" t="s">
        <v>39</v>
      </c>
      <c r="AX220" s="14" t="s">
        <v>24</v>
      </c>
      <c r="AY220" s="283" t="s">
        <v>138</v>
      </c>
    </row>
    <row r="221" spans="2:65" s="1" customFormat="1" ht="25.5" customHeight="1">
      <c r="B221" s="47"/>
      <c r="C221" s="234" t="s">
        <v>367</v>
      </c>
      <c r="D221" s="234" t="s">
        <v>140</v>
      </c>
      <c r="E221" s="235" t="s">
        <v>1187</v>
      </c>
      <c r="F221" s="236" t="s">
        <v>1188</v>
      </c>
      <c r="G221" s="237" t="s">
        <v>176</v>
      </c>
      <c r="H221" s="238">
        <v>21</v>
      </c>
      <c r="I221" s="239"/>
      <c r="J221" s="240">
        <f>ROUND(I221*H221,2)</f>
        <v>0</v>
      </c>
      <c r="K221" s="236" t="s">
        <v>177</v>
      </c>
      <c r="L221" s="73"/>
      <c r="M221" s="241" t="s">
        <v>22</v>
      </c>
      <c r="N221" s="242" t="s">
        <v>47</v>
      </c>
      <c r="O221" s="48"/>
      <c r="P221" s="243">
        <f>O221*H221</f>
        <v>0</v>
      </c>
      <c r="Q221" s="243">
        <v>0</v>
      </c>
      <c r="R221" s="243">
        <f>Q221*H221</f>
        <v>0</v>
      </c>
      <c r="S221" s="243">
        <v>0</v>
      </c>
      <c r="T221" s="244">
        <f>S221*H221</f>
        <v>0</v>
      </c>
      <c r="AR221" s="25" t="s">
        <v>137</v>
      </c>
      <c r="AT221" s="25" t="s">
        <v>140</v>
      </c>
      <c r="AU221" s="25" t="s">
        <v>85</v>
      </c>
      <c r="AY221" s="25" t="s">
        <v>138</v>
      </c>
      <c r="BE221" s="245">
        <f>IF(N221="základní",J221,0)</f>
        <v>0</v>
      </c>
      <c r="BF221" s="245">
        <f>IF(N221="snížená",J221,0)</f>
        <v>0</v>
      </c>
      <c r="BG221" s="245">
        <f>IF(N221="zákl. přenesená",J221,0)</f>
        <v>0</v>
      </c>
      <c r="BH221" s="245">
        <f>IF(N221="sníž. přenesená",J221,0)</f>
        <v>0</v>
      </c>
      <c r="BI221" s="245">
        <f>IF(N221="nulová",J221,0)</f>
        <v>0</v>
      </c>
      <c r="BJ221" s="25" t="s">
        <v>24</v>
      </c>
      <c r="BK221" s="245">
        <f>ROUND(I221*H221,2)</f>
        <v>0</v>
      </c>
      <c r="BL221" s="25" t="s">
        <v>137</v>
      </c>
      <c r="BM221" s="25" t="s">
        <v>1189</v>
      </c>
    </row>
    <row r="222" spans="2:47" s="1" customFormat="1" ht="13.5">
      <c r="B222" s="47"/>
      <c r="C222" s="75"/>
      <c r="D222" s="246" t="s">
        <v>146</v>
      </c>
      <c r="E222" s="75"/>
      <c r="F222" s="247" t="s">
        <v>1190</v>
      </c>
      <c r="G222" s="75"/>
      <c r="H222" s="75"/>
      <c r="I222" s="204"/>
      <c r="J222" s="75"/>
      <c r="K222" s="75"/>
      <c r="L222" s="73"/>
      <c r="M222" s="248"/>
      <c r="N222" s="48"/>
      <c r="O222" s="48"/>
      <c r="P222" s="48"/>
      <c r="Q222" s="48"/>
      <c r="R222" s="48"/>
      <c r="S222" s="48"/>
      <c r="T222" s="96"/>
      <c r="AT222" s="25" t="s">
        <v>146</v>
      </c>
      <c r="AU222" s="25" t="s">
        <v>85</v>
      </c>
    </row>
    <row r="223" spans="2:51" s="13" customFormat="1" ht="13.5">
      <c r="B223" s="262"/>
      <c r="C223" s="263"/>
      <c r="D223" s="246" t="s">
        <v>180</v>
      </c>
      <c r="E223" s="264" t="s">
        <v>22</v>
      </c>
      <c r="F223" s="265" t="s">
        <v>1191</v>
      </c>
      <c r="G223" s="263"/>
      <c r="H223" s="266">
        <v>21</v>
      </c>
      <c r="I223" s="267"/>
      <c r="J223" s="263"/>
      <c r="K223" s="263"/>
      <c r="L223" s="268"/>
      <c r="M223" s="269"/>
      <c r="N223" s="270"/>
      <c r="O223" s="270"/>
      <c r="P223" s="270"/>
      <c r="Q223" s="270"/>
      <c r="R223" s="270"/>
      <c r="S223" s="270"/>
      <c r="T223" s="271"/>
      <c r="AT223" s="272" t="s">
        <v>180</v>
      </c>
      <c r="AU223" s="272" t="s">
        <v>85</v>
      </c>
      <c r="AV223" s="13" t="s">
        <v>85</v>
      </c>
      <c r="AW223" s="13" t="s">
        <v>39</v>
      </c>
      <c r="AX223" s="13" t="s">
        <v>76</v>
      </c>
      <c r="AY223" s="272" t="s">
        <v>138</v>
      </c>
    </row>
    <row r="224" spans="2:51" s="14" customFormat="1" ht="13.5">
      <c r="B224" s="273"/>
      <c r="C224" s="274"/>
      <c r="D224" s="246" t="s">
        <v>180</v>
      </c>
      <c r="E224" s="275" t="s">
        <v>22</v>
      </c>
      <c r="F224" s="276" t="s">
        <v>183</v>
      </c>
      <c r="G224" s="274"/>
      <c r="H224" s="277">
        <v>21</v>
      </c>
      <c r="I224" s="278"/>
      <c r="J224" s="274"/>
      <c r="K224" s="274"/>
      <c r="L224" s="279"/>
      <c r="M224" s="280"/>
      <c r="N224" s="281"/>
      <c r="O224" s="281"/>
      <c r="P224" s="281"/>
      <c r="Q224" s="281"/>
      <c r="R224" s="281"/>
      <c r="S224" s="281"/>
      <c r="T224" s="282"/>
      <c r="AT224" s="283" t="s">
        <v>180</v>
      </c>
      <c r="AU224" s="283" t="s">
        <v>85</v>
      </c>
      <c r="AV224" s="14" t="s">
        <v>137</v>
      </c>
      <c r="AW224" s="14" t="s">
        <v>39</v>
      </c>
      <c r="AX224" s="14" t="s">
        <v>24</v>
      </c>
      <c r="AY224" s="283" t="s">
        <v>138</v>
      </c>
    </row>
    <row r="225" spans="2:65" s="1" customFormat="1" ht="25.5" customHeight="1">
      <c r="B225" s="47"/>
      <c r="C225" s="234" t="s">
        <v>374</v>
      </c>
      <c r="D225" s="234" t="s">
        <v>140</v>
      </c>
      <c r="E225" s="235" t="s">
        <v>1192</v>
      </c>
      <c r="F225" s="236" t="s">
        <v>1193</v>
      </c>
      <c r="G225" s="237" t="s">
        <v>176</v>
      </c>
      <c r="H225" s="238">
        <v>21</v>
      </c>
      <c r="I225" s="239"/>
      <c r="J225" s="240">
        <f>ROUND(I225*H225,2)</f>
        <v>0</v>
      </c>
      <c r="K225" s="236" t="s">
        <v>177</v>
      </c>
      <c r="L225" s="73"/>
      <c r="M225" s="241" t="s">
        <v>22</v>
      </c>
      <c r="N225" s="242" t="s">
        <v>47</v>
      </c>
      <c r="O225" s="48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AR225" s="25" t="s">
        <v>137</v>
      </c>
      <c r="AT225" s="25" t="s">
        <v>140</v>
      </c>
      <c r="AU225" s="25" t="s">
        <v>85</v>
      </c>
      <c r="AY225" s="25" t="s">
        <v>138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25" t="s">
        <v>24</v>
      </c>
      <c r="BK225" s="245">
        <f>ROUND(I225*H225,2)</f>
        <v>0</v>
      </c>
      <c r="BL225" s="25" t="s">
        <v>137</v>
      </c>
      <c r="BM225" s="25" t="s">
        <v>1194</v>
      </c>
    </row>
    <row r="226" spans="2:47" s="1" customFormat="1" ht="13.5">
      <c r="B226" s="47"/>
      <c r="C226" s="75"/>
      <c r="D226" s="246" t="s">
        <v>146</v>
      </c>
      <c r="E226" s="75"/>
      <c r="F226" s="247" t="s">
        <v>1195</v>
      </c>
      <c r="G226" s="75"/>
      <c r="H226" s="75"/>
      <c r="I226" s="204"/>
      <c r="J226" s="75"/>
      <c r="K226" s="75"/>
      <c r="L226" s="73"/>
      <c r="M226" s="248"/>
      <c r="N226" s="48"/>
      <c r="O226" s="48"/>
      <c r="P226" s="48"/>
      <c r="Q226" s="48"/>
      <c r="R226" s="48"/>
      <c r="S226" s="48"/>
      <c r="T226" s="96"/>
      <c r="AT226" s="25" t="s">
        <v>146</v>
      </c>
      <c r="AU226" s="25" t="s">
        <v>85</v>
      </c>
    </row>
    <row r="227" spans="2:65" s="1" customFormat="1" ht="16.5" customHeight="1">
      <c r="B227" s="47"/>
      <c r="C227" s="284" t="s">
        <v>381</v>
      </c>
      <c r="D227" s="284" t="s">
        <v>330</v>
      </c>
      <c r="E227" s="285" t="s">
        <v>1196</v>
      </c>
      <c r="F227" s="286" t="s">
        <v>1197</v>
      </c>
      <c r="G227" s="287" t="s">
        <v>1198</v>
      </c>
      <c r="H227" s="288">
        <v>0.315</v>
      </c>
      <c r="I227" s="289"/>
      <c r="J227" s="290">
        <f>ROUND(I227*H227,2)</f>
        <v>0</v>
      </c>
      <c r="K227" s="286" t="s">
        <v>177</v>
      </c>
      <c r="L227" s="291"/>
      <c r="M227" s="292" t="s">
        <v>22</v>
      </c>
      <c r="N227" s="293" t="s">
        <v>47</v>
      </c>
      <c r="O227" s="48"/>
      <c r="P227" s="243">
        <f>O227*H227</f>
        <v>0</v>
      </c>
      <c r="Q227" s="243">
        <v>0.001</v>
      </c>
      <c r="R227" s="243">
        <f>Q227*H227</f>
        <v>0.000315</v>
      </c>
      <c r="S227" s="243">
        <v>0</v>
      </c>
      <c r="T227" s="244">
        <f>S227*H227</f>
        <v>0</v>
      </c>
      <c r="AR227" s="25" t="s">
        <v>218</v>
      </c>
      <c r="AT227" s="25" t="s">
        <v>330</v>
      </c>
      <c r="AU227" s="25" t="s">
        <v>85</v>
      </c>
      <c r="AY227" s="25" t="s">
        <v>138</v>
      </c>
      <c r="BE227" s="245">
        <f>IF(N227="základní",J227,0)</f>
        <v>0</v>
      </c>
      <c r="BF227" s="245">
        <f>IF(N227="snížená",J227,0)</f>
        <v>0</v>
      </c>
      <c r="BG227" s="245">
        <f>IF(N227="zákl. přenesená",J227,0)</f>
        <v>0</v>
      </c>
      <c r="BH227" s="245">
        <f>IF(N227="sníž. přenesená",J227,0)</f>
        <v>0</v>
      </c>
      <c r="BI227" s="245">
        <f>IF(N227="nulová",J227,0)</f>
        <v>0</v>
      </c>
      <c r="BJ227" s="25" t="s">
        <v>24</v>
      </c>
      <c r="BK227" s="245">
        <f>ROUND(I227*H227,2)</f>
        <v>0</v>
      </c>
      <c r="BL227" s="25" t="s">
        <v>137</v>
      </c>
      <c r="BM227" s="25" t="s">
        <v>1199</v>
      </c>
    </row>
    <row r="228" spans="2:47" s="1" customFormat="1" ht="13.5">
      <c r="B228" s="47"/>
      <c r="C228" s="75"/>
      <c r="D228" s="246" t="s">
        <v>146</v>
      </c>
      <c r="E228" s="75"/>
      <c r="F228" s="247" t="s">
        <v>1197</v>
      </c>
      <c r="G228" s="75"/>
      <c r="H228" s="75"/>
      <c r="I228" s="204"/>
      <c r="J228" s="75"/>
      <c r="K228" s="75"/>
      <c r="L228" s="73"/>
      <c r="M228" s="248"/>
      <c r="N228" s="48"/>
      <c r="O228" s="48"/>
      <c r="P228" s="48"/>
      <c r="Q228" s="48"/>
      <c r="R228" s="48"/>
      <c r="S228" s="48"/>
      <c r="T228" s="96"/>
      <c r="AT228" s="25" t="s">
        <v>146</v>
      </c>
      <c r="AU228" s="25" t="s">
        <v>85</v>
      </c>
    </row>
    <row r="229" spans="2:51" s="13" customFormat="1" ht="13.5">
      <c r="B229" s="262"/>
      <c r="C229" s="263"/>
      <c r="D229" s="246" t="s">
        <v>180</v>
      </c>
      <c r="E229" s="264" t="s">
        <v>22</v>
      </c>
      <c r="F229" s="265" t="s">
        <v>1200</v>
      </c>
      <c r="G229" s="263"/>
      <c r="H229" s="266">
        <v>0.315</v>
      </c>
      <c r="I229" s="267"/>
      <c r="J229" s="263"/>
      <c r="K229" s="263"/>
      <c r="L229" s="268"/>
      <c r="M229" s="269"/>
      <c r="N229" s="270"/>
      <c r="O229" s="270"/>
      <c r="P229" s="270"/>
      <c r="Q229" s="270"/>
      <c r="R229" s="270"/>
      <c r="S229" s="270"/>
      <c r="T229" s="271"/>
      <c r="AT229" s="272" t="s">
        <v>180</v>
      </c>
      <c r="AU229" s="272" t="s">
        <v>85</v>
      </c>
      <c r="AV229" s="13" t="s">
        <v>85</v>
      </c>
      <c r="AW229" s="13" t="s">
        <v>39</v>
      </c>
      <c r="AX229" s="13" t="s">
        <v>76</v>
      </c>
      <c r="AY229" s="272" t="s">
        <v>138</v>
      </c>
    </row>
    <row r="230" spans="2:51" s="14" customFormat="1" ht="13.5">
      <c r="B230" s="273"/>
      <c r="C230" s="274"/>
      <c r="D230" s="246" t="s">
        <v>180</v>
      </c>
      <c r="E230" s="275" t="s">
        <v>22</v>
      </c>
      <c r="F230" s="276" t="s">
        <v>183</v>
      </c>
      <c r="G230" s="274"/>
      <c r="H230" s="277">
        <v>0.315</v>
      </c>
      <c r="I230" s="278"/>
      <c r="J230" s="274"/>
      <c r="K230" s="274"/>
      <c r="L230" s="279"/>
      <c r="M230" s="280"/>
      <c r="N230" s="281"/>
      <c r="O230" s="281"/>
      <c r="P230" s="281"/>
      <c r="Q230" s="281"/>
      <c r="R230" s="281"/>
      <c r="S230" s="281"/>
      <c r="T230" s="282"/>
      <c r="AT230" s="283" t="s">
        <v>180</v>
      </c>
      <c r="AU230" s="283" t="s">
        <v>85</v>
      </c>
      <c r="AV230" s="14" t="s">
        <v>137</v>
      </c>
      <c r="AW230" s="14" t="s">
        <v>39</v>
      </c>
      <c r="AX230" s="14" t="s">
        <v>24</v>
      </c>
      <c r="AY230" s="283" t="s">
        <v>138</v>
      </c>
    </row>
    <row r="231" spans="2:65" s="1" customFormat="1" ht="16.5" customHeight="1">
      <c r="B231" s="47"/>
      <c r="C231" s="234" t="s">
        <v>388</v>
      </c>
      <c r="D231" s="234" t="s">
        <v>140</v>
      </c>
      <c r="E231" s="235" t="s">
        <v>348</v>
      </c>
      <c r="F231" s="236" t="s">
        <v>349</v>
      </c>
      <c r="G231" s="237" t="s">
        <v>176</v>
      </c>
      <c r="H231" s="238">
        <v>510</v>
      </c>
      <c r="I231" s="239"/>
      <c r="J231" s="240">
        <f>ROUND(I231*H231,2)</f>
        <v>0</v>
      </c>
      <c r="K231" s="236" t="s">
        <v>177</v>
      </c>
      <c r="L231" s="73"/>
      <c r="M231" s="241" t="s">
        <v>22</v>
      </c>
      <c r="N231" s="242" t="s">
        <v>47</v>
      </c>
      <c r="O231" s="48"/>
      <c r="P231" s="243">
        <f>O231*H231</f>
        <v>0</v>
      </c>
      <c r="Q231" s="243">
        <v>0</v>
      </c>
      <c r="R231" s="243">
        <f>Q231*H231</f>
        <v>0</v>
      </c>
      <c r="S231" s="243">
        <v>0</v>
      </c>
      <c r="T231" s="244">
        <f>S231*H231</f>
        <v>0</v>
      </c>
      <c r="AR231" s="25" t="s">
        <v>137</v>
      </c>
      <c r="AT231" s="25" t="s">
        <v>140</v>
      </c>
      <c r="AU231" s="25" t="s">
        <v>85</v>
      </c>
      <c r="AY231" s="25" t="s">
        <v>138</v>
      </c>
      <c r="BE231" s="245">
        <f>IF(N231="základní",J231,0)</f>
        <v>0</v>
      </c>
      <c r="BF231" s="245">
        <f>IF(N231="snížená",J231,0)</f>
        <v>0</v>
      </c>
      <c r="BG231" s="245">
        <f>IF(N231="zákl. přenesená",J231,0)</f>
        <v>0</v>
      </c>
      <c r="BH231" s="245">
        <f>IF(N231="sníž. přenesená",J231,0)</f>
        <v>0</v>
      </c>
      <c r="BI231" s="245">
        <f>IF(N231="nulová",J231,0)</f>
        <v>0</v>
      </c>
      <c r="BJ231" s="25" t="s">
        <v>24</v>
      </c>
      <c r="BK231" s="245">
        <f>ROUND(I231*H231,2)</f>
        <v>0</v>
      </c>
      <c r="BL231" s="25" t="s">
        <v>137</v>
      </c>
      <c r="BM231" s="25" t="s">
        <v>350</v>
      </c>
    </row>
    <row r="232" spans="2:47" s="1" customFormat="1" ht="13.5">
      <c r="B232" s="47"/>
      <c r="C232" s="75"/>
      <c r="D232" s="246" t="s">
        <v>146</v>
      </c>
      <c r="E232" s="75"/>
      <c r="F232" s="247" t="s">
        <v>351</v>
      </c>
      <c r="G232" s="75"/>
      <c r="H232" s="75"/>
      <c r="I232" s="204"/>
      <c r="J232" s="75"/>
      <c r="K232" s="75"/>
      <c r="L232" s="73"/>
      <c r="M232" s="248"/>
      <c r="N232" s="48"/>
      <c r="O232" s="48"/>
      <c r="P232" s="48"/>
      <c r="Q232" s="48"/>
      <c r="R232" s="48"/>
      <c r="S232" s="48"/>
      <c r="T232" s="96"/>
      <c r="AT232" s="25" t="s">
        <v>146</v>
      </c>
      <c r="AU232" s="25" t="s">
        <v>85</v>
      </c>
    </row>
    <row r="233" spans="2:51" s="13" customFormat="1" ht="13.5">
      <c r="B233" s="262"/>
      <c r="C233" s="263"/>
      <c r="D233" s="246" t="s">
        <v>180</v>
      </c>
      <c r="E233" s="264" t="s">
        <v>22</v>
      </c>
      <c r="F233" s="265" t="s">
        <v>1201</v>
      </c>
      <c r="G233" s="263"/>
      <c r="H233" s="266">
        <v>510</v>
      </c>
      <c r="I233" s="267"/>
      <c r="J233" s="263"/>
      <c r="K233" s="263"/>
      <c r="L233" s="268"/>
      <c r="M233" s="269"/>
      <c r="N233" s="270"/>
      <c r="O233" s="270"/>
      <c r="P233" s="270"/>
      <c r="Q233" s="270"/>
      <c r="R233" s="270"/>
      <c r="S233" s="270"/>
      <c r="T233" s="271"/>
      <c r="AT233" s="272" t="s">
        <v>180</v>
      </c>
      <c r="AU233" s="272" t="s">
        <v>85</v>
      </c>
      <c r="AV233" s="13" t="s">
        <v>85</v>
      </c>
      <c r="AW233" s="13" t="s">
        <v>39</v>
      </c>
      <c r="AX233" s="13" t="s">
        <v>76</v>
      </c>
      <c r="AY233" s="272" t="s">
        <v>138</v>
      </c>
    </row>
    <row r="234" spans="2:51" s="14" customFormat="1" ht="13.5">
      <c r="B234" s="273"/>
      <c r="C234" s="274"/>
      <c r="D234" s="246" t="s">
        <v>180</v>
      </c>
      <c r="E234" s="275" t="s">
        <v>22</v>
      </c>
      <c r="F234" s="276" t="s">
        <v>183</v>
      </c>
      <c r="G234" s="274"/>
      <c r="H234" s="277">
        <v>510</v>
      </c>
      <c r="I234" s="278"/>
      <c r="J234" s="274"/>
      <c r="K234" s="274"/>
      <c r="L234" s="279"/>
      <c r="M234" s="280"/>
      <c r="N234" s="281"/>
      <c r="O234" s="281"/>
      <c r="P234" s="281"/>
      <c r="Q234" s="281"/>
      <c r="R234" s="281"/>
      <c r="S234" s="281"/>
      <c r="T234" s="282"/>
      <c r="AT234" s="283" t="s">
        <v>180</v>
      </c>
      <c r="AU234" s="283" t="s">
        <v>85</v>
      </c>
      <c r="AV234" s="14" t="s">
        <v>137</v>
      </c>
      <c r="AW234" s="14" t="s">
        <v>39</v>
      </c>
      <c r="AX234" s="14" t="s">
        <v>24</v>
      </c>
      <c r="AY234" s="283" t="s">
        <v>138</v>
      </c>
    </row>
    <row r="235" spans="2:65" s="1" customFormat="1" ht="25.5" customHeight="1">
      <c r="B235" s="47"/>
      <c r="C235" s="234" t="s">
        <v>395</v>
      </c>
      <c r="D235" s="234" t="s">
        <v>140</v>
      </c>
      <c r="E235" s="235" t="s">
        <v>1202</v>
      </c>
      <c r="F235" s="236" t="s">
        <v>1203</v>
      </c>
      <c r="G235" s="237" t="s">
        <v>176</v>
      </c>
      <c r="H235" s="238">
        <v>21</v>
      </c>
      <c r="I235" s="239"/>
      <c r="J235" s="240">
        <f>ROUND(I235*H235,2)</f>
        <v>0</v>
      </c>
      <c r="K235" s="236" t="s">
        <v>177</v>
      </c>
      <c r="L235" s="73"/>
      <c r="M235" s="241" t="s">
        <v>22</v>
      </c>
      <c r="N235" s="242" t="s">
        <v>47</v>
      </c>
      <c r="O235" s="48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AR235" s="25" t="s">
        <v>137</v>
      </c>
      <c r="AT235" s="25" t="s">
        <v>140</v>
      </c>
      <c r="AU235" s="25" t="s">
        <v>85</v>
      </c>
      <c r="AY235" s="25" t="s">
        <v>138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25" t="s">
        <v>24</v>
      </c>
      <c r="BK235" s="245">
        <f>ROUND(I235*H235,2)</f>
        <v>0</v>
      </c>
      <c r="BL235" s="25" t="s">
        <v>137</v>
      </c>
      <c r="BM235" s="25" t="s">
        <v>1204</v>
      </c>
    </row>
    <row r="236" spans="2:47" s="1" customFormat="1" ht="13.5">
      <c r="B236" s="47"/>
      <c r="C236" s="75"/>
      <c r="D236" s="246" t="s">
        <v>146</v>
      </c>
      <c r="E236" s="75"/>
      <c r="F236" s="247" t="s">
        <v>1205</v>
      </c>
      <c r="G236" s="75"/>
      <c r="H236" s="75"/>
      <c r="I236" s="204"/>
      <c r="J236" s="75"/>
      <c r="K236" s="75"/>
      <c r="L236" s="73"/>
      <c r="M236" s="248"/>
      <c r="N236" s="48"/>
      <c r="O236" s="48"/>
      <c r="P236" s="48"/>
      <c r="Q236" s="48"/>
      <c r="R236" s="48"/>
      <c r="S236" s="48"/>
      <c r="T236" s="96"/>
      <c r="AT236" s="25" t="s">
        <v>146</v>
      </c>
      <c r="AU236" s="25" t="s">
        <v>85</v>
      </c>
    </row>
    <row r="237" spans="2:65" s="1" customFormat="1" ht="16.5" customHeight="1">
      <c r="B237" s="47"/>
      <c r="C237" s="234" t="s">
        <v>401</v>
      </c>
      <c r="D237" s="234" t="s">
        <v>140</v>
      </c>
      <c r="E237" s="235" t="s">
        <v>1206</v>
      </c>
      <c r="F237" s="236" t="s">
        <v>1207</v>
      </c>
      <c r="G237" s="237" t="s">
        <v>176</v>
      </c>
      <c r="H237" s="238">
        <v>21</v>
      </c>
      <c r="I237" s="239"/>
      <c r="J237" s="240">
        <f>ROUND(I237*H237,2)</f>
        <v>0</v>
      </c>
      <c r="K237" s="236" t="s">
        <v>177</v>
      </c>
      <c r="L237" s="73"/>
      <c r="M237" s="241" t="s">
        <v>22</v>
      </c>
      <c r="N237" s="242" t="s">
        <v>47</v>
      </c>
      <c r="O237" s="48"/>
      <c r="P237" s="243">
        <f>O237*H237</f>
        <v>0</v>
      </c>
      <c r="Q237" s="243">
        <v>0</v>
      </c>
      <c r="R237" s="243">
        <f>Q237*H237</f>
        <v>0</v>
      </c>
      <c r="S237" s="243">
        <v>0</v>
      </c>
      <c r="T237" s="244">
        <f>S237*H237</f>
        <v>0</v>
      </c>
      <c r="AR237" s="25" t="s">
        <v>137</v>
      </c>
      <c r="AT237" s="25" t="s">
        <v>140</v>
      </c>
      <c r="AU237" s="25" t="s">
        <v>85</v>
      </c>
      <c r="AY237" s="25" t="s">
        <v>138</v>
      </c>
      <c r="BE237" s="245">
        <f>IF(N237="základní",J237,0)</f>
        <v>0</v>
      </c>
      <c r="BF237" s="245">
        <f>IF(N237="snížená",J237,0)</f>
        <v>0</v>
      </c>
      <c r="BG237" s="245">
        <f>IF(N237="zákl. přenesená",J237,0)</f>
        <v>0</v>
      </c>
      <c r="BH237" s="245">
        <f>IF(N237="sníž. přenesená",J237,0)</f>
        <v>0</v>
      </c>
      <c r="BI237" s="245">
        <f>IF(N237="nulová",J237,0)</f>
        <v>0</v>
      </c>
      <c r="BJ237" s="25" t="s">
        <v>24</v>
      </c>
      <c r="BK237" s="245">
        <f>ROUND(I237*H237,2)</f>
        <v>0</v>
      </c>
      <c r="BL237" s="25" t="s">
        <v>137</v>
      </c>
      <c r="BM237" s="25" t="s">
        <v>1208</v>
      </c>
    </row>
    <row r="238" spans="2:47" s="1" customFormat="1" ht="13.5">
      <c r="B238" s="47"/>
      <c r="C238" s="75"/>
      <c r="D238" s="246" t="s">
        <v>146</v>
      </c>
      <c r="E238" s="75"/>
      <c r="F238" s="247" t="s">
        <v>1209</v>
      </c>
      <c r="G238" s="75"/>
      <c r="H238" s="75"/>
      <c r="I238" s="204"/>
      <c r="J238" s="75"/>
      <c r="K238" s="75"/>
      <c r="L238" s="73"/>
      <c r="M238" s="248"/>
      <c r="N238" s="48"/>
      <c r="O238" s="48"/>
      <c r="P238" s="48"/>
      <c r="Q238" s="48"/>
      <c r="R238" s="48"/>
      <c r="S238" s="48"/>
      <c r="T238" s="96"/>
      <c r="AT238" s="25" t="s">
        <v>146</v>
      </c>
      <c r="AU238" s="25" t="s">
        <v>85</v>
      </c>
    </row>
    <row r="239" spans="2:65" s="1" customFormat="1" ht="16.5" customHeight="1">
      <c r="B239" s="47"/>
      <c r="C239" s="234" t="s">
        <v>406</v>
      </c>
      <c r="D239" s="234" t="s">
        <v>140</v>
      </c>
      <c r="E239" s="235" t="s">
        <v>1210</v>
      </c>
      <c r="F239" s="236" t="s">
        <v>1211</v>
      </c>
      <c r="G239" s="237" t="s">
        <v>232</v>
      </c>
      <c r="H239" s="238">
        <v>2.1</v>
      </c>
      <c r="I239" s="239"/>
      <c r="J239" s="240">
        <f>ROUND(I239*H239,2)</f>
        <v>0</v>
      </c>
      <c r="K239" s="236" t="s">
        <v>177</v>
      </c>
      <c r="L239" s="73"/>
      <c r="M239" s="241" t="s">
        <v>22</v>
      </c>
      <c r="N239" s="242" t="s">
        <v>47</v>
      </c>
      <c r="O239" s="48"/>
      <c r="P239" s="243">
        <f>O239*H239</f>
        <v>0</v>
      </c>
      <c r="Q239" s="243">
        <v>0</v>
      </c>
      <c r="R239" s="243">
        <f>Q239*H239</f>
        <v>0</v>
      </c>
      <c r="S239" s="243">
        <v>0</v>
      </c>
      <c r="T239" s="244">
        <f>S239*H239</f>
        <v>0</v>
      </c>
      <c r="AR239" s="25" t="s">
        <v>137</v>
      </c>
      <c r="AT239" s="25" t="s">
        <v>140</v>
      </c>
      <c r="AU239" s="25" t="s">
        <v>85</v>
      </c>
      <c r="AY239" s="25" t="s">
        <v>138</v>
      </c>
      <c r="BE239" s="245">
        <f>IF(N239="základní",J239,0)</f>
        <v>0</v>
      </c>
      <c r="BF239" s="245">
        <f>IF(N239="snížená",J239,0)</f>
        <v>0</v>
      </c>
      <c r="BG239" s="245">
        <f>IF(N239="zákl. přenesená",J239,0)</f>
        <v>0</v>
      </c>
      <c r="BH239" s="245">
        <f>IF(N239="sníž. přenesená",J239,0)</f>
        <v>0</v>
      </c>
      <c r="BI239" s="245">
        <f>IF(N239="nulová",J239,0)</f>
        <v>0</v>
      </c>
      <c r="BJ239" s="25" t="s">
        <v>24</v>
      </c>
      <c r="BK239" s="245">
        <f>ROUND(I239*H239,2)</f>
        <v>0</v>
      </c>
      <c r="BL239" s="25" t="s">
        <v>137</v>
      </c>
      <c r="BM239" s="25" t="s">
        <v>1212</v>
      </c>
    </row>
    <row r="240" spans="2:47" s="1" customFormat="1" ht="13.5">
      <c r="B240" s="47"/>
      <c r="C240" s="75"/>
      <c r="D240" s="246" t="s">
        <v>146</v>
      </c>
      <c r="E240" s="75"/>
      <c r="F240" s="247" t="s">
        <v>1213</v>
      </c>
      <c r="G240" s="75"/>
      <c r="H240" s="75"/>
      <c r="I240" s="204"/>
      <c r="J240" s="75"/>
      <c r="K240" s="75"/>
      <c r="L240" s="73"/>
      <c r="M240" s="248"/>
      <c r="N240" s="48"/>
      <c r="O240" s="48"/>
      <c r="P240" s="48"/>
      <c r="Q240" s="48"/>
      <c r="R240" s="48"/>
      <c r="S240" s="48"/>
      <c r="T240" s="96"/>
      <c r="AT240" s="25" t="s">
        <v>146</v>
      </c>
      <c r="AU240" s="25" t="s">
        <v>85</v>
      </c>
    </row>
    <row r="241" spans="2:51" s="13" customFormat="1" ht="13.5">
      <c r="B241" s="262"/>
      <c r="C241" s="263"/>
      <c r="D241" s="246" t="s">
        <v>180</v>
      </c>
      <c r="E241" s="264" t="s">
        <v>22</v>
      </c>
      <c r="F241" s="265" t="s">
        <v>1214</v>
      </c>
      <c r="G241" s="263"/>
      <c r="H241" s="266">
        <v>2.1</v>
      </c>
      <c r="I241" s="267"/>
      <c r="J241" s="263"/>
      <c r="K241" s="263"/>
      <c r="L241" s="268"/>
      <c r="M241" s="269"/>
      <c r="N241" s="270"/>
      <c r="O241" s="270"/>
      <c r="P241" s="270"/>
      <c r="Q241" s="270"/>
      <c r="R241" s="270"/>
      <c r="S241" s="270"/>
      <c r="T241" s="271"/>
      <c r="AT241" s="272" t="s">
        <v>180</v>
      </c>
      <c r="AU241" s="272" t="s">
        <v>85</v>
      </c>
      <c r="AV241" s="13" t="s">
        <v>85</v>
      </c>
      <c r="AW241" s="13" t="s">
        <v>39</v>
      </c>
      <c r="AX241" s="13" t="s">
        <v>76</v>
      </c>
      <c r="AY241" s="272" t="s">
        <v>138</v>
      </c>
    </row>
    <row r="242" spans="2:51" s="14" customFormat="1" ht="13.5">
      <c r="B242" s="273"/>
      <c r="C242" s="274"/>
      <c r="D242" s="246" t="s">
        <v>180</v>
      </c>
      <c r="E242" s="275" t="s">
        <v>22</v>
      </c>
      <c r="F242" s="276" t="s">
        <v>183</v>
      </c>
      <c r="G242" s="274"/>
      <c r="H242" s="277">
        <v>2.1</v>
      </c>
      <c r="I242" s="278"/>
      <c r="J242" s="274"/>
      <c r="K242" s="274"/>
      <c r="L242" s="279"/>
      <c r="M242" s="280"/>
      <c r="N242" s="281"/>
      <c r="O242" s="281"/>
      <c r="P242" s="281"/>
      <c r="Q242" s="281"/>
      <c r="R242" s="281"/>
      <c r="S242" s="281"/>
      <c r="T242" s="282"/>
      <c r="AT242" s="283" t="s">
        <v>180</v>
      </c>
      <c r="AU242" s="283" t="s">
        <v>85</v>
      </c>
      <c r="AV242" s="14" t="s">
        <v>137</v>
      </c>
      <c r="AW242" s="14" t="s">
        <v>39</v>
      </c>
      <c r="AX242" s="14" t="s">
        <v>24</v>
      </c>
      <c r="AY242" s="283" t="s">
        <v>138</v>
      </c>
    </row>
    <row r="243" spans="2:65" s="1" customFormat="1" ht="16.5" customHeight="1">
      <c r="B243" s="47"/>
      <c r="C243" s="284" t="s">
        <v>412</v>
      </c>
      <c r="D243" s="284" t="s">
        <v>330</v>
      </c>
      <c r="E243" s="285" t="s">
        <v>1215</v>
      </c>
      <c r="F243" s="286" t="s">
        <v>1216</v>
      </c>
      <c r="G243" s="287" t="s">
        <v>232</v>
      </c>
      <c r="H243" s="288">
        <v>2.1</v>
      </c>
      <c r="I243" s="289"/>
      <c r="J243" s="290">
        <f>ROUND(I243*H243,2)</f>
        <v>0</v>
      </c>
      <c r="K243" s="286" t="s">
        <v>177</v>
      </c>
      <c r="L243" s="291"/>
      <c r="M243" s="292" t="s">
        <v>22</v>
      </c>
      <c r="N243" s="293" t="s">
        <v>47</v>
      </c>
      <c r="O243" s="48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AR243" s="25" t="s">
        <v>218</v>
      </c>
      <c r="AT243" s="25" t="s">
        <v>330</v>
      </c>
      <c r="AU243" s="25" t="s">
        <v>85</v>
      </c>
      <c r="AY243" s="25" t="s">
        <v>138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25" t="s">
        <v>24</v>
      </c>
      <c r="BK243" s="245">
        <f>ROUND(I243*H243,2)</f>
        <v>0</v>
      </c>
      <c r="BL243" s="25" t="s">
        <v>137</v>
      </c>
      <c r="BM243" s="25" t="s">
        <v>1217</v>
      </c>
    </row>
    <row r="244" spans="2:47" s="1" customFormat="1" ht="13.5">
      <c r="B244" s="47"/>
      <c r="C244" s="75"/>
      <c r="D244" s="246" t="s">
        <v>146</v>
      </c>
      <c r="E244" s="75"/>
      <c r="F244" s="247" t="s">
        <v>1216</v>
      </c>
      <c r="G244" s="75"/>
      <c r="H244" s="75"/>
      <c r="I244" s="204"/>
      <c r="J244" s="75"/>
      <c r="K244" s="75"/>
      <c r="L244" s="73"/>
      <c r="M244" s="248"/>
      <c r="N244" s="48"/>
      <c r="O244" s="48"/>
      <c r="P244" s="48"/>
      <c r="Q244" s="48"/>
      <c r="R244" s="48"/>
      <c r="S244" s="48"/>
      <c r="T244" s="96"/>
      <c r="AT244" s="25" t="s">
        <v>146</v>
      </c>
      <c r="AU244" s="25" t="s">
        <v>85</v>
      </c>
    </row>
    <row r="245" spans="2:65" s="1" customFormat="1" ht="16.5" customHeight="1">
      <c r="B245" s="47"/>
      <c r="C245" s="234" t="s">
        <v>419</v>
      </c>
      <c r="D245" s="234" t="s">
        <v>140</v>
      </c>
      <c r="E245" s="235" t="s">
        <v>1218</v>
      </c>
      <c r="F245" s="236" t="s">
        <v>1219</v>
      </c>
      <c r="G245" s="237" t="s">
        <v>232</v>
      </c>
      <c r="H245" s="238">
        <v>2.1</v>
      </c>
      <c r="I245" s="239"/>
      <c r="J245" s="240">
        <f>ROUND(I245*H245,2)</f>
        <v>0</v>
      </c>
      <c r="K245" s="236" t="s">
        <v>177</v>
      </c>
      <c r="L245" s="73"/>
      <c r="M245" s="241" t="s">
        <v>22</v>
      </c>
      <c r="N245" s="242" t="s">
        <v>47</v>
      </c>
      <c r="O245" s="48"/>
      <c r="P245" s="243">
        <f>O245*H245</f>
        <v>0</v>
      </c>
      <c r="Q245" s="243">
        <v>0</v>
      </c>
      <c r="R245" s="243">
        <f>Q245*H245</f>
        <v>0</v>
      </c>
      <c r="S245" s="243">
        <v>0</v>
      </c>
      <c r="T245" s="244">
        <f>S245*H245</f>
        <v>0</v>
      </c>
      <c r="AR245" s="25" t="s">
        <v>137</v>
      </c>
      <c r="AT245" s="25" t="s">
        <v>140</v>
      </c>
      <c r="AU245" s="25" t="s">
        <v>85</v>
      </c>
      <c r="AY245" s="25" t="s">
        <v>138</v>
      </c>
      <c r="BE245" s="245">
        <f>IF(N245="základní",J245,0)</f>
        <v>0</v>
      </c>
      <c r="BF245" s="245">
        <f>IF(N245="snížená",J245,0)</f>
        <v>0</v>
      </c>
      <c r="BG245" s="245">
        <f>IF(N245="zákl. přenesená",J245,0)</f>
        <v>0</v>
      </c>
      <c r="BH245" s="245">
        <f>IF(N245="sníž. přenesená",J245,0)</f>
        <v>0</v>
      </c>
      <c r="BI245" s="245">
        <f>IF(N245="nulová",J245,0)</f>
        <v>0</v>
      </c>
      <c r="BJ245" s="25" t="s">
        <v>24</v>
      </c>
      <c r="BK245" s="245">
        <f>ROUND(I245*H245,2)</f>
        <v>0</v>
      </c>
      <c r="BL245" s="25" t="s">
        <v>137</v>
      </c>
      <c r="BM245" s="25" t="s">
        <v>1220</v>
      </c>
    </row>
    <row r="246" spans="2:47" s="1" customFormat="1" ht="13.5">
      <c r="B246" s="47"/>
      <c r="C246" s="75"/>
      <c r="D246" s="246" t="s">
        <v>146</v>
      </c>
      <c r="E246" s="75"/>
      <c r="F246" s="247" t="s">
        <v>1221</v>
      </c>
      <c r="G246" s="75"/>
      <c r="H246" s="75"/>
      <c r="I246" s="204"/>
      <c r="J246" s="75"/>
      <c r="K246" s="75"/>
      <c r="L246" s="73"/>
      <c r="M246" s="248"/>
      <c r="N246" s="48"/>
      <c r="O246" s="48"/>
      <c r="P246" s="48"/>
      <c r="Q246" s="48"/>
      <c r="R246" s="48"/>
      <c r="S246" s="48"/>
      <c r="T246" s="96"/>
      <c r="AT246" s="25" t="s">
        <v>146</v>
      </c>
      <c r="AU246" s="25" t="s">
        <v>85</v>
      </c>
    </row>
    <row r="247" spans="2:63" s="11" customFormat="1" ht="29.85" customHeight="1">
      <c r="B247" s="218"/>
      <c r="C247" s="219"/>
      <c r="D247" s="220" t="s">
        <v>75</v>
      </c>
      <c r="E247" s="232" t="s">
        <v>137</v>
      </c>
      <c r="F247" s="232" t="s">
        <v>354</v>
      </c>
      <c r="G247" s="219"/>
      <c r="H247" s="219"/>
      <c r="I247" s="222"/>
      <c r="J247" s="233">
        <f>BK247</f>
        <v>0</v>
      </c>
      <c r="K247" s="219"/>
      <c r="L247" s="224"/>
      <c r="M247" s="225"/>
      <c r="N247" s="226"/>
      <c r="O247" s="226"/>
      <c r="P247" s="227">
        <f>SUM(P248:P252)</f>
        <v>0</v>
      </c>
      <c r="Q247" s="226"/>
      <c r="R247" s="227">
        <f>SUM(R248:R252)</f>
        <v>0</v>
      </c>
      <c r="S247" s="226"/>
      <c r="T247" s="228">
        <f>SUM(T248:T252)</f>
        <v>0</v>
      </c>
      <c r="AR247" s="229" t="s">
        <v>24</v>
      </c>
      <c r="AT247" s="230" t="s">
        <v>75</v>
      </c>
      <c r="AU247" s="230" t="s">
        <v>24</v>
      </c>
      <c r="AY247" s="229" t="s">
        <v>138</v>
      </c>
      <c r="BK247" s="231">
        <f>SUM(BK248:BK252)</f>
        <v>0</v>
      </c>
    </row>
    <row r="248" spans="2:65" s="1" customFormat="1" ht="16.5" customHeight="1">
      <c r="B248" s="47"/>
      <c r="C248" s="234" t="s">
        <v>425</v>
      </c>
      <c r="D248" s="234" t="s">
        <v>140</v>
      </c>
      <c r="E248" s="235" t="s">
        <v>356</v>
      </c>
      <c r="F248" s="236" t="s">
        <v>357</v>
      </c>
      <c r="G248" s="237" t="s">
        <v>232</v>
      </c>
      <c r="H248" s="238">
        <v>51</v>
      </c>
      <c r="I248" s="239"/>
      <c r="J248" s="240">
        <f>ROUND(I248*H248,2)</f>
        <v>0</v>
      </c>
      <c r="K248" s="236" t="s">
        <v>177</v>
      </c>
      <c r="L248" s="73"/>
      <c r="M248" s="241" t="s">
        <v>22</v>
      </c>
      <c r="N248" s="242" t="s">
        <v>47</v>
      </c>
      <c r="O248" s="48"/>
      <c r="P248" s="243">
        <f>O248*H248</f>
        <v>0</v>
      </c>
      <c r="Q248" s="243">
        <v>0</v>
      </c>
      <c r="R248" s="243">
        <f>Q248*H248</f>
        <v>0</v>
      </c>
      <c r="S248" s="243">
        <v>0</v>
      </c>
      <c r="T248" s="244">
        <f>S248*H248</f>
        <v>0</v>
      </c>
      <c r="AR248" s="25" t="s">
        <v>137</v>
      </c>
      <c r="AT248" s="25" t="s">
        <v>140</v>
      </c>
      <c r="AU248" s="25" t="s">
        <v>85</v>
      </c>
      <c r="AY248" s="25" t="s">
        <v>138</v>
      </c>
      <c r="BE248" s="245">
        <f>IF(N248="základní",J248,0)</f>
        <v>0</v>
      </c>
      <c r="BF248" s="245">
        <f>IF(N248="snížená",J248,0)</f>
        <v>0</v>
      </c>
      <c r="BG248" s="245">
        <f>IF(N248="zákl. přenesená",J248,0)</f>
        <v>0</v>
      </c>
      <c r="BH248" s="245">
        <f>IF(N248="sníž. přenesená",J248,0)</f>
        <v>0</v>
      </c>
      <c r="BI248" s="245">
        <f>IF(N248="nulová",J248,0)</f>
        <v>0</v>
      </c>
      <c r="BJ248" s="25" t="s">
        <v>24</v>
      </c>
      <c r="BK248" s="245">
        <f>ROUND(I248*H248,2)</f>
        <v>0</v>
      </c>
      <c r="BL248" s="25" t="s">
        <v>137</v>
      </c>
      <c r="BM248" s="25" t="s">
        <v>358</v>
      </c>
    </row>
    <row r="249" spans="2:47" s="1" customFormat="1" ht="13.5">
      <c r="B249" s="47"/>
      <c r="C249" s="75"/>
      <c r="D249" s="246" t="s">
        <v>146</v>
      </c>
      <c r="E249" s="75"/>
      <c r="F249" s="247" t="s">
        <v>359</v>
      </c>
      <c r="G249" s="75"/>
      <c r="H249" s="75"/>
      <c r="I249" s="204"/>
      <c r="J249" s="75"/>
      <c r="K249" s="75"/>
      <c r="L249" s="73"/>
      <c r="M249" s="248"/>
      <c r="N249" s="48"/>
      <c r="O249" s="48"/>
      <c r="P249" s="48"/>
      <c r="Q249" s="48"/>
      <c r="R249" s="48"/>
      <c r="S249" s="48"/>
      <c r="T249" s="96"/>
      <c r="AT249" s="25" t="s">
        <v>146</v>
      </c>
      <c r="AU249" s="25" t="s">
        <v>85</v>
      </c>
    </row>
    <row r="250" spans="2:51" s="12" customFormat="1" ht="13.5">
      <c r="B250" s="252"/>
      <c r="C250" s="253"/>
      <c r="D250" s="246" t="s">
        <v>180</v>
      </c>
      <c r="E250" s="254" t="s">
        <v>22</v>
      </c>
      <c r="F250" s="255" t="s">
        <v>241</v>
      </c>
      <c r="G250" s="253"/>
      <c r="H250" s="254" t="s">
        <v>22</v>
      </c>
      <c r="I250" s="256"/>
      <c r="J250" s="253"/>
      <c r="K250" s="253"/>
      <c r="L250" s="257"/>
      <c r="M250" s="258"/>
      <c r="N250" s="259"/>
      <c r="O250" s="259"/>
      <c r="P250" s="259"/>
      <c r="Q250" s="259"/>
      <c r="R250" s="259"/>
      <c r="S250" s="259"/>
      <c r="T250" s="260"/>
      <c r="AT250" s="261" t="s">
        <v>180</v>
      </c>
      <c r="AU250" s="261" t="s">
        <v>85</v>
      </c>
      <c r="AV250" s="12" t="s">
        <v>24</v>
      </c>
      <c r="AW250" s="12" t="s">
        <v>39</v>
      </c>
      <c r="AX250" s="12" t="s">
        <v>76</v>
      </c>
      <c r="AY250" s="261" t="s">
        <v>138</v>
      </c>
    </row>
    <row r="251" spans="2:51" s="13" customFormat="1" ht="13.5">
      <c r="B251" s="262"/>
      <c r="C251" s="263"/>
      <c r="D251" s="246" t="s">
        <v>180</v>
      </c>
      <c r="E251" s="264" t="s">
        <v>22</v>
      </c>
      <c r="F251" s="265" t="s">
        <v>1222</v>
      </c>
      <c r="G251" s="263"/>
      <c r="H251" s="266">
        <v>51</v>
      </c>
      <c r="I251" s="267"/>
      <c r="J251" s="263"/>
      <c r="K251" s="263"/>
      <c r="L251" s="268"/>
      <c r="M251" s="269"/>
      <c r="N251" s="270"/>
      <c r="O251" s="270"/>
      <c r="P251" s="270"/>
      <c r="Q251" s="270"/>
      <c r="R251" s="270"/>
      <c r="S251" s="270"/>
      <c r="T251" s="271"/>
      <c r="AT251" s="272" t="s">
        <v>180</v>
      </c>
      <c r="AU251" s="272" t="s">
        <v>85</v>
      </c>
      <c r="AV251" s="13" t="s">
        <v>85</v>
      </c>
      <c r="AW251" s="13" t="s">
        <v>39</v>
      </c>
      <c r="AX251" s="13" t="s">
        <v>76</v>
      </c>
      <c r="AY251" s="272" t="s">
        <v>138</v>
      </c>
    </row>
    <row r="252" spans="2:51" s="14" customFormat="1" ht="13.5">
      <c r="B252" s="273"/>
      <c r="C252" s="274"/>
      <c r="D252" s="246" t="s">
        <v>180</v>
      </c>
      <c r="E252" s="275" t="s">
        <v>22</v>
      </c>
      <c r="F252" s="276" t="s">
        <v>183</v>
      </c>
      <c r="G252" s="274"/>
      <c r="H252" s="277">
        <v>51</v>
      </c>
      <c r="I252" s="278"/>
      <c r="J252" s="274"/>
      <c r="K252" s="274"/>
      <c r="L252" s="279"/>
      <c r="M252" s="280"/>
      <c r="N252" s="281"/>
      <c r="O252" s="281"/>
      <c r="P252" s="281"/>
      <c r="Q252" s="281"/>
      <c r="R252" s="281"/>
      <c r="S252" s="281"/>
      <c r="T252" s="282"/>
      <c r="AT252" s="283" t="s">
        <v>180</v>
      </c>
      <c r="AU252" s="283" t="s">
        <v>85</v>
      </c>
      <c r="AV252" s="14" t="s">
        <v>137</v>
      </c>
      <c r="AW252" s="14" t="s">
        <v>39</v>
      </c>
      <c r="AX252" s="14" t="s">
        <v>24</v>
      </c>
      <c r="AY252" s="283" t="s">
        <v>138</v>
      </c>
    </row>
    <row r="253" spans="2:63" s="11" customFormat="1" ht="29.85" customHeight="1">
      <c r="B253" s="218"/>
      <c r="C253" s="219"/>
      <c r="D253" s="220" t="s">
        <v>75</v>
      </c>
      <c r="E253" s="232" t="s">
        <v>149</v>
      </c>
      <c r="F253" s="232" t="s">
        <v>373</v>
      </c>
      <c r="G253" s="219"/>
      <c r="H253" s="219"/>
      <c r="I253" s="222"/>
      <c r="J253" s="233">
        <f>BK253</f>
        <v>0</v>
      </c>
      <c r="K253" s="219"/>
      <c r="L253" s="224"/>
      <c r="M253" s="225"/>
      <c r="N253" s="226"/>
      <c r="O253" s="226"/>
      <c r="P253" s="227">
        <f>SUM(P254:P308)</f>
        <v>0</v>
      </c>
      <c r="Q253" s="226"/>
      <c r="R253" s="227">
        <f>SUM(R254:R308)</f>
        <v>473.04298520000003</v>
      </c>
      <c r="S253" s="226"/>
      <c r="T253" s="228">
        <f>SUM(T254:T308)</f>
        <v>0</v>
      </c>
      <c r="AR253" s="229" t="s">
        <v>24</v>
      </c>
      <c r="AT253" s="230" t="s">
        <v>75</v>
      </c>
      <c r="AU253" s="230" t="s">
        <v>24</v>
      </c>
      <c r="AY253" s="229" t="s">
        <v>138</v>
      </c>
      <c r="BK253" s="231">
        <f>SUM(BK254:BK308)</f>
        <v>0</v>
      </c>
    </row>
    <row r="254" spans="2:65" s="1" customFormat="1" ht="25.5" customHeight="1">
      <c r="B254" s="47"/>
      <c r="C254" s="234" t="s">
        <v>430</v>
      </c>
      <c r="D254" s="234" t="s">
        <v>140</v>
      </c>
      <c r="E254" s="235" t="s">
        <v>375</v>
      </c>
      <c r="F254" s="236" t="s">
        <v>376</v>
      </c>
      <c r="G254" s="237" t="s">
        <v>176</v>
      </c>
      <c r="H254" s="238">
        <v>232.88</v>
      </c>
      <c r="I254" s="239"/>
      <c r="J254" s="240">
        <f>ROUND(I254*H254,2)</f>
        <v>0</v>
      </c>
      <c r="K254" s="236" t="s">
        <v>177</v>
      </c>
      <c r="L254" s="73"/>
      <c r="M254" s="241" t="s">
        <v>22</v>
      </c>
      <c r="N254" s="242" t="s">
        <v>47</v>
      </c>
      <c r="O254" s="48"/>
      <c r="P254" s="243">
        <f>O254*H254</f>
        <v>0</v>
      </c>
      <c r="Q254" s="243">
        <v>0.18907</v>
      </c>
      <c r="R254" s="243">
        <f>Q254*H254</f>
        <v>44.030621599999996</v>
      </c>
      <c r="S254" s="243">
        <v>0</v>
      </c>
      <c r="T254" s="244">
        <f>S254*H254</f>
        <v>0</v>
      </c>
      <c r="AR254" s="25" t="s">
        <v>137</v>
      </c>
      <c r="AT254" s="25" t="s">
        <v>140</v>
      </c>
      <c r="AU254" s="25" t="s">
        <v>85</v>
      </c>
      <c r="AY254" s="25" t="s">
        <v>138</v>
      </c>
      <c r="BE254" s="245">
        <f>IF(N254="základní",J254,0)</f>
        <v>0</v>
      </c>
      <c r="BF254" s="245">
        <f>IF(N254="snížená",J254,0)</f>
        <v>0</v>
      </c>
      <c r="BG254" s="245">
        <f>IF(N254="zákl. přenesená",J254,0)</f>
        <v>0</v>
      </c>
      <c r="BH254" s="245">
        <f>IF(N254="sníž. přenesená",J254,0)</f>
        <v>0</v>
      </c>
      <c r="BI254" s="245">
        <f>IF(N254="nulová",J254,0)</f>
        <v>0</v>
      </c>
      <c r="BJ254" s="25" t="s">
        <v>24</v>
      </c>
      <c r="BK254" s="245">
        <f>ROUND(I254*H254,2)</f>
        <v>0</v>
      </c>
      <c r="BL254" s="25" t="s">
        <v>137</v>
      </c>
      <c r="BM254" s="25" t="s">
        <v>1223</v>
      </c>
    </row>
    <row r="255" spans="2:47" s="1" customFormat="1" ht="13.5">
      <c r="B255" s="47"/>
      <c r="C255" s="75"/>
      <c r="D255" s="246" t="s">
        <v>146</v>
      </c>
      <c r="E255" s="75"/>
      <c r="F255" s="247" t="s">
        <v>378</v>
      </c>
      <c r="G255" s="75"/>
      <c r="H255" s="75"/>
      <c r="I255" s="204"/>
      <c r="J255" s="75"/>
      <c r="K255" s="75"/>
      <c r="L255" s="73"/>
      <c r="M255" s="248"/>
      <c r="N255" s="48"/>
      <c r="O255" s="48"/>
      <c r="P255" s="48"/>
      <c r="Q255" s="48"/>
      <c r="R255" s="48"/>
      <c r="S255" s="48"/>
      <c r="T255" s="96"/>
      <c r="AT255" s="25" t="s">
        <v>146</v>
      </c>
      <c r="AU255" s="25" t="s">
        <v>85</v>
      </c>
    </row>
    <row r="256" spans="2:51" s="12" customFormat="1" ht="13.5">
      <c r="B256" s="252"/>
      <c r="C256" s="253"/>
      <c r="D256" s="246" t="s">
        <v>180</v>
      </c>
      <c r="E256" s="254" t="s">
        <v>22</v>
      </c>
      <c r="F256" s="255" t="s">
        <v>379</v>
      </c>
      <c r="G256" s="253"/>
      <c r="H256" s="254" t="s">
        <v>22</v>
      </c>
      <c r="I256" s="256"/>
      <c r="J256" s="253"/>
      <c r="K256" s="253"/>
      <c r="L256" s="257"/>
      <c r="M256" s="258"/>
      <c r="N256" s="259"/>
      <c r="O256" s="259"/>
      <c r="P256" s="259"/>
      <c r="Q256" s="259"/>
      <c r="R256" s="259"/>
      <c r="S256" s="259"/>
      <c r="T256" s="260"/>
      <c r="AT256" s="261" t="s">
        <v>180</v>
      </c>
      <c r="AU256" s="261" t="s">
        <v>85</v>
      </c>
      <c r="AV256" s="12" t="s">
        <v>24</v>
      </c>
      <c r="AW256" s="12" t="s">
        <v>39</v>
      </c>
      <c r="AX256" s="12" t="s">
        <v>76</v>
      </c>
      <c r="AY256" s="261" t="s">
        <v>138</v>
      </c>
    </row>
    <row r="257" spans="2:51" s="13" customFormat="1" ht="13.5">
      <c r="B257" s="262"/>
      <c r="C257" s="263"/>
      <c r="D257" s="246" t="s">
        <v>180</v>
      </c>
      <c r="E257" s="264" t="s">
        <v>22</v>
      </c>
      <c r="F257" s="265" t="s">
        <v>1224</v>
      </c>
      <c r="G257" s="263"/>
      <c r="H257" s="266">
        <v>232.88</v>
      </c>
      <c r="I257" s="267"/>
      <c r="J257" s="263"/>
      <c r="K257" s="263"/>
      <c r="L257" s="268"/>
      <c r="M257" s="269"/>
      <c r="N257" s="270"/>
      <c r="O257" s="270"/>
      <c r="P257" s="270"/>
      <c r="Q257" s="270"/>
      <c r="R257" s="270"/>
      <c r="S257" s="270"/>
      <c r="T257" s="271"/>
      <c r="AT257" s="272" t="s">
        <v>180</v>
      </c>
      <c r="AU257" s="272" t="s">
        <v>85</v>
      </c>
      <c r="AV257" s="13" t="s">
        <v>85</v>
      </c>
      <c r="AW257" s="13" t="s">
        <v>39</v>
      </c>
      <c r="AX257" s="13" t="s">
        <v>76</v>
      </c>
      <c r="AY257" s="272" t="s">
        <v>138</v>
      </c>
    </row>
    <row r="258" spans="2:51" s="14" customFormat="1" ht="13.5">
      <c r="B258" s="273"/>
      <c r="C258" s="274"/>
      <c r="D258" s="246" t="s">
        <v>180</v>
      </c>
      <c r="E258" s="275" t="s">
        <v>22</v>
      </c>
      <c r="F258" s="276" t="s">
        <v>183</v>
      </c>
      <c r="G258" s="274"/>
      <c r="H258" s="277">
        <v>232.88</v>
      </c>
      <c r="I258" s="278"/>
      <c r="J258" s="274"/>
      <c r="K258" s="274"/>
      <c r="L258" s="279"/>
      <c r="M258" s="280"/>
      <c r="N258" s="281"/>
      <c r="O258" s="281"/>
      <c r="P258" s="281"/>
      <c r="Q258" s="281"/>
      <c r="R258" s="281"/>
      <c r="S258" s="281"/>
      <c r="T258" s="282"/>
      <c r="AT258" s="283" t="s">
        <v>180</v>
      </c>
      <c r="AU258" s="283" t="s">
        <v>85</v>
      </c>
      <c r="AV258" s="14" t="s">
        <v>137</v>
      </c>
      <c r="AW258" s="14" t="s">
        <v>39</v>
      </c>
      <c r="AX258" s="14" t="s">
        <v>24</v>
      </c>
      <c r="AY258" s="283" t="s">
        <v>138</v>
      </c>
    </row>
    <row r="259" spans="2:65" s="1" customFormat="1" ht="25.5" customHeight="1">
      <c r="B259" s="47"/>
      <c r="C259" s="234" t="s">
        <v>436</v>
      </c>
      <c r="D259" s="234" t="s">
        <v>140</v>
      </c>
      <c r="E259" s="235" t="s">
        <v>788</v>
      </c>
      <c r="F259" s="236" t="s">
        <v>789</v>
      </c>
      <c r="G259" s="237" t="s">
        <v>176</v>
      </c>
      <c r="H259" s="238">
        <v>31.74</v>
      </c>
      <c r="I259" s="239"/>
      <c r="J259" s="240">
        <f>ROUND(I259*H259,2)</f>
        <v>0</v>
      </c>
      <c r="K259" s="236" t="s">
        <v>177</v>
      </c>
      <c r="L259" s="73"/>
      <c r="M259" s="241" t="s">
        <v>22</v>
      </c>
      <c r="N259" s="242" t="s">
        <v>47</v>
      </c>
      <c r="O259" s="48"/>
      <c r="P259" s="243">
        <f>O259*H259</f>
        <v>0</v>
      </c>
      <c r="Q259" s="243">
        <v>0.27994</v>
      </c>
      <c r="R259" s="243">
        <f>Q259*H259</f>
        <v>8.885295600000001</v>
      </c>
      <c r="S259" s="243">
        <v>0</v>
      </c>
      <c r="T259" s="244">
        <f>S259*H259</f>
        <v>0</v>
      </c>
      <c r="AR259" s="25" t="s">
        <v>137</v>
      </c>
      <c r="AT259" s="25" t="s">
        <v>140</v>
      </c>
      <c r="AU259" s="25" t="s">
        <v>85</v>
      </c>
      <c r="AY259" s="25" t="s">
        <v>138</v>
      </c>
      <c r="BE259" s="245">
        <f>IF(N259="základní",J259,0)</f>
        <v>0</v>
      </c>
      <c r="BF259" s="245">
        <f>IF(N259="snížená",J259,0)</f>
        <v>0</v>
      </c>
      <c r="BG259" s="245">
        <f>IF(N259="zákl. přenesená",J259,0)</f>
        <v>0</v>
      </c>
      <c r="BH259" s="245">
        <f>IF(N259="sníž. přenesená",J259,0)</f>
        <v>0</v>
      </c>
      <c r="BI259" s="245">
        <f>IF(N259="nulová",J259,0)</f>
        <v>0</v>
      </c>
      <c r="BJ259" s="25" t="s">
        <v>24</v>
      </c>
      <c r="BK259" s="245">
        <f>ROUND(I259*H259,2)</f>
        <v>0</v>
      </c>
      <c r="BL259" s="25" t="s">
        <v>137</v>
      </c>
      <c r="BM259" s="25" t="s">
        <v>1225</v>
      </c>
    </row>
    <row r="260" spans="2:47" s="1" customFormat="1" ht="13.5">
      <c r="B260" s="47"/>
      <c r="C260" s="75"/>
      <c r="D260" s="246" t="s">
        <v>146</v>
      </c>
      <c r="E260" s="75"/>
      <c r="F260" s="247" t="s">
        <v>791</v>
      </c>
      <c r="G260" s="75"/>
      <c r="H260" s="75"/>
      <c r="I260" s="204"/>
      <c r="J260" s="75"/>
      <c r="K260" s="75"/>
      <c r="L260" s="73"/>
      <c r="M260" s="248"/>
      <c r="N260" s="48"/>
      <c r="O260" s="48"/>
      <c r="P260" s="48"/>
      <c r="Q260" s="48"/>
      <c r="R260" s="48"/>
      <c r="S260" s="48"/>
      <c r="T260" s="96"/>
      <c r="AT260" s="25" t="s">
        <v>146</v>
      </c>
      <c r="AU260" s="25" t="s">
        <v>85</v>
      </c>
    </row>
    <row r="261" spans="2:51" s="13" customFormat="1" ht="13.5">
      <c r="B261" s="262"/>
      <c r="C261" s="263"/>
      <c r="D261" s="246" t="s">
        <v>180</v>
      </c>
      <c r="E261" s="264" t="s">
        <v>22</v>
      </c>
      <c r="F261" s="265" t="s">
        <v>1226</v>
      </c>
      <c r="G261" s="263"/>
      <c r="H261" s="266">
        <v>31.74</v>
      </c>
      <c r="I261" s="267"/>
      <c r="J261" s="263"/>
      <c r="K261" s="263"/>
      <c r="L261" s="268"/>
      <c r="M261" s="269"/>
      <c r="N261" s="270"/>
      <c r="O261" s="270"/>
      <c r="P261" s="270"/>
      <c r="Q261" s="270"/>
      <c r="R261" s="270"/>
      <c r="S261" s="270"/>
      <c r="T261" s="271"/>
      <c r="AT261" s="272" t="s">
        <v>180</v>
      </c>
      <c r="AU261" s="272" t="s">
        <v>85</v>
      </c>
      <c r="AV261" s="13" t="s">
        <v>85</v>
      </c>
      <c r="AW261" s="13" t="s">
        <v>39</v>
      </c>
      <c r="AX261" s="13" t="s">
        <v>76</v>
      </c>
      <c r="AY261" s="272" t="s">
        <v>138</v>
      </c>
    </row>
    <row r="262" spans="2:51" s="14" customFormat="1" ht="13.5">
      <c r="B262" s="273"/>
      <c r="C262" s="274"/>
      <c r="D262" s="246" t="s">
        <v>180</v>
      </c>
      <c r="E262" s="275" t="s">
        <v>22</v>
      </c>
      <c r="F262" s="276" t="s">
        <v>183</v>
      </c>
      <c r="G262" s="274"/>
      <c r="H262" s="277">
        <v>31.74</v>
      </c>
      <c r="I262" s="278"/>
      <c r="J262" s="274"/>
      <c r="K262" s="274"/>
      <c r="L262" s="279"/>
      <c r="M262" s="280"/>
      <c r="N262" s="281"/>
      <c r="O262" s="281"/>
      <c r="P262" s="281"/>
      <c r="Q262" s="281"/>
      <c r="R262" s="281"/>
      <c r="S262" s="281"/>
      <c r="T262" s="282"/>
      <c r="AT262" s="283" t="s">
        <v>180</v>
      </c>
      <c r="AU262" s="283" t="s">
        <v>85</v>
      </c>
      <c r="AV262" s="14" t="s">
        <v>137</v>
      </c>
      <c r="AW262" s="14" t="s">
        <v>39</v>
      </c>
      <c r="AX262" s="14" t="s">
        <v>24</v>
      </c>
      <c r="AY262" s="283" t="s">
        <v>138</v>
      </c>
    </row>
    <row r="263" spans="2:65" s="1" customFormat="1" ht="25.5" customHeight="1">
      <c r="B263" s="47"/>
      <c r="C263" s="234" t="s">
        <v>440</v>
      </c>
      <c r="D263" s="234" t="s">
        <v>140</v>
      </c>
      <c r="E263" s="235" t="s">
        <v>382</v>
      </c>
      <c r="F263" s="236" t="s">
        <v>383</v>
      </c>
      <c r="G263" s="237" t="s">
        <v>176</v>
      </c>
      <c r="H263" s="238">
        <v>443.14</v>
      </c>
      <c r="I263" s="239"/>
      <c r="J263" s="240">
        <f>ROUND(I263*H263,2)</f>
        <v>0</v>
      </c>
      <c r="K263" s="236" t="s">
        <v>177</v>
      </c>
      <c r="L263" s="73"/>
      <c r="M263" s="241" t="s">
        <v>22</v>
      </c>
      <c r="N263" s="242" t="s">
        <v>47</v>
      </c>
      <c r="O263" s="48"/>
      <c r="P263" s="243">
        <f>O263*H263</f>
        <v>0</v>
      </c>
      <c r="Q263" s="243">
        <v>0.3708</v>
      </c>
      <c r="R263" s="243">
        <f>Q263*H263</f>
        <v>164.316312</v>
      </c>
      <c r="S263" s="243">
        <v>0</v>
      </c>
      <c r="T263" s="244">
        <f>S263*H263</f>
        <v>0</v>
      </c>
      <c r="AR263" s="25" t="s">
        <v>137</v>
      </c>
      <c r="AT263" s="25" t="s">
        <v>140</v>
      </c>
      <c r="AU263" s="25" t="s">
        <v>85</v>
      </c>
      <c r="AY263" s="25" t="s">
        <v>138</v>
      </c>
      <c r="BE263" s="245">
        <f>IF(N263="základní",J263,0)</f>
        <v>0</v>
      </c>
      <c r="BF263" s="245">
        <f>IF(N263="snížená",J263,0)</f>
        <v>0</v>
      </c>
      <c r="BG263" s="245">
        <f>IF(N263="zákl. přenesená",J263,0)</f>
        <v>0</v>
      </c>
      <c r="BH263" s="245">
        <f>IF(N263="sníž. přenesená",J263,0)</f>
        <v>0</v>
      </c>
      <c r="BI263" s="245">
        <f>IF(N263="nulová",J263,0)</f>
        <v>0</v>
      </c>
      <c r="BJ263" s="25" t="s">
        <v>24</v>
      </c>
      <c r="BK263" s="245">
        <f>ROUND(I263*H263,2)</f>
        <v>0</v>
      </c>
      <c r="BL263" s="25" t="s">
        <v>137</v>
      </c>
      <c r="BM263" s="25" t="s">
        <v>1227</v>
      </c>
    </row>
    <row r="264" spans="2:47" s="1" customFormat="1" ht="13.5">
      <c r="B264" s="47"/>
      <c r="C264" s="75"/>
      <c r="D264" s="246" t="s">
        <v>146</v>
      </c>
      <c r="E264" s="75"/>
      <c r="F264" s="247" t="s">
        <v>385</v>
      </c>
      <c r="G264" s="75"/>
      <c r="H264" s="75"/>
      <c r="I264" s="204"/>
      <c r="J264" s="75"/>
      <c r="K264" s="75"/>
      <c r="L264" s="73"/>
      <c r="M264" s="248"/>
      <c r="N264" s="48"/>
      <c r="O264" s="48"/>
      <c r="P264" s="48"/>
      <c r="Q264" s="48"/>
      <c r="R264" s="48"/>
      <c r="S264" s="48"/>
      <c r="T264" s="96"/>
      <c r="AT264" s="25" t="s">
        <v>146</v>
      </c>
      <c r="AU264" s="25" t="s">
        <v>85</v>
      </c>
    </row>
    <row r="265" spans="2:51" s="12" customFormat="1" ht="13.5">
      <c r="B265" s="252"/>
      <c r="C265" s="253"/>
      <c r="D265" s="246" t="s">
        <v>180</v>
      </c>
      <c r="E265" s="254" t="s">
        <v>22</v>
      </c>
      <c r="F265" s="255" t="s">
        <v>386</v>
      </c>
      <c r="G265" s="253"/>
      <c r="H265" s="254" t="s">
        <v>22</v>
      </c>
      <c r="I265" s="256"/>
      <c r="J265" s="253"/>
      <c r="K265" s="253"/>
      <c r="L265" s="257"/>
      <c r="M265" s="258"/>
      <c r="N265" s="259"/>
      <c r="O265" s="259"/>
      <c r="P265" s="259"/>
      <c r="Q265" s="259"/>
      <c r="R265" s="259"/>
      <c r="S265" s="259"/>
      <c r="T265" s="260"/>
      <c r="AT265" s="261" t="s">
        <v>180</v>
      </c>
      <c r="AU265" s="261" t="s">
        <v>85</v>
      </c>
      <c r="AV265" s="12" t="s">
        <v>24</v>
      </c>
      <c r="AW265" s="12" t="s">
        <v>39</v>
      </c>
      <c r="AX265" s="12" t="s">
        <v>76</v>
      </c>
      <c r="AY265" s="261" t="s">
        <v>138</v>
      </c>
    </row>
    <row r="266" spans="2:51" s="13" customFormat="1" ht="13.5">
      <c r="B266" s="262"/>
      <c r="C266" s="263"/>
      <c r="D266" s="246" t="s">
        <v>180</v>
      </c>
      <c r="E266" s="264" t="s">
        <v>22</v>
      </c>
      <c r="F266" s="265" t="s">
        <v>1228</v>
      </c>
      <c r="G266" s="263"/>
      <c r="H266" s="266">
        <v>232.88</v>
      </c>
      <c r="I266" s="267"/>
      <c r="J266" s="263"/>
      <c r="K266" s="263"/>
      <c r="L266" s="268"/>
      <c r="M266" s="269"/>
      <c r="N266" s="270"/>
      <c r="O266" s="270"/>
      <c r="P266" s="270"/>
      <c r="Q266" s="270"/>
      <c r="R266" s="270"/>
      <c r="S266" s="270"/>
      <c r="T266" s="271"/>
      <c r="AT266" s="272" t="s">
        <v>180</v>
      </c>
      <c r="AU266" s="272" t="s">
        <v>85</v>
      </c>
      <c r="AV266" s="13" t="s">
        <v>85</v>
      </c>
      <c r="AW266" s="13" t="s">
        <v>39</v>
      </c>
      <c r="AX266" s="13" t="s">
        <v>76</v>
      </c>
      <c r="AY266" s="272" t="s">
        <v>138</v>
      </c>
    </row>
    <row r="267" spans="2:51" s="13" customFormat="1" ht="13.5">
      <c r="B267" s="262"/>
      <c r="C267" s="263"/>
      <c r="D267" s="246" t="s">
        <v>180</v>
      </c>
      <c r="E267" s="264" t="s">
        <v>22</v>
      </c>
      <c r="F267" s="265" t="s">
        <v>1229</v>
      </c>
      <c r="G267" s="263"/>
      <c r="H267" s="266">
        <v>73.05</v>
      </c>
      <c r="I267" s="267"/>
      <c r="J267" s="263"/>
      <c r="K267" s="263"/>
      <c r="L267" s="268"/>
      <c r="M267" s="269"/>
      <c r="N267" s="270"/>
      <c r="O267" s="270"/>
      <c r="P267" s="270"/>
      <c r="Q267" s="270"/>
      <c r="R267" s="270"/>
      <c r="S267" s="270"/>
      <c r="T267" s="271"/>
      <c r="AT267" s="272" t="s">
        <v>180</v>
      </c>
      <c r="AU267" s="272" t="s">
        <v>85</v>
      </c>
      <c r="AV267" s="13" t="s">
        <v>85</v>
      </c>
      <c r="AW267" s="13" t="s">
        <v>39</v>
      </c>
      <c r="AX267" s="13" t="s">
        <v>76</v>
      </c>
      <c r="AY267" s="272" t="s">
        <v>138</v>
      </c>
    </row>
    <row r="268" spans="2:51" s="13" customFormat="1" ht="13.5">
      <c r="B268" s="262"/>
      <c r="C268" s="263"/>
      <c r="D268" s="246" t="s">
        <v>180</v>
      </c>
      <c r="E268" s="264" t="s">
        <v>22</v>
      </c>
      <c r="F268" s="265" t="s">
        <v>1230</v>
      </c>
      <c r="G268" s="263"/>
      <c r="H268" s="266">
        <v>31.74</v>
      </c>
      <c r="I268" s="267"/>
      <c r="J268" s="263"/>
      <c r="K268" s="263"/>
      <c r="L268" s="268"/>
      <c r="M268" s="269"/>
      <c r="N268" s="270"/>
      <c r="O268" s="270"/>
      <c r="P268" s="270"/>
      <c r="Q268" s="270"/>
      <c r="R268" s="270"/>
      <c r="S268" s="270"/>
      <c r="T268" s="271"/>
      <c r="AT268" s="272" t="s">
        <v>180</v>
      </c>
      <c r="AU268" s="272" t="s">
        <v>85</v>
      </c>
      <c r="AV268" s="13" t="s">
        <v>85</v>
      </c>
      <c r="AW268" s="13" t="s">
        <v>39</v>
      </c>
      <c r="AX268" s="13" t="s">
        <v>76</v>
      </c>
      <c r="AY268" s="272" t="s">
        <v>138</v>
      </c>
    </row>
    <row r="269" spans="2:51" s="13" customFormat="1" ht="13.5">
      <c r="B269" s="262"/>
      <c r="C269" s="263"/>
      <c r="D269" s="246" t="s">
        <v>180</v>
      </c>
      <c r="E269" s="264" t="s">
        <v>22</v>
      </c>
      <c r="F269" s="265" t="s">
        <v>1231</v>
      </c>
      <c r="G269" s="263"/>
      <c r="H269" s="266">
        <v>105.47</v>
      </c>
      <c r="I269" s="267"/>
      <c r="J269" s="263"/>
      <c r="K269" s="263"/>
      <c r="L269" s="268"/>
      <c r="M269" s="269"/>
      <c r="N269" s="270"/>
      <c r="O269" s="270"/>
      <c r="P269" s="270"/>
      <c r="Q269" s="270"/>
      <c r="R269" s="270"/>
      <c r="S269" s="270"/>
      <c r="T269" s="271"/>
      <c r="AT269" s="272" t="s">
        <v>180</v>
      </c>
      <c r="AU269" s="272" t="s">
        <v>85</v>
      </c>
      <c r="AV269" s="13" t="s">
        <v>85</v>
      </c>
      <c r="AW269" s="13" t="s">
        <v>39</v>
      </c>
      <c r="AX269" s="13" t="s">
        <v>76</v>
      </c>
      <c r="AY269" s="272" t="s">
        <v>138</v>
      </c>
    </row>
    <row r="270" spans="2:51" s="14" customFormat="1" ht="13.5">
      <c r="B270" s="273"/>
      <c r="C270" s="274"/>
      <c r="D270" s="246" t="s">
        <v>180</v>
      </c>
      <c r="E270" s="275" t="s">
        <v>22</v>
      </c>
      <c r="F270" s="276" t="s">
        <v>183</v>
      </c>
      <c r="G270" s="274"/>
      <c r="H270" s="277">
        <v>443.14</v>
      </c>
      <c r="I270" s="278"/>
      <c r="J270" s="274"/>
      <c r="K270" s="274"/>
      <c r="L270" s="279"/>
      <c r="M270" s="280"/>
      <c r="N270" s="281"/>
      <c r="O270" s="281"/>
      <c r="P270" s="281"/>
      <c r="Q270" s="281"/>
      <c r="R270" s="281"/>
      <c r="S270" s="281"/>
      <c r="T270" s="282"/>
      <c r="AT270" s="283" t="s">
        <v>180</v>
      </c>
      <c r="AU270" s="283" t="s">
        <v>85</v>
      </c>
      <c r="AV270" s="14" t="s">
        <v>137</v>
      </c>
      <c r="AW270" s="14" t="s">
        <v>39</v>
      </c>
      <c r="AX270" s="14" t="s">
        <v>24</v>
      </c>
      <c r="AY270" s="283" t="s">
        <v>138</v>
      </c>
    </row>
    <row r="271" spans="2:65" s="1" customFormat="1" ht="25.5" customHeight="1">
      <c r="B271" s="47"/>
      <c r="C271" s="234" t="s">
        <v>444</v>
      </c>
      <c r="D271" s="234" t="s">
        <v>140</v>
      </c>
      <c r="E271" s="235" t="s">
        <v>389</v>
      </c>
      <c r="F271" s="236" t="s">
        <v>390</v>
      </c>
      <c r="G271" s="237" t="s">
        <v>176</v>
      </c>
      <c r="H271" s="238">
        <v>349.32</v>
      </c>
      <c r="I271" s="239"/>
      <c r="J271" s="240">
        <f>ROUND(I271*H271,2)</f>
        <v>0</v>
      </c>
      <c r="K271" s="236" t="s">
        <v>22</v>
      </c>
      <c r="L271" s="73"/>
      <c r="M271" s="241" t="s">
        <v>22</v>
      </c>
      <c r="N271" s="242" t="s">
        <v>47</v>
      </c>
      <c r="O271" s="48"/>
      <c r="P271" s="243">
        <f>O271*H271</f>
        <v>0</v>
      </c>
      <c r="Q271" s="243">
        <v>0.39561</v>
      </c>
      <c r="R271" s="243">
        <f>Q271*H271</f>
        <v>138.1944852</v>
      </c>
      <c r="S271" s="243">
        <v>0</v>
      </c>
      <c r="T271" s="244">
        <f>S271*H271</f>
        <v>0</v>
      </c>
      <c r="AR271" s="25" t="s">
        <v>137</v>
      </c>
      <c r="AT271" s="25" t="s">
        <v>140</v>
      </c>
      <c r="AU271" s="25" t="s">
        <v>85</v>
      </c>
      <c r="AY271" s="25" t="s">
        <v>138</v>
      </c>
      <c r="BE271" s="245">
        <f>IF(N271="základní",J271,0)</f>
        <v>0</v>
      </c>
      <c r="BF271" s="245">
        <f>IF(N271="snížená",J271,0)</f>
        <v>0</v>
      </c>
      <c r="BG271" s="245">
        <f>IF(N271="zákl. přenesená",J271,0)</f>
        <v>0</v>
      </c>
      <c r="BH271" s="245">
        <f>IF(N271="sníž. přenesená",J271,0)</f>
        <v>0</v>
      </c>
      <c r="BI271" s="245">
        <f>IF(N271="nulová",J271,0)</f>
        <v>0</v>
      </c>
      <c r="BJ271" s="25" t="s">
        <v>24</v>
      </c>
      <c r="BK271" s="245">
        <f>ROUND(I271*H271,2)</f>
        <v>0</v>
      </c>
      <c r="BL271" s="25" t="s">
        <v>137</v>
      </c>
      <c r="BM271" s="25" t="s">
        <v>1232</v>
      </c>
    </row>
    <row r="272" spans="2:47" s="1" customFormat="1" ht="13.5">
      <c r="B272" s="47"/>
      <c r="C272" s="75"/>
      <c r="D272" s="246" t="s">
        <v>146</v>
      </c>
      <c r="E272" s="75"/>
      <c r="F272" s="247" t="s">
        <v>392</v>
      </c>
      <c r="G272" s="75"/>
      <c r="H272" s="75"/>
      <c r="I272" s="204"/>
      <c r="J272" s="75"/>
      <c r="K272" s="75"/>
      <c r="L272" s="73"/>
      <c r="M272" s="248"/>
      <c r="N272" s="48"/>
      <c r="O272" s="48"/>
      <c r="P272" s="48"/>
      <c r="Q272" s="48"/>
      <c r="R272" s="48"/>
      <c r="S272" s="48"/>
      <c r="T272" s="96"/>
      <c r="AT272" s="25" t="s">
        <v>146</v>
      </c>
      <c r="AU272" s="25" t="s">
        <v>85</v>
      </c>
    </row>
    <row r="273" spans="2:51" s="12" customFormat="1" ht="13.5">
      <c r="B273" s="252"/>
      <c r="C273" s="253"/>
      <c r="D273" s="246" t="s">
        <v>180</v>
      </c>
      <c r="E273" s="254" t="s">
        <v>22</v>
      </c>
      <c r="F273" s="255" t="s">
        <v>393</v>
      </c>
      <c r="G273" s="253"/>
      <c r="H273" s="254" t="s">
        <v>22</v>
      </c>
      <c r="I273" s="256"/>
      <c r="J273" s="253"/>
      <c r="K273" s="253"/>
      <c r="L273" s="257"/>
      <c r="M273" s="258"/>
      <c r="N273" s="259"/>
      <c r="O273" s="259"/>
      <c r="P273" s="259"/>
      <c r="Q273" s="259"/>
      <c r="R273" s="259"/>
      <c r="S273" s="259"/>
      <c r="T273" s="260"/>
      <c r="AT273" s="261" t="s">
        <v>180</v>
      </c>
      <c r="AU273" s="261" t="s">
        <v>85</v>
      </c>
      <c r="AV273" s="12" t="s">
        <v>24</v>
      </c>
      <c r="AW273" s="12" t="s">
        <v>39</v>
      </c>
      <c r="AX273" s="12" t="s">
        <v>76</v>
      </c>
      <c r="AY273" s="261" t="s">
        <v>138</v>
      </c>
    </row>
    <row r="274" spans="2:51" s="13" customFormat="1" ht="13.5">
      <c r="B274" s="262"/>
      <c r="C274" s="263"/>
      <c r="D274" s="246" t="s">
        <v>180</v>
      </c>
      <c r="E274" s="264" t="s">
        <v>22</v>
      </c>
      <c r="F274" s="265" t="s">
        <v>1233</v>
      </c>
      <c r="G274" s="263"/>
      <c r="H274" s="266">
        <v>349.32</v>
      </c>
      <c r="I274" s="267"/>
      <c r="J274" s="263"/>
      <c r="K274" s="263"/>
      <c r="L274" s="268"/>
      <c r="M274" s="269"/>
      <c r="N274" s="270"/>
      <c r="O274" s="270"/>
      <c r="P274" s="270"/>
      <c r="Q274" s="270"/>
      <c r="R274" s="270"/>
      <c r="S274" s="270"/>
      <c r="T274" s="271"/>
      <c r="AT274" s="272" t="s">
        <v>180</v>
      </c>
      <c r="AU274" s="272" t="s">
        <v>85</v>
      </c>
      <c r="AV274" s="13" t="s">
        <v>85</v>
      </c>
      <c r="AW274" s="13" t="s">
        <v>39</v>
      </c>
      <c r="AX274" s="13" t="s">
        <v>76</v>
      </c>
      <c r="AY274" s="272" t="s">
        <v>138</v>
      </c>
    </row>
    <row r="275" spans="2:51" s="14" customFormat="1" ht="13.5">
      <c r="B275" s="273"/>
      <c r="C275" s="274"/>
      <c r="D275" s="246" t="s">
        <v>180</v>
      </c>
      <c r="E275" s="275" t="s">
        <v>22</v>
      </c>
      <c r="F275" s="276" t="s">
        <v>183</v>
      </c>
      <c r="G275" s="274"/>
      <c r="H275" s="277">
        <v>349.32</v>
      </c>
      <c r="I275" s="278"/>
      <c r="J275" s="274"/>
      <c r="K275" s="274"/>
      <c r="L275" s="279"/>
      <c r="M275" s="280"/>
      <c r="N275" s="281"/>
      <c r="O275" s="281"/>
      <c r="P275" s="281"/>
      <c r="Q275" s="281"/>
      <c r="R275" s="281"/>
      <c r="S275" s="281"/>
      <c r="T275" s="282"/>
      <c r="AT275" s="283" t="s">
        <v>180</v>
      </c>
      <c r="AU275" s="283" t="s">
        <v>85</v>
      </c>
      <c r="AV275" s="14" t="s">
        <v>137</v>
      </c>
      <c r="AW275" s="14" t="s">
        <v>39</v>
      </c>
      <c r="AX275" s="14" t="s">
        <v>24</v>
      </c>
      <c r="AY275" s="283" t="s">
        <v>138</v>
      </c>
    </row>
    <row r="276" spans="2:65" s="1" customFormat="1" ht="25.5" customHeight="1">
      <c r="B276" s="47"/>
      <c r="C276" s="234" t="s">
        <v>448</v>
      </c>
      <c r="D276" s="234" t="s">
        <v>140</v>
      </c>
      <c r="E276" s="235" t="s">
        <v>396</v>
      </c>
      <c r="F276" s="236" t="s">
        <v>397</v>
      </c>
      <c r="G276" s="237" t="s">
        <v>176</v>
      </c>
      <c r="H276" s="238">
        <v>465.76</v>
      </c>
      <c r="I276" s="239"/>
      <c r="J276" s="240">
        <f>ROUND(I276*H276,2)</f>
        <v>0</v>
      </c>
      <c r="K276" s="236" t="s">
        <v>177</v>
      </c>
      <c r="L276" s="73"/>
      <c r="M276" s="241" t="s">
        <v>22</v>
      </c>
      <c r="N276" s="242" t="s">
        <v>47</v>
      </c>
      <c r="O276" s="48"/>
      <c r="P276" s="243">
        <f>O276*H276</f>
        <v>0</v>
      </c>
      <c r="Q276" s="243">
        <v>0.12966</v>
      </c>
      <c r="R276" s="243">
        <f>Q276*H276</f>
        <v>60.390441599999996</v>
      </c>
      <c r="S276" s="243">
        <v>0</v>
      </c>
      <c r="T276" s="244">
        <f>S276*H276</f>
        <v>0</v>
      </c>
      <c r="AR276" s="25" t="s">
        <v>137</v>
      </c>
      <c r="AT276" s="25" t="s">
        <v>140</v>
      </c>
      <c r="AU276" s="25" t="s">
        <v>85</v>
      </c>
      <c r="AY276" s="25" t="s">
        <v>138</v>
      </c>
      <c r="BE276" s="245">
        <f>IF(N276="základní",J276,0)</f>
        <v>0</v>
      </c>
      <c r="BF276" s="245">
        <f>IF(N276="snížená",J276,0)</f>
        <v>0</v>
      </c>
      <c r="BG276" s="245">
        <f>IF(N276="zákl. přenesená",J276,0)</f>
        <v>0</v>
      </c>
      <c r="BH276" s="245">
        <f>IF(N276="sníž. přenesená",J276,0)</f>
        <v>0</v>
      </c>
      <c r="BI276" s="245">
        <f>IF(N276="nulová",J276,0)</f>
        <v>0</v>
      </c>
      <c r="BJ276" s="25" t="s">
        <v>24</v>
      </c>
      <c r="BK276" s="245">
        <f>ROUND(I276*H276,2)</f>
        <v>0</v>
      </c>
      <c r="BL276" s="25" t="s">
        <v>137</v>
      </c>
      <c r="BM276" s="25" t="s">
        <v>1234</v>
      </c>
    </row>
    <row r="277" spans="2:47" s="1" customFormat="1" ht="13.5">
      <c r="B277" s="47"/>
      <c r="C277" s="75"/>
      <c r="D277" s="246" t="s">
        <v>146</v>
      </c>
      <c r="E277" s="75"/>
      <c r="F277" s="247" t="s">
        <v>399</v>
      </c>
      <c r="G277" s="75"/>
      <c r="H277" s="75"/>
      <c r="I277" s="204"/>
      <c r="J277" s="75"/>
      <c r="K277" s="75"/>
      <c r="L277" s="73"/>
      <c r="M277" s="248"/>
      <c r="N277" s="48"/>
      <c r="O277" s="48"/>
      <c r="P277" s="48"/>
      <c r="Q277" s="48"/>
      <c r="R277" s="48"/>
      <c r="S277" s="48"/>
      <c r="T277" s="96"/>
      <c r="AT277" s="25" t="s">
        <v>146</v>
      </c>
      <c r="AU277" s="25" t="s">
        <v>85</v>
      </c>
    </row>
    <row r="278" spans="2:51" s="12" customFormat="1" ht="13.5">
      <c r="B278" s="252"/>
      <c r="C278" s="253"/>
      <c r="D278" s="246" t="s">
        <v>180</v>
      </c>
      <c r="E278" s="254" t="s">
        <v>22</v>
      </c>
      <c r="F278" s="255" t="s">
        <v>400</v>
      </c>
      <c r="G278" s="253"/>
      <c r="H278" s="254" t="s">
        <v>22</v>
      </c>
      <c r="I278" s="256"/>
      <c r="J278" s="253"/>
      <c r="K278" s="253"/>
      <c r="L278" s="257"/>
      <c r="M278" s="258"/>
      <c r="N278" s="259"/>
      <c r="O278" s="259"/>
      <c r="P278" s="259"/>
      <c r="Q278" s="259"/>
      <c r="R278" s="259"/>
      <c r="S278" s="259"/>
      <c r="T278" s="260"/>
      <c r="AT278" s="261" t="s">
        <v>180</v>
      </c>
      <c r="AU278" s="261" t="s">
        <v>85</v>
      </c>
      <c r="AV278" s="12" t="s">
        <v>24</v>
      </c>
      <c r="AW278" s="12" t="s">
        <v>39</v>
      </c>
      <c r="AX278" s="12" t="s">
        <v>76</v>
      </c>
      <c r="AY278" s="261" t="s">
        <v>138</v>
      </c>
    </row>
    <row r="279" spans="2:51" s="13" customFormat="1" ht="13.5">
      <c r="B279" s="262"/>
      <c r="C279" s="263"/>
      <c r="D279" s="246" t="s">
        <v>180</v>
      </c>
      <c r="E279" s="264" t="s">
        <v>22</v>
      </c>
      <c r="F279" s="265" t="s">
        <v>1151</v>
      </c>
      <c r="G279" s="263"/>
      <c r="H279" s="266">
        <v>465.76</v>
      </c>
      <c r="I279" s="267"/>
      <c r="J279" s="263"/>
      <c r="K279" s="263"/>
      <c r="L279" s="268"/>
      <c r="M279" s="269"/>
      <c r="N279" s="270"/>
      <c r="O279" s="270"/>
      <c r="P279" s="270"/>
      <c r="Q279" s="270"/>
      <c r="R279" s="270"/>
      <c r="S279" s="270"/>
      <c r="T279" s="271"/>
      <c r="AT279" s="272" t="s">
        <v>180</v>
      </c>
      <c r="AU279" s="272" t="s">
        <v>85</v>
      </c>
      <c r="AV279" s="13" t="s">
        <v>85</v>
      </c>
      <c r="AW279" s="13" t="s">
        <v>39</v>
      </c>
      <c r="AX279" s="13" t="s">
        <v>76</v>
      </c>
      <c r="AY279" s="272" t="s">
        <v>138</v>
      </c>
    </row>
    <row r="280" spans="2:51" s="14" customFormat="1" ht="13.5">
      <c r="B280" s="273"/>
      <c r="C280" s="274"/>
      <c r="D280" s="246" t="s">
        <v>180</v>
      </c>
      <c r="E280" s="275" t="s">
        <v>22</v>
      </c>
      <c r="F280" s="276" t="s">
        <v>183</v>
      </c>
      <c r="G280" s="274"/>
      <c r="H280" s="277">
        <v>465.76</v>
      </c>
      <c r="I280" s="278"/>
      <c r="J280" s="274"/>
      <c r="K280" s="274"/>
      <c r="L280" s="279"/>
      <c r="M280" s="280"/>
      <c r="N280" s="281"/>
      <c r="O280" s="281"/>
      <c r="P280" s="281"/>
      <c r="Q280" s="281"/>
      <c r="R280" s="281"/>
      <c r="S280" s="281"/>
      <c r="T280" s="282"/>
      <c r="AT280" s="283" t="s">
        <v>180</v>
      </c>
      <c r="AU280" s="283" t="s">
        <v>85</v>
      </c>
      <c r="AV280" s="14" t="s">
        <v>137</v>
      </c>
      <c r="AW280" s="14" t="s">
        <v>39</v>
      </c>
      <c r="AX280" s="14" t="s">
        <v>24</v>
      </c>
      <c r="AY280" s="283" t="s">
        <v>138</v>
      </c>
    </row>
    <row r="281" spans="2:65" s="1" customFormat="1" ht="16.5" customHeight="1">
      <c r="B281" s="47"/>
      <c r="C281" s="234" t="s">
        <v>453</v>
      </c>
      <c r="D281" s="234" t="s">
        <v>140</v>
      </c>
      <c r="E281" s="235" t="s">
        <v>402</v>
      </c>
      <c r="F281" s="236" t="s">
        <v>403</v>
      </c>
      <c r="G281" s="237" t="s">
        <v>176</v>
      </c>
      <c r="H281" s="238">
        <v>232.88</v>
      </c>
      <c r="I281" s="239"/>
      <c r="J281" s="240">
        <f>ROUND(I281*H281,2)</f>
        <v>0</v>
      </c>
      <c r="K281" s="236" t="s">
        <v>177</v>
      </c>
      <c r="L281" s="73"/>
      <c r="M281" s="241" t="s">
        <v>22</v>
      </c>
      <c r="N281" s="242" t="s">
        <v>47</v>
      </c>
      <c r="O281" s="48"/>
      <c r="P281" s="243">
        <f>O281*H281</f>
        <v>0</v>
      </c>
      <c r="Q281" s="243">
        <v>0</v>
      </c>
      <c r="R281" s="243">
        <f>Q281*H281</f>
        <v>0</v>
      </c>
      <c r="S281" s="243">
        <v>0</v>
      </c>
      <c r="T281" s="244">
        <f>S281*H281</f>
        <v>0</v>
      </c>
      <c r="AR281" s="25" t="s">
        <v>137</v>
      </c>
      <c r="AT281" s="25" t="s">
        <v>140</v>
      </c>
      <c r="AU281" s="25" t="s">
        <v>85</v>
      </c>
      <c r="AY281" s="25" t="s">
        <v>138</v>
      </c>
      <c r="BE281" s="245">
        <f>IF(N281="základní",J281,0)</f>
        <v>0</v>
      </c>
      <c r="BF281" s="245">
        <f>IF(N281="snížená",J281,0)</f>
        <v>0</v>
      </c>
      <c r="BG281" s="245">
        <f>IF(N281="zákl. přenesená",J281,0)</f>
        <v>0</v>
      </c>
      <c r="BH281" s="245">
        <f>IF(N281="sníž. přenesená",J281,0)</f>
        <v>0</v>
      </c>
      <c r="BI281" s="245">
        <f>IF(N281="nulová",J281,0)</f>
        <v>0</v>
      </c>
      <c r="BJ281" s="25" t="s">
        <v>24</v>
      </c>
      <c r="BK281" s="245">
        <f>ROUND(I281*H281,2)</f>
        <v>0</v>
      </c>
      <c r="BL281" s="25" t="s">
        <v>137</v>
      </c>
      <c r="BM281" s="25" t="s">
        <v>1235</v>
      </c>
    </row>
    <row r="282" spans="2:47" s="1" customFormat="1" ht="13.5">
      <c r="B282" s="47"/>
      <c r="C282" s="75"/>
      <c r="D282" s="246" t="s">
        <v>146</v>
      </c>
      <c r="E282" s="75"/>
      <c r="F282" s="247" t="s">
        <v>405</v>
      </c>
      <c r="G282" s="75"/>
      <c r="H282" s="75"/>
      <c r="I282" s="204"/>
      <c r="J282" s="75"/>
      <c r="K282" s="75"/>
      <c r="L282" s="73"/>
      <c r="M282" s="248"/>
      <c r="N282" s="48"/>
      <c r="O282" s="48"/>
      <c r="P282" s="48"/>
      <c r="Q282" s="48"/>
      <c r="R282" s="48"/>
      <c r="S282" s="48"/>
      <c r="T282" s="96"/>
      <c r="AT282" s="25" t="s">
        <v>146</v>
      </c>
      <c r="AU282" s="25" t="s">
        <v>85</v>
      </c>
    </row>
    <row r="283" spans="2:65" s="1" customFormat="1" ht="25.5" customHeight="1">
      <c r="B283" s="47"/>
      <c r="C283" s="234" t="s">
        <v>459</v>
      </c>
      <c r="D283" s="234" t="s">
        <v>140</v>
      </c>
      <c r="E283" s="235" t="s">
        <v>407</v>
      </c>
      <c r="F283" s="236" t="s">
        <v>408</v>
      </c>
      <c r="G283" s="237" t="s">
        <v>176</v>
      </c>
      <c r="H283" s="238">
        <v>465.76</v>
      </c>
      <c r="I283" s="239"/>
      <c r="J283" s="240">
        <f>ROUND(I283*H283,2)</f>
        <v>0</v>
      </c>
      <c r="K283" s="236" t="s">
        <v>177</v>
      </c>
      <c r="L283" s="73"/>
      <c r="M283" s="241" t="s">
        <v>22</v>
      </c>
      <c r="N283" s="242" t="s">
        <v>47</v>
      </c>
      <c r="O283" s="48"/>
      <c r="P283" s="243">
        <f>O283*H283</f>
        <v>0</v>
      </c>
      <c r="Q283" s="243">
        <v>0</v>
      </c>
      <c r="R283" s="243">
        <f>Q283*H283</f>
        <v>0</v>
      </c>
      <c r="S283" s="243">
        <v>0</v>
      </c>
      <c r="T283" s="244">
        <f>S283*H283</f>
        <v>0</v>
      </c>
      <c r="AR283" s="25" t="s">
        <v>137</v>
      </c>
      <c r="AT283" s="25" t="s">
        <v>140</v>
      </c>
      <c r="AU283" s="25" t="s">
        <v>85</v>
      </c>
      <c r="AY283" s="25" t="s">
        <v>138</v>
      </c>
      <c r="BE283" s="245">
        <f>IF(N283="základní",J283,0)</f>
        <v>0</v>
      </c>
      <c r="BF283" s="245">
        <f>IF(N283="snížená",J283,0)</f>
        <v>0</v>
      </c>
      <c r="BG283" s="245">
        <f>IF(N283="zákl. přenesená",J283,0)</f>
        <v>0</v>
      </c>
      <c r="BH283" s="245">
        <f>IF(N283="sníž. přenesená",J283,0)</f>
        <v>0</v>
      </c>
      <c r="BI283" s="245">
        <f>IF(N283="nulová",J283,0)</f>
        <v>0</v>
      </c>
      <c r="BJ283" s="25" t="s">
        <v>24</v>
      </c>
      <c r="BK283" s="245">
        <f>ROUND(I283*H283,2)</f>
        <v>0</v>
      </c>
      <c r="BL283" s="25" t="s">
        <v>137</v>
      </c>
      <c r="BM283" s="25" t="s">
        <v>1236</v>
      </c>
    </row>
    <row r="284" spans="2:47" s="1" customFormat="1" ht="13.5">
      <c r="B284" s="47"/>
      <c r="C284" s="75"/>
      <c r="D284" s="246" t="s">
        <v>146</v>
      </c>
      <c r="E284" s="75"/>
      <c r="F284" s="247" t="s">
        <v>410</v>
      </c>
      <c r="G284" s="75"/>
      <c r="H284" s="75"/>
      <c r="I284" s="204"/>
      <c r="J284" s="75"/>
      <c r="K284" s="75"/>
      <c r="L284" s="73"/>
      <c r="M284" s="248"/>
      <c r="N284" s="48"/>
      <c r="O284" s="48"/>
      <c r="P284" s="48"/>
      <c r="Q284" s="48"/>
      <c r="R284" s="48"/>
      <c r="S284" s="48"/>
      <c r="T284" s="96"/>
      <c r="AT284" s="25" t="s">
        <v>146</v>
      </c>
      <c r="AU284" s="25" t="s">
        <v>85</v>
      </c>
    </row>
    <row r="285" spans="2:51" s="12" customFormat="1" ht="13.5">
      <c r="B285" s="252"/>
      <c r="C285" s="253"/>
      <c r="D285" s="246" t="s">
        <v>180</v>
      </c>
      <c r="E285" s="254" t="s">
        <v>22</v>
      </c>
      <c r="F285" s="255" t="s">
        <v>411</v>
      </c>
      <c r="G285" s="253"/>
      <c r="H285" s="254" t="s">
        <v>22</v>
      </c>
      <c r="I285" s="256"/>
      <c r="J285" s="253"/>
      <c r="K285" s="253"/>
      <c r="L285" s="257"/>
      <c r="M285" s="258"/>
      <c r="N285" s="259"/>
      <c r="O285" s="259"/>
      <c r="P285" s="259"/>
      <c r="Q285" s="259"/>
      <c r="R285" s="259"/>
      <c r="S285" s="259"/>
      <c r="T285" s="260"/>
      <c r="AT285" s="261" t="s">
        <v>180</v>
      </c>
      <c r="AU285" s="261" t="s">
        <v>85</v>
      </c>
      <c r="AV285" s="12" t="s">
        <v>24</v>
      </c>
      <c r="AW285" s="12" t="s">
        <v>39</v>
      </c>
      <c r="AX285" s="12" t="s">
        <v>76</v>
      </c>
      <c r="AY285" s="261" t="s">
        <v>138</v>
      </c>
    </row>
    <row r="286" spans="2:51" s="13" customFormat="1" ht="13.5">
      <c r="B286" s="262"/>
      <c r="C286" s="263"/>
      <c r="D286" s="246" t="s">
        <v>180</v>
      </c>
      <c r="E286" s="264" t="s">
        <v>22</v>
      </c>
      <c r="F286" s="265" t="s">
        <v>1151</v>
      </c>
      <c r="G286" s="263"/>
      <c r="H286" s="266">
        <v>465.76</v>
      </c>
      <c r="I286" s="267"/>
      <c r="J286" s="263"/>
      <c r="K286" s="263"/>
      <c r="L286" s="268"/>
      <c r="M286" s="269"/>
      <c r="N286" s="270"/>
      <c r="O286" s="270"/>
      <c r="P286" s="270"/>
      <c r="Q286" s="270"/>
      <c r="R286" s="270"/>
      <c r="S286" s="270"/>
      <c r="T286" s="271"/>
      <c r="AT286" s="272" t="s">
        <v>180</v>
      </c>
      <c r="AU286" s="272" t="s">
        <v>85</v>
      </c>
      <c r="AV286" s="13" t="s">
        <v>85</v>
      </c>
      <c r="AW286" s="13" t="s">
        <v>39</v>
      </c>
      <c r="AX286" s="13" t="s">
        <v>76</v>
      </c>
      <c r="AY286" s="272" t="s">
        <v>138</v>
      </c>
    </row>
    <row r="287" spans="2:51" s="14" customFormat="1" ht="13.5">
      <c r="B287" s="273"/>
      <c r="C287" s="274"/>
      <c r="D287" s="246" t="s">
        <v>180</v>
      </c>
      <c r="E287" s="275" t="s">
        <v>22</v>
      </c>
      <c r="F287" s="276" t="s">
        <v>183</v>
      </c>
      <c r="G287" s="274"/>
      <c r="H287" s="277">
        <v>465.76</v>
      </c>
      <c r="I287" s="278"/>
      <c r="J287" s="274"/>
      <c r="K287" s="274"/>
      <c r="L287" s="279"/>
      <c r="M287" s="280"/>
      <c r="N287" s="281"/>
      <c r="O287" s="281"/>
      <c r="P287" s="281"/>
      <c r="Q287" s="281"/>
      <c r="R287" s="281"/>
      <c r="S287" s="281"/>
      <c r="T287" s="282"/>
      <c r="AT287" s="283" t="s">
        <v>180</v>
      </c>
      <c r="AU287" s="283" t="s">
        <v>85</v>
      </c>
      <c r="AV287" s="14" t="s">
        <v>137</v>
      </c>
      <c r="AW287" s="14" t="s">
        <v>39</v>
      </c>
      <c r="AX287" s="14" t="s">
        <v>24</v>
      </c>
      <c r="AY287" s="283" t="s">
        <v>138</v>
      </c>
    </row>
    <row r="288" spans="2:65" s="1" customFormat="1" ht="16.5" customHeight="1">
      <c r="B288" s="47"/>
      <c r="C288" s="234" t="s">
        <v>464</v>
      </c>
      <c r="D288" s="234" t="s">
        <v>140</v>
      </c>
      <c r="E288" s="235" t="s">
        <v>413</v>
      </c>
      <c r="F288" s="236" t="s">
        <v>414</v>
      </c>
      <c r="G288" s="237" t="s">
        <v>176</v>
      </c>
      <c r="H288" s="238">
        <v>931.52</v>
      </c>
      <c r="I288" s="239"/>
      <c r="J288" s="240">
        <f>ROUND(I288*H288,2)</f>
        <v>0</v>
      </c>
      <c r="K288" s="236" t="s">
        <v>177</v>
      </c>
      <c r="L288" s="73"/>
      <c r="M288" s="241" t="s">
        <v>22</v>
      </c>
      <c r="N288" s="242" t="s">
        <v>47</v>
      </c>
      <c r="O288" s="48"/>
      <c r="P288" s="243">
        <f>O288*H288</f>
        <v>0</v>
      </c>
      <c r="Q288" s="243">
        <v>0.00071</v>
      </c>
      <c r="R288" s="243">
        <f>Q288*H288</f>
        <v>0.6613792000000001</v>
      </c>
      <c r="S288" s="243">
        <v>0</v>
      </c>
      <c r="T288" s="244">
        <f>S288*H288</f>
        <v>0</v>
      </c>
      <c r="AR288" s="25" t="s">
        <v>137</v>
      </c>
      <c r="AT288" s="25" t="s">
        <v>140</v>
      </c>
      <c r="AU288" s="25" t="s">
        <v>85</v>
      </c>
      <c r="AY288" s="25" t="s">
        <v>138</v>
      </c>
      <c r="BE288" s="245">
        <f>IF(N288="základní",J288,0)</f>
        <v>0</v>
      </c>
      <c r="BF288" s="245">
        <f>IF(N288="snížená",J288,0)</f>
        <v>0</v>
      </c>
      <c r="BG288" s="245">
        <f>IF(N288="zákl. přenesená",J288,0)</f>
        <v>0</v>
      </c>
      <c r="BH288" s="245">
        <f>IF(N288="sníž. přenesená",J288,0)</f>
        <v>0</v>
      </c>
      <c r="BI288" s="245">
        <f>IF(N288="nulová",J288,0)</f>
        <v>0</v>
      </c>
      <c r="BJ288" s="25" t="s">
        <v>24</v>
      </c>
      <c r="BK288" s="245">
        <f>ROUND(I288*H288,2)</f>
        <v>0</v>
      </c>
      <c r="BL288" s="25" t="s">
        <v>137</v>
      </c>
      <c r="BM288" s="25" t="s">
        <v>1237</v>
      </c>
    </row>
    <row r="289" spans="2:47" s="1" customFormat="1" ht="13.5">
      <c r="B289" s="47"/>
      <c r="C289" s="75"/>
      <c r="D289" s="246" t="s">
        <v>146</v>
      </c>
      <c r="E289" s="75"/>
      <c r="F289" s="247" t="s">
        <v>416</v>
      </c>
      <c r="G289" s="75"/>
      <c r="H289" s="75"/>
      <c r="I289" s="204"/>
      <c r="J289" s="75"/>
      <c r="K289" s="75"/>
      <c r="L289" s="73"/>
      <c r="M289" s="248"/>
      <c r="N289" s="48"/>
      <c r="O289" s="48"/>
      <c r="P289" s="48"/>
      <c r="Q289" s="48"/>
      <c r="R289" s="48"/>
      <c r="S289" s="48"/>
      <c r="T289" s="96"/>
      <c r="AT289" s="25" t="s">
        <v>146</v>
      </c>
      <c r="AU289" s="25" t="s">
        <v>85</v>
      </c>
    </row>
    <row r="290" spans="2:51" s="13" customFormat="1" ht="13.5">
      <c r="B290" s="262"/>
      <c r="C290" s="263"/>
      <c r="D290" s="246" t="s">
        <v>180</v>
      </c>
      <c r="E290" s="264" t="s">
        <v>22</v>
      </c>
      <c r="F290" s="265" t="s">
        <v>1238</v>
      </c>
      <c r="G290" s="263"/>
      <c r="H290" s="266">
        <v>931.52</v>
      </c>
      <c r="I290" s="267"/>
      <c r="J290" s="263"/>
      <c r="K290" s="263"/>
      <c r="L290" s="268"/>
      <c r="M290" s="269"/>
      <c r="N290" s="270"/>
      <c r="O290" s="270"/>
      <c r="P290" s="270"/>
      <c r="Q290" s="270"/>
      <c r="R290" s="270"/>
      <c r="S290" s="270"/>
      <c r="T290" s="271"/>
      <c r="AT290" s="272" t="s">
        <v>180</v>
      </c>
      <c r="AU290" s="272" t="s">
        <v>85</v>
      </c>
      <c r="AV290" s="13" t="s">
        <v>85</v>
      </c>
      <c r="AW290" s="13" t="s">
        <v>39</v>
      </c>
      <c r="AX290" s="13" t="s">
        <v>76</v>
      </c>
      <c r="AY290" s="272" t="s">
        <v>138</v>
      </c>
    </row>
    <row r="291" spans="2:51" s="14" customFormat="1" ht="13.5">
      <c r="B291" s="273"/>
      <c r="C291" s="274"/>
      <c r="D291" s="246" t="s">
        <v>180</v>
      </c>
      <c r="E291" s="275" t="s">
        <v>22</v>
      </c>
      <c r="F291" s="276" t="s">
        <v>183</v>
      </c>
      <c r="G291" s="274"/>
      <c r="H291" s="277">
        <v>931.52</v>
      </c>
      <c r="I291" s="278"/>
      <c r="J291" s="274"/>
      <c r="K291" s="274"/>
      <c r="L291" s="279"/>
      <c r="M291" s="280"/>
      <c r="N291" s="281"/>
      <c r="O291" s="281"/>
      <c r="P291" s="281"/>
      <c r="Q291" s="281"/>
      <c r="R291" s="281"/>
      <c r="S291" s="281"/>
      <c r="T291" s="282"/>
      <c r="AT291" s="283" t="s">
        <v>180</v>
      </c>
      <c r="AU291" s="283" t="s">
        <v>85</v>
      </c>
      <c r="AV291" s="14" t="s">
        <v>137</v>
      </c>
      <c r="AW291" s="14" t="s">
        <v>39</v>
      </c>
      <c r="AX291" s="14" t="s">
        <v>24</v>
      </c>
      <c r="AY291" s="283" t="s">
        <v>138</v>
      </c>
    </row>
    <row r="292" spans="2:65" s="1" customFormat="1" ht="25.5" customHeight="1">
      <c r="B292" s="47"/>
      <c r="C292" s="234" t="s">
        <v>468</v>
      </c>
      <c r="D292" s="234" t="s">
        <v>140</v>
      </c>
      <c r="E292" s="235" t="s">
        <v>803</v>
      </c>
      <c r="F292" s="236" t="s">
        <v>804</v>
      </c>
      <c r="G292" s="237" t="s">
        <v>176</v>
      </c>
      <c r="H292" s="238">
        <v>63.48</v>
      </c>
      <c r="I292" s="239"/>
      <c r="J292" s="240">
        <f>ROUND(I292*H292,2)</f>
        <v>0</v>
      </c>
      <c r="K292" s="236" t="s">
        <v>177</v>
      </c>
      <c r="L292" s="73"/>
      <c r="M292" s="241" t="s">
        <v>22</v>
      </c>
      <c r="N292" s="242" t="s">
        <v>47</v>
      </c>
      <c r="O292" s="48"/>
      <c r="P292" s="243">
        <f>O292*H292</f>
        <v>0</v>
      </c>
      <c r="Q292" s="243">
        <v>0.1837</v>
      </c>
      <c r="R292" s="243">
        <f>Q292*H292</f>
        <v>11.661275999999999</v>
      </c>
      <c r="S292" s="243">
        <v>0</v>
      </c>
      <c r="T292" s="244">
        <f>S292*H292</f>
        <v>0</v>
      </c>
      <c r="AR292" s="25" t="s">
        <v>137</v>
      </c>
      <c r="AT292" s="25" t="s">
        <v>140</v>
      </c>
      <c r="AU292" s="25" t="s">
        <v>85</v>
      </c>
      <c r="AY292" s="25" t="s">
        <v>138</v>
      </c>
      <c r="BE292" s="245">
        <f>IF(N292="základní",J292,0)</f>
        <v>0</v>
      </c>
      <c r="BF292" s="245">
        <f>IF(N292="snížená",J292,0)</f>
        <v>0</v>
      </c>
      <c r="BG292" s="245">
        <f>IF(N292="zákl. přenesená",J292,0)</f>
        <v>0</v>
      </c>
      <c r="BH292" s="245">
        <f>IF(N292="sníž. přenesená",J292,0)</f>
        <v>0</v>
      </c>
      <c r="BI292" s="245">
        <f>IF(N292="nulová",J292,0)</f>
        <v>0</v>
      </c>
      <c r="BJ292" s="25" t="s">
        <v>24</v>
      </c>
      <c r="BK292" s="245">
        <f>ROUND(I292*H292,2)</f>
        <v>0</v>
      </c>
      <c r="BL292" s="25" t="s">
        <v>137</v>
      </c>
      <c r="BM292" s="25" t="s">
        <v>1239</v>
      </c>
    </row>
    <row r="293" spans="2:47" s="1" customFormat="1" ht="13.5">
      <c r="B293" s="47"/>
      <c r="C293" s="75"/>
      <c r="D293" s="246" t="s">
        <v>146</v>
      </c>
      <c r="E293" s="75"/>
      <c r="F293" s="247" t="s">
        <v>806</v>
      </c>
      <c r="G293" s="75"/>
      <c r="H293" s="75"/>
      <c r="I293" s="204"/>
      <c r="J293" s="75"/>
      <c r="K293" s="75"/>
      <c r="L293" s="73"/>
      <c r="M293" s="248"/>
      <c r="N293" s="48"/>
      <c r="O293" s="48"/>
      <c r="P293" s="48"/>
      <c r="Q293" s="48"/>
      <c r="R293" s="48"/>
      <c r="S293" s="48"/>
      <c r="T293" s="96"/>
      <c r="AT293" s="25" t="s">
        <v>146</v>
      </c>
      <c r="AU293" s="25" t="s">
        <v>85</v>
      </c>
    </row>
    <row r="294" spans="2:51" s="12" customFormat="1" ht="13.5">
      <c r="B294" s="252"/>
      <c r="C294" s="253"/>
      <c r="D294" s="246" t="s">
        <v>180</v>
      </c>
      <c r="E294" s="254" t="s">
        <v>22</v>
      </c>
      <c r="F294" s="255" t="s">
        <v>697</v>
      </c>
      <c r="G294" s="253"/>
      <c r="H294" s="254" t="s">
        <v>22</v>
      </c>
      <c r="I294" s="256"/>
      <c r="J294" s="253"/>
      <c r="K294" s="253"/>
      <c r="L294" s="257"/>
      <c r="M294" s="258"/>
      <c r="N294" s="259"/>
      <c r="O294" s="259"/>
      <c r="P294" s="259"/>
      <c r="Q294" s="259"/>
      <c r="R294" s="259"/>
      <c r="S294" s="259"/>
      <c r="T294" s="260"/>
      <c r="AT294" s="261" t="s">
        <v>180</v>
      </c>
      <c r="AU294" s="261" t="s">
        <v>85</v>
      </c>
      <c r="AV294" s="12" t="s">
        <v>24</v>
      </c>
      <c r="AW294" s="12" t="s">
        <v>39</v>
      </c>
      <c r="AX294" s="12" t="s">
        <v>76</v>
      </c>
      <c r="AY294" s="261" t="s">
        <v>138</v>
      </c>
    </row>
    <row r="295" spans="2:51" s="13" customFormat="1" ht="13.5">
      <c r="B295" s="262"/>
      <c r="C295" s="263"/>
      <c r="D295" s="246" t="s">
        <v>180</v>
      </c>
      <c r="E295" s="264" t="s">
        <v>22</v>
      </c>
      <c r="F295" s="265" t="s">
        <v>1134</v>
      </c>
      <c r="G295" s="263"/>
      <c r="H295" s="266">
        <v>63.48</v>
      </c>
      <c r="I295" s="267"/>
      <c r="J295" s="263"/>
      <c r="K295" s="263"/>
      <c r="L295" s="268"/>
      <c r="M295" s="269"/>
      <c r="N295" s="270"/>
      <c r="O295" s="270"/>
      <c r="P295" s="270"/>
      <c r="Q295" s="270"/>
      <c r="R295" s="270"/>
      <c r="S295" s="270"/>
      <c r="T295" s="271"/>
      <c r="AT295" s="272" t="s">
        <v>180</v>
      </c>
      <c r="AU295" s="272" t="s">
        <v>85</v>
      </c>
      <c r="AV295" s="13" t="s">
        <v>85</v>
      </c>
      <c r="AW295" s="13" t="s">
        <v>39</v>
      </c>
      <c r="AX295" s="13" t="s">
        <v>76</v>
      </c>
      <c r="AY295" s="272" t="s">
        <v>138</v>
      </c>
    </row>
    <row r="296" spans="2:51" s="14" customFormat="1" ht="13.5">
      <c r="B296" s="273"/>
      <c r="C296" s="274"/>
      <c r="D296" s="246" t="s">
        <v>180</v>
      </c>
      <c r="E296" s="275" t="s">
        <v>22</v>
      </c>
      <c r="F296" s="276" t="s">
        <v>183</v>
      </c>
      <c r="G296" s="274"/>
      <c r="H296" s="277">
        <v>63.48</v>
      </c>
      <c r="I296" s="278"/>
      <c r="J296" s="274"/>
      <c r="K296" s="274"/>
      <c r="L296" s="279"/>
      <c r="M296" s="280"/>
      <c r="N296" s="281"/>
      <c r="O296" s="281"/>
      <c r="P296" s="281"/>
      <c r="Q296" s="281"/>
      <c r="R296" s="281"/>
      <c r="S296" s="281"/>
      <c r="T296" s="282"/>
      <c r="AT296" s="283" t="s">
        <v>180</v>
      </c>
      <c r="AU296" s="283" t="s">
        <v>85</v>
      </c>
      <c r="AV296" s="14" t="s">
        <v>137</v>
      </c>
      <c r="AW296" s="14" t="s">
        <v>39</v>
      </c>
      <c r="AX296" s="14" t="s">
        <v>24</v>
      </c>
      <c r="AY296" s="283" t="s">
        <v>138</v>
      </c>
    </row>
    <row r="297" spans="2:65" s="1" customFormat="1" ht="16.5" customHeight="1">
      <c r="B297" s="47"/>
      <c r="C297" s="284" t="s">
        <v>474</v>
      </c>
      <c r="D297" s="284" t="s">
        <v>330</v>
      </c>
      <c r="E297" s="285" t="s">
        <v>808</v>
      </c>
      <c r="F297" s="286" t="s">
        <v>809</v>
      </c>
      <c r="G297" s="287" t="s">
        <v>176</v>
      </c>
      <c r="H297" s="288">
        <v>12.696</v>
      </c>
      <c r="I297" s="289"/>
      <c r="J297" s="290">
        <f>ROUND(I297*H297,2)</f>
        <v>0</v>
      </c>
      <c r="K297" s="286" t="s">
        <v>177</v>
      </c>
      <c r="L297" s="291"/>
      <c r="M297" s="292" t="s">
        <v>22</v>
      </c>
      <c r="N297" s="293" t="s">
        <v>47</v>
      </c>
      <c r="O297" s="48"/>
      <c r="P297" s="243">
        <f>O297*H297</f>
        <v>0</v>
      </c>
      <c r="Q297" s="243">
        <v>0.222</v>
      </c>
      <c r="R297" s="243">
        <f>Q297*H297</f>
        <v>2.818512</v>
      </c>
      <c r="S297" s="243">
        <v>0</v>
      </c>
      <c r="T297" s="244">
        <f>S297*H297</f>
        <v>0</v>
      </c>
      <c r="AR297" s="25" t="s">
        <v>218</v>
      </c>
      <c r="AT297" s="25" t="s">
        <v>330</v>
      </c>
      <c r="AU297" s="25" t="s">
        <v>85</v>
      </c>
      <c r="AY297" s="25" t="s">
        <v>138</v>
      </c>
      <c r="BE297" s="245">
        <f>IF(N297="základní",J297,0)</f>
        <v>0</v>
      </c>
      <c r="BF297" s="245">
        <f>IF(N297="snížená",J297,0)</f>
        <v>0</v>
      </c>
      <c r="BG297" s="245">
        <f>IF(N297="zákl. přenesená",J297,0)</f>
        <v>0</v>
      </c>
      <c r="BH297" s="245">
        <f>IF(N297="sníž. přenesená",J297,0)</f>
        <v>0</v>
      </c>
      <c r="BI297" s="245">
        <f>IF(N297="nulová",J297,0)</f>
        <v>0</v>
      </c>
      <c r="BJ297" s="25" t="s">
        <v>24</v>
      </c>
      <c r="BK297" s="245">
        <f>ROUND(I297*H297,2)</f>
        <v>0</v>
      </c>
      <c r="BL297" s="25" t="s">
        <v>137</v>
      </c>
      <c r="BM297" s="25" t="s">
        <v>1240</v>
      </c>
    </row>
    <row r="298" spans="2:47" s="1" customFormat="1" ht="13.5">
      <c r="B298" s="47"/>
      <c r="C298" s="75"/>
      <c r="D298" s="246" t="s">
        <v>146</v>
      </c>
      <c r="E298" s="75"/>
      <c r="F298" s="247" t="s">
        <v>809</v>
      </c>
      <c r="G298" s="75"/>
      <c r="H298" s="75"/>
      <c r="I298" s="204"/>
      <c r="J298" s="75"/>
      <c r="K298" s="75"/>
      <c r="L298" s="73"/>
      <c r="M298" s="248"/>
      <c r="N298" s="48"/>
      <c r="O298" s="48"/>
      <c r="P298" s="48"/>
      <c r="Q298" s="48"/>
      <c r="R298" s="48"/>
      <c r="S298" s="48"/>
      <c r="T298" s="96"/>
      <c r="AT298" s="25" t="s">
        <v>146</v>
      </c>
      <c r="AU298" s="25" t="s">
        <v>85</v>
      </c>
    </row>
    <row r="299" spans="2:47" s="1" customFormat="1" ht="13.5">
      <c r="B299" s="47"/>
      <c r="C299" s="75"/>
      <c r="D299" s="246" t="s">
        <v>811</v>
      </c>
      <c r="E299" s="75"/>
      <c r="F299" s="299" t="s">
        <v>812</v>
      </c>
      <c r="G299" s="75"/>
      <c r="H299" s="75"/>
      <c r="I299" s="204"/>
      <c r="J299" s="75"/>
      <c r="K299" s="75"/>
      <c r="L299" s="73"/>
      <c r="M299" s="248"/>
      <c r="N299" s="48"/>
      <c r="O299" s="48"/>
      <c r="P299" s="48"/>
      <c r="Q299" s="48"/>
      <c r="R299" s="48"/>
      <c r="S299" s="48"/>
      <c r="T299" s="96"/>
      <c r="AT299" s="25" t="s">
        <v>811</v>
      </c>
      <c r="AU299" s="25" t="s">
        <v>85</v>
      </c>
    </row>
    <row r="300" spans="2:51" s="13" customFormat="1" ht="13.5">
      <c r="B300" s="262"/>
      <c r="C300" s="263"/>
      <c r="D300" s="246" t="s">
        <v>180</v>
      </c>
      <c r="E300" s="264" t="s">
        <v>22</v>
      </c>
      <c r="F300" s="265" t="s">
        <v>1241</v>
      </c>
      <c r="G300" s="263"/>
      <c r="H300" s="266">
        <v>12.696</v>
      </c>
      <c r="I300" s="267"/>
      <c r="J300" s="263"/>
      <c r="K300" s="263"/>
      <c r="L300" s="268"/>
      <c r="M300" s="269"/>
      <c r="N300" s="270"/>
      <c r="O300" s="270"/>
      <c r="P300" s="270"/>
      <c r="Q300" s="270"/>
      <c r="R300" s="270"/>
      <c r="S300" s="270"/>
      <c r="T300" s="271"/>
      <c r="AT300" s="272" t="s">
        <v>180</v>
      </c>
      <c r="AU300" s="272" t="s">
        <v>85</v>
      </c>
      <c r="AV300" s="13" t="s">
        <v>85</v>
      </c>
      <c r="AW300" s="13" t="s">
        <v>39</v>
      </c>
      <c r="AX300" s="13" t="s">
        <v>24</v>
      </c>
      <c r="AY300" s="272" t="s">
        <v>138</v>
      </c>
    </row>
    <row r="301" spans="2:65" s="1" customFormat="1" ht="25.5" customHeight="1">
      <c r="B301" s="47"/>
      <c r="C301" s="234" t="s">
        <v>479</v>
      </c>
      <c r="D301" s="234" t="s">
        <v>140</v>
      </c>
      <c r="E301" s="235" t="s">
        <v>1242</v>
      </c>
      <c r="F301" s="236" t="s">
        <v>1243</v>
      </c>
      <c r="G301" s="237" t="s">
        <v>176</v>
      </c>
      <c r="H301" s="238">
        <v>210.94</v>
      </c>
      <c r="I301" s="239"/>
      <c r="J301" s="240">
        <f>ROUND(I301*H301,2)</f>
        <v>0</v>
      </c>
      <c r="K301" s="236" t="s">
        <v>177</v>
      </c>
      <c r="L301" s="73"/>
      <c r="M301" s="241" t="s">
        <v>22</v>
      </c>
      <c r="N301" s="242" t="s">
        <v>47</v>
      </c>
      <c r="O301" s="48"/>
      <c r="P301" s="243">
        <f>O301*H301</f>
        <v>0</v>
      </c>
      <c r="Q301" s="243">
        <v>0.08425</v>
      </c>
      <c r="R301" s="243">
        <f>Q301*H301</f>
        <v>17.771695</v>
      </c>
      <c r="S301" s="243">
        <v>0</v>
      </c>
      <c r="T301" s="244">
        <f>S301*H301</f>
        <v>0</v>
      </c>
      <c r="AR301" s="25" t="s">
        <v>137</v>
      </c>
      <c r="AT301" s="25" t="s">
        <v>140</v>
      </c>
      <c r="AU301" s="25" t="s">
        <v>85</v>
      </c>
      <c r="AY301" s="25" t="s">
        <v>138</v>
      </c>
      <c r="BE301" s="245">
        <f>IF(N301="základní",J301,0)</f>
        <v>0</v>
      </c>
      <c r="BF301" s="245">
        <f>IF(N301="snížená",J301,0)</f>
        <v>0</v>
      </c>
      <c r="BG301" s="245">
        <f>IF(N301="zákl. přenesená",J301,0)</f>
        <v>0</v>
      </c>
      <c r="BH301" s="245">
        <f>IF(N301="sníž. přenesená",J301,0)</f>
        <v>0</v>
      </c>
      <c r="BI301" s="245">
        <f>IF(N301="nulová",J301,0)</f>
        <v>0</v>
      </c>
      <c r="BJ301" s="25" t="s">
        <v>24</v>
      </c>
      <c r="BK301" s="245">
        <f>ROUND(I301*H301,2)</f>
        <v>0</v>
      </c>
      <c r="BL301" s="25" t="s">
        <v>137</v>
      </c>
      <c r="BM301" s="25" t="s">
        <v>1244</v>
      </c>
    </row>
    <row r="302" spans="2:47" s="1" customFormat="1" ht="13.5">
      <c r="B302" s="47"/>
      <c r="C302" s="75"/>
      <c r="D302" s="246" t="s">
        <v>146</v>
      </c>
      <c r="E302" s="75"/>
      <c r="F302" s="247" t="s">
        <v>1245</v>
      </c>
      <c r="G302" s="75"/>
      <c r="H302" s="75"/>
      <c r="I302" s="204"/>
      <c r="J302" s="75"/>
      <c r="K302" s="75"/>
      <c r="L302" s="73"/>
      <c r="M302" s="248"/>
      <c r="N302" s="48"/>
      <c r="O302" s="48"/>
      <c r="P302" s="48"/>
      <c r="Q302" s="48"/>
      <c r="R302" s="48"/>
      <c r="S302" s="48"/>
      <c r="T302" s="96"/>
      <c r="AT302" s="25" t="s">
        <v>146</v>
      </c>
      <c r="AU302" s="25" t="s">
        <v>85</v>
      </c>
    </row>
    <row r="303" spans="2:51" s="12" customFormat="1" ht="13.5">
      <c r="B303" s="252"/>
      <c r="C303" s="253"/>
      <c r="D303" s="246" t="s">
        <v>180</v>
      </c>
      <c r="E303" s="254" t="s">
        <v>22</v>
      </c>
      <c r="F303" s="255" t="s">
        <v>1246</v>
      </c>
      <c r="G303" s="253"/>
      <c r="H303" s="254" t="s">
        <v>22</v>
      </c>
      <c r="I303" s="256"/>
      <c r="J303" s="253"/>
      <c r="K303" s="253"/>
      <c r="L303" s="257"/>
      <c r="M303" s="258"/>
      <c r="N303" s="259"/>
      <c r="O303" s="259"/>
      <c r="P303" s="259"/>
      <c r="Q303" s="259"/>
      <c r="R303" s="259"/>
      <c r="S303" s="259"/>
      <c r="T303" s="260"/>
      <c r="AT303" s="261" t="s">
        <v>180</v>
      </c>
      <c r="AU303" s="261" t="s">
        <v>85</v>
      </c>
      <c r="AV303" s="12" t="s">
        <v>24</v>
      </c>
      <c r="AW303" s="12" t="s">
        <v>39</v>
      </c>
      <c r="AX303" s="12" t="s">
        <v>76</v>
      </c>
      <c r="AY303" s="261" t="s">
        <v>138</v>
      </c>
    </row>
    <row r="304" spans="2:51" s="13" customFormat="1" ht="13.5">
      <c r="B304" s="262"/>
      <c r="C304" s="263"/>
      <c r="D304" s="246" t="s">
        <v>180</v>
      </c>
      <c r="E304" s="264" t="s">
        <v>22</v>
      </c>
      <c r="F304" s="265" t="s">
        <v>1132</v>
      </c>
      <c r="G304" s="263"/>
      <c r="H304" s="266">
        <v>210.94</v>
      </c>
      <c r="I304" s="267"/>
      <c r="J304" s="263"/>
      <c r="K304" s="263"/>
      <c r="L304" s="268"/>
      <c r="M304" s="269"/>
      <c r="N304" s="270"/>
      <c r="O304" s="270"/>
      <c r="P304" s="270"/>
      <c r="Q304" s="270"/>
      <c r="R304" s="270"/>
      <c r="S304" s="270"/>
      <c r="T304" s="271"/>
      <c r="AT304" s="272" t="s">
        <v>180</v>
      </c>
      <c r="AU304" s="272" t="s">
        <v>85</v>
      </c>
      <c r="AV304" s="13" t="s">
        <v>85</v>
      </c>
      <c r="AW304" s="13" t="s">
        <v>39</v>
      </c>
      <c r="AX304" s="13" t="s">
        <v>76</v>
      </c>
      <c r="AY304" s="272" t="s">
        <v>138</v>
      </c>
    </row>
    <row r="305" spans="2:51" s="14" customFormat="1" ht="13.5">
      <c r="B305" s="273"/>
      <c r="C305" s="274"/>
      <c r="D305" s="246" t="s">
        <v>180</v>
      </c>
      <c r="E305" s="275" t="s">
        <v>22</v>
      </c>
      <c r="F305" s="276" t="s">
        <v>183</v>
      </c>
      <c r="G305" s="274"/>
      <c r="H305" s="277">
        <v>210.94</v>
      </c>
      <c r="I305" s="278"/>
      <c r="J305" s="274"/>
      <c r="K305" s="274"/>
      <c r="L305" s="279"/>
      <c r="M305" s="280"/>
      <c r="N305" s="281"/>
      <c r="O305" s="281"/>
      <c r="P305" s="281"/>
      <c r="Q305" s="281"/>
      <c r="R305" s="281"/>
      <c r="S305" s="281"/>
      <c r="T305" s="282"/>
      <c r="AT305" s="283" t="s">
        <v>180</v>
      </c>
      <c r="AU305" s="283" t="s">
        <v>85</v>
      </c>
      <c r="AV305" s="14" t="s">
        <v>137</v>
      </c>
      <c r="AW305" s="14" t="s">
        <v>39</v>
      </c>
      <c r="AX305" s="14" t="s">
        <v>24</v>
      </c>
      <c r="AY305" s="283" t="s">
        <v>138</v>
      </c>
    </row>
    <row r="306" spans="2:65" s="1" customFormat="1" ht="16.5" customHeight="1">
      <c r="B306" s="47"/>
      <c r="C306" s="284" t="s">
        <v>484</v>
      </c>
      <c r="D306" s="284" t="s">
        <v>330</v>
      </c>
      <c r="E306" s="285" t="s">
        <v>1247</v>
      </c>
      <c r="F306" s="286" t="s">
        <v>1248</v>
      </c>
      <c r="G306" s="287" t="s">
        <v>176</v>
      </c>
      <c r="H306" s="288">
        <v>215.159</v>
      </c>
      <c r="I306" s="289"/>
      <c r="J306" s="290">
        <f>ROUND(I306*H306,2)</f>
        <v>0</v>
      </c>
      <c r="K306" s="286" t="s">
        <v>177</v>
      </c>
      <c r="L306" s="291"/>
      <c r="M306" s="292" t="s">
        <v>22</v>
      </c>
      <c r="N306" s="293" t="s">
        <v>47</v>
      </c>
      <c r="O306" s="48"/>
      <c r="P306" s="243">
        <f>O306*H306</f>
        <v>0</v>
      </c>
      <c r="Q306" s="243">
        <v>0.113</v>
      </c>
      <c r="R306" s="243">
        <f>Q306*H306</f>
        <v>24.312967</v>
      </c>
      <c r="S306" s="243">
        <v>0</v>
      </c>
      <c r="T306" s="244">
        <f>S306*H306</f>
        <v>0</v>
      </c>
      <c r="AR306" s="25" t="s">
        <v>218</v>
      </c>
      <c r="AT306" s="25" t="s">
        <v>330</v>
      </c>
      <c r="AU306" s="25" t="s">
        <v>85</v>
      </c>
      <c r="AY306" s="25" t="s">
        <v>138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25" t="s">
        <v>24</v>
      </c>
      <c r="BK306" s="245">
        <f>ROUND(I306*H306,2)</f>
        <v>0</v>
      </c>
      <c r="BL306" s="25" t="s">
        <v>137</v>
      </c>
      <c r="BM306" s="25" t="s">
        <v>1249</v>
      </c>
    </row>
    <row r="307" spans="2:47" s="1" customFormat="1" ht="13.5">
      <c r="B307" s="47"/>
      <c r="C307" s="75"/>
      <c r="D307" s="246" t="s">
        <v>146</v>
      </c>
      <c r="E307" s="75"/>
      <c r="F307" s="247" t="s">
        <v>1248</v>
      </c>
      <c r="G307" s="75"/>
      <c r="H307" s="75"/>
      <c r="I307" s="204"/>
      <c r="J307" s="75"/>
      <c r="K307" s="75"/>
      <c r="L307" s="73"/>
      <c r="M307" s="248"/>
      <c r="N307" s="48"/>
      <c r="O307" s="48"/>
      <c r="P307" s="48"/>
      <c r="Q307" s="48"/>
      <c r="R307" s="48"/>
      <c r="S307" s="48"/>
      <c r="T307" s="96"/>
      <c r="AT307" s="25" t="s">
        <v>146</v>
      </c>
      <c r="AU307" s="25" t="s">
        <v>85</v>
      </c>
    </row>
    <row r="308" spans="2:51" s="13" customFormat="1" ht="13.5">
      <c r="B308" s="262"/>
      <c r="C308" s="263"/>
      <c r="D308" s="246" t="s">
        <v>180</v>
      </c>
      <c r="E308" s="263"/>
      <c r="F308" s="265" t="s">
        <v>1250</v>
      </c>
      <c r="G308" s="263"/>
      <c r="H308" s="266">
        <v>215.159</v>
      </c>
      <c r="I308" s="267"/>
      <c r="J308" s="263"/>
      <c r="K308" s="263"/>
      <c r="L308" s="268"/>
      <c r="M308" s="269"/>
      <c r="N308" s="270"/>
      <c r="O308" s="270"/>
      <c r="P308" s="270"/>
      <c r="Q308" s="270"/>
      <c r="R308" s="270"/>
      <c r="S308" s="270"/>
      <c r="T308" s="271"/>
      <c r="AT308" s="272" t="s">
        <v>180</v>
      </c>
      <c r="AU308" s="272" t="s">
        <v>85</v>
      </c>
      <c r="AV308" s="13" t="s">
        <v>85</v>
      </c>
      <c r="AW308" s="13" t="s">
        <v>6</v>
      </c>
      <c r="AX308" s="13" t="s">
        <v>24</v>
      </c>
      <c r="AY308" s="272" t="s">
        <v>138</v>
      </c>
    </row>
    <row r="309" spans="2:63" s="11" customFormat="1" ht="29.85" customHeight="1">
      <c r="B309" s="218"/>
      <c r="C309" s="219"/>
      <c r="D309" s="220" t="s">
        <v>75</v>
      </c>
      <c r="E309" s="232" t="s">
        <v>218</v>
      </c>
      <c r="F309" s="232" t="s">
        <v>418</v>
      </c>
      <c r="G309" s="219"/>
      <c r="H309" s="219"/>
      <c r="I309" s="222"/>
      <c r="J309" s="233">
        <f>BK309</f>
        <v>0</v>
      </c>
      <c r="K309" s="219"/>
      <c r="L309" s="224"/>
      <c r="M309" s="225"/>
      <c r="N309" s="226"/>
      <c r="O309" s="226"/>
      <c r="P309" s="227">
        <f>SUM(P310:P367)</f>
        <v>0</v>
      </c>
      <c r="Q309" s="226"/>
      <c r="R309" s="227">
        <f>SUM(R310:R367)</f>
        <v>8.849834</v>
      </c>
      <c r="S309" s="226"/>
      <c r="T309" s="228">
        <f>SUM(T310:T367)</f>
        <v>0</v>
      </c>
      <c r="AR309" s="229" t="s">
        <v>24</v>
      </c>
      <c r="AT309" s="230" t="s">
        <v>75</v>
      </c>
      <c r="AU309" s="230" t="s">
        <v>24</v>
      </c>
      <c r="AY309" s="229" t="s">
        <v>138</v>
      </c>
      <c r="BK309" s="231">
        <f>SUM(BK310:BK367)</f>
        <v>0</v>
      </c>
    </row>
    <row r="310" spans="2:65" s="1" customFormat="1" ht="16.5" customHeight="1">
      <c r="B310" s="47"/>
      <c r="C310" s="234" t="s">
        <v>488</v>
      </c>
      <c r="D310" s="234" t="s">
        <v>140</v>
      </c>
      <c r="E310" s="235" t="s">
        <v>431</v>
      </c>
      <c r="F310" s="236" t="s">
        <v>432</v>
      </c>
      <c r="G310" s="237" t="s">
        <v>422</v>
      </c>
      <c r="H310" s="238">
        <v>55</v>
      </c>
      <c r="I310" s="239"/>
      <c r="J310" s="240">
        <f>ROUND(I310*H310,2)</f>
        <v>0</v>
      </c>
      <c r="K310" s="236" t="s">
        <v>177</v>
      </c>
      <c r="L310" s="73"/>
      <c r="M310" s="241" t="s">
        <v>22</v>
      </c>
      <c r="N310" s="242" t="s">
        <v>47</v>
      </c>
      <c r="O310" s="48"/>
      <c r="P310" s="243">
        <f>O310*H310</f>
        <v>0</v>
      </c>
      <c r="Q310" s="243">
        <v>0.00167</v>
      </c>
      <c r="R310" s="243">
        <f>Q310*H310</f>
        <v>0.09185</v>
      </c>
      <c r="S310" s="243">
        <v>0</v>
      </c>
      <c r="T310" s="244">
        <f>S310*H310</f>
        <v>0</v>
      </c>
      <c r="AR310" s="25" t="s">
        <v>137</v>
      </c>
      <c r="AT310" s="25" t="s">
        <v>140</v>
      </c>
      <c r="AU310" s="25" t="s">
        <v>85</v>
      </c>
      <c r="AY310" s="25" t="s">
        <v>138</v>
      </c>
      <c r="BE310" s="245">
        <f>IF(N310="základní",J310,0)</f>
        <v>0</v>
      </c>
      <c r="BF310" s="245">
        <f>IF(N310="snížená",J310,0)</f>
        <v>0</v>
      </c>
      <c r="BG310" s="245">
        <f>IF(N310="zákl. přenesená",J310,0)</f>
        <v>0</v>
      </c>
      <c r="BH310" s="245">
        <f>IF(N310="sníž. přenesená",J310,0)</f>
        <v>0</v>
      </c>
      <c r="BI310" s="245">
        <f>IF(N310="nulová",J310,0)</f>
        <v>0</v>
      </c>
      <c r="BJ310" s="25" t="s">
        <v>24</v>
      </c>
      <c r="BK310" s="245">
        <f>ROUND(I310*H310,2)</f>
        <v>0</v>
      </c>
      <c r="BL310" s="25" t="s">
        <v>137</v>
      </c>
      <c r="BM310" s="25" t="s">
        <v>433</v>
      </c>
    </row>
    <row r="311" spans="2:47" s="1" customFormat="1" ht="13.5">
      <c r="B311" s="47"/>
      <c r="C311" s="75"/>
      <c r="D311" s="246" t="s">
        <v>146</v>
      </c>
      <c r="E311" s="75"/>
      <c r="F311" s="247" t="s">
        <v>434</v>
      </c>
      <c r="G311" s="75"/>
      <c r="H311" s="75"/>
      <c r="I311" s="204"/>
      <c r="J311" s="75"/>
      <c r="K311" s="75"/>
      <c r="L311" s="73"/>
      <c r="M311" s="248"/>
      <c r="N311" s="48"/>
      <c r="O311" s="48"/>
      <c r="P311" s="48"/>
      <c r="Q311" s="48"/>
      <c r="R311" s="48"/>
      <c r="S311" s="48"/>
      <c r="T311" s="96"/>
      <c r="AT311" s="25" t="s">
        <v>146</v>
      </c>
      <c r="AU311" s="25" t="s">
        <v>85</v>
      </c>
    </row>
    <row r="312" spans="2:51" s="13" customFormat="1" ht="13.5">
      <c r="B312" s="262"/>
      <c r="C312" s="263"/>
      <c r="D312" s="246" t="s">
        <v>180</v>
      </c>
      <c r="E312" s="264" t="s">
        <v>22</v>
      </c>
      <c r="F312" s="265" t="s">
        <v>1251</v>
      </c>
      <c r="G312" s="263"/>
      <c r="H312" s="266">
        <v>55</v>
      </c>
      <c r="I312" s="267"/>
      <c r="J312" s="263"/>
      <c r="K312" s="263"/>
      <c r="L312" s="268"/>
      <c r="M312" s="269"/>
      <c r="N312" s="270"/>
      <c r="O312" s="270"/>
      <c r="P312" s="270"/>
      <c r="Q312" s="270"/>
      <c r="R312" s="270"/>
      <c r="S312" s="270"/>
      <c r="T312" s="271"/>
      <c r="AT312" s="272" t="s">
        <v>180</v>
      </c>
      <c r="AU312" s="272" t="s">
        <v>85</v>
      </c>
      <c r="AV312" s="13" t="s">
        <v>85</v>
      </c>
      <c r="AW312" s="13" t="s">
        <v>39</v>
      </c>
      <c r="AX312" s="13" t="s">
        <v>24</v>
      </c>
      <c r="AY312" s="272" t="s">
        <v>138</v>
      </c>
    </row>
    <row r="313" spans="2:65" s="1" customFormat="1" ht="16.5" customHeight="1">
      <c r="B313" s="47"/>
      <c r="C313" s="284" t="s">
        <v>493</v>
      </c>
      <c r="D313" s="284" t="s">
        <v>330</v>
      </c>
      <c r="E313" s="285" t="s">
        <v>1252</v>
      </c>
      <c r="F313" s="286" t="s">
        <v>1031</v>
      </c>
      <c r="G313" s="287" t="s">
        <v>456</v>
      </c>
      <c r="H313" s="288">
        <v>54</v>
      </c>
      <c r="I313" s="289"/>
      <c r="J313" s="290">
        <f>ROUND(I313*H313,2)</f>
        <v>0</v>
      </c>
      <c r="K313" s="286" t="s">
        <v>22</v>
      </c>
      <c r="L313" s="291"/>
      <c r="M313" s="292" t="s">
        <v>22</v>
      </c>
      <c r="N313" s="293" t="s">
        <v>47</v>
      </c>
      <c r="O313" s="48"/>
      <c r="P313" s="243">
        <f>O313*H313</f>
        <v>0</v>
      </c>
      <c r="Q313" s="243">
        <v>0.00013</v>
      </c>
      <c r="R313" s="243">
        <f>Q313*H313</f>
        <v>0.007019999999999999</v>
      </c>
      <c r="S313" s="243">
        <v>0</v>
      </c>
      <c r="T313" s="244">
        <f>S313*H313</f>
        <v>0</v>
      </c>
      <c r="AR313" s="25" t="s">
        <v>218</v>
      </c>
      <c r="AT313" s="25" t="s">
        <v>330</v>
      </c>
      <c r="AU313" s="25" t="s">
        <v>85</v>
      </c>
      <c r="AY313" s="25" t="s">
        <v>138</v>
      </c>
      <c r="BE313" s="245">
        <f>IF(N313="základní",J313,0)</f>
        <v>0</v>
      </c>
      <c r="BF313" s="245">
        <f>IF(N313="snížená",J313,0)</f>
        <v>0</v>
      </c>
      <c r="BG313" s="245">
        <f>IF(N313="zákl. přenesená",J313,0)</f>
        <v>0</v>
      </c>
      <c r="BH313" s="245">
        <f>IF(N313="sníž. přenesená",J313,0)</f>
        <v>0</v>
      </c>
      <c r="BI313" s="245">
        <f>IF(N313="nulová",J313,0)</f>
        <v>0</v>
      </c>
      <c r="BJ313" s="25" t="s">
        <v>24</v>
      </c>
      <c r="BK313" s="245">
        <f>ROUND(I313*H313,2)</f>
        <v>0</v>
      </c>
      <c r="BL313" s="25" t="s">
        <v>137</v>
      </c>
      <c r="BM313" s="25" t="s">
        <v>1253</v>
      </c>
    </row>
    <row r="314" spans="2:47" s="1" customFormat="1" ht="13.5">
      <c r="B314" s="47"/>
      <c r="C314" s="75"/>
      <c r="D314" s="246" t="s">
        <v>146</v>
      </c>
      <c r="E314" s="75"/>
      <c r="F314" s="247" t="s">
        <v>1031</v>
      </c>
      <c r="G314" s="75"/>
      <c r="H314" s="75"/>
      <c r="I314" s="204"/>
      <c r="J314" s="75"/>
      <c r="K314" s="75"/>
      <c r="L314" s="73"/>
      <c r="M314" s="248"/>
      <c r="N314" s="48"/>
      <c r="O314" s="48"/>
      <c r="P314" s="48"/>
      <c r="Q314" s="48"/>
      <c r="R314" s="48"/>
      <c r="S314" s="48"/>
      <c r="T314" s="96"/>
      <c r="AT314" s="25" t="s">
        <v>146</v>
      </c>
      <c r="AU314" s="25" t="s">
        <v>85</v>
      </c>
    </row>
    <row r="315" spans="2:65" s="1" customFormat="1" ht="16.5" customHeight="1">
      <c r="B315" s="47"/>
      <c r="C315" s="284" t="s">
        <v>498</v>
      </c>
      <c r="D315" s="284" t="s">
        <v>330</v>
      </c>
      <c r="E315" s="285" t="s">
        <v>1254</v>
      </c>
      <c r="F315" s="286" t="s">
        <v>1255</v>
      </c>
      <c r="G315" s="287" t="s">
        <v>456</v>
      </c>
      <c r="H315" s="288">
        <v>1</v>
      </c>
      <c r="I315" s="289"/>
      <c r="J315" s="290">
        <f>ROUND(I315*H315,2)</f>
        <v>0</v>
      </c>
      <c r="K315" s="286" t="s">
        <v>22</v>
      </c>
      <c r="L315" s="291"/>
      <c r="M315" s="292" t="s">
        <v>22</v>
      </c>
      <c r="N315" s="293" t="s">
        <v>47</v>
      </c>
      <c r="O315" s="48"/>
      <c r="P315" s="243">
        <f>O315*H315</f>
        <v>0</v>
      </c>
      <c r="Q315" s="243">
        <v>0.00035</v>
      </c>
      <c r="R315" s="243">
        <f>Q315*H315</f>
        <v>0.00035</v>
      </c>
      <c r="S315" s="243">
        <v>0</v>
      </c>
      <c r="T315" s="244">
        <f>S315*H315</f>
        <v>0</v>
      </c>
      <c r="AR315" s="25" t="s">
        <v>218</v>
      </c>
      <c r="AT315" s="25" t="s">
        <v>330</v>
      </c>
      <c r="AU315" s="25" t="s">
        <v>85</v>
      </c>
      <c r="AY315" s="25" t="s">
        <v>138</v>
      </c>
      <c r="BE315" s="245">
        <f>IF(N315="základní",J315,0)</f>
        <v>0</v>
      </c>
      <c r="BF315" s="245">
        <f>IF(N315="snížená",J315,0)</f>
        <v>0</v>
      </c>
      <c r="BG315" s="245">
        <f>IF(N315="zákl. přenesená",J315,0)</f>
        <v>0</v>
      </c>
      <c r="BH315" s="245">
        <f>IF(N315="sníž. přenesená",J315,0)</f>
        <v>0</v>
      </c>
      <c r="BI315" s="245">
        <f>IF(N315="nulová",J315,0)</f>
        <v>0</v>
      </c>
      <c r="BJ315" s="25" t="s">
        <v>24</v>
      </c>
      <c r="BK315" s="245">
        <f>ROUND(I315*H315,2)</f>
        <v>0</v>
      </c>
      <c r="BL315" s="25" t="s">
        <v>137</v>
      </c>
      <c r="BM315" s="25" t="s">
        <v>1256</v>
      </c>
    </row>
    <row r="316" spans="2:47" s="1" customFormat="1" ht="13.5">
      <c r="B316" s="47"/>
      <c r="C316" s="75"/>
      <c r="D316" s="246" t="s">
        <v>146</v>
      </c>
      <c r="E316" s="75"/>
      <c r="F316" s="247" t="s">
        <v>1255</v>
      </c>
      <c r="G316" s="75"/>
      <c r="H316" s="75"/>
      <c r="I316" s="204"/>
      <c r="J316" s="75"/>
      <c r="K316" s="75"/>
      <c r="L316" s="73"/>
      <c r="M316" s="248"/>
      <c r="N316" s="48"/>
      <c r="O316" s="48"/>
      <c r="P316" s="48"/>
      <c r="Q316" s="48"/>
      <c r="R316" s="48"/>
      <c r="S316" s="48"/>
      <c r="T316" s="96"/>
      <c r="AT316" s="25" t="s">
        <v>146</v>
      </c>
      <c r="AU316" s="25" t="s">
        <v>85</v>
      </c>
    </row>
    <row r="317" spans="2:65" s="1" customFormat="1" ht="25.5" customHeight="1">
      <c r="B317" s="47"/>
      <c r="C317" s="234" t="s">
        <v>503</v>
      </c>
      <c r="D317" s="234" t="s">
        <v>140</v>
      </c>
      <c r="E317" s="235" t="s">
        <v>1257</v>
      </c>
      <c r="F317" s="236" t="s">
        <v>1258</v>
      </c>
      <c r="G317" s="237" t="s">
        <v>203</v>
      </c>
      <c r="H317" s="238">
        <v>500</v>
      </c>
      <c r="I317" s="239"/>
      <c r="J317" s="240">
        <f>ROUND(I317*H317,2)</f>
        <v>0</v>
      </c>
      <c r="K317" s="236" t="s">
        <v>177</v>
      </c>
      <c r="L317" s="73"/>
      <c r="M317" s="241" t="s">
        <v>22</v>
      </c>
      <c r="N317" s="242" t="s">
        <v>47</v>
      </c>
      <c r="O317" s="48"/>
      <c r="P317" s="243">
        <f>O317*H317</f>
        <v>0</v>
      </c>
      <c r="Q317" s="243">
        <v>0</v>
      </c>
      <c r="R317" s="243">
        <f>Q317*H317</f>
        <v>0</v>
      </c>
      <c r="S317" s="243">
        <v>0</v>
      </c>
      <c r="T317" s="244">
        <f>S317*H317</f>
        <v>0</v>
      </c>
      <c r="AR317" s="25" t="s">
        <v>137</v>
      </c>
      <c r="AT317" s="25" t="s">
        <v>140</v>
      </c>
      <c r="AU317" s="25" t="s">
        <v>85</v>
      </c>
      <c r="AY317" s="25" t="s">
        <v>138</v>
      </c>
      <c r="BE317" s="245">
        <f>IF(N317="základní",J317,0)</f>
        <v>0</v>
      </c>
      <c r="BF317" s="245">
        <f>IF(N317="snížená",J317,0)</f>
        <v>0</v>
      </c>
      <c r="BG317" s="245">
        <f>IF(N317="zákl. přenesená",J317,0)</f>
        <v>0</v>
      </c>
      <c r="BH317" s="245">
        <f>IF(N317="sníž. přenesená",J317,0)</f>
        <v>0</v>
      </c>
      <c r="BI317" s="245">
        <f>IF(N317="nulová",J317,0)</f>
        <v>0</v>
      </c>
      <c r="BJ317" s="25" t="s">
        <v>24</v>
      </c>
      <c r="BK317" s="245">
        <f>ROUND(I317*H317,2)</f>
        <v>0</v>
      </c>
      <c r="BL317" s="25" t="s">
        <v>137</v>
      </c>
      <c r="BM317" s="25" t="s">
        <v>1259</v>
      </c>
    </row>
    <row r="318" spans="2:47" s="1" customFormat="1" ht="13.5">
      <c r="B318" s="47"/>
      <c r="C318" s="75"/>
      <c r="D318" s="246" t="s">
        <v>146</v>
      </c>
      <c r="E318" s="75"/>
      <c r="F318" s="247" t="s">
        <v>1260</v>
      </c>
      <c r="G318" s="75"/>
      <c r="H318" s="75"/>
      <c r="I318" s="204"/>
      <c r="J318" s="75"/>
      <c r="K318" s="75"/>
      <c r="L318" s="73"/>
      <c r="M318" s="248"/>
      <c r="N318" s="48"/>
      <c r="O318" s="48"/>
      <c r="P318" s="48"/>
      <c r="Q318" s="48"/>
      <c r="R318" s="48"/>
      <c r="S318" s="48"/>
      <c r="T318" s="96"/>
      <c r="AT318" s="25" t="s">
        <v>146</v>
      </c>
      <c r="AU318" s="25" t="s">
        <v>85</v>
      </c>
    </row>
    <row r="319" spans="2:65" s="1" customFormat="1" ht="16.5" customHeight="1">
      <c r="B319" s="47"/>
      <c r="C319" s="284" t="s">
        <v>507</v>
      </c>
      <c r="D319" s="284" t="s">
        <v>330</v>
      </c>
      <c r="E319" s="285" t="s">
        <v>1261</v>
      </c>
      <c r="F319" s="286" t="s">
        <v>1057</v>
      </c>
      <c r="G319" s="287" t="s">
        <v>203</v>
      </c>
      <c r="H319" s="288">
        <v>507.5</v>
      </c>
      <c r="I319" s="289"/>
      <c r="J319" s="290">
        <f>ROUND(I319*H319,2)</f>
        <v>0</v>
      </c>
      <c r="K319" s="286" t="s">
        <v>177</v>
      </c>
      <c r="L319" s="291"/>
      <c r="M319" s="292" t="s">
        <v>22</v>
      </c>
      <c r="N319" s="293" t="s">
        <v>47</v>
      </c>
      <c r="O319" s="48"/>
      <c r="P319" s="243">
        <f>O319*H319</f>
        <v>0</v>
      </c>
      <c r="Q319" s="243">
        <v>0.00027</v>
      </c>
      <c r="R319" s="243">
        <f>Q319*H319</f>
        <v>0.137025</v>
      </c>
      <c r="S319" s="243">
        <v>0</v>
      </c>
      <c r="T319" s="244">
        <f>S319*H319</f>
        <v>0</v>
      </c>
      <c r="AR319" s="25" t="s">
        <v>218</v>
      </c>
      <c r="AT319" s="25" t="s">
        <v>330</v>
      </c>
      <c r="AU319" s="25" t="s">
        <v>85</v>
      </c>
      <c r="AY319" s="25" t="s">
        <v>138</v>
      </c>
      <c r="BE319" s="245">
        <f>IF(N319="základní",J319,0)</f>
        <v>0</v>
      </c>
      <c r="BF319" s="245">
        <f>IF(N319="snížená",J319,0)</f>
        <v>0</v>
      </c>
      <c r="BG319" s="245">
        <f>IF(N319="zákl. přenesená",J319,0)</f>
        <v>0</v>
      </c>
      <c r="BH319" s="245">
        <f>IF(N319="sníž. přenesená",J319,0)</f>
        <v>0</v>
      </c>
      <c r="BI319" s="245">
        <f>IF(N319="nulová",J319,0)</f>
        <v>0</v>
      </c>
      <c r="BJ319" s="25" t="s">
        <v>24</v>
      </c>
      <c r="BK319" s="245">
        <f>ROUND(I319*H319,2)</f>
        <v>0</v>
      </c>
      <c r="BL319" s="25" t="s">
        <v>137</v>
      </c>
      <c r="BM319" s="25" t="s">
        <v>1262</v>
      </c>
    </row>
    <row r="320" spans="2:47" s="1" customFormat="1" ht="13.5">
      <c r="B320" s="47"/>
      <c r="C320" s="75"/>
      <c r="D320" s="246" t="s">
        <v>146</v>
      </c>
      <c r="E320" s="75"/>
      <c r="F320" s="247" t="s">
        <v>1057</v>
      </c>
      <c r="G320" s="75"/>
      <c r="H320" s="75"/>
      <c r="I320" s="204"/>
      <c r="J320" s="75"/>
      <c r="K320" s="75"/>
      <c r="L320" s="73"/>
      <c r="M320" s="248"/>
      <c r="N320" s="48"/>
      <c r="O320" s="48"/>
      <c r="P320" s="48"/>
      <c r="Q320" s="48"/>
      <c r="R320" s="48"/>
      <c r="S320" s="48"/>
      <c r="T320" s="96"/>
      <c r="AT320" s="25" t="s">
        <v>146</v>
      </c>
      <c r="AU320" s="25" t="s">
        <v>85</v>
      </c>
    </row>
    <row r="321" spans="2:51" s="13" customFormat="1" ht="13.5">
      <c r="B321" s="262"/>
      <c r="C321" s="263"/>
      <c r="D321" s="246" t="s">
        <v>180</v>
      </c>
      <c r="E321" s="263"/>
      <c r="F321" s="265" t="s">
        <v>1263</v>
      </c>
      <c r="G321" s="263"/>
      <c r="H321" s="266">
        <v>507.5</v>
      </c>
      <c r="I321" s="267"/>
      <c r="J321" s="263"/>
      <c r="K321" s="263"/>
      <c r="L321" s="268"/>
      <c r="M321" s="269"/>
      <c r="N321" s="270"/>
      <c r="O321" s="270"/>
      <c r="P321" s="270"/>
      <c r="Q321" s="270"/>
      <c r="R321" s="270"/>
      <c r="S321" s="270"/>
      <c r="T321" s="271"/>
      <c r="AT321" s="272" t="s">
        <v>180</v>
      </c>
      <c r="AU321" s="272" t="s">
        <v>85</v>
      </c>
      <c r="AV321" s="13" t="s">
        <v>85</v>
      </c>
      <c r="AW321" s="13" t="s">
        <v>6</v>
      </c>
      <c r="AX321" s="13" t="s">
        <v>24</v>
      </c>
      <c r="AY321" s="272" t="s">
        <v>138</v>
      </c>
    </row>
    <row r="322" spans="2:65" s="1" customFormat="1" ht="25.5" customHeight="1">
      <c r="B322" s="47"/>
      <c r="C322" s="234" t="s">
        <v>512</v>
      </c>
      <c r="D322" s="234" t="s">
        <v>140</v>
      </c>
      <c r="E322" s="235" t="s">
        <v>862</v>
      </c>
      <c r="F322" s="236" t="s">
        <v>863</v>
      </c>
      <c r="G322" s="237" t="s">
        <v>203</v>
      </c>
      <c r="H322" s="238">
        <v>10</v>
      </c>
      <c r="I322" s="239"/>
      <c r="J322" s="240">
        <f>ROUND(I322*H322,2)</f>
        <v>0</v>
      </c>
      <c r="K322" s="236" t="s">
        <v>177</v>
      </c>
      <c r="L322" s="73"/>
      <c r="M322" s="241" t="s">
        <v>22</v>
      </c>
      <c r="N322" s="242" t="s">
        <v>47</v>
      </c>
      <c r="O322" s="48"/>
      <c r="P322" s="243">
        <f>O322*H322</f>
        <v>0</v>
      </c>
      <c r="Q322" s="243">
        <v>0</v>
      </c>
      <c r="R322" s="243">
        <f>Q322*H322</f>
        <v>0</v>
      </c>
      <c r="S322" s="243">
        <v>0</v>
      </c>
      <c r="T322" s="244">
        <f>S322*H322</f>
        <v>0</v>
      </c>
      <c r="AR322" s="25" t="s">
        <v>137</v>
      </c>
      <c r="AT322" s="25" t="s">
        <v>140</v>
      </c>
      <c r="AU322" s="25" t="s">
        <v>85</v>
      </c>
      <c r="AY322" s="25" t="s">
        <v>138</v>
      </c>
      <c r="BE322" s="245">
        <f>IF(N322="základní",J322,0)</f>
        <v>0</v>
      </c>
      <c r="BF322" s="245">
        <f>IF(N322="snížená",J322,0)</f>
        <v>0</v>
      </c>
      <c r="BG322" s="245">
        <f>IF(N322="zákl. přenesená",J322,0)</f>
        <v>0</v>
      </c>
      <c r="BH322" s="245">
        <f>IF(N322="sníž. přenesená",J322,0)</f>
        <v>0</v>
      </c>
      <c r="BI322" s="245">
        <f>IF(N322="nulová",J322,0)</f>
        <v>0</v>
      </c>
      <c r="BJ322" s="25" t="s">
        <v>24</v>
      </c>
      <c r="BK322" s="245">
        <f>ROUND(I322*H322,2)</f>
        <v>0</v>
      </c>
      <c r="BL322" s="25" t="s">
        <v>137</v>
      </c>
      <c r="BM322" s="25" t="s">
        <v>1264</v>
      </c>
    </row>
    <row r="323" spans="2:47" s="1" customFormat="1" ht="13.5">
      <c r="B323" s="47"/>
      <c r="C323" s="75"/>
      <c r="D323" s="246" t="s">
        <v>146</v>
      </c>
      <c r="E323" s="75"/>
      <c r="F323" s="247" t="s">
        <v>865</v>
      </c>
      <c r="G323" s="75"/>
      <c r="H323" s="75"/>
      <c r="I323" s="204"/>
      <c r="J323" s="75"/>
      <c r="K323" s="75"/>
      <c r="L323" s="73"/>
      <c r="M323" s="248"/>
      <c r="N323" s="48"/>
      <c r="O323" s="48"/>
      <c r="P323" s="48"/>
      <c r="Q323" s="48"/>
      <c r="R323" s="48"/>
      <c r="S323" s="48"/>
      <c r="T323" s="96"/>
      <c r="AT323" s="25" t="s">
        <v>146</v>
      </c>
      <c r="AU323" s="25" t="s">
        <v>85</v>
      </c>
    </row>
    <row r="324" spans="2:65" s="1" customFormat="1" ht="16.5" customHeight="1">
      <c r="B324" s="47"/>
      <c r="C324" s="284" t="s">
        <v>516</v>
      </c>
      <c r="D324" s="284" t="s">
        <v>330</v>
      </c>
      <c r="E324" s="285" t="s">
        <v>866</v>
      </c>
      <c r="F324" s="286" t="s">
        <v>867</v>
      </c>
      <c r="G324" s="287" t="s">
        <v>203</v>
      </c>
      <c r="H324" s="288">
        <v>10.15</v>
      </c>
      <c r="I324" s="289"/>
      <c r="J324" s="290">
        <f>ROUND(I324*H324,2)</f>
        <v>0</v>
      </c>
      <c r="K324" s="286" t="s">
        <v>177</v>
      </c>
      <c r="L324" s="291"/>
      <c r="M324" s="292" t="s">
        <v>22</v>
      </c>
      <c r="N324" s="293" t="s">
        <v>47</v>
      </c>
      <c r="O324" s="48"/>
      <c r="P324" s="243">
        <f>O324*H324</f>
        <v>0</v>
      </c>
      <c r="Q324" s="243">
        <v>0.00106</v>
      </c>
      <c r="R324" s="243">
        <f>Q324*H324</f>
        <v>0.010759</v>
      </c>
      <c r="S324" s="243">
        <v>0</v>
      </c>
      <c r="T324" s="244">
        <f>S324*H324</f>
        <v>0</v>
      </c>
      <c r="AR324" s="25" t="s">
        <v>218</v>
      </c>
      <c r="AT324" s="25" t="s">
        <v>330</v>
      </c>
      <c r="AU324" s="25" t="s">
        <v>85</v>
      </c>
      <c r="AY324" s="25" t="s">
        <v>138</v>
      </c>
      <c r="BE324" s="245">
        <f>IF(N324="základní",J324,0)</f>
        <v>0</v>
      </c>
      <c r="BF324" s="245">
        <f>IF(N324="snížená",J324,0)</f>
        <v>0</v>
      </c>
      <c r="BG324" s="245">
        <f>IF(N324="zákl. přenesená",J324,0)</f>
        <v>0</v>
      </c>
      <c r="BH324" s="245">
        <f>IF(N324="sníž. přenesená",J324,0)</f>
        <v>0</v>
      </c>
      <c r="BI324" s="245">
        <f>IF(N324="nulová",J324,0)</f>
        <v>0</v>
      </c>
      <c r="BJ324" s="25" t="s">
        <v>24</v>
      </c>
      <c r="BK324" s="245">
        <f>ROUND(I324*H324,2)</f>
        <v>0</v>
      </c>
      <c r="BL324" s="25" t="s">
        <v>137</v>
      </c>
      <c r="BM324" s="25" t="s">
        <v>1265</v>
      </c>
    </row>
    <row r="325" spans="2:47" s="1" customFormat="1" ht="13.5">
      <c r="B325" s="47"/>
      <c r="C325" s="75"/>
      <c r="D325" s="246" t="s">
        <v>146</v>
      </c>
      <c r="E325" s="75"/>
      <c r="F325" s="247" t="s">
        <v>867</v>
      </c>
      <c r="G325" s="75"/>
      <c r="H325" s="75"/>
      <c r="I325" s="204"/>
      <c r="J325" s="75"/>
      <c r="K325" s="75"/>
      <c r="L325" s="73"/>
      <c r="M325" s="248"/>
      <c r="N325" s="48"/>
      <c r="O325" s="48"/>
      <c r="P325" s="48"/>
      <c r="Q325" s="48"/>
      <c r="R325" s="48"/>
      <c r="S325" s="48"/>
      <c r="T325" s="96"/>
      <c r="AT325" s="25" t="s">
        <v>146</v>
      </c>
      <c r="AU325" s="25" t="s">
        <v>85</v>
      </c>
    </row>
    <row r="326" spans="2:51" s="13" customFormat="1" ht="13.5">
      <c r="B326" s="262"/>
      <c r="C326" s="263"/>
      <c r="D326" s="246" t="s">
        <v>180</v>
      </c>
      <c r="E326" s="263"/>
      <c r="F326" s="265" t="s">
        <v>1266</v>
      </c>
      <c r="G326" s="263"/>
      <c r="H326" s="266">
        <v>10.15</v>
      </c>
      <c r="I326" s="267"/>
      <c r="J326" s="263"/>
      <c r="K326" s="263"/>
      <c r="L326" s="268"/>
      <c r="M326" s="269"/>
      <c r="N326" s="270"/>
      <c r="O326" s="270"/>
      <c r="P326" s="270"/>
      <c r="Q326" s="270"/>
      <c r="R326" s="270"/>
      <c r="S326" s="270"/>
      <c r="T326" s="271"/>
      <c r="AT326" s="272" t="s">
        <v>180</v>
      </c>
      <c r="AU326" s="272" t="s">
        <v>85</v>
      </c>
      <c r="AV326" s="13" t="s">
        <v>85</v>
      </c>
      <c r="AW326" s="13" t="s">
        <v>6</v>
      </c>
      <c r="AX326" s="13" t="s">
        <v>24</v>
      </c>
      <c r="AY326" s="272" t="s">
        <v>138</v>
      </c>
    </row>
    <row r="327" spans="2:65" s="1" customFormat="1" ht="16.5" customHeight="1">
      <c r="B327" s="47"/>
      <c r="C327" s="234" t="s">
        <v>521</v>
      </c>
      <c r="D327" s="234" t="s">
        <v>140</v>
      </c>
      <c r="E327" s="235" t="s">
        <v>1267</v>
      </c>
      <c r="F327" s="236" t="s">
        <v>1268</v>
      </c>
      <c r="G327" s="237" t="s">
        <v>422</v>
      </c>
      <c r="H327" s="238">
        <v>108</v>
      </c>
      <c r="I327" s="239"/>
      <c r="J327" s="240">
        <f>ROUND(I327*H327,2)</f>
        <v>0</v>
      </c>
      <c r="K327" s="236" t="s">
        <v>177</v>
      </c>
      <c r="L327" s="73"/>
      <c r="M327" s="241" t="s">
        <v>22</v>
      </c>
      <c r="N327" s="242" t="s">
        <v>47</v>
      </c>
      <c r="O327" s="48"/>
      <c r="P327" s="243">
        <f>O327*H327</f>
        <v>0</v>
      </c>
      <c r="Q327" s="243">
        <v>0</v>
      </c>
      <c r="R327" s="243">
        <f>Q327*H327</f>
        <v>0</v>
      </c>
      <c r="S327" s="243">
        <v>0</v>
      </c>
      <c r="T327" s="244">
        <f>S327*H327</f>
        <v>0</v>
      </c>
      <c r="AR327" s="25" t="s">
        <v>137</v>
      </c>
      <c r="AT327" s="25" t="s">
        <v>140</v>
      </c>
      <c r="AU327" s="25" t="s">
        <v>85</v>
      </c>
      <c r="AY327" s="25" t="s">
        <v>138</v>
      </c>
      <c r="BE327" s="245">
        <f>IF(N327="základní",J327,0)</f>
        <v>0</v>
      </c>
      <c r="BF327" s="245">
        <f>IF(N327="snížená",J327,0)</f>
        <v>0</v>
      </c>
      <c r="BG327" s="245">
        <f>IF(N327="zákl. přenesená",J327,0)</f>
        <v>0</v>
      </c>
      <c r="BH327" s="245">
        <f>IF(N327="sníž. přenesená",J327,0)</f>
        <v>0</v>
      </c>
      <c r="BI327" s="245">
        <f>IF(N327="nulová",J327,0)</f>
        <v>0</v>
      </c>
      <c r="BJ327" s="25" t="s">
        <v>24</v>
      </c>
      <c r="BK327" s="245">
        <f>ROUND(I327*H327,2)</f>
        <v>0</v>
      </c>
      <c r="BL327" s="25" t="s">
        <v>137</v>
      </c>
      <c r="BM327" s="25" t="s">
        <v>1269</v>
      </c>
    </row>
    <row r="328" spans="2:47" s="1" customFormat="1" ht="13.5">
      <c r="B328" s="47"/>
      <c r="C328" s="75"/>
      <c r="D328" s="246" t="s">
        <v>146</v>
      </c>
      <c r="E328" s="75"/>
      <c r="F328" s="247" t="s">
        <v>1270</v>
      </c>
      <c r="G328" s="75"/>
      <c r="H328" s="75"/>
      <c r="I328" s="204"/>
      <c r="J328" s="75"/>
      <c r="K328" s="75"/>
      <c r="L328" s="73"/>
      <c r="M328" s="248"/>
      <c r="N328" s="48"/>
      <c r="O328" s="48"/>
      <c r="P328" s="48"/>
      <c r="Q328" s="48"/>
      <c r="R328" s="48"/>
      <c r="S328" s="48"/>
      <c r="T328" s="96"/>
      <c r="AT328" s="25" t="s">
        <v>146</v>
      </c>
      <c r="AU328" s="25" t="s">
        <v>85</v>
      </c>
    </row>
    <row r="329" spans="2:65" s="1" customFormat="1" ht="16.5" customHeight="1">
      <c r="B329" s="47"/>
      <c r="C329" s="284" t="s">
        <v>525</v>
      </c>
      <c r="D329" s="284" t="s">
        <v>330</v>
      </c>
      <c r="E329" s="285" t="s">
        <v>1271</v>
      </c>
      <c r="F329" s="286" t="s">
        <v>1272</v>
      </c>
      <c r="G329" s="287" t="s">
        <v>422</v>
      </c>
      <c r="H329" s="288">
        <v>108</v>
      </c>
      <c r="I329" s="289"/>
      <c r="J329" s="290">
        <f>ROUND(I329*H329,2)</f>
        <v>0</v>
      </c>
      <c r="K329" s="286" t="s">
        <v>177</v>
      </c>
      <c r="L329" s="291"/>
      <c r="M329" s="292" t="s">
        <v>22</v>
      </c>
      <c r="N329" s="293" t="s">
        <v>47</v>
      </c>
      <c r="O329" s="48"/>
      <c r="P329" s="243">
        <f>O329*H329</f>
        <v>0</v>
      </c>
      <c r="Q329" s="243">
        <v>5E-05</v>
      </c>
      <c r="R329" s="243">
        <f>Q329*H329</f>
        <v>0.0054</v>
      </c>
      <c r="S329" s="243">
        <v>0</v>
      </c>
      <c r="T329" s="244">
        <f>S329*H329</f>
        <v>0</v>
      </c>
      <c r="AR329" s="25" t="s">
        <v>218</v>
      </c>
      <c r="AT329" s="25" t="s">
        <v>330</v>
      </c>
      <c r="AU329" s="25" t="s">
        <v>85</v>
      </c>
      <c r="AY329" s="25" t="s">
        <v>138</v>
      </c>
      <c r="BE329" s="245">
        <f>IF(N329="základní",J329,0)</f>
        <v>0</v>
      </c>
      <c r="BF329" s="245">
        <f>IF(N329="snížená",J329,0)</f>
        <v>0</v>
      </c>
      <c r="BG329" s="245">
        <f>IF(N329="zákl. přenesená",J329,0)</f>
        <v>0</v>
      </c>
      <c r="BH329" s="245">
        <f>IF(N329="sníž. přenesená",J329,0)</f>
        <v>0</v>
      </c>
      <c r="BI329" s="245">
        <f>IF(N329="nulová",J329,0)</f>
        <v>0</v>
      </c>
      <c r="BJ329" s="25" t="s">
        <v>24</v>
      </c>
      <c r="BK329" s="245">
        <f>ROUND(I329*H329,2)</f>
        <v>0</v>
      </c>
      <c r="BL329" s="25" t="s">
        <v>137</v>
      </c>
      <c r="BM329" s="25" t="s">
        <v>1273</v>
      </c>
    </row>
    <row r="330" spans="2:47" s="1" customFormat="1" ht="13.5">
      <c r="B330" s="47"/>
      <c r="C330" s="75"/>
      <c r="D330" s="246" t="s">
        <v>146</v>
      </c>
      <c r="E330" s="75"/>
      <c r="F330" s="247" t="s">
        <v>1272</v>
      </c>
      <c r="G330" s="75"/>
      <c r="H330" s="75"/>
      <c r="I330" s="204"/>
      <c r="J330" s="75"/>
      <c r="K330" s="75"/>
      <c r="L330" s="73"/>
      <c r="M330" s="248"/>
      <c r="N330" s="48"/>
      <c r="O330" s="48"/>
      <c r="P330" s="48"/>
      <c r="Q330" s="48"/>
      <c r="R330" s="48"/>
      <c r="S330" s="48"/>
      <c r="T330" s="96"/>
      <c r="AT330" s="25" t="s">
        <v>146</v>
      </c>
      <c r="AU330" s="25" t="s">
        <v>85</v>
      </c>
    </row>
    <row r="331" spans="2:51" s="13" customFormat="1" ht="13.5">
      <c r="B331" s="262"/>
      <c r="C331" s="263"/>
      <c r="D331" s="246" t="s">
        <v>180</v>
      </c>
      <c r="E331" s="264" t="s">
        <v>22</v>
      </c>
      <c r="F331" s="265" t="s">
        <v>1274</v>
      </c>
      <c r="G331" s="263"/>
      <c r="H331" s="266">
        <v>108</v>
      </c>
      <c r="I331" s="267"/>
      <c r="J331" s="263"/>
      <c r="K331" s="263"/>
      <c r="L331" s="268"/>
      <c r="M331" s="269"/>
      <c r="N331" s="270"/>
      <c r="O331" s="270"/>
      <c r="P331" s="270"/>
      <c r="Q331" s="270"/>
      <c r="R331" s="270"/>
      <c r="S331" s="270"/>
      <c r="T331" s="271"/>
      <c r="AT331" s="272" t="s">
        <v>180</v>
      </c>
      <c r="AU331" s="272" t="s">
        <v>85</v>
      </c>
      <c r="AV331" s="13" t="s">
        <v>85</v>
      </c>
      <c r="AW331" s="13" t="s">
        <v>39</v>
      </c>
      <c r="AX331" s="13" t="s">
        <v>24</v>
      </c>
      <c r="AY331" s="272" t="s">
        <v>138</v>
      </c>
    </row>
    <row r="332" spans="2:65" s="1" customFormat="1" ht="16.5" customHeight="1">
      <c r="B332" s="47"/>
      <c r="C332" s="234" t="s">
        <v>529</v>
      </c>
      <c r="D332" s="234" t="s">
        <v>140</v>
      </c>
      <c r="E332" s="235" t="s">
        <v>1275</v>
      </c>
      <c r="F332" s="236" t="s">
        <v>1276</v>
      </c>
      <c r="G332" s="237" t="s">
        <v>422</v>
      </c>
      <c r="H332" s="238">
        <v>2</v>
      </c>
      <c r="I332" s="239"/>
      <c r="J332" s="240">
        <f>ROUND(I332*H332,2)</f>
        <v>0</v>
      </c>
      <c r="K332" s="236" t="s">
        <v>177</v>
      </c>
      <c r="L332" s="73"/>
      <c r="M332" s="241" t="s">
        <v>22</v>
      </c>
      <c r="N332" s="242" t="s">
        <v>47</v>
      </c>
      <c r="O332" s="48"/>
      <c r="P332" s="243">
        <f>O332*H332</f>
        <v>0</v>
      </c>
      <c r="Q332" s="243">
        <v>0</v>
      </c>
      <c r="R332" s="243">
        <f>Q332*H332</f>
        <v>0</v>
      </c>
      <c r="S332" s="243">
        <v>0</v>
      </c>
      <c r="T332" s="244">
        <f>S332*H332</f>
        <v>0</v>
      </c>
      <c r="AR332" s="25" t="s">
        <v>137</v>
      </c>
      <c r="AT332" s="25" t="s">
        <v>140</v>
      </c>
      <c r="AU332" s="25" t="s">
        <v>85</v>
      </c>
      <c r="AY332" s="25" t="s">
        <v>138</v>
      </c>
      <c r="BE332" s="245">
        <f>IF(N332="základní",J332,0)</f>
        <v>0</v>
      </c>
      <c r="BF332" s="245">
        <f>IF(N332="snížená",J332,0)</f>
        <v>0</v>
      </c>
      <c r="BG332" s="245">
        <f>IF(N332="zákl. přenesená",J332,0)</f>
        <v>0</v>
      </c>
      <c r="BH332" s="245">
        <f>IF(N332="sníž. přenesená",J332,0)</f>
        <v>0</v>
      </c>
      <c r="BI332" s="245">
        <f>IF(N332="nulová",J332,0)</f>
        <v>0</v>
      </c>
      <c r="BJ332" s="25" t="s">
        <v>24</v>
      </c>
      <c r="BK332" s="245">
        <f>ROUND(I332*H332,2)</f>
        <v>0</v>
      </c>
      <c r="BL332" s="25" t="s">
        <v>137</v>
      </c>
      <c r="BM332" s="25" t="s">
        <v>1277</v>
      </c>
    </row>
    <row r="333" spans="2:47" s="1" customFormat="1" ht="13.5">
      <c r="B333" s="47"/>
      <c r="C333" s="75"/>
      <c r="D333" s="246" t="s">
        <v>146</v>
      </c>
      <c r="E333" s="75"/>
      <c r="F333" s="247" t="s">
        <v>1278</v>
      </c>
      <c r="G333" s="75"/>
      <c r="H333" s="75"/>
      <c r="I333" s="204"/>
      <c r="J333" s="75"/>
      <c r="K333" s="75"/>
      <c r="L333" s="73"/>
      <c r="M333" s="248"/>
      <c r="N333" s="48"/>
      <c r="O333" s="48"/>
      <c r="P333" s="48"/>
      <c r="Q333" s="48"/>
      <c r="R333" s="48"/>
      <c r="S333" s="48"/>
      <c r="T333" s="96"/>
      <c r="AT333" s="25" t="s">
        <v>146</v>
      </c>
      <c r="AU333" s="25" t="s">
        <v>85</v>
      </c>
    </row>
    <row r="334" spans="2:65" s="1" customFormat="1" ht="16.5" customHeight="1">
      <c r="B334" s="47"/>
      <c r="C334" s="284" t="s">
        <v>534</v>
      </c>
      <c r="D334" s="284" t="s">
        <v>330</v>
      </c>
      <c r="E334" s="285" t="s">
        <v>1279</v>
      </c>
      <c r="F334" s="286" t="s">
        <v>1280</v>
      </c>
      <c r="G334" s="287" t="s">
        <v>422</v>
      </c>
      <c r="H334" s="288">
        <v>2</v>
      </c>
      <c r="I334" s="289"/>
      <c r="J334" s="290">
        <f>ROUND(I334*H334,2)</f>
        <v>0</v>
      </c>
      <c r="K334" s="286" t="s">
        <v>177</v>
      </c>
      <c r="L334" s="291"/>
      <c r="M334" s="292" t="s">
        <v>22</v>
      </c>
      <c r="N334" s="293" t="s">
        <v>47</v>
      </c>
      <c r="O334" s="48"/>
      <c r="P334" s="243">
        <f>O334*H334</f>
        <v>0</v>
      </c>
      <c r="Q334" s="243">
        <v>0.00017</v>
      </c>
      <c r="R334" s="243">
        <f>Q334*H334</f>
        <v>0.00034</v>
      </c>
      <c r="S334" s="243">
        <v>0</v>
      </c>
      <c r="T334" s="244">
        <f>S334*H334</f>
        <v>0</v>
      </c>
      <c r="AR334" s="25" t="s">
        <v>218</v>
      </c>
      <c r="AT334" s="25" t="s">
        <v>330</v>
      </c>
      <c r="AU334" s="25" t="s">
        <v>85</v>
      </c>
      <c r="AY334" s="25" t="s">
        <v>138</v>
      </c>
      <c r="BE334" s="245">
        <f>IF(N334="základní",J334,0)</f>
        <v>0</v>
      </c>
      <c r="BF334" s="245">
        <f>IF(N334="snížená",J334,0)</f>
        <v>0</v>
      </c>
      <c r="BG334" s="245">
        <f>IF(N334="zákl. přenesená",J334,0)</f>
        <v>0</v>
      </c>
      <c r="BH334" s="245">
        <f>IF(N334="sníž. přenesená",J334,0)</f>
        <v>0</v>
      </c>
      <c r="BI334" s="245">
        <f>IF(N334="nulová",J334,0)</f>
        <v>0</v>
      </c>
      <c r="BJ334" s="25" t="s">
        <v>24</v>
      </c>
      <c r="BK334" s="245">
        <f>ROUND(I334*H334,2)</f>
        <v>0</v>
      </c>
      <c r="BL334" s="25" t="s">
        <v>137</v>
      </c>
      <c r="BM334" s="25" t="s">
        <v>1281</v>
      </c>
    </row>
    <row r="335" spans="2:47" s="1" customFormat="1" ht="13.5">
      <c r="B335" s="47"/>
      <c r="C335" s="75"/>
      <c r="D335" s="246" t="s">
        <v>146</v>
      </c>
      <c r="E335" s="75"/>
      <c r="F335" s="247" t="s">
        <v>1280</v>
      </c>
      <c r="G335" s="75"/>
      <c r="H335" s="75"/>
      <c r="I335" s="204"/>
      <c r="J335" s="75"/>
      <c r="K335" s="75"/>
      <c r="L335" s="73"/>
      <c r="M335" s="248"/>
      <c r="N335" s="48"/>
      <c r="O335" s="48"/>
      <c r="P335" s="48"/>
      <c r="Q335" s="48"/>
      <c r="R335" s="48"/>
      <c r="S335" s="48"/>
      <c r="T335" s="96"/>
      <c r="AT335" s="25" t="s">
        <v>146</v>
      </c>
      <c r="AU335" s="25" t="s">
        <v>85</v>
      </c>
    </row>
    <row r="336" spans="2:65" s="1" customFormat="1" ht="16.5" customHeight="1">
      <c r="B336" s="47"/>
      <c r="C336" s="234" t="s">
        <v>538</v>
      </c>
      <c r="D336" s="234" t="s">
        <v>140</v>
      </c>
      <c r="E336" s="235" t="s">
        <v>1282</v>
      </c>
      <c r="F336" s="236" t="s">
        <v>1283</v>
      </c>
      <c r="G336" s="237" t="s">
        <v>422</v>
      </c>
      <c r="H336" s="238">
        <v>55</v>
      </c>
      <c r="I336" s="239"/>
      <c r="J336" s="240">
        <f>ROUND(I336*H336,2)</f>
        <v>0</v>
      </c>
      <c r="K336" s="236" t="s">
        <v>177</v>
      </c>
      <c r="L336" s="73"/>
      <c r="M336" s="241" t="s">
        <v>22</v>
      </c>
      <c r="N336" s="242" t="s">
        <v>47</v>
      </c>
      <c r="O336" s="48"/>
      <c r="P336" s="243">
        <f>O336*H336</f>
        <v>0</v>
      </c>
      <c r="Q336" s="243">
        <v>0.00072</v>
      </c>
      <c r="R336" s="243">
        <f>Q336*H336</f>
        <v>0.0396</v>
      </c>
      <c r="S336" s="243">
        <v>0</v>
      </c>
      <c r="T336" s="244">
        <f>S336*H336</f>
        <v>0</v>
      </c>
      <c r="AR336" s="25" t="s">
        <v>137</v>
      </c>
      <c r="AT336" s="25" t="s">
        <v>140</v>
      </c>
      <c r="AU336" s="25" t="s">
        <v>85</v>
      </c>
      <c r="AY336" s="25" t="s">
        <v>138</v>
      </c>
      <c r="BE336" s="245">
        <f>IF(N336="základní",J336,0)</f>
        <v>0</v>
      </c>
      <c r="BF336" s="245">
        <f>IF(N336="snížená",J336,0)</f>
        <v>0</v>
      </c>
      <c r="BG336" s="245">
        <f>IF(N336="zákl. přenesená",J336,0)</f>
        <v>0</v>
      </c>
      <c r="BH336" s="245">
        <f>IF(N336="sníž. přenesená",J336,0)</f>
        <v>0</v>
      </c>
      <c r="BI336" s="245">
        <f>IF(N336="nulová",J336,0)</f>
        <v>0</v>
      </c>
      <c r="BJ336" s="25" t="s">
        <v>24</v>
      </c>
      <c r="BK336" s="245">
        <f>ROUND(I336*H336,2)</f>
        <v>0</v>
      </c>
      <c r="BL336" s="25" t="s">
        <v>137</v>
      </c>
      <c r="BM336" s="25" t="s">
        <v>1284</v>
      </c>
    </row>
    <row r="337" spans="2:47" s="1" customFormat="1" ht="13.5">
      <c r="B337" s="47"/>
      <c r="C337" s="75"/>
      <c r="D337" s="246" t="s">
        <v>146</v>
      </c>
      <c r="E337" s="75"/>
      <c r="F337" s="247" t="s">
        <v>1285</v>
      </c>
      <c r="G337" s="75"/>
      <c r="H337" s="75"/>
      <c r="I337" s="204"/>
      <c r="J337" s="75"/>
      <c r="K337" s="75"/>
      <c r="L337" s="73"/>
      <c r="M337" s="248"/>
      <c r="N337" s="48"/>
      <c r="O337" s="48"/>
      <c r="P337" s="48"/>
      <c r="Q337" s="48"/>
      <c r="R337" s="48"/>
      <c r="S337" s="48"/>
      <c r="T337" s="96"/>
      <c r="AT337" s="25" t="s">
        <v>146</v>
      </c>
      <c r="AU337" s="25" t="s">
        <v>85</v>
      </c>
    </row>
    <row r="338" spans="2:65" s="1" customFormat="1" ht="16.5" customHeight="1">
      <c r="B338" s="47"/>
      <c r="C338" s="284" t="s">
        <v>543</v>
      </c>
      <c r="D338" s="284" t="s">
        <v>330</v>
      </c>
      <c r="E338" s="285" t="s">
        <v>1286</v>
      </c>
      <c r="F338" s="286" t="s">
        <v>1072</v>
      </c>
      <c r="G338" s="287" t="s">
        <v>456</v>
      </c>
      <c r="H338" s="288">
        <v>55</v>
      </c>
      <c r="I338" s="289"/>
      <c r="J338" s="290">
        <f>ROUND(I338*H338,2)</f>
        <v>0</v>
      </c>
      <c r="K338" s="286" t="s">
        <v>22</v>
      </c>
      <c r="L338" s="291"/>
      <c r="M338" s="292" t="s">
        <v>22</v>
      </c>
      <c r="N338" s="293" t="s">
        <v>47</v>
      </c>
      <c r="O338" s="48"/>
      <c r="P338" s="243">
        <f>O338*H338</f>
        <v>0</v>
      </c>
      <c r="Q338" s="243">
        <v>0.0008</v>
      </c>
      <c r="R338" s="243">
        <f>Q338*H338</f>
        <v>0.044000000000000004</v>
      </c>
      <c r="S338" s="243">
        <v>0</v>
      </c>
      <c r="T338" s="244">
        <f>S338*H338</f>
        <v>0</v>
      </c>
      <c r="AR338" s="25" t="s">
        <v>218</v>
      </c>
      <c r="AT338" s="25" t="s">
        <v>330</v>
      </c>
      <c r="AU338" s="25" t="s">
        <v>85</v>
      </c>
      <c r="AY338" s="25" t="s">
        <v>138</v>
      </c>
      <c r="BE338" s="245">
        <f>IF(N338="základní",J338,0)</f>
        <v>0</v>
      </c>
      <c r="BF338" s="245">
        <f>IF(N338="snížená",J338,0)</f>
        <v>0</v>
      </c>
      <c r="BG338" s="245">
        <f>IF(N338="zákl. přenesená",J338,0)</f>
        <v>0</v>
      </c>
      <c r="BH338" s="245">
        <f>IF(N338="sníž. přenesená",J338,0)</f>
        <v>0</v>
      </c>
      <c r="BI338" s="245">
        <f>IF(N338="nulová",J338,0)</f>
        <v>0</v>
      </c>
      <c r="BJ338" s="25" t="s">
        <v>24</v>
      </c>
      <c r="BK338" s="245">
        <f>ROUND(I338*H338,2)</f>
        <v>0</v>
      </c>
      <c r="BL338" s="25" t="s">
        <v>137</v>
      </c>
      <c r="BM338" s="25" t="s">
        <v>1287</v>
      </c>
    </row>
    <row r="339" spans="2:47" s="1" customFormat="1" ht="13.5">
      <c r="B339" s="47"/>
      <c r="C339" s="75"/>
      <c r="D339" s="246" t="s">
        <v>146</v>
      </c>
      <c r="E339" s="75"/>
      <c r="F339" s="247" t="s">
        <v>1072</v>
      </c>
      <c r="G339" s="75"/>
      <c r="H339" s="75"/>
      <c r="I339" s="204"/>
      <c r="J339" s="75"/>
      <c r="K339" s="75"/>
      <c r="L339" s="73"/>
      <c r="M339" s="248"/>
      <c r="N339" s="48"/>
      <c r="O339" s="48"/>
      <c r="P339" s="48"/>
      <c r="Q339" s="48"/>
      <c r="R339" s="48"/>
      <c r="S339" s="48"/>
      <c r="T339" s="96"/>
      <c r="AT339" s="25" t="s">
        <v>146</v>
      </c>
      <c r="AU339" s="25" t="s">
        <v>85</v>
      </c>
    </row>
    <row r="340" spans="2:65" s="1" customFormat="1" ht="16.5" customHeight="1">
      <c r="B340" s="47"/>
      <c r="C340" s="284" t="s">
        <v>547</v>
      </c>
      <c r="D340" s="284" t="s">
        <v>330</v>
      </c>
      <c r="E340" s="285" t="s">
        <v>1288</v>
      </c>
      <c r="F340" s="286" t="s">
        <v>1289</v>
      </c>
      <c r="G340" s="287" t="s">
        <v>456</v>
      </c>
      <c r="H340" s="288">
        <v>55</v>
      </c>
      <c r="I340" s="289"/>
      <c r="J340" s="290">
        <f>ROUND(I340*H340,2)</f>
        <v>0</v>
      </c>
      <c r="K340" s="286" t="s">
        <v>22</v>
      </c>
      <c r="L340" s="291"/>
      <c r="M340" s="292" t="s">
        <v>22</v>
      </c>
      <c r="N340" s="293" t="s">
        <v>47</v>
      </c>
      <c r="O340" s="48"/>
      <c r="P340" s="243">
        <f>O340*H340</f>
        <v>0</v>
      </c>
      <c r="Q340" s="243">
        <v>0.0033</v>
      </c>
      <c r="R340" s="243">
        <f>Q340*H340</f>
        <v>0.1815</v>
      </c>
      <c r="S340" s="243">
        <v>0</v>
      </c>
      <c r="T340" s="244">
        <f>S340*H340</f>
        <v>0</v>
      </c>
      <c r="AR340" s="25" t="s">
        <v>218</v>
      </c>
      <c r="AT340" s="25" t="s">
        <v>330</v>
      </c>
      <c r="AU340" s="25" t="s">
        <v>85</v>
      </c>
      <c r="AY340" s="25" t="s">
        <v>138</v>
      </c>
      <c r="BE340" s="245">
        <f>IF(N340="základní",J340,0)</f>
        <v>0</v>
      </c>
      <c r="BF340" s="245">
        <f>IF(N340="snížená",J340,0)</f>
        <v>0</v>
      </c>
      <c r="BG340" s="245">
        <f>IF(N340="zákl. přenesená",J340,0)</f>
        <v>0</v>
      </c>
      <c r="BH340" s="245">
        <f>IF(N340="sníž. přenesená",J340,0)</f>
        <v>0</v>
      </c>
      <c r="BI340" s="245">
        <f>IF(N340="nulová",J340,0)</f>
        <v>0</v>
      </c>
      <c r="BJ340" s="25" t="s">
        <v>24</v>
      </c>
      <c r="BK340" s="245">
        <f>ROUND(I340*H340,2)</f>
        <v>0</v>
      </c>
      <c r="BL340" s="25" t="s">
        <v>137</v>
      </c>
      <c r="BM340" s="25" t="s">
        <v>1290</v>
      </c>
    </row>
    <row r="341" spans="2:47" s="1" customFormat="1" ht="13.5">
      <c r="B341" s="47"/>
      <c r="C341" s="75"/>
      <c r="D341" s="246" t="s">
        <v>146</v>
      </c>
      <c r="E341" s="75"/>
      <c r="F341" s="247" t="s">
        <v>1289</v>
      </c>
      <c r="G341" s="75"/>
      <c r="H341" s="75"/>
      <c r="I341" s="204"/>
      <c r="J341" s="75"/>
      <c r="K341" s="75"/>
      <c r="L341" s="73"/>
      <c r="M341" s="248"/>
      <c r="N341" s="48"/>
      <c r="O341" s="48"/>
      <c r="P341" s="48"/>
      <c r="Q341" s="48"/>
      <c r="R341" s="48"/>
      <c r="S341" s="48"/>
      <c r="T341" s="96"/>
      <c r="AT341" s="25" t="s">
        <v>146</v>
      </c>
      <c r="AU341" s="25" t="s">
        <v>85</v>
      </c>
    </row>
    <row r="342" spans="2:65" s="1" customFormat="1" ht="16.5" customHeight="1">
      <c r="B342" s="47"/>
      <c r="C342" s="234" t="s">
        <v>552</v>
      </c>
      <c r="D342" s="234" t="s">
        <v>140</v>
      </c>
      <c r="E342" s="235" t="s">
        <v>1291</v>
      </c>
      <c r="F342" s="236" t="s">
        <v>1292</v>
      </c>
      <c r="G342" s="237" t="s">
        <v>422</v>
      </c>
      <c r="H342" s="238">
        <v>1</v>
      </c>
      <c r="I342" s="239"/>
      <c r="J342" s="240">
        <f>ROUND(I342*H342,2)</f>
        <v>0</v>
      </c>
      <c r="K342" s="236" t="s">
        <v>177</v>
      </c>
      <c r="L342" s="73"/>
      <c r="M342" s="241" t="s">
        <v>22</v>
      </c>
      <c r="N342" s="242" t="s">
        <v>47</v>
      </c>
      <c r="O342" s="48"/>
      <c r="P342" s="243">
        <f>O342*H342</f>
        <v>0</v>
      </c>
      <c r="Q342" s="243">
        <v>0</v>
      </c>
      <c r="R342" s="243">
        <f>Q342*H342</f>
        <v>0</v>
      </c>
      <c r="S342" s="243">
        <v>0</v>
      </c>
      <c r="T342" s="244">
        <f>S342*H342</f>
        <v>0</v>
      </c>
      <c r="AR342" s="25" t="s">
        <v>137</v>
      </c>
      <c r="AT342" s="25" t="s">
        <v>140</v>
      </c>
      <c r="AU342" s="25" t="s">
        <v>85</v>
      </c>
      <c r="AY342" s="25" t="s">
        <v>138</v>
      </c>
      <c r="BE342" s="245">
        <f>IF(N342="základní",J342,0)</f>
        <v>0</v>
      </c>
      <c r="BF342" s="245">
        <f>IF(N342="snížená",J342,0)</f>
        <v>0</v>
      </c>
      <c r="BG342" s="245">
        <f>IF(N342="zákl. přenesená",J342,0)</f>
        <v>0</v>
      </c>
      <c r="BH342" s="245">
        <f>IF(N342="sníž. přenesená",J342,0)</f>
        <v>0</v>
      </c>
      <c r="BI342" s="245">
        <f>IF(N342="nulová",J342,0)</f>
        <v>0</v>
      </c>
      <c r="BJ342" s="25" t="s">
        <v>24</v>
      </c>
      <c r="BK342" s="245">
        <f>ROUND(I342*H342,2)</f>
        <v>0</v>
      </c>
      <c r="BL342" s="25" t="s">
        <v>137</v>
      </c>
      <c r="BM342" s="25" t="s">
        <v>1293</v>
      </c>
    </row>
    <row r="343" spans="2:47" s="1" customFormat="1" ht="13.5">
      <c r="B343" s="47"/>
      <c r="C343" s="75"/>
      <c r="D343" s="246" t="s">
        <v>146</v>
      </c>
      <c r="E343" s="75"/>
      <c r="F343" s="247" t="s">
        <v>1294</v>
      </c>
      <c r="G343" s="75"/>
      <c r="H343" s="75"/>
      <c r="I343" s="204"/>
      <c r="J343" s="75"/>
      <c r="K343" s="75"/>
      <c r="L343" s="73"/>
      <c r="M343" s="248"/>
      <c r="N343" s="48"/>
      <c r="O343" s="48"/>
      <c r="P343" s="48"/>
      <c r="Q343" s="48"/>
      <c r="R343" s="48"/>
      <c r="S343" s="48"/>
      <c r="T343" s="96"/>
      <c r="AT343" s="25" t="s">
        <v>146</v>
      </c>
      <c r="AU343" s="25" t="s">
        <v>85</v>
      </c>
    </row>
    <row r="344" spans="2:65" s="1" customFormat="1" ht="25.5" customHeight="1">
      <c r="B344" s="47"/>
      <c r="C344" s="284" t="s">
        <v>556</v>
      </c>
      <c r="D344" s="284" t="s">
        <v>330</v>
      </c>
      <c r="E344" s="285" t="s">
        <v>1295</v>
      </c>
      <c r="F344" s="286" t="s">
        <v>1104</v>
      </c>
      <c r="G344" s="287" t="s">
        <v>422</v>
      </c>
      <c r="H344" s="288">
        <v>1</v>
      </c>
      <c r="I344" s="289"/>
      <c r="J344" s="290">
        <f>ROUND(I344*H344,2)</f>
        <v>0</v>
      </c>
      <c r="K344" s="286" t="s">
        <v>177</v>
      </c>
      <c r="L344" s="291"/>
      <c r="M344" s="292" t="s">
        <v>22</v>
      </c>
      <c r="N344" s="293" t="s">
        <v>47</v>
      </c>
      <c r="O344" s="48"/>
      <c r="P344" s="243">
        <f>O344*H344</f>
        <v>0</v>
      </c>
      <c r="Q344" s="243">
        <v>0.0027</v>
      </c>
      <c r="R344" s="243">
        <f>Q344*H344</f>
        <v>0.0027</v>
      </c>
      <c r="S344" s="243">
        <v>0</v>
      </c>
      <c r="T344" s="244">
        <f>S344*H344</f>
        <v>0</v>
      </c>
      <c r="AR344" s="25" t="s">
        <v>218</v>
      </c>
      <c r="AT344" s="25" t="s">
        <v>330</v>
      </c>
      <c r="AU344" s="25" t="s">
        <v>85</v>
      </c>
      <c r="AY344" s="25" t="s">
        <v>138</v>
      </c>
      <c r="BE344" s="245">
        <f>IF(N344="základní",J344,0)</f>
        <v>0</v>
      </c>
      <c r="BF344" s="245">
        <f>IF(N344="snížená",J344,0)</f>
        <v>0</v>
      </c>
      <c r="BG344" s="245">
        <f>IF(N344="zákl. přenesená",J344,0)</f>
        <v>0</v>
      </c>
      <c r="BH344" s="245">
        <f>IF(N344="sníž. přenesená",J344,0)</f>
        <v>0</v>
      </c>
      <c r="BI344" s="245">
        <f>IF(N344="nulová",J344,0)</f>
        <v>0</v>
      </c>
      <c r="BJ344" s="25" t="s">
        <v>24</v>
      </c>
      <c r="BK344" s="245">
        <f>ROUND(I344*H344,2)</f>
        <v>0</v>
      </c>
      <c r="BL344" s="25" t="s">
        <v>137</v>
      </c>
      <c r="BM344" s="25" t="s">
        <v>1296</v>
      </c>
    </row>
    <row r="345" spans="2:47" s="1" customFormat="1" ht="13.5">
      <c r="B345" s="47"/>
      <c r="C345" s="75"/>
      <c r="D345" s="246" t="s">
        <v>146</v>
      </c>
      <c r="E345" s="75"/>
      <c r="F345" s="247" t="s">
        <v>1104</v>
      </c>
      <c r="G345" s="75"/>
      <c r="H345" s="75"/>
      <c r="I345" s="204"/>
      <c r="J345" s="75"/>
      <c r="K345" s="75"/>
      <c r="L345" s="73"/>
      <c r="M345" s="248"/>
      <c r="N345" s="48"/>
      <c r="O345" s="48"/>
      <c r="P345" s="48"/>
      <c r="Q345" s="48"/>
      <c r="R345" s="48"/>
      <c r="S345" s="48"/>
      <c r="T345" s="96"/>
      <c r="AT345" s="25" t="s">
        <v>146</v>
      </c>
      <c r="AU345" s="25" t="s">
        <v>85</v>
      </c>
    </row>
    <row r="346" spans="2:65" s="1" customFormat="1" ht="16.5" customHeight="1">
      <c r="B346" s="47"/>
      <c r="C346" s="234" t="s">
        <v>561</v>
      </c>
      <c r="D346" s="234" t="s">
        <v>140</v>
      </c>
      <c r="E346" s="235" t="s">
        <v>1297</v>
      </c>
      <c r="F346" s="236" t="s">
        <v>1298</v>
      </c>
      <c r="G346" s="237" t="s">
        <v>422</v>
      </c>
      <c r="H346" s="238">
        <v>54</v>
      </c>
      <c r="I346" s="239"/>
      <c r="J346" s="240">
        <f>ROUND(I346*H346,2)</f>
        <v>0</v>
      </c>
      <c r="K346" s="236" t="s">
        <v>177</v>
      </c>
      <c r="L346" s="73"/>
      <c r="M346" s="241" t="s">
        <v>22</v>
      </c>
      <c r="N346" s="242" t="s">
        <v>47</v>
      </c>
      <c r="O346" s="48"/>
      <c r="P346" s="243">
        <f>O346*H346</f>
        <v>0</v>
      </c>
      <c r="Q346" s="243">
        <v>0</v>
      </c>
      <c r="R346" s="243">
        <f>Q346*H346</f>
        <v>0</v>
      </c>
      <c r="S346" s="243">
        <v>0</v>
      </c>
      <c r="T346" s="244">
        <f>S346*H346</f>
        <v>0</v>
      </c>
      <c r="AR346" s="25" t="s">
        <v>137</v>
      </c>
      <c r="AT346" s="25" t="s">
        <v>140</v>
      </c>
      <c r="AU346" s="25" t="s">
        <v>85</v>
      </c>
      <c r="AY346" s="25" t="s">
        <v>138</v>
      </c>
      <c r="BE346" s="245">
        <f>IF(N346="základní",J346,0)</f>
        <v>0</v>
      </c>
      <c r="BF346" s="245">
        <f>IF(N346="snížená",J346,0)</f>
        <v>0</v>
      </c>
      <c r="BG346" s="245">
        <f>IF(N346="zákl. přenesená",J346,0)</f>
        <v>0</v>
      </c>
      <c r="BH346" s="245">
        <f>IF(N346="sníž. přenesená",J346,0)</f>
        <v>0</v>
      </c>
      <c r="BI346" s="245">
        <f>IF(N346="nulová",J346,0)</f>
        <v>0</v>
      </c>
      <c r="BJ346" s="25" t="s">
        <v>24</v>
      </c>
      <c r="BK346" s="245">
        <f>ROUND(I346*H346,2)</f>
        <v>0</v>
      </c>
      <c r="BL346" s="25" t="s">
        <v>137</v>
      </c>
      <c r="BM346" s="25" t="s">
        <v>1299</v>
      </c>
    </row>
    <row r="347" spans="2:47" s="1" customFormat="1" ht="13.5">
      <c r="B347" s="47"/>
      <c r="C347" s="75"/>
      <c r="D347" s="246" t="s">
        <v>146</v>
      </c>
      <c r="E347" s="75"/>
      <c r="F347" s="247" t="s">
        <v>1300</v>
      </c>
      <c r="G347" s="75"/>
      <c r="H347" s="75"/>
      <c r="I347" s="204"/>
      <c r="J347" s="75"/>
      <c r="K347" s="75"/>
      <c r="L347" s="73"/>
      <c r="M347" s="248"/>
      <c r="N347" s="48"/>
      <c r="O347" s="48"/>
      <c r="P347" s="48"/>
      <c r="Q347" s="48"/>
      <c r="R347" s="48"/>
      <c r="S347" s="48"/>
      <c r="T347" s="96"/>
      <c r="AT347" s="25" t="s">
        <v>146</v>
      </c>
      <c r="AU347" s="25" t="s">
        <v>85</v>
      </c>
    </row>
    <row r="348" spans="2:65" s="1" customFormat="1" ht="25.5" customHeight="1">
      <c r="B348" s="47"/>
      <c r="C348" s="284" t="s">
        <v>565</v>
      </c>
      <c r="D348" s="284" t="s">
        <v>330</v>
      </c>
      <c r="E348" s="285" t="s">
        <v>1301</v>
      </c>
      <c r="F348" s="286" t="s">
        <v>1302</v>
      </c>
      <c r="G348" s="287" t="s">
        <v>422</v>
      </c>
      <c r="H348" s="288">
        <v>54</v>
      </c>
      <c r="I348" s="289"/>
      <c r="J348" s="290">
        <f>ROUND(I348*H348,2)</f>
        <v>0</v>
      </c>
      <c r="K348" s="286" t="s">
        <v>177</v>
      </c>
      <c r="L348" s="291"/>
      <c r="M348" s="292" t="s">
        <v>22</v>
      </c>
      <c r="N348" s="293" t="s">
        <v>47</v>
      </c>
      <c r="O348" s="48"/>
      <c r="P348" s="243">
        <f>O348*H348</f>
        <v>0</v>
      </c>
      <c r="Q348" s="243">
        <v>0.0041</v>
      </c>
      <c r="R348" s="243">
        <f>Q348*H348</f>
        <v>0.2214</v>
      </c>
      <c r="S348" s="243">
        <v>0</v>
      </c>
      <c r="T348" s="244">
        <f>S348*H348</f>
        <v>0</v>
      </c>
      <c r="AR348" s="25" t="s">
        <v>218</v>
      </c>
      <c r="AT348" s="25" t="s">
        <v>330</v>
      </c>
      <c r="AU348" s="25" t="s">
        <v>85</v>
      </c>
      <c r="AY348" s="25" t="s">
        <v>138</v>
      </c>
      <c r="BE348" s="245">
        <f>IF(N348="základní",J348,0)</f>
        <v>0</v>
      </c>
      <c r="BF348" s="245">
        <f>IF(N348="snížená",J348,0)</f>
        <v>0</v>
      </c>
      <c r="BG348" s="245">
        <f>IF(N348="zákl. přenesená",J348,0)</f>
        <v>0</v>
      </c>
      <c r="BH348" s="245">
        <f>IF(N348="sníž. přenesená",J348,0)</f>
        <v>0</v>
      </c>
      <c r="BI348" s="245">
        <f>IF(N348="nulová",J348,0)</f>
        <v>0</v>
      </c>
      <c r="BJ348" s="25" t="s">
        <v>24</v>
      </c>
      <c r="BK348" s="245">
        <f>ROUND(I348*H348,2)</f>
        <v>0</v>
      </c>
      <c r="BL348" s="25" t="s">
        <v>137</v>
      </c>
      <c r="BM348" s="25" t="s">
        <v>1303</v>
      </c>
    </row>
    <row r="349" spans="2:47" s="1" customFormat="1" ht="13.5">
      <c r="B349" s="47"/>
      <c r="C349" s="75"/>
      <c r="D349" s="246" t="s">
        <v>146</v>
      </c>
      <c r="E349" s="75"/>
      <c r="F349" s="247" t="s">
        <v>1302</v>
      </c>
      <c r="G349" s="75"/>
      <c r="H349" s="75"/>
      <c r="I349" s="204"/>
      <c r="J349" s="75"/>
      <c r="K349" s="75"/>
      <c r="L349" s="73"/>
      <c r="M349" s="248"/>
      <c r="N349" s="48"/>
      <c r="O349" s="48"/>
      <c r="P349" s="48"/>
      <c r="Q349" s="48"/>
      <c r="R349" s="48"/>
      <c r="S349" s="48"/>
      <c r="T349" s="96"/>
      <c r="AT349" s="25" t="s">
        <v>146</v>
      </c>
      <c r="AU349" s="25" t="s">
        <v>85</v>
      </c>
    </row>
    <row r="350" spans="2:65" s="1" customFormat="1" ht="16.5" customHeight="1">
      <c r="B350" s="47"/>
      <c r="C350" s="234" t="s">
        <v>569</v>
      </c>
      <c r="D350" s="234" t="s">
        <v>140</v>
      </c>
      <c r="E350" s="235" t="s">
        <v>548</v>
      </c>
      <c r="F350" s="236" t="s">
        <v>549</v>
      </c>
      <c r="G350" s="237" t="s">
        <v>203</v>
      </c>
      <c r="H350" s="238">
        <v>510</v>
      </c>
      <c r="I350" s="239"/>
      <c r="J350" s="240">
        <f>ROUND(I350*H350,2)</f>
        <v>0</v>
      </c>
      <c r="K350" s="236" t="s">
        <v>177</v>
      </c>
      <c r="L350" s="73"/>
      <c r="M350" s="241" t="s">
        <v>22</v>
      </c>
      <c r="N350" s="242" t="s">
        <v>47</v>
      </c>
      <c r="O350" s="48"/>
      <c r="P350" s="243">
        <f>O350*H350</f>
        <v>0</v>
      </c>
      <c r="Q350" s="243">
        <v>0</v>
      </c>
      <c r="R350" s="243">
        <f>Q350*H350</f>
        <v>0</v>
      </c>
      <c r="S350" s="243">
        <v>0</v>
      </c>
      <c r="T350" s="244">
        <f>S350*H350</f>
        <v>0</v>
      </c>
      <c r="AR350" s="25" t="s">
        <v>137</v>
      </c>
      <c r="AT350" s="25" t="s">
        <v>140</v>
      </c>
      <c r="AU350" s="25" t="s">
        <v>85</v>
      </c>
      <c r="AY350" s="25" t="s">
        <v>138</v>
      </c>
      <c r="BE350" s="245">
        <f>IF(N350="základní",J350,0)</f>
        <v>0</v>
      </c>
      <c r="BF350" s="245">
        <f>IF(N350="snížená",J350,0)</f>
        <v>0</v>
      </c>
      <c r="BG350" s="245">
        <f>IF(N350="zákl. přenesená",J350,0)</f>
        <v>0</v>
      </c>
      <c r="BH350" s="245">
        <f>IF(N350="sníž. přenesená",J350,0)</f>
        <v>0</v>
      </c>
      <c r="BI350" s="245">
        <f>IF(N350="nulová",J350,0)</f>
        <v>0</v>
      </c>
      <c r="BJ350" s="25" t="s">
        <v>24</v>
      </c>
      <c r="BK350" s="245">
        <f>ROUND(I350*H350,2)</f>
        <v>0</v>
      </c>
      <c r="BL350" s="25" t="s">
        <v>137</v>
      </c>
      <c r="BM350" s="25" t="s">
        <v>550</v>
      </c>
    </row>
    <row r="351" spans="2:47" s="1" customFormat="1" ht="13.5">
      <c r="B351" s="47"/>
      <c r="C351" s="75"/>
      <c r="D351" s="246" t="s">
        <v>146</v>
      </c>
      <c r="E351" s="75"/>
      <c r="F351" s="247" t="s">
        <v>551</v>
      </c>
      <c r="G351" s="75"/>
      <c r="H351" s="75"/>
      <c r="I351" s="204"/>
      <c r="J351" s="75"/>
      <c r="K351" s="75"/>
      <c r="L351" s="73"/>
      <c r="M351" s="248"/>
      <c r="N351" s="48"/>
      <c r="O351" s="48"/>
      <c r="P351" s="48"/>
      <c r="Q351" s="48"/>
      <c r="R351" s="48"/>
      <c r="S351" s="48"/>
      <c r="T351" s="96"/>
      <c r="AT351" s="25" t="s">
        <v>146</v>
      </c>
      <c r="AU351" s="25" t="s">
        <v>85</v>
      </c>
    </row>
    <row r="352" spans="2:65" s="1" customFormat="1" ht="16.5" customHeight="1">
      <c r="B352" s="47"/>
      <c r="C352" s="234" t="s">
        <v>573</v>
      </c>
      <c r="D352" s="234" t="s">
        <v>140</v>
      </c>
      <c r="E352" s="235" t="s">
        <v>1304</v>
      </c>
      <c r="F352" s="236" t="s">
        <v>1305</v>
      </c>
      <c r="G352" s="237" t="s">
        <v>203</v>
      </c>
      <c r="H352" s="238">
        <v>510</v>
      </c>
      <c r="I352" s="239"/>
      <c r="J352" s="240">
        <f>ROUND(I352*H352,2)</f>
        <v>0</v>
      </c>
      <c r="K352" s="236" t="s">
        <v>177</v>
      </c>
      <c r="L352" s="73"/>
      <c r="M352" s="241" t="s">
        <v>22</v>
      </c>
      <c r="N352" s="242" t="s">
        <v>47</v>
      </c>
      <c r="O352" s="48"/>
      <c r="P352" s="243">
        <f>O352*H352</f>
        <v>0</v>
      </c>
      <c r="Q352" s="243">
        <v>0</v>
      </c>
      <c r="R352" s="243">
        <f>Q352*H352</f>
        <v>0</v>
      </c>
      <c r="S352" s="243">
        <v>0</v>
      </c>
      <c r="T352" s="244">
        <f>S352*H352</f>
        <v>0</v>
      </c>
      <c r="AR352" s="25" t="s">
        <v>137</v>
      </c>
      <c r="AT352" s="25" t="s">
        <v>140</v>
      </c>
      <c r="AU352" s="25" t="s">
        <v>85</v>
      </c>
      <c r="AY352" s="25" t="s">
        <v>138</v>
      </c>
      <c r="BE352" s="245">
        <f>IF(N352="základní",J352,0)</f>
        <v>0</v>
      </c>
      <c r="BF352" s="245">
        <f>IF(N352="snížená",J352,0)</f>
        <v>0</v>
      </c>
      <c r="BG352" s="245">
        <f>IF(N352="zákl. přenesená",J352,0)</f>
        <v>0</v>
      </c>
      <c r="BH352" s="245">
        <f>IF(N352="sníž. přenesená",J352,0)</f>
        <v>0</v>
      </c>
      <c r="BI352" s="245">
        <f>IF(N352="nulová",J352,0)</f>
        <v>0</v>
      </c>
      <c r="BJ352" s="25" t="s">
        <v>24</v>
      </c>
      <c r="BK352" s="245">
        <f>ROUND(I352*H352,2)</f>
        <v>0</v>
      </c>
      <c r="BL352" s="25" t="s">
        <v>137</v>
      </c>
      <c r="BM352" s="25" t="s">
        <v>555</v>
      </c>
    </row>
    <row r="353" spans="2:47" s="1" customFormat="1" ht="13.5">
      <c r="B353" s="47"/>
      <c r="C353" s="75"/>
      <c r="D353" s="246" t="s">
        <v>146</v>
      </c>
      <c r="E353" s="75"/>
      <c r="F353" s="247" t="s">
        <v>1305</v>
      </c>
      <c r="G353" s="75"/>
      <c r="H353" s="75"/>
      <c r="I353" s="204"/>
      <c r="J353" s="75"/>
      <c r="K353" s="75"/>
      <c r="L353" s="73"/>
      <c r="M353" s="248"/>
      <c r="N353" s="48"/>
      <c r="O353" s="48"/>
      <c r="P353" s="48"/>
      <c r="Q353" s="48"/>
      <c r="R353" s="48"/>
      <c r="S353" s="48"/>
      <c r="T353" s="96"/>
      <c r="AT353" s="25" t="s">
        <v>146</v>
      </c>
      <c r="AU353" s="25" t="s">
        <v>85</v>
      </c>
    </row>
    <row r="354" spans="2:65" s="1" customFormat="1" ht="16.5" customHeight="1">
      <c r="B354" s="47"/>
      <c r="C354" s="234" t="s">
        <v>577</v>
      </c>
      <c r="D354" s="234" t="s">
        <v>140</v>
      </c>
      <c r="E354" s="235" t="s">
        <v>557</v>
      </c>
      <c r="F354" s="236" t="s">
        <v>558</v>
      </c>
      <c r="G354" s="237" t="s">
        <v>422</v>
      </c>
      <c r="H354" s="238">
        <v>1</v>
      </c>
      <c r="I354" s="239"/>
      <c r="J354" s="240">
        <f>ROUND(I354*H354,2)</f>
        <v>0</v>
      </c>
      <c r="K354" s="236" t="s">
        <v>177</v>
      </c>
      <c r="L354" s="73"/>
      <c r="M354" s="241" t="s">
        <v>22</v>
      </c>
      <c r="N354" s="242" t="s">
        <v>47</v>
      </c>
      <c r="O354" s="48"/>
      <c r="P354" s="243">
        <f>O354*H354</f>
        <v>0</v>
      </c>
      <c r="Q354" s="243">
        <v>0.46009</v>
      </c>
      <c r="R354" s="243">
        <f>Q354*H354</f>
        <v>0.46009</v>
      </c>
      <c r="S354" s="243">
        <v>0</v>
      </c>
      <c r="T354" s="244">
        <f>S354*H354</f>
        <v>0</v>
      </c>
      <c r="AR354" s="25" t="s">
        <v>137</v>
      </c>
      <c r="AT354" s="25" t="s">
        <v>140</v>
      </c>
      <c r="AU354" s="25" t="s">
        <v>85</v>
      </c>
      <c r="AY354" s="25" t="s">
        <v>138</v>
      </c>
      <c r="BE354" s="245">
        <f>IF(N354="základní",J354,0)</f>
        <v>0</v>
      </c>
      <c r="BF354" s="245">
        <f>IF(N354="snížená",J354,0)</f>
        <v>0</v>
      </c>
      <c r="BG354" s="245">
        <f>IF(N354="zákl. přenesená",J354,0)</f>
        <v>0</v>
      </c>
      <c r="BH354" s="245">
        <f>IF(N354="sníž. přenesená",J354,0)</f>
        <v>0</v>
      </c>
      <c r="BI354" s="245">
        <f>IF(N354="nulová",J354,0)</f>
        <v>0</v>
      </c>
      <c r="BJ354" s="25" t="s">
        <v>24</v>
      </c>
      <c r="BK354" s="245">
        <f>ROUND(I354*H354,2)</f>
        <v>0</v>
      </c>
      <c r="BL354" s="25" t="s">
        <v>137</v>
      </c>
      <c r="BM354" s="25" t="s">
        <v>559</v>
      </c>
    </row>
    <row r="355" spans="2:47" s="1" customFormat="1" ht="13.5">
      <c r="B355" s="47"/>
      <c r="C355" s="75"/>
      <c r="D355" s="246" t="s">
        <v>146</v>
      </c>
      <c r="E355" s="75"/>
      <c r="F355" s="247" t="s">
        <v>560</v>
      </c>
      <c r="G355" s="75"/>
      <c r="H355" s="75"/>
      <c r="I355" s="204"/>
      <c r="J355" s="75"/>
      <c r="K355" s="75"/>
      <c r="L355" s="73"/>
      <c r="M355" s="248"/>
      <c r="N355" s="48"/>
      <c r="O355" s="48"/>
      <c r="P355" s="48"/>
      <c r="Q355" s="48"/>
      <c r="R355" s="48"/>
      <c r="S355" s="48"/>
      <c r="T355" s="96"/>
      <c r="AT355" s="25" t="s">
        <v>146</v>
      </c>
      <c r="AU355" s="25" t="s">
        <v>85</v>
      </c>
    </row>
    <row r="356" spans="2:65" s="1" customFormat="1" ht="16.5" customHeight="1">
      <c r="B356" s="47"/>
      <c r="C356" s="234" t="s">
        <v>581</v>
      </c>
      <c r="D356" s="234" t="s">
        <v>140</v>
      </c>
      <c r="E356" s="235" t="s">
        <v>562</v>
      </c>
      <c r="F356" s="236" t="s">
        <v>563</v>
      </c>
      <c r="G356" s="237" t="s">
        <v>422</v>
      </c>
      <c r="H356" s="238">
        <v>55</v>
      </c>
      <c r="I356" s="239"/>
      <c r="J356" s="240">
        <f>ROUND(I356*H356,2)</f>
        <v>0</v>
      </c>
      <c r="K356" s="236" t="s">
        <v>177</v>
      </c>
      <c r="L356" s="73"/>
      <c r="M356" s="241" t="s">
        <v>22</v>
      </c>
      <c r="N356" s="242" t="s">
        <v>47</v>
      </c>
      <c r="O356" s="48"/>
      <c r="P356" s="243">
        <f>O356*H356</f>
        <v>0</v>
      </c>
      <c r="Q356" s="243">
        <v>0.12303</v>
      </c>
      <c r="R356" s="243">
        <f>Q356*H356</f>
        <v>6.76665</v>
      </c>
      <c r="S356" s="243">
        <v>0</v>
      </c>
      <c r="T356" s="244">
        <f>S356*H356</f>
        <v>0</v>
      </c>
      <c r="AR356" s="25" t="s">
        <v>137</v>
      </c>
      <c r="AT356" s="25" t="s">
        <v>140</v>
      </c>
      <c r="AU356" s="25" t="s">
        <v>85</v>
      </c>
      <c r="AY356" s="25" t="s">
        <v>138</v>
      </c>
      <c r="BE356" s="245">
        <f>IF(N356="základní",J356,0)</f>
        <v>0</v>
      </c>
      <c r="BF356" s="245">
        <f>IF(N356="snížená",J356,0)</f>
        <v>0</v>
      </c>
      <c r="BG356" s="245">
        <f>IF(N356="zákl. přenesená",J356,0)</f>
        <v>0</v>
      </c>
      <c r="BH356" s="245">
        <f>IF(N356="sníž. přenesená",J356,0)</f>
        <v>0</v>
      </c>
      <c r="BI356" s="245">
        <f>IF(N356="nulová",J356,0)</f>
        <v>0</v>
      </c>
      <c r="BJ356" s="25" t="s">
        <v>24</v>
      </c>
      <c r="BK356" s="245">
        <f>ROUND(I356*H356,2)</f>
        <v>0</v>
      </c>
      <c r="BL356" s="25" t="s">
        <v>137</v>
      </c>
      <c r="BM356" s="25" t="s">
        <v>564</v>
      </c>
    </row>
    <row r="357" spans="2:47" s="1" customFormat="1" ht="13.5">
      <c r="B357" s="47"/>
      <c r="C357" s="75"/>
      <c r="D357" s="246" t="s">
        <v>146</v>
      </c>
      <c r="E357" s="75"/>
      <c r="F357" s="247" t="s">
        <v>563</v>
      </c>
      <c r="G357" s="75"/>
      <c r="H357" s="75"/>
      <c r="I357" s="204"/>
      <c r="J357" s="75"/>
      <c r="K357" s="75"/>
      <c r="L357" s="73"/>
      <c r="M357" s="248"/>
      <c r="N357" s="48"/>
      <c r="O357" s="48"/>
      <c r="P357" s="48"/>
      <c r="Q357" s="48"/>
      <c r="R357" s="48"/>
      <c r="S357" s="48"/>
      <c r="T357" s="96"/>
      <c r="AT357" s="25" t="s">
        <v>146</v>
      </c>
      <c r="AU357" s="25" t="s">
        <v>85</v>
      </c>
    </row>
    <row r="358" spans="2:65" s="1" customFormat="1" ht="16.5" customHeight="1">
      <c r="B358" s="47"/>
      <c r="C358" s="284" t="s">
        <v>585</v>
      </c>
      <c r="D358" s="284" t="s">
        <v>330</v>
      </c>
      <c r="E358" s="285" t="s">
        <v>566</v>
      </c>
      <c r="F358" s="286" t="s">
        <v>567</v>
      </c>
      <c r="G358" s="287" t="s">
        <v>422</v>
      </c>
      <c r="H358" s="288">
        <v>55</v>
      </c>
      <c r="I358" s="289"/>
      <c r="J358" s="290">
        <f>ROUND(I358*H358,2)</f>
        <v>0</v>
      </c>
      <c r="K358" s="286" t="s">
        <v>22</v>
      </c>
      <c r="L358" s="291"/>
      <c r="M358" s="292" t="s">
        <v>22</v>
      </c>
      <c r="N358" s="293" t="s">
        <v>47</v>
      </c>
      <c r="O358" s="48"/>
      <c r="P358" s="243">
        <f>O358*H358</f>
        <v>0</v>
      </c>
      <c r="Q358" s="243">
        <v>0.0133</v>
      </c>
      <c r="R358" s="243">
        <f>Q358*H358</f>
        <v>0.7314999999999999</v>
      </c>
      <c r="S358" s="243">
        <v>0</v>
      </c>
      <c r="T358" s="244">
        <f>S358*H358</f>
        <v>0</v>
      </c>
      <c r="AR358" s="25" t="s">
        <v>218</v>
      </c>
      <c r="AT358" s="25" t="s">
        <v>330</v>
      </c>
      <c r="AU358" s="25" t="s">
        <v>85</v>
      </c>
      <c r="AY358" s="25" t="s">
        <v>138</v>
      </c>
      <c r="BE358" s="245">
        <f>IF(N358="základní",J358,0)</f>
        <v>0</v>
      </c>
      <c r="BF358" s="245">
        <f>IF(N358="snížená",J358,0)</f>
        <v>0</v>
      </c>
      <c r="BG358" s="245">
        <f>IF(N358="zákl. přenesená",J358,0)</f>
        <v>0</v>
      </c>
      <c r="BH358" s="245">
        <f>IF(N358="sníž. přenesená",J358,0)</f>
        <v>0</v>
      </c>
      <c r="BI358" s="245">
        <f>IF(N358="nulová",J358,0)</f>
        <v>0</v>
      </c>
      <c r="BJ358" s="25" t="s">
        <v>24</v>
      </c>
      <c r="BK358" s="245">
        <f>ROUND(I358*H358,2)</f>
        <v>0</v>
      </c>
      <c r="BL358" s="25" t="s">
        <v>137</v>
      </c>
      <c r="BM358" s="25" t="s">
        <v>568</v>
      </c>
    </row>
    <row r="359" spans="2:47" s="1" customFormat="1" ht="13.5">
      <c r="B359" s="47"/>
      <c r="C359" s="75"/>
      <c r="D359" s="246" t="s">
        <v>146</v>
      </c>
      <c r="E359" s="75"/>
      <c r="F359" s="247" t="s">
        <v>567</v>
      </c>
      <c r="G359" s="75"/>
      <c r="H359" s="75"/>
      <c r="I359" s="204"/>
      <c r="J359" s="75"/>
      <c r="K359" s="75"/>
      <c r="L359" s="73"/>
      <c r="M359" s="248"/>
      <c r="N359" s="48"/>
      <c r="O359" s="48"/>
      <c r="P359" s="48"/>
      <c r="Q359" s="48"/>
      <c r="R359" s="48"/>
      <c r="S359" s="48"/>
      <c r="T359" s="96"/>
      <c r="AT359" s="25" t="s">
        <v>146</v>
      </c>
      <c r="AU359" s="25" t="s">
        <v>85</v>
      </c>
    </row>
    <row r="360" spans="2:65" s="1" customFormat="1" ht="16.5" customHeight="1">
      <c r="B360" s="47"/>
      <c r="C360" s="284" t="s">
        <v>590</v>
      </c>
      <c r="D360" s="284" t="s">
        <v>330</v>
      </c>
      <c r="E360" s="285" t="s">
        <v>570</v>
      </c>
      <c r="F360" s="286" t="s">
        <v>571</v>
      </c>
      <c r="G360" s="287" t="s">
        <v>422</v>
      </c>
      <c r="H360" s="288">
        <v>55</v>
      </c>
      <c r="I360" s="289"/>
      <c r="J360" s="290">
        <f>ROUND(I360*H360,2)</f>
        <v>0</v>
      </c>
      <c r="K360" s="286" t="s">
        <v>22</v>
      </c>
      <c r="L360" s="291"/>
      <c r="M360" s="292" t="s">
        <v>22</v>
      </c>
      <c r="N360" s="293" t="s">
        <v>47</v>
      </c>
      <c r="O360" s="48"/>
      <c r="P360" s="243">
        <f>O360*H360</f>
        <v>0</v>
      </c>
      <c r="Q360" s="243">
        <v>0</v>
      </c>
      <c r="R360" s="243">
        <f>Q360*H360</f>
        <v>0</v>
      </c>
      <c r="S360" s="243">
        <v>0</v>
      </c>
      <c r="T360" s="244">
        <f>S360*H360</f>
        <v>0</v>
      </c>
      <c r="AR360" s="25" t="s">
        <v>218</v>
      </c>
      <c r="AT360" s="25" t="s">
        <v>330</v>
      </c>
      <c r="AU360" s="25" t="s">
        <v>85</v>
      </c>
      <c r="AY360" s="25" t="s">
        <v>138</v>
      </c>
      <c r="BE360" s="245">
        <f>IF(N360="základní",J360,0)</f>
        <v>0</v>
      </c>
      <c r="BF360" s="245">
        <f>IF(N360="snížená",J360,0)</f>
        <v>0</v>
      </c>
      <c r="BG360" s="245">
        <f>IF(N360="zákl. přenesená",J360,0)</f>
        <v>0</v>
      </c>
      <c r="BH360" s="245">
        <f>IF(N360="sníž. přenesená",J360,0)</f>
        <v>0</v>
      </c>
      <c r="BI360" s="245">
        <f>IF(N360="nulová",J360,0)</f>
        <v>0</v>
      </c>
      <c r="BJ360" s="25" t="s">
        <v>24</v>
      </c>
      <c r="BK360" s="245">
        <f>ROUND(I360*H360,2)</f>
        <v>0</v>
      </c>
      <c r="BL360" s="25" t="s">
        <v>137</v>
      </c>
      <c r="BM360" s="25" t="s">
        <v>572</v>
      </c>
    </row>
    <row r="361" spans="2:47" s="1" customFormat="1" ht="13.5">
      <c r="B361" s="47"/>
      <c r="C361" s="75"/>
      <c r="D361" s="246" t="s">
        <v>146</v>
      </c>
      <c r="E361" s="75"/>
      <c r="F361" s="247" t="s">
        <v>571</v>
      </c>
      <c r="G361" s="75"/>
      <c r="H361" s="75"/>
      <c r="I361" s="204"/>
      <c r="J361" s="75"/>
      <c r="K361" s="75"/>
      <c r="L361" s="73"/>
      <c r="M361" s="248"/>
      <c r="N361" s="48"/>
      <c r="O361" s="48"/>
      <c r="P361" s="48"/>
      <c r="Q361" s="48"/>
      <c r="R361" s="48"/>
      <c r="S361" s="48"/>
      <c r="T361" s="96"/>
      <c r="AT361" s="25" t="s">
        <v>146</v>
      </c>
      <c r="AU361" s="25" t="s">
        <v>85</v>
      </c>
    </row>
    <row r="362" spans="2:65" s="1" customFormat="1" ht="16.5" customHeight="1">
      <c r="B362" s="47"/>
      <c r="C362" s="234" t="s">
        <v>595</v>
      </c>
      <c r="D362" s="234" t="s">
        <v>140</v>
      </c>
      <c r="E362" s="235" t="s">
        <v>586</v>
      </c>
      <c r="F362" s="236" t="s">
        <v>587</v>
      </c>
      <c r="G362" s="237" t="s">
        <v>422</v>
      </c>
      <c r="H362" s="238">
        <v>55</v>
      </c>
      <c r="I362" s="239"/>
      <c r="J362" s="240">
        <f>ROUND(I362*H362,2)</f>
        <v>0</v>
      </c>
      <c r="K362" s="236" t="s">
        <v>177</v>
      </c>
      <c r="L362" s="73"/>
      <c r="M362" s="241" t="s">
        <v>22</v>
      </c>
      <c r="N362" s="242" t="s">
        <v>47</v>
      </c>
      <c r="O362" s="48"/>
      <c r="P362" s="243">
        <f>O362*H362</f>
        <v>0</v>
      </c>
      <c r="Q362" s="243">
        <v>0.00031</v>
      </c>
      <c r="R362" s="243">
        <f>Q362*H362</f>
        <v>0.01705</v>
      </c>
      <c r="S362" s="243">
        <v>0</v>
      </c>
      <c r="T362" s="244">
        <f>S362*H362</f>
        <v>0</v>
      </c>
      <c r="AR362" s="25" t="s">
        <v>137</v>
      </c>
      <c r="AT362" s="25" t="s">
        <v>140</v>
      </c>
      <c r="AU362" s="25" t="s">
        <v>85</v>
      </c>
      <c r="AY362" s="25" t="s">
        <v>138</v>
      </c>
      <c r="BE362" s="245">
        <f>IF(N362="základní",J362,0)</f>
        <v>0</v>
      </c>
      <c r="BF362" s="245">
        <f>IF(N362="snížená",J362,0)</f>
        <v>0</v>
      </c>
      <c r="BG362" s="245">
        <f>IF(N362="zákl. přenesená",J362,0)</f>
        <v>0</v>
      </c>
      <c r="BH362" s="245">
        <f>IF(N362="sníž. přenesená",J362,0)</f>
        <v>0</v>
      </c>
      <c r="BI362" s="245">
        <f>IF(N362="nulová",J362,0)</f>
        <v>0</v>
      </c>
      <c r="BJ362" s="25" t="s">
        <v>24</v>
      </c>
      <c r="BK362" s="245">
        <f>ROUND(I362*H362,2)</f>
        <v>0</v>
      </c>
      <c r="BL362" s="25" t="s">
        <v>137</v>
      </c>
      <c r="BM362" s="25" t="s">
        <v>1306</v>
      </c>
    </row>
    <row r="363" spans="2:47" s="1" customFormat="1" ht="13.5">
      <c r="B363" s="47"/>
      <c r="C363" s="75"/>
      <c r="D363" s="246" t="s">
        <v>146</v>
      </c>
      <c r="E363" s="75"/>
      <c r="F363" s="247" t="s">
        <v>589</v>
      </c>
      <c r="G363" s="75"/>
      <c r="H363" s="75"/>
      <c r="I363" s="204"/>
      <c r="J363" s="75"/>
      <c r="K363" s="75"/>
      <c r="L363" s="73"/>
      <c r="M363" s="248"/>
      <c r="N363" s="48"/>
      <c r="O363" s="48"/>
      <c r="P363" s="48"/>
      <c r="Q363" s="48"/>
      <c r="R363" s="48"/>
      <c r="S363" s="48"/>
      <c r="T363" s="96"/>
      <c r="AT363" s="25" t="s">
        <v>146</v>
      </c>
      <c r="AU363" s="25" t="s">
        <v>85</v>
      </c>
    </row>
    <row r="364" spans="2:65" s="1" customFormat="1" ht="16.5" customHeight="1">
      <c r="B364" s="47"/>
      <c r="C364" s="234" t="s">
        <v>600</v>
      </c>
      <c r="D364" s="234" t="s">
        <v>140</v>
      </c>
      <c r="E364" s="235" t="s">
        <v>591</v>
      </c>
      <c r="F364" s="236" t="s">
        <v>592</v>
      </c>
      <c r="G364" s="237" t="s">
        <v>203</v>
      </c>
      <c r="H364" s="238">
        <v>510</v>
      </c>
      <c r="I364" s="239"/>
      <c r="J364" s="240">
        <f>ROUND(I364*H364,2)</f>
        <v>0</v>
      </c>
      <c r="K364" s="236" t="s">
        <v>177</v>
      </c>
      <c r="L364" s="73"/>
      <c r="M364" s="241" t="s">
        <v>22</v>
      </c>
      <c r="N364" s="242" t="s">
        <v>47</v>
      </c>
      <c r="O364" s="48"/>
      <c r="P364" s="243">
        <f>O364*H364</f>
        <v>0</v>
      </c>
      <c r="Q364" s="243">
        <v>0.00019</v>
      </c>
      <c r="R364" s="243">
        <f>Q364*H364</f>
        <v>0.0969</v>
      </c>
      <c r="S364" s="243">
        <v>0</v>
      </c>
      <c r="T364" s="244">
        <f>S364*H364</f>
        <v>0</v>
      </c>
      <c r="AR364" s="25" t="s">
        <v>137</v>
      </c>
      <c r="AT364" s="25" t="s">
        <v>140</v>
      </c>
      <c r="AU364" s="25" t="s">
        <v>85</v>
      </c>
      <c r="AY364" s="25" t="s">
        <v>138</v>
      </c>
      <c r="BE364" s="245">
        <f>IF(N364="základní",J364,0)</f>
        <v>0</v>
      </c>
      <c r="BF364" s="245">
        <f>IF(N364="snížená",J364,0)</f>
        <v>0</v>
      </c>
      <c r="BG364" s="245">
        <f>IF(N364="zákl. přenesená",J364,0)</f>
        <v>0</v>
      </c>
      <c r="BH364" s="245">
        <f>IF(N364="sníž. přenesená",J364,0)</f>
        <v>0</v>
      </c>
      <c r="BI364" s="245">
        <f>IF(N364="nulová",J364,0)</f>
        <v>0</v>
      </c>
      <c r="BJ364" s="25" t="s">
        <v>24</v>
      </c>
      <c r="BK364" s="245">
        <f>ROUND(I364*H364,2)</f>
        <v>0</v>
      </c>
      <c r="BL364" s="25" t="s">
        <v>137</v>
      </c>
      <c r="BM364" s="25" t="s">
        <v>593</v>
      </c>
    </row>
    <row r="365" spans="2:47" s="1" customFormat="1" ht="13.5">
      <c r="B365" s="47"/>
      <c r="C365" s="75"/>
      <c r="D365" s="246" t="s">
        <v>146</v>
      </c>
      <c r="E365" s="75"/>
      <c r="F365" s="247" t="s">
        <v>594</v>
      </c>
      <c r="G365" s="75"/>
      <c r="H365" s="75"/>
      <c r="I365" s="204"/>
      <c r="J365" s="75"/>
      <c r="K365" s="75"/>
      <c r="L365" s="73"/>
      <c r="M365" s="248"/>
      <c r="N365" s="48"/>
      <c r="O365" s="48"/>
      <c r="P365" s="48"/>
      <c r="Q365" s="48"/>
      <c r="R365" s="48"/>
      <c r="S365" s="48"/>
      <c r="T365" s="96"/>
      <c r="AT365" s="25" t="s">
        <v>146</v>
      </c>
      <c r="AU365" s="25" t="s">
        <v>85</v>
      </c>
    </row>
    <row r="366" spans="2:65" s="1" customFormat="1" ht="16.5" customHeight="1">
      <c r="B366" s="47"/>
      <c r="C366" s="234" t="s">
        <v>607</v>
      </c>
      <c r="D366" s="234" t="s">
        <v>140</v>
      </c>
      <c r="E366" s="235" t="s">
        <v>596</v>
      </c>
      <c r="F366" s="236" t="s">
        <v>597</v>
      </c>
      <c r="G366" s="237" t="s">
        <v>203</v>
      </c>
      <c r="H366" s="238">
        <v>510</v>
      </c>
      <c r="I366" s="239"/>
      <c r="J366" s="240">
        <f>ROUND(I366*H366,2)</f>
        <v>0</v>
      </c>
      <c r="K366" s="236" t="s">
        <v>177</v>
      </c>
      <c r="L366" s="73"/>
      <c r="M366" s="241" t="s">
        <v>22</v>
      </c>
      <c r="N366" s="242" t="s">
        <v>47</v>
      </c>
      <c r="O366" s="48"/>
      <c r="P366" s="243">
        <f>O366*H366</f>
        <v>0</v>
      </c>
      <c r="Q366" s="243">
        <v>7E-05</v>
      </c>
      <c r="R366" s="243">
        <f>Q366*H366</f>
        <v>0.035699999999999996</v>
      </c>
      <c r="S366" s="243">
        <v>0</v>
      </c>
      <c r="T366" s="244">
        <f>S366*H366</f>
        <v>0</v>
      </c>
      <c r="AR366" s="25" t="s">
        <v>137</v>
      </c>
      <c r="AT366" s="25" t="s">
        <v>140</v>
      </c>
      <c r="AU366" s="25" t="s">
        <v>85</v>
      </c>
      <c r="AY366" s="25" t="s">
        <v>138</v>
      </c>
      <c r="BE366" s="245">
        <f>IF(N366="základní",J366,0)</f>
        <v>0</v>
      </c>
      <c r="BF366" s="245">
        <f>IF(N366="snížená",J366,0)</f>
        <v>0</v>
      </c>
      <c r="BG366" s="245">
        <f>IF(N366="zákl. přenesená",J366,0)</f>
        <v>0</v>
      </c>
      <c r="BH366" s="245">
        <f>IF(N366="sníž. přenesená",J366,0)</f>
        <v>0</v>
      </c>
      <c r="BI366" s="245">
        <f>IF(N366="nulová",J366,0)</f>
        <v>0</v>
      </c>
      <c r="BJ366" s="25" t="s">
        <v>24</v>
      </c>
      <c r="BK366" s="245">
        <f>ROUND(I366*H366,2)</f>
        <v>0</v>
      </c>
      <c r="BL366" s="25" t="s">
        <v>137</v>
      </c>
      <c r="BM366" s="25" t="s">
        <v>598</v>
      </c>
    </row>
    <row r="367" spans="2:47" s="1" customFormat="1" ht="13.5">
      <c r="B367" s="47"/>
      <c r="C367" s="75"/>
      <c r="D367" s="246" t="s">
        <v>146</v>
      </c>
      <c r="E367" s="75"/>
      <c r="F367" s="247" t="s">
        <v>599</v>
      </c>
      <c r="G367" s="75"/>
      <c r="H367" s="75"/>
      <c r="I367" s="204"/>
      <c r="J367" s="75"/>
      <c r="K367" s="75"/>
      <c r="L367" s="73"/>
      <c r="M367" s="248"/>
      <c r="N367" s="48"/>
      <c r="O367" s="48"/>
      <c r="P367" s="48"/>
      <c r="Q367" s="48"/>
      <c r="R367" s="48"/>
      <c r="S367" s="48"/>
      <c r="T367" s="96"/>
      <c r="AT367" s="25" t="s">
        <v>146</v>
      </c>
      <c r="AU367" s="25" t="s">
        <v>85</v>
      </c>
    </row>
    <row r="368" spans="2:63" s="11" customFormat="1" ht="29.85" customHeight="1">
      <c r="B368" s="218"/>
      <c r="C368" s="219"/>
      <c r="D368" s="220" t="s">
        <v>75</v>
      </c>
      <c r="E368" s="232" t="s">
        <v>224</v>
      </c>
      <c r="F368" s="232" t="s">
        <v>606</v>
      </c>
      <c r="G368" s="219"/>
      <c r="H368" s="219"/>
      <c r="I368" s="222"/>
      <c r="J368" s="233">
        <f>BK368</f>
        <v>0</v>
      </c>
      <c r="K368" s="219"/>
      <c r="L368" s="224"/>
      <c r="M368" s="225"/>
      <c r="N368" s="226"/>
      <c r="O368" s="226"/>
      <c r="P368" s="227">
        <f>SUM(P369:P390)</f>
        <v>0</v>
      </c>
      <c r="Q368" s="226"/>
      <c r="R368" s="227">
        <f>SUM(R369:R390)</f>
        <v>21.259016000000003</v>
      </c>
      <c r="S368" s="226"/>
      <c r="T368" s="228">
        <f>SUM(T369:T390)</f>
        <v>0</v>
      </c>
      <c r="AR368" s="229" t="s">
        <v>24</v>
      </c>
      <c r="AT368" s="230" t="s">
        <v>75</v>
      </c>
      <c r="AU368" s="230" t="s">
        <v>24</v>
      </c>
      <c r="AY368" s="229" t="s">
        <v>138</v>
      </c>
      <c r="BK368" s="231">
        <f>SUM(BK369:BK390)</f>
        <v>0</v>
      </c>
    </row>
    <row r="369" spans="2:65" s="1" customFormat="1" ht="25.5" customHeight="1">
      <c r="B369" s="47"/>
      <c r="C369" s="234" t="s">
        <v>612</v>
      </c>
      <c r="D369" s="234" t="s">
        <v>140</v>
      </c>
      <c r="E369" s="235" t="s">
        <v>1307</v>
      </c>
      <c r="F369" s="236" t="s">
        <v>1308</v>
      </c>
      <c r="G369" s="237" t="s">
        <v>203</v>
      </c>
      <c r="H369" s="238">
        <v>120</v>
      </c>
      <c r="I369" s="239"/>
      <c r="J369" s="240">
        <f>ROUND(I369*H369,2)</f>
        <v>0</v>
      </c>
      <c r="K369" s="236" t="s">
        <v>177</v>
      </c>
      <c r="L369" s="73"/>
      <c r="M369" s="241" t="s">
        <v>22</v>
      </c>
      <c r="N369" s="242" t="s">
        <v>47</v>
      </c>
      <c r="O369" s="48"/>
      <c r="P369" s="243">
        <f>O369*H369</f>
        <v>0</v>
      </c>
      <c r="Q369" s="243">
        <v>0.1554</v>
      </c>
      <c r="R369" s="243">
        <f>Q369*H369</f>
        <v>18.648</v>
      </c>
      <c r="S369" s="243">
        <v>0</v>
      </c>
      <c r="T369" s="244">
        <f>S369*H369</f>
        <v>0</v>
      </c>
      <c r="AR369" s="25" t="s">
        <v>137</v>
      </c>
      <c r="AT369" s="25" t="s">
        <v>140</v>
      </c>
      <c r="AU369" s="25" t="s">
        <v>85</v>
      </c>
      <c r="AY369" s="25" t="s">
        <v>138</v>
      </c>
      <c r="BE369" s="245">
        <f>IF(N369="základní",J369,0)</f>
        <v>0</v>
      </c>
      <c r="BF369" s="245">
        <f>IF(N369="snížená",J369,0)</f>
        <v>0</v>
      </c>
      <c r="BG369" s="245">
        <f>IF(N369="zákl. přenesená",J369,0)</f>
        <v>0</v>
      </c>
      <c r="BH369" s="245">
        <f>IF(N369="sníž. přenesená",J369,0)</f>
        <v>0</v>
      </c>
      <c r="BI369" s="245">
        <f>IF(N369="nulová",J369,0)</f>
        <v>0</v>
      </c>
      <c r="BJ369" s="25" t="s">
        <v>24</v>
      </c>
      <c r="BK369" s="245">
        <f>ROUND(I369*H369,2)</f>
        <v>0</v>
      </c>
      <c r="BL369" s="25" t="s">
        <v>137</v>
      </c>
      <c r="BM369" s="25" t="s">
        <v>1309</v>
      </c>
    </row>
    <row r="370" spans="2:47" s="1" customFormat="1" ht="13.5">
      <c r="B370" s="47"/>
      <c r="C370" s="75"/>
      <c r="D370" s="246" t="s">
        <v>146</v>
      </c>
      <c r="E370" s="75"/>
      <c r="F370" s="247" t="s">
        <v>1310</v>
      </c>
      <c r="G370" s="75"/>
      <c r="H370" s="75"/>
      <c r="I370" s="204"/>
      <c r="J370" s="75"/>
      <c r="K370" s="75"/>
      <c r="L370" s="73"/>
      <c r="M370" s="248"/>
      <c r="N370" s="48"/>
      <c r="O370" s="48"/>
      <c r="P370" s="48"/>
      <c r="Q370" s="48"/>
      <c r="R370" s="48"/>
      <c r="S370" s="48"/>
      <c r="T370" s="96"/>
      <c r="AT370" s="25" t="s">
        <v>146</v>
      </c>
      <c r="AU370" s="25" t="s">
        <v>85</v>
      </c>
    </row>
    <row r="371" spans="2:51" s="13" customFormat="1" ht="13.5">
      <c r="B371" s="262"/>
      <c r="C371" s="263"/>
      <c r="D371" s="246" t="s">
        <v>180</v>
      </c>
      <c r="E371" s="264" t="s">
        <v>22</v>
      </c>
      <c r="F371" s="265" t="s">
        <v>1311</v>
      </c>
      <c r="G371" s="263"/>
      <c r="H371" s="266">
        <v>120</v>
      </c>
      <c r="I371" s="267"/>
      <c r="J371" s="263"/>
      <c r="K371" s="263"/>
      <c r="L371" s="268"/>
      <c r="M371" s="269"/>
      <c r="N371" s="270"/>
      <c r="O371" s="270"/>
      <c r="P371" s="270"/>
      <c r="Q371" s="270"/>
      <c r="R371" s="270"/>
      <c r="S371" s="270"/>
      <c r="T371" s="271"/>
      <c r="AT371" s="272" t="s">
        <v>180</v>
      </c>
      <c r="AU371" s="272" t="s">
        <v>85</v>
      </c>
      <c r="AV371" s="13" t="s">
        <v>85</v>
      </c>
      <c r="AW371" s="13" t="s">
        <v>39</v>
      </c>
      <c r="AX371" s="13" t="s">
        <v>24</v>
      </c>
      <c r="AY371" s="272" t="s">
        <v>138</v>
      </c>
    </row>
    <row r="372" spans="2:65" s="1" customFormat="1" ht="16.5" customHeight="1">
      <c r="B372" s="47"/>
      <c r="C372" s="284" t="s">
        <v>618</v>
      </c>
      <c r="D372" s="284" t="s">
        <v>330</v>
      </c>
      <c r="E372" s="285" t="s">
        <v>1312</v>
      </c>
      <c r="F372" s="286" t="s">
        <v>1313</v>
      </c>
      <c r="G372" s="287" t="s">
        <v>203</v>
      </c>
      <c r="H372" s="288">
        <v>24</v>
      </c>
      <c r="I372" s="289"/>
      <c r="J372" s="290">
        <f>ROUND(I372*H372,2)</f>
        <v>0</v>
      </c>
      <c r="K372" s="286" t="s">
        <v>177</v>
      </c>
      <c r="L372" s="291"/>
      <c r="M372" s="292" t="s">
        <v>22</v>
      </c>
      <c r="N372" s="293" t="s">
        <v>47</v>
      </c>
      <c r="O372" s="48"/>
      <c r="P372" s="243">
        <f>O372*H372</f>
        <v>0</v>
      </c>
      <c r="Q372" s="243">
        <v>0.102</v>
      </c>
      <c r="R372" s="243">
        <f>Q372*H372</f>
        <v>2.448</v>
      </c>
      <c r="S372" s="243">
        <v>0</v>
      </c>
      <c r="T372" s="244">
        <f>S372*H372</f>
        <v>0</v>
      </c>
      <c r="AR372" s="25" t="s">
        <v>218</v>
      </c>
      <c r="AT372" s="25" t="s">
        <v>330</v>
      </c>
      <c r="AU372" s="25" t="s">
        <v>85</v>
      </c>
      <c r="AY372" s="25" t="s">
        <v>138</v>
      </c>
      <c r="BE372" s="245">
        <f>IF(N372="základní",J372,0)</f>
        <v>0</v>
      </c>
      <c r="BF372" s="245">
        <f>IF(N372="snížená",J372,0)</f>
        <v>0</v>
      </c>
      <c r="BG372" s="245">
        <f>IF(N372="zákl. přenesená",J372,0)</f>
        <v>0</v>
      </c>
      <c r="BH372" s="245">
        <f>IF(N372="sníž. přenesená",J372,0)</f>
        <v>0</v>
      </c>
      <c r="BI372" s="245">
        <f>IF(N372="nulová",J372,0)</f>
        <v>0</v>
      </c>
      <c r="BJ372" s="25" t="s">
        <v>24</v>
      </c>
      <c r="BK372" s="245">
        <f>ROUND(I372*H372,2)</f>
        <v>0</v>
      </c>
      <c r="BL372" s="25" t="s">
        <v>137</v>
      </c>
      <c r="BM372" s="25" t="s">
        <v>1314</v>
      </c>
    </row>
    <row r="373" spans="2:47" s="1" customFormat="1" ht="13.5">
      <c r="B373" s="47"/>
      <c r="C373" s="75"/>
      <c r="D373" s="246" t="s">
        <v>146</v>
      </c>
      <c r="E373" s="75"/>
      <c r="F373" s="247" t="s">
        <v>1313</v>
      </c>
      <c r="G373" s="75"/>
      <c r="H373" s="75"/>
      <c r="I373" s="204"/>
      <c r="J373" s="75"/>
      <c r="K373" s="75"/>
      <c r="L373" s="73"/>
      <c r="M373" s="248"/>
      <c r="N373" s="48"/>
      <c r="O373" s="48"/>
      <c r="P373" s="48"/>
      <c r="Q373" s="48"/>
      <c r="R373" s="48"/>
      <c r="S373" s="48"/>
      <c r="T373" s="96"/>
      <c r="AT373" s="25" t="s">
        <v>146</v>
      </c>
      <c r="AU373" s="25" t="s">
        <v>85</v>
      </c>
    </row>
    <row r="374" spans="2:51" s="13" customFormat="1" ht="13.5">
      <c r="B374" s="262"/>
      <c r="C374" s="263"/>
      <c r="D374" s="246" t="s">
        <v>180</v>
      </c>
      <c r="E374" s="264" t="s">
        <v>22</v>
      </c>
      <c r="F374" s="265" t="s">
        <v>1315</v>
      </c>
      <c r="G374" s="263"/>
      <c r="H374" s="266">
        <v>24</v>
      </c>
      <c r="I374" s="267"/>
      <c r="J374" s="263"/>
      <c r="K374" s="263"/>
      <c r="L374" s="268"/>
      <c r="M374" s="269"/>
      <c r="N374" s="270"/>
      <c r="O374" s="270"/>
      <c r="P374" s="270"/>
      <c r="Q374" s="270"/>
      <c r="R374" s="270"/>
      <c r="S374" s="270"/>
      <c r="T374" s="271"/>
      <c r="AT374" s="272" t="s">
        <v>180</v>
      </c>
      <c r="AU374" s="272" t="s">
        <v>85</v>
      </c>
      <c r="AV374" s="13" t="s">
        <v>85</v>
      </c>
      <c r="AW374" s="13" t="s">
        <v>39</v>
      </c>
      <c r="AX374" s="13" t="s">
        <v>24</v>
      </c>
      <c r="AY374" s="272" t="s">
        <v>138</v>
      </c>
    </row>
    <row r="375" spans="2:65" s="1" customFormat="1" ht="25.5" customHeight="1">
      <c r="B375" s="47"/>
      <c r="C375" s="234" t="s">
        <v>623</v>
      </c>
      <c r="D375" s="234" t="s">
        <v>140</v>
      </c>
      <c r="E375" s="235" t="s">
        <v>608</v>
      </c>
      <c r="F375" s="236" t="s">
        <v>609</v>
      </c>
      <c r="G375" s="237" t="s">
        <v>203</v>
      </c>
      <c r="H375" s="238">
        <v>465.76</v>
      </c>
      <c r="I375" s="239"/>
      <c r="J375" s="240">
        <f>ROUND(I375*H375,2)</f>
        <v>0</v>
      </c>
      <c r="K375" s="236" t="s">
        <v>177</v>
      </c>
      <c r="L375" s="73"/>
      <c r="M375" s="241" t="s">
        <v>22</v>
      </c>
      <c r="N375" s="242" t="s">
        <v>47</v>
      </c>
      <c r="O375" s="48"/>
      <c r="P375" s="243">
        <f>O375*H375</f>
        <v>0</v>
      </c>
      <c r="Q375" s="243">
        <v>1E-05</v>
      </c>
      <c r="R375" s="243">
        <f>Q375*H375</f>
        <v>0.0046576000000000005</v>
      </c>
      <c r="S375" s="243">
        <v>0</v>
      </c>
      <c r="T375" s="244">
        <f>S375*H375</f>
        <v>0</v>
      </c>
      <c r="AR375" s="25" t="s">
        <v>137</v>
      </c>
      <c r="AT375" s="25" t="s">
        <v>140</v>
      </c>
      <c r="AU375" s="25" t="s">
        <v>85</v>
      </c>
      <c r="AY375" s="25" t="s">
        <v>138</v>
      </c>
      <c r="BE375" s="245">
        <f>IF(N375="základní",J375,0)</f>
        <v>0</v>
      </c>
      <c r="BF375" s="245">
        <f>IF(N375="snížená",J375,0)</f>
        <v>0</v>
      </c>
      <c r="BG375" s="245">
        <f>IF(N375="zákl. přenesená",J375,0)</f>
        <v>0</v>
      </c>
      <c r="BH375" s="245">
        <f>IF(N375="sníž. přenesená",J375,0)</f>
        <v>0</v>
      </c>
      <c r="BI375" s="245">
        <f>IF(N375="nulová",J375,0)</f>
        <v>0</v>
      </c>
      <c r="BJ375" s="25" t="s">
        <v>24</v>
      </c>
      <c r="BK375" s="245">
        <f>ROUND(I375*H375,2)</f>
        <v>0</v>
      </c>
      <c r="BL375" s="25" t="s">
        <v>137</v>
      </c>
      <c r="BM375" s="25" t="s">
        <v>1316</v>
      </c>
    </row>
    <row r="376" spans="2:47" s="1" customFormat="1" ht="13.5">
      <c r="B376" s="47"/>
      <c r="C376" s="75"/>
      <c r="D376" s="246" t="s">
        <v>146</v>
      </c>
      <c r="E376" s="75"/>
      <c r="F376" s="247" t="s">
        <v>611</v>
      </c>
      <c r="G376" s="75"/>
      <c r="H376" s="75"/>
      <c r="I376" s="204"/>
      <c r="J376" s="75"/>
      <c r="K376" s="75"/>
      <c r="L376" s="73"/>
      <c r="M376" s="248"/>
      <c r="N376" s="48"/>
      <c r="O376" s="48"/>
      <c r="P376" s="48"/>
      <c r="Q376" s="48"/>
      <c r="R376" s="48"/>
      <c r="S376" s="48"/>
      <c r="T376" s="96"/>
      <c r="AT376" s="25" t="s">
        <v>146</v>
      </c>
      <c r="AU376" s="25" t="s">
        <v>85</v>
      </c>
    </row>
    <row r="377" spans="2:65" s="1" customFormat="1" ht="25.5" customHeight="1">
      <c r="B377" s="47"/>
      <c r="C377" s="234" t="s">
        <v>630</v>
      </c>
      <c r="D377" s="234" t="s">
        <v>140</v>
      </c>
      <c r="E377" s="235" t="s">
        <v>613</v>
      </c>
      <c r="F377" s="236" t="s">
        <v>614</v>
      </c>
      <c r="G377" s="237" t="s">
        <v>203</v>
      </c>
      <c r="H377" s="238">
        <v>465.76</v>
      </c>
      <c r="I377" s="239"/>
      <c r="J377" s="240">
        <f>ROUND(I377*H377,2)</f>
        <v>0</v>
      </c>
      <c r="K377" s="236" t="s">
        <v>177</v>
      </c>
      <c r="L377" s="73"/>
      <c r="M377" s="241" t="s">
        <v>22</v>
      </c>
      <c r="N377" s="242" t="s">
        <v>47</v>
      </c>
      <c r="O377" s="48"/>
      <c r="P377" s="243">
        <f>O377*H377</f>
        <v>0</v>
      </c>
      <c r="Q377" s="243">
        <v>0.00034</v>
      </c>
      <c r="R377" s="243">
        <f>Q377*H377</f>
        <v>0.1583584</v>
      </c>
      <c r="S377" s="243">
        <v>0</v>
      </c>
      <c r="T377" s="244">
        <f>S377*H377</f>
        <v>0</v>
      </c>
      <c r="AR377" s="25" t="s">
        <v>137</v>
      </c>
      <c r="AT377" s="25" t="s">
        <v>140</v>
      </c>
      <c r="AU377" s="25" t="s">
        <v>85</v>
      </c>
      <c r="AY377" s="25" t="s">
        <v>138</v>
      </c>
      <c r="BE377" s="245">
        <f>IF(N377="základní",J377,0)</f>
        <v>0</v>
      </c>
      <c r="BF377" s="245">
        <f>IF(N377="snížená",J377,0)</f>
        <v>0</v>
      </c>
      <c r="BG377" s="245">
        <f>IF(N377="zákl. přenesená",J377,0)</f>
        <v>0</v>
      </c>
      <c r="BH377" s="245">
        <f>IF(N377="sníž. přenesená",J377,0)</f>
        <v>0</v>
      </c>
      <c r="BI377" s="245">
        <f>IF(N377="nulová",J377,0)</f>
        <v>0</v>
      </c>
      <c r="BJ377" s="25" t="s">
        <v>24</v>
      </c>
      <c r="BK377" s="245">
        <f>ROUND(I377*H377,2)</f>
        <v>0</v>
      </c>
      <c r="BL377" s="25" t="s">
        <v>137</v>
      </c>
      <c r="BM377" s="25" t="s">
        <v>615</v>
      </c>
    </row>
    <row r="378" spans="2:47" s="1" customFormat="1" ht="13.5">
      <c r="B378" s="47"/>
      <c r="C378" s="75"/>
      <c r="D378" s="246" t="s">
        <v>146</v>
      </c>
      <c r="E378" s="75"/>
      <c r="F378" s="247" t="s">
        <v>616</v>
      </c>
      <c r="G378" s="75"/>
      <c r="H378" s="75"/>
      <c r="I378" s="204"/>
      <c r="J378" s="75"/>
      <c r="K378" s="75"/>
      <c r="L378" s="73"/>
      <c r="M378" s="248"/>
      <c r="N378" s="48"/>
      <c r="O378" s="48"/>
      <c r="P378" s="48"/>
      <c r="Q378" s="48"/>
      <c r="R378" s="48"/>
      <c r="S378" s="48"/>
      <c r="T378" s="96"/>
      <c r="AT378" s="25" t="s">
        <v>146</v>
      </c>
      <c r="AU378" s="25" t="s">
        <v>85</v>
      </c>
    </row>
    <row r="379" spans="2:51" s="13" customFormat="1" ht="13.5">
      <c r="B379" s="262"/>
      <c r="C379" s="263"/>
      <c r="D379" s="246" t="s">
        <v>180</v>
      </c>
      <c r="E379" s="264" t="s">
        <v>22</v>
      </c>
      <c r="F379" s="265" t="s">
        <v>1317</v>
      </c>
      <c r="G379" s="263"/>
      <c r="H379" s="266">
        <v>465.76</v>
      </c>
      <c r="I379" s="267"/>
      <c r="J379" s="263"/>
      <c r="K379" s="263"/>
      <c r="L379" s="268"/>
      <c r="M379" s="269"/>
      <c r="N379" s="270"/>
      <c r="O379" s="270"/>
      <c r="P379" s="270"/>
      <c r="Q379" s="270"/>
      <c r="R379" s="270"/>
      <c r="S379" s="270"/>
      <c r="T379" s="271"/>
      <c r="AT379" s="272" t="s">
        <v>180</v>
      </c>
      <c r="AU379" s="272" t="s">
        <v>85</v>
      </c>
      <c r="AV379" s="13" t="s">
        <v>85</v>
      </c>
      <c r="AW379" s="13" t="s">
        <v>39</v>
      </c>
      <c r="AX379" s="13" t="s">
        <v>76</v>
      </c>
      <c r="AY379" s="272" t="s">
        <v>138</v>
      </c>
    </row>
    <row r="380" spans="2:51" s="14" customFormat="1" ht="13.5">
      <c r="B380" s="273"/>
      <c r="C380" s="274"/>
      <c r="D380" s="246" t="s">
        <v>180</v>
      </c>
      <c r="E380" s="275" t="s">
        <v>22</v>
      </c>
      <c r="F380" s="276" t="s">
        <v>183</v>
      </c>
      <c r="G380" s="274"/>
      <c r="H380" s="277">
        <v>465.76</v>
      </c>
      <c r="I380" s="278"/>
      <c r="J380" s="274"/>
      <c r="K380" s="274"/>
      <c r="L380" s="279"/>
      <c r="M380" s="280"/>
      <c r="N380" s="281"/>
      <c r="O380" s="281"/>
      <c r="P380" s="281"/>
      <c r="Q380" s="281"/>
      <c r="R380" s="281"/>
      <c r="S380" s="281"/>
      <c r="T380" s="282"/>
      <c r="AT380" s="283" t="s">
        <v>180</v>
      </c>
      <c r="AU380" s="283" t="s">
        <v>85</v>
      </c>
      <c r="AV380" s="14" t="s">
        <v>137</v>
      </c>
      <c r="AW380" s="14" t="s">
        <v>39</v>
      </c>
      <c r="AX380" s="14" t="s">
        <v>24</v>
      </c>
      <c r="AY380" s="283" t="s">
        <v>138</v>
      </c>
    </row>
    <row r="381" spans="2:65" s="1" customFormat="1" ht="16.5" customHeight="1">
      <c r="B381" s="47"/>
      <c r="C381" s="234" t="s">
        <v>636</v>
      </c>
      <c r="D381" s="234" t="s">
        <v>140</v>
      </c>
      <c r="E381" s="235" t="s">
        <v>619</v>
      </c>
      <c r="F381" s="236" t="s">
        <v>620</v>
      </c>
      <c r="G381" s="237" t="s">
        <v>203</v>
      </c>
      <c r="H381" s="238">
        <v>465.76</v>
      </c>
      <c r="I381" s="239"/>
      <c r="J381" s="240">
        <f>ROUND(I381*H381,2)</f>
        <v>0</v>
      </c>
      <c r="K381" s="236" t="s">
        <v>177</v>
      </c>
      <c r="L381" s="73"/>
      <c r="M381" s="241" t="s">
        <v>22</v>
      </c>
      <c r="N381" s="242" t="s">
        <v>47</v>
      </c>
      <c r="O381" s="48"/>
      <c r="P381" s="243">
        <f>O381*H381</f>
        <v>0</v>
      </c>
      <c r="Q381" s="243">
        <v>0</v>
      </c>
      <c r="R381" s="243">
        <f>Q381*H381</f>
        <v>0</v>
      </c>
      <c r="S381" s="243">
        <v>0</v>
      </c>
      <c r="T381" s="244">
        <f>S381*H381</f>
        <v>0</v>
      </c>
      <c r="AR381" s="25" t="s">
        <v>137</v>
      </c>
      <c r="AT381" s="25" t="s">
        <v>140</v>
      </c>
      <c r="AU381" s="25" t="s">
        <v>85</v>
      </c>
      <c r="AY381" s="25" t="s">
        <v>138</v>
      </c>
      <c r="BE381" s="245">
        <f>IF(N381="základní",J381,0)</f>
        <v>0</v>
      </c>
      <c r="BF381" s="245">
        <f>IF(N381="snížená",J381,0)</f>
        <v>0</v>
      </c>
      <c r="BG381" s="245">
        <f>IF(N381="zákl. přenesená",J381,0)</f>
        <v>0</v>
      </c>
      <c r="BH381" s="245">
        <f>IF(N381="sníž. přenesená",J381,0)</f>
        <v>0</v>
      </c>
      <c r="BI381" s="245">
        <f>IF(N381="nulová",J381,0)</f>
        <v>0</v>
      </c>
      <c r="BJ381" s="25" t="s">
        <v>24</v>
      </c>
      <c r="BK381" s="245">
        <f>ROUND(I381*H381,2)</f>
        <v>0</v>
      </c>
      <c r="BL381" s="25" t="s">
        <v>137</v>
      </c>
      <c r="BM381" s="25" t="s">
        <v>621</v>
      </c>
    </row>
    <row r="382" spans="2:47" s="1" customFormat="1" ht="13.5">
      <c r="B382" s="47"/>
      <c r="C382" s="75"/>
      <c r="D382" s="246" t="s">
        <v>146</v>
      </c>
      <c r="E382" s="75"/>
      <c r="F382" s="247" t="s">
        <v>622</v>
      </c>
      <c r="G382" s="75"/>
      <c r="H382" s="75"/>
      <c r="I382" s="204"/>
      <c r="J382" s="75"/>
      <c r="K382" s="75"/>
      <c r="L382" s="73"/>
      <c r="M382" s="248"/>
      <c r="N382" s="48"/>
      <c r="O382" s="48"/>
      <c r="P382" s="48"/>
      <c r="Q382" s="48"/>
      <c r="R382" s="48"/>
      <c r="S382" s="48"/>
      <c r="T382" s="96"/>
      <c r="AT382" s="25" t="s">
        <v>146</v>
      </c>
      <c r="AU382" s="25" t="s">
        <v>85</v>
      </c>
    </row>
    <row r="383" spans="2:51" s="13" customFormat="1" ht="13.5">
      <c r="B383" s="262"/>
      <c r="C383" s="263"/>
      <c r="D383" s="246" t="s">
        <v>180</v>
      </c>
      <c r="E383" s="264" t="s">
        <v>22</v>
      </c>
      <c r="F383" s="265" t="s">
        <v>1318</v>
      </c>
      <c r="G383" s="263"/>
      <c r="H383" s="266">
        <v>465.76</v>
      </c>
      <c r="I383" s="267"/>
      <c r="J383" s="263"/>
      <c r="K383" s="263"/>
      <c r="L383" s="268"/>
      <c r="M383" s="269"/>
      <c r="N383" s="270"/>
      <c r="O383" s="270"/>
      <c r="P383" s="270"/>
      <c r="Q383" s="270"/>
      <c r="R383" s="270"/>
      <c r="S383" s="270"/>
      <c r="T383" s="271"/>
      <c r="AT383" s="272" t="s">
        <v>180</v>
      </c>
      <c r="AU383" s="272" t="s">
        <v>85</v>
      </c>
      <c r="AV383" s="13" t="s">
        <v>85</v>
      </c>
      <c r="AW383" s="13" t="s">
        <v>39</v>
      </c>
      <c r="AX383" s="13" t="s">
        <v>76</v>
      </c>
      <c r="AY383" s="272" t="s">
        <v>138</v>
      </c>
    </row>
    <row r="384" spans="2:51" s="14" customFormat="1" ht="13.5">
      <c r="B384" s="273"/>
      <c r="C384" s="274"/>
      <c r="D384" s="246" t="s">
        <v>180</v>
      </c>
      <c r="E384" s="275" t="s">
        <v>22</v>
      </c>
      <c r="F384" s="276" t="s">
        <v>183</v>
      </c>
      <c r="G384" s="274"/>
      <c r="H384" s="277">
        <v>465.76</v>
      </c>
      <c r="I384" s="278"/>
      <c r="J384" s="274"/>
      <c r="K384" s="274"/>
      <c r="L384" s="279"/>
      <c r="M384" s="280"/>
      <c r="N384" s="281"/>
      <c r="O384" s="281"/>
      <c r="P384" s="281"/>
      <c r="Q384" s="281"/>
      <c r="R384" s="281"/>
      <c r="S384" s="281"/>
      <c r="T384" s="282"/>
      <c r="AT384" s="283" t="s">
        <v>180</v>
      </c>
      <c r="AU384" s="283" t="s">
        <v>85</v>
      </c>
      <c r="AV384" s="14" t="s">
        <v>137</v>
      </c>
      <c r="AW384" s="14" t="s">
        <v>39</v>
      </c>
      <c r="AX384" s="14" t="s">
        <v>24</v>
      </c>
      <c r="AY384" s="283" t="s">
        <v>138</v>
      </c>
    </row>
    <row r="385" spans="2:65" s="1" customFormat="1" ht="16.5" customHeight="1">
      <c r="B385" s="47"/>
      <c r="C385" s="234" t="s">
        <v>642</v>
      </c>
      <c r="D385" s="234" t="s">
        <v>140</v>
      </c>
      <c r="E385" s="235" t="s">
        <v>1319</v>
      </c>
      <c r="F385" s="236" t="s">
        <v>1320</v>
      </c>
      <c r="G385" s="237" t="s">
        <v>203</v>
      </c>
      <c r="H385" s="238">
        <v>96</v>
      </c>
      <c r="I385" s="239"/>
      <c r="J385" s="240">
        <f>ROUND(I385*H385,2)</f>
        <v>0</v>
      </c>
      <c r="K385" s="236" t="s">
        <v>177</v>
      </c>
      <c r="L385" s="73"/>
      <c r="M385" s="241" t="s">
        <v>22</v>
      </c>
      <c r="N385" s="242" t="s">
        <v>47</v>
      </c>
      <c r="O385" s="48"/>
      <c r="P385" s="243">
        <f>O385*H385</f>
        <v>0</v>
      </c>
      <c r="Q385" s="243">
        <v>0</v>
      </c>
      <c r="R385" s="243">
        <f>Q385*H385</f>
        <v>0</v>
      </c>
      <c r="S385" s="243">
        <v>0</v>
      </c>
      <c r="T385" s="244">
        <f>S385*H385</f>
        <v>0</v>
      </c>
      <c r="AR385" s="25" t="s">
        <v>137</v>
      </c>
      <c r="AT385" s="25" t="s">
        <v>140</v>
      </c>
      <c r="AU385" s="25" t="s">
        <v>85</v>
      </c>
      <c r="AY385" s="25" t="s">
        <v>138</v>
      </c>
      <c r="BE385" s="245">
        <f>IF(N385="základní",J385,0)</f>
        <v>0</v>
      </c>
      <c r="BF385" s="245">
        <f>IF(N385="snížená",J385,0)</f>
        <v>0</v>
      </c>
      <c r="BG385" s="245">
        <f>IF(N385="zákl. přenesená",J385,0)</f>
        <v>0</v>
      </c>
      <c r="BH385" s="245">
        <f>IF(N385="sníž. přenesená",J385,0)</f>
        <v>0</v>
      </c>
      <c r="BI385" s="245">
        <f>IF(N385="nulová",J385,0)</f>
        <v>0</v>
      </c>
      <c r="BJ385" s="25" t="s">
        <v>24</v>
      </c>
      <c r="BK385" s="245">
        <f>ROUND(I385*H385,2)</f>
        <v>0</v>
      </c>
      <c r="BL385" s="25" t="s">
        <v>137</v>
      </c>
      <c r="BM385" s="25" t="s">
        <v>1321</v>
      </c>
    </row>
    <row r="386" spans="2:47" s="1" customFormat="1" ht="13.5">
      <c r="B386" s="47"/>
      <c r="C386" s="75"/>
      <c r="D386" s="246" t="s">
        <v>146</v>
      </c>
      <c r="E386" s="75"/>
      <c r="F386" s="247" t="s">
        <v>1322</v>
      </c>
      <c r="G386" s="75"/>
      <c r="H386" s="75"/>
      <c r="I386" s="204"/>
      <c r="J386" s="75"/>
      <c r="K386" s="75"/>
      <c r="L386" s="73"/>
      <c r="M386" s="248"/>
      <c r="N386" s="48"/>
      <c r="O386" s="48"/>
      <c r="P386" s="48"/>
      <c r="Q386" s="48"/>
      <c r="R386" s="48"/>
      <c r="S386" s="48"/>
      <c r="T386" s="96"/>
      <c r="AT386" s="25" t="s">
        <v>146</v>
      </c>
      <c r="AU386" s="25" t="s">
        <v>85</v>
      </c>
    </row>
    <row r="387" spans="2:51" s="13" customFormat="1" ht="13.5">
      <c r="B387" s="262"/>
      <c r="C387" s="263"/>
      <c r="D387" s="246" t="s">
        <v>180</v>
      </c>
      <c r="E387" s="264" t="s">
        <v>22</v>
      </c>
      <c r="F387" s="265" t="s">
        <v>1323</v>
      </c>
      <c r="G387" s="263"/>
      <c r="H387" s="266">
        <v>96</v>
      </c>
      <c r="I387" s="267"/>
      <c r="J387" s="263"/>
      <c r="K387" s="263"/>
      <c r="L387" s="268"/>
      <c r="M387" s="269"/>
      <c r="N387" s="270"/>
      <c r="O387" s="270"/>
      <c r="P387" s="270"/>
      <c r="Q387" s="270"/>
      <c r="R387" s="270"/>
      <c r="S387" s="270"/>
      <c r="T387" s="271"/>
      <c r="AT387" s="272" t="s">
        <v>180</v>
      </c>
      <c r="AU387" s="272" t="s">
        <v>85</v>
      </c>
      <c r="AV387" s="13" t="s">
        <v>85</v>
      </c>
      <c r="AW387" s="13" t="s">
        <v>39</v>
      </c>
      <c r="AX387" s="13" t="s">
        <v>24</v>
      </c>
      <c r="AY387" s="272" t="s">
        <v>138</v>
      </c>
    </row>
    <row r="388" spans="2:65" s="1" customFormat="1" ht="25.5" customHeight="1">
      <c r="B388" s="47"/>
      <c r="C388" s="234" t="s">
        <v>648</v>
      </c>
      <c r="D388" s="234" t="s">
        <v>140</v>
      </c>
      <c r="E388" s="235" t="s">
        <v>969</v>
      </c>
      <c r="F388" s="236" t="s">
        <v>970</v>
      </c>
      <c r="G388" s="237" t="s">
        <v>176</v>
      </c>
      <c r="H388" s="238">
        <v>50.784</v>
      </c>
      <c r="I388" s="239"/>
      <c r="J388" s="240">
        <f>ROUND(I388*H388,2)</f>
        <v>0</v>
      </c>
      <c r="K388" s="236" t="s">
        <v>177</v>
      </c>
      <c r="L388" s="73"/>
      <c r="M388" s="241" t="s">
        <v>22</v>
      </c>
      <c r="N388" s="242" t="s">
        <v>47</v>
      </c>
      <c r="O388" s="48"/>
      <c r="P388" s="243">
        <f>O388*H388</f>
        <v>0</v>
      </c>
      <c r="Q388" s="243">
        <v>0</v>
      </c>
      <c r="R388" s="243">
        <f>Q388*H388</f>
        <v>0</v>
      </c>
      <c r="S388" s="243">
        <v>0</v>
      </c>
      <c r="T388" s="244">
        <f>S388*H388</f>
        <v>0</v>
      </c>
      <c r="AR388" s="25" t="s">
        <v>137</v>
      </c>
      <c r="AT388" s="25" t="s">
        <v>140</v>
      </c>
      <c r="AU388" s="25" t="s">
        <v>85</v>
      </c>
      <c r="AY388" s="25" t="s">
        <v>138</v>
      </c>
      <c r="BE388" s="245">
        <f>IF(N388="základní",J388,0)</f>
        <v>0</v>
      </c>
      <c r="BF388" s="245">
        <f>IF(N388="snížená",J388,0)</f>
        <v>0</v>
      </c>
      <c r="BG388" s="245">
        <f>IF(N388="zákl. přenesená",J388,0)</f>
        <v>0</v>
      </c>
      <c r="BH388" s="245">
        <f>IF(N388="sníž. přenesená",J388,0)</f>
        <v>0</v>
      </c>
      <c r="BI388" s="245">
        <f>IF(N388="nulová",J388,0)</f>
        <v>0</v>
      </c>
      <c r="BJ388" s="25" t="s">
        <v>24</v>
      </c>
      <c r="BK388" s="245">
        <f>ROUND(I388*H388,2)</f>
        <v>0</v>
      </c>
      <c r="BL388" s="25" t="s">
        <v>137</v>
      </c>
      <c r="BM388" s="25" t="s">
        <v>1324</v>
      </c>
    </row>
    <row r="389" spans="2:47" s="1" customFormat="1" ht="13.5">
      <c r="B389" s="47"/>
      <c r="C389" s="75"/>
      <c r="D389" s="246" t="s">
        <v>146</v>
      </c>
      <c r="E389" s="75"/>
      <c r="F389" s="247" t="s">
        <v>972</v>
      </c>
      <c r="G389" s="75"/>
      <c r="H389" s="75"/>
      <c r="I389" s="204"/>
      <c r="J389" s="75"/>
      <c r="K389" s="75"/>
      <c r="L389" s="73"/>
      <c r="M389" s="248"/>
      <c r="N389" s="48"/>
      <c r="O389" s="48"/>
      <c r="P389" s="48"/>
      <c r="Q389" s="48"/>
      <c r="R389" s="48"/>
      <c r="S389" s="48"/>
      <c r="T389" s="96"/>
      <c r="AT389" s="25" t="s">
        <v>146</v>
      </c>
      <c r="AU389" s="25" t="s">
        <v>85</v>
      </c>
    </row>
    <row r="390" spans="2:51" s="13" customFormat="1" ht="13.5">
      <c r="B390" s="262"/>
      <c r="C390" s="263"/>
      <c r="D390" s="246" t="s">
        <v>180</v>
      </c>
      <c r="E390" s="264" t="s">
        <v>22</v>
      </c>
      <c r="F390" s="265" t="s">
        <v>1325</v>
      </c>
      <c r="G390" s="263"/>
      <c r="H390" s="266">
        <v>50.784</v>
      </c>
      <c r="I390" s="267"/>
      <c r="J390" s="263"/>
      <c r="K390" s="263"/>
      <c r="L390" s="268"/>
      <c r="M390" s="269"/>
      <c r="N390" s="270"/>
      <c r="O390" s="270"/>
      <c r="P390" s="270"/>
      <c r="Q390" s="270"/>
      <c r="R390" s="270"/>
      <c r="S390" s="270"/>
      <c r="T390" s="271"/>
      <c r="AT390" s="272" t="s">
        <v>180</v>
      </c>
      <c r="AU390" s="272" t="s">
        <v>85</v>
      </c>
      <c r="AV390" s="13" t="s">
        <v>85</v>
      </c>
      <c r="AW390" s="13" t="s">
        <v>39</v>
      </c>
      <c r="AX390" s="13" t="s">
        <v>24</v>
      </c>
      <c r="AY390" s="272" t="s">
        <v>138</v>
      </c>
    </row>
    <row r="391" spans="2:63" s="11" customFormat="1" ht="29.85" customHeight="1">
      <c r="B391" s="218"/>
      <c r="C391" s="219"/>
      <c r="D391" s="220" t="s">
        <v>75</v>
      </c>
      <c r="E391" s="232" t="s">
        <v>628</v>
      </c>
      <c r="F391" s="232" t="s">
        <v>629</v>
      </c>
      <c r="G391" s="219"/>
      <c r="H391" s="219"/>
      <c r="I391" s="222"/>
      <c r="J391" s="233">
        <f>BK391</f>
        <v>0</v>
      </c>
      <c r="K391" s="219"/>
      <c r="L391" s="224"/>
      <c r="M391" s="225"/>
      <c r="N391" s="226"/>
      <c r="O391" s="226"/>
      <c r="P391" s="227">
        <f>SUM(P392:P429)</f>
        <v>0</v>
      </c>
      <c r="Q391" s="226"/>
      <c r="R391" s="227">
        <f>SUM(R392:R429)</f>
        <v>0</v>
      </c>
      <c r="S391" s="226"/>
      <c r="T391" s="228">
        <f>SUM(T392:T429)</f>
        <v>0</v>
      </c>
      <c r="AR391" s="229" t="s">
        <v>24</v>
      </c>
      <c r="AT391" s="230" t="s">
        <v>75</v>
      </c>
      <c r="AU391" s="230" t="s">
        <v>24</v>
      </c>
      <c r="AY391" s="229" t="s">
        <v>138</v>
      </c>
      <c r="BK391" s="231">
        <f>SUM(BK392:BK429)</f>
        <v>0</v>
      </c>
    </row>
    <row r="392" spans="2:65" s="1" customFormat="1" ht="16.5" customHeight="1">
      <c r="B392" s="47"/>
      <c r="C392" s="234" t="s">
        <v>654</v>
      </c>
      <c r="D392" s="234" t="s">
        <v>140</v>
      </c>
      <c r="E392" s="235" t="s">
        <v>643</v>
      </c>
      <c r="F392" s="236" t="s">
        <v>644</v>
      </c>
      <c r="G392" s="237" t="s">
        <v>314</v>
      </c>
      <c r="H392" s="238">
        <v>184.45</v>
      </c>
      <c r="I392" s="239"/>
      <c r="J392" s="240">
        <f>ROUND(I392*H392,2)</f>
        <v>0</v>
      </c>
      <c r="K392" s="236" t="s">
        <v>177</v>
      </c>
      <c r="L392" s="73"/>
      <c r="M392" s="241" t="s">
        <v>22</v>
      </c>
      <c r="N392" s="242" t="s">
        <v>47</v>
      </c>
      <c r="O392" s="48"/>
      <c r="P392" s="243">
        <f>O392*H392</f>
        <v>0</v>
      </c>
      <c r="Q392" s="243">
        <v>0</v>
      </c>
      <c r="R392" s="243">
        <f>Q392*H392</f>
        <v>0</v>
      </c>
      <c r="S392" s="243">
        <v>0</v>
      </c>
      <c r="T392" s="244">
        <f>S392*H392</f>
        <v>0</v>
      </c>
      <c r="AR392" s="25" t="s">
        <v>137</v>
      </c>
      <c r="AT392" s="25" t="s">
        <v>140</v>
      </c>
      <c r="AU392" s="25" t="s">
        <v>85</v>
      </c>
      <c r="AY392" s="25" t="s">
        <v>138</v>
      </c>
      <c r="BE392" s="245">
        <f>IF(N392="základní",J392,0)</f>
        <v>0</v>
      </c>
      <c r="BF392" s="245">
        <f>IF(N392="snížená",J392,0)</f>
        <v>0</v>
      </c>
      <c r="BG392" s="245">
        <f>IF(N392="zákl. přenesená",J392,0)</f>
        <v>0</v>
      </c>
      <c r="BH392" s="245">
        <f>IF(N392="sníž. přenesená",J392,0)</f>
        <v>0</v>
      </c>
      <c r="BI392" s="245">
        <f>IF(N392="nulová",J392,0)</f>
        <v>0</v>
      </c>
      <c r="BJ392" s="25" t="s">
        <v>24</v>
      </c>
      <c r="BK392" s="245">
        <f>ROUND(I392*H392,2)</f>
        <v>0</v>
      </c>
      <c r="BL392" s="25" t="s">
        <v>137</v>
      </c>
      <c r="BM392" s="25" t="s">
        <v>645</v>
      </c>
    </row>
    <row r="393" spans="2:47" s="1" customFormat="1" ht="13.5">
      <c r="B393" s="47"/>
      <c r="C393" s="75"/>
      <c r="D393" s="246" t="s">
        <v>146</v>
      </c>
      <c r="E393" s="75"/>
      <c r="F393" s="247" t="s">
        <v>646</v>
      </c>
      <c r="G393" s="75"/>
      <c r="H393" s="75"/>
      <c r="I393" s="204"/>
      <c r="J393" s="75"/>
      <c r="K393" s="75"/>
      <c r="L393" s="73"/>
      <c r="M393" s="248"/>
      <c r="N393" s="48"/>
      <c r="O393" s="48"/>
      <c r="P393" s="48"/>
      <c r="Q393" s="48"/>
      <c r="R393" s="48"/>
      <c r="S393" s="48"/>
      <c r="T393" s="96"/>
      <c r="AT393" s="25" t="s">
        <v>146</v>
      </c>
      <c r="AU393" s="25" t="s">
        <v>85</v>
      </c>
    </row>
    <row r="394" spans="2:51" s="13" customFormat="1" ht="13.5">
      <c r="B394" s="262"/>
      <c r="C394" s="263"/>
      <c r="D394" s="246" t="s">
        <v>180</v>
      </c>
      <c r="E394" s="264" t="s">
        <v>22</v>
      </c>
      <c r="F394" s="265" t="s">
        <v>1326</v>
      </c>
      <c r="G394" s="263"/>
      <c r="H394" s="266">
        <v>184.45</v>
      </c>
      <c r="I394" s="267"/>
      <c r="J394" s="263"/>
      <c r="K394" s="263"/>
      <c r="L394" s="268"/>
      <c r="M394" s="269"/>
      <c r="N394" s="270"/>
      <c r="O394" s="270"/>
      <c r="P394" s="270"/>
      <c r="Q394" s="270"/>
      <c r="R394" s="270"/>
      <c r="S394" s="270"/>
      <c r="T394" s="271"/>
      <c r="AT394" s="272" t="s">
        <v>180</v>
      </c>
      <c r="AU394" s="272" t="s">
        <v>85</v>
      </c>
      <c r="AV394" s="13" t="s">
        <v>85</v>
      </c>
      <c r="AW394" s="13" t="s">
        <v>39</v>
      </c>
      <c r="AX394" s="13" t="s">
        <v>76</v>
      </c>
      <c r="AY394" s="272" t="s">
        <v>138</v>
      </c>
    </row>
    <row r="395" spans="2:51" s="14" customFormat="1" ht="13.5">
      <c r="B395" s="273"/>
      <c r="C395" s="274"/>
      <c r="D395" s="246" t="s">
        <v>180</v>
      </c>
      <c r="E395" s="275" t="s">
        <v>22</v>
      </c>
      <c r="F395" s="276" t="s">
        <v>183</v>
      </c>
      <c r="G395" s="274"/>
      <c r="H395" s="277">
        <v>184.45</v>
      </c>
      <c r="I395" s="278"/>
      <c r="J395" s="274"/>
      <c r="K395" s="274"/>
      <c r="L395" s="279"/>
      <c r="M395" s="280"/>
      <c r="N395" s="281"/>
      <c r="O395" s="281"/>
      <c r="P395" s="281"/>
      <c r="Q395" s="281"/>
      <c r="R395" s="281"/>
      <c r="S395" s="281"/>
      <c r="T395" s="282"/>
      <c r="AT395" s="283" t="s">
        <v>180</v>
      </c>
      <c r="AU395" s="283" t="s">
        <v>85</v>
      </c>
      <c r="AV395" s="14" t="s">
        <v>137</v>
      </c>
      <c r="AW395" s="14" t="s">
        <v>39</v>
      </c>
      <c r="AX395" s="14" t="s">
        <v>24</v>
      </c>
      <c r="AY395" s="283" t="s">
        <v>138</v>
      </c>
    </row>
    <row r="396" spans="2:65" s="1" customFormat="1" ht="16.5" customHeight="1">
      <c r="B396" s="47"/>
      <c r="C396" s="234" t="s">
        <v>661</v>
      </c>
      <c r="D396" s="234" t="s">
        <v>140</v>
      </c>
      <c r="E396" s="235" t="s">
        <v>649</v>
      </c>
      <c r="F396" s="236" t="s">
        <v>650</v>
      </c>
      <c r="G396" s="237" t="s">
        <v>314</v>
      </c>
      <c r="H396" s="238">
        <v>3504.55</v>
      </c>
      <c r="I396" s="239"/>
      <c r="J396" s="240">
        <f>ROUND(I396*H396,2)</f>
        <v>0</v>
      </c>
      <c r="K396" s="236" t="s">
        <v>177</v>
      </c>
      <c r="L396" s="73"/>
      <c r="M396" s="241" t="s">
        <v>22</v>
      </c>
      <c r="N396" s="242" t="s">
        <v>47</v>
      </c>
      <c r="O396" s="48"/>
      <c r="P396" s="243">
        <f>O396*H396</f>
        <v>0</v>
      </c>
      <c r="Q396" s="243">
        <v>0</v>
      </c>
      <c r="R396" s="243">
        <f>Q396*H396</f>
        <v>0</v>
      </c>
      <c r="S396" s="243">
        <v>0</v>
      </c>
      <c r="T396" s="244">
        <f>S396*H396</f>
        <v>0</v>
      </c>
      <c r="AR396" s="25" t="s">
        <v>137</v>
      </c>
      <c r="AT396" s="25" t="s">
        <v>140</v>
      </c>
      <c r="AU396" s="25" t="s">
        <v>85</v>
      </c>
      <c r="AY396" s="25" t="s">
        <v>138</v>
      </c>
      <c r="BE396" s="245">
        <f>IF(N396="základní",J396,0)</f>
        <v>0</v>
      </c>
      <c r="BF396" s="245">
        <f>IF(N396="snížená",J396,0)</f>
        <v>0</v>
      </c>
      <c r="BG396" s="245">
        <f>IF(N396="zákl. přenesená",J396,0)</f>
        <v>0</v>
      </c>
      <c r="BH396" s="245">
        <f>IF(N396="sníž. přenesená",J396,0)</f>
        <v>0</v>
      </c>
      <c r="BI396" s="245">
        <f>IF(N396="nulová",J396,0)</f>
        <v>0</v>
      </c>
      <c r="BJ396" s="25" t="s">
        <v>24</v>
      </c>
      <c r="BK396" s="245">
        <f>ROUND(I396*H396,2)</f>
        <v>0</v>
      </c>
      <c r="BL396" s="25" t="s">
        <v>137</v>
      </c>
      <c r="BM396" s="25" t="s">
        <v>651</v>
      </c>
    </row>
    <row r="397" spans="2:47" s="1" customFormat="1" ht="13.5">
      <c r="B397" s="47"/>
      <c r="C397" s="75"/>
      <c r="D397" s="246" t="s">
        <v>146</v>
      </c>
      <c r="E397" s="75"/>
      <c r="F397" s="247" t="s">
        <v>652</v>
      </c>
      <c r="G397" s="75"/>
      <c r="H397" s="75"/>
      <c r="I397" s="204"/>
      <c r="J397" s="75"/>
      <c r="K397" s="75"/>
      <c r="L397" s="73"/>
      <c r="M397" s="248"/>
      <c r="N397" s="48"/>
      <c r="O397" s="48"/>
      <c r="P397" s="48"/>
      <c r="Q397" s="48"/>
      <c r="R397" s="48"/>
      <c r="S397" s="48"/>
      <c r="T397" s="96"/>
      <c r="AT397" s="25" t="s">
        <v>146</v>
      </c>
      <c r="AU397" s="25" t="s">
        <v>85</v>
      </c>
    </row>
    <row r="398" spans="2:51" s="13" customFormat="1" ht="13.5">
      <c r="B398" s="262"/>
      <c r="C398" s="263"/>
      <c r="D398" s="246" t="s">
        <v>180</v>
      </c>
      <c r="E398" s="264" t="s">
        <v>22</v>
      </c>
      <c r="F398" s="265" t="s">
        <v>1327</v>
      </c>
      <c r="G398" s="263"/>
      <c r="H398" s="266">
        <v>3504.55</v>
      </c>
      <c r="I398" s="267"/>
      <c r="J398" s="263"/>
      <c r="K398" s="263"/>
      <c r="L398" s="268"/>
      <c r="M398" s="269"/>
      <c r="N398" s="270"/>
      <c r="O398" s="270"/>
      <c r="P398" s="270"/>
      <c r="Q398" s="270"/>
      <c r="R398" s="270"/>
      <c r="S398" s="270"/>
      <c r="T398" s="271"/>
      <c r="AT398" s="272" t="s">
        <v>180</v>
      </c>
      <c r="AU398" s="272" t="s">
        <v>85</v>
      </c>
      <c r="AV398" s="13" t="s">
        <v>85</v>
      </c>
      <c r="AW398" s="13" t="s">
        <v>39</v>
      </c>
      <c r="AX398" s="13" t="s">
        <v>76</v>
      </c>
      <c r="AY398" s="272" t="s">
        <v>138</v>
      </c>
    </row>
    <row r="399" spans="2:51" s="14" customFormat="1" ht="13.5">
      <c r="B399" s="273"/>
      <c r="C399" s="274"/>
      <c r="D399" s="246" t="s">
        <v>180</v>
      </c>
      <c r="E399" s="275" t="s">
        <v>22</v>
      </c>
      <c r="F399" s="276" t="s">
        <v>183</v>
      </c>
      <c r="G399" s="274"/>
      <c r="H399" s="277">
        <v>3504.55</v>
      </c>
      <c r="I399" s="278"/>
      <c r="J399" s="274"/>
      <c r="K399" s="274"/>
      <c r="L399" s="279"/>
      <c r="M399" s="280"/>
      <c r="N399" s="281"/>
      <c r="O399" s="281"/>
      <c r="P399" s="281"/>
      <c r="Q399" s="281"/>
      <c r="R399" s="281"/>
      <c r="S399" s="281"/>
      <c r="T399" s="282"/>
      <c r="AT399" s="283" t="s">
        <v>180</v>
      </c>
      <c r="AU399" s="283" t="s">
        <v>85</v>
      </c>
      <c r="AV399" s="14" t="s">
        <v>137</v>
      </c>
      <c r="AW399" s="14" t="s">
        <v>39</v>
      </c>
      <c r="AX399" s="14" t="s">
        <v>24</v>
      </c>
      <c r="AY399" s="283" t="s">
        <v>138</v>
      </c>
    </row>
    <row r="400" spans="2:65" s="1" customFormat="1" ht="16.5" customHeight="1">
      <c r="B400" s="47"/>
      <c r="C400" s="234" t="s">
        <v>666</v>
      </c>
      <c r="D400" s="234" t="s">
        <v>140</v>
      </c>
      <c r="E400" s="235" t="s">
        <v>655</v>
      </c>
      <c r="F400" s="236" t="s">
        <v>656</v>
      </c>
      <c r="G400" s="237" t="s">
        <v>314</v>
      </c>
      <c r="H400" s="238">
        <v>357.149</v>
      </c>
      <c r="I400" s="239"/>
      <c r="J400" s="240">
        <f>ROUND(I400*H400,2)</f>
        <v>0</v>
      </c>
      <c r="K400" s="236" t="s">
        <v>177</v>
      </c>
      <c r="L400" s="73"/>
      <c r="M400" s="241" t="s">
        <v>22</v>
      </c>
      <c r="N400" s="242" t="s">
        <v>47</v>
      </c>
      <c r="O400" s="48"/>
      <c r="P400" s="243">
        <f>O400*H400</f>
        <v>0</v>
      </c>
      <c r="Q400" s="243">
        <v>0</v>
      </c>
      <c r="R400" s="243">
        <f>Q400*H400</f>
        <v>0</v>
      </c>
      <c r="S400" s="243">
        <v>0</v>
      </c>
      <c r="T400" s="244">
        <f>S400*H400</f>
        <v>0</v>
      </c>
      <c r="AR400" s="25" t="s">
        <v>137</v>
      </c>
      <c r="AT400" s="25" t="s">
        <v>140</v>
      </c>
      <c r="AU400" s="25" t="s">
        <v>85</v>
      </c>
      <c r="AY400" s="25" t="s">
        <v>138</v>
      </c>
      <c r="BE400" s="245">
        <f>IF(N400="základní",J400,0)</f>
        <v>0</v>
      </c>
      <c r="BF400" s="245">
        <f>IF(N400="snížená",J400,0)</f>
        <v>0</v>
      </c>
      <c r="BG400" s="245">
        <f>IF(N400="zákl. přenesená",J400,0)</f>
        <v>0</v>
      </c>
      <c r="BH400" s="245">
        <f>IF(N400="sníž. přenesená",J400,0)</f>
        <v>0</v>
      </c>
      <c r="BI400" s="245">
        <f>IF(N400="nulová",J400,0)</f>
        <v>0</v>
      </c>
      <c r="BJ400" s="25" t="s">
        <v>24</v>
      </c>
      <c r="BK400" s="245">
        <f>ROUND(I400*H400,2)</f>
        <v>0</v>
      </c>
      <c r="BL400" s="25" t="s">
        <v>137</v>
      </c>
      <c r="BM400" s="25" t="s">
        <v>657</v>
      </c>
    </row>
    <row r="401" spans="2:47" s="1" customFormat="1" ht="13.5">
      <c r="B401" s="47"/>
      <c r="C401" s="75"/>
      <c r="D401" s="246" t="s">
        <v>146</v>
      </c>
      <c r="E401" s="75"/>
      <c r="F401" s="247" t="s">
        <v>658</v>
      </c>
      <c r="G401" s="75"/>
      <c r="H401" s="75"/>
      <c r="I401" s="204"/>
      <c r="J401" s="75"/>
      <c r="K401" s="75"/>
      <c r="L401" s="73"/>
      <c r="M401" s="248"/>
      <c r="N401" s="48"/>
      <c r="O401" s="48"/>
      <c r="P401" s="48"/>
      <c r="Q401" s="48"/>
      <c r="R401" s="48"/>
      <c r="S401" s="48"/>
      <c r="T401" s="96"/>
      <c r="AT401" s="25" t="s">
        <v>146</v>
      </c>
      <c r="AU401" s="25" t="s">
        <v>85</v>
      </c>
    </row>
    <row r="402" spans="2:51" s="13" customFormat="1" ht="13.5">
      <c r="B402" s="262"/>
      <c r="C402" s="263"/>
      <c r="D402" s="246" t="s">
        <v>180</v>
      </c>
      <c r="E402" s="264" t="s">
        <v>22</v>
      </c>
      <c r="F402" s="265" t="s">
        <v>1328</v>
      </c>
      <c r="G402" s="263"/>
      <c r="H402" s="266">
        <v>58.904</v>
      </c>
      <c r="I402" s="267"/>
      <c r="J402" s="263"/>
      <c r="K402" s="263"/>
      <c r="L402" s="268"/>
      <c r="M402" s="269"/>
      <c r="N402" s="270"/>
      <c r="O402" s="270"/>
      <c r="P402" s="270"/>
      <c r="Q402" s="270"/>
      <c r="R402" s="270"/>
      <c r="S402" s="270"/>
      <c r="T402" s="271"/>
      <c r="AT402" s="272" t="s">
        <v>180</v>
      </c>
      <c r="AU402" s="272" t="s">
        <v>85</v>
      </c>
      <c r="AV402" s="13" t="s">
        <v>85</v>
      </c>
      <c r="AW402" s="13" t="s">
        <v>39</v>
      </c>
      <c r="AX402" s="13" t="s">
        <v>76</v>
      </c>
      <c r="AY402" s="272" t="s">
        <v>138</v>
      </c>
    </row>
    <row r="403" spans="2:51" s="13" customFormat="1" ht="13.5">
      <c r="B403" s="262"/>
      <c r="C403" s="263"/>
      <c r="D403" s="246" t="s">
        <v>180</v>
      </c>
      <c r="E403" s="264" t="s">
        <v>22</v>
      </c>
      <c r="F403" s="265" t="s">
        <v>1329</v>
      </c>
      <c r="G403" s="263"/>
      <c r="H403" s="266">
        <v>4.92</v>
      </c>
      <c r="I403" s="267"/>
      <c r="J403" s="263"/>
      <c r="K403" s="263"/>
      <c r="L403" s="268"/>
      <c r="M403" s="269"/>
      <c r="N403" s="270"/>
      <c r="O403" s="270"/>
      <c r="P403" s="270"/>
      <c r="Q403" s="270"/>
      <c r="R403" s="270"/>
      <c r="S403" s="270"/>
      <c r="T403" s="271"/>
      <c r="AT403" s="272" t="s">
        <v>180</v>
      </c>
      <c r="AU403" s="272" t="s">
        <v>85</v>
      </c>
      <c r="AV403" s="13" t="s">
        <v>85</v>
      </c>
      <c r="AW403" s="13" t="s">
        <v>39</v>
      </c>
      <c r="AX403" s="13" t="s">
        <v>76</v>
      </c>
      <c r="AY403" s="272" t="s">
        <v>138</v>
      </c>
    </row>
    <row r="404" spans="2:51" s="13" customFormat="1" ht="13.5">
      <c r="B404" s="262"/>
      <c r="C404" s="263"/>
      <c r="D404" s="246" t="s">
        <v>180</v>
      </c>
      <c r="E404" s="264" t="s">
        <v>22</v>
      </c>
      <c r="F404" s="265" t="s">
        <v>1330</v>
      </c>
      <c r="G404" s="263"/>
      <c r="H404" s="266">
        <v>212.852</v>
      </c>
      <c r="I404" s="267"/>
      <c r="J404" s="263"/>
      <c r="K404" s="263"/>
      <c r="L404" s="268"/>
      <c r="M404" s="269"/>
      <c r="N404" s="270"/>
      <c r="O404" s="270"/>
      <c r="P404" s="270"/>
      <c r="Q404" s="270"/>
      <c r="R404" s="270"/>
      <c r="S404" s="270"/>
      <c r="T404" s="271"/>
      <c r="AT404" s="272" t="s">
        <v>180</v>
      </c>
      <c r="AU404" s="272" t="s">
        <v>85</v>
      </c>
      <c r="AV404" s="13" t="s">
        <v>85</v>
      </c>
      <c r="AW404" s="13" t="s">
        <v>39</v>
      </c>
      <c r="AX404" s="13" t="s">
        <v>76</v>
      </c>
      <c r="AY404" s="272" t="s">
        <v>138</v>
      </c>
    </row>
    <row r="405" spans="2:51" s="13" customFormat="1" ht="13.5">
      <c r="B405" s="262"/>
      <c r="C405" s="263"/>
      <c r="D405" s="246" t="s">
        <v>180</v>
      </c>
      <c r="E405" s="264" t="s">
        <v>22</v>
      </c>
      <c r="F405" s="265" t="s">
        <v>1331</v>
      </c>
      <c r="G405" s="263"/>
      <c r="H405" s="266">
        <v>47.973</v>
      </c>
      <c r="I405" s="267"/>
      <c r="J405" s="263"/>
      <c r="K405" s="263"/>
      <c r="L405" s="268"/>
      <c r="M405" s="269"/>
      <c r="N405" s="270"/>
      <c r="O405" s="270"/>
      <c r="P405" s="270"/>
      <c r="Q405" s="270"/>
      <c r="R405" s="270"/>
      <c r="S405" s="270"/>
      <c r="T405" s="271"/>
      <c r="AT405" s="272" t="s">
        <v>180</v>
      </c>
      <c r="AU405" s="272" t="s">
        <v>85</v>
      </c>
      <c r="AV405" s="13" t="s">
        <v>85</v>
      </c>
      <c r="AW405" s="13" t="s">
        <v>39</v>
      </c>
      <c r="AX405" s="13" t="s">
        <v>76</v>
      </c>
      <c r="AY405" s="272" t="s">
        <v>138</v>
      </c>
    </row>
    <row r="406" spans="2:51" s="15" customFormat="1" ht="13.5">
      <c r="B406" s="300"/>
      <c r="C406" s="301"/>
      <c r="D406" s="246" t="s">
        <v>180</v>
      </c>
      <c r="E406" s="302" t="s">
        <v>22</v>
      </c>
      <c r="F406" s="303" t="s">
        <v>984</v>
      </c>
      <c r="G406" s="301"/>
      <c r="H406" s="304">
        <v>324.649</v>
      </c>
      <c r="I406" s="305"/>
      <c r="J406" s="301"/>
      <c r="K406" s="301"/>
      <c r="L406" s="306"/>
      <c r="M406" s="307"/>
      <c r="N406" s="308"/>
      <c r="O406" s="308"/>
      <c r="P406" s="308"/>
      <c r="Q406" s="308"/>
      <c r="R406" s="308"/>
      <c r="S406" s="308"/>
      <c r="T406" s="309"/>
      <c r="AT406" s="310" t="s">
        <v>180</v>
      </c>
      <c r="AU406" s="310" t="s">
        <v>85</v>
      </c>
      <c r="AV406" s="15" t="s">
        <v>154</v>
      </c>
      <c r="AW406" s="15" t="s">
        <v>39</v>
      </c>
      <c r="AX406" s="15" t="s">
        <v>76</v>
      </c>
      <c r="AY406" s="310" t="s">
        <v>138</v>
      </c>
    </row>
    <row r="407" spans="2:51" s="13" customFormat="1" ht="13.5">
      <c r="B407" s="262"/>
      <c r="C407" s="263"/>
      <c r="D407" s="246" t="s">
        <v>180</v>
      </c>
      <c r="E407" s="264" t="s">
        <v>22</v>
      </c>
      <c r="F407" s="265" t="s">
        <v>1332</v>
      </c>
      <c r="G407" s="263"/>
      <c r="H407" s="266">
        <v>32.5</v>
      </c>
      <c r="I407" s="267"/>
      <c r="J407" s="263"/>
      <c r="K407" s="263"/>
      <c r="L407" s="268"/>
      <c r="M407" s="269"/>
      <c r="N407" s="270"/>
      <c r="O407" s="270"/>
      <c r="P407" s="270"/>
      <c r="Q407" s="270"/>
      <c r="R407" s="270"/>
      <c r="S407" s="270"/>
      <c r="T407" s="271"/>
      <c r="AT407" s="272" t="s">
        <v>180</v>
      </c>
      <c r="AU407" s="272" t="s">
        <v>85</v>
      </c>
      <c r="AV407" s="13" t="s">
        <v>85</v>
      </c>
      <c r="AW407" s="13" t="s">
        <v>39</v>
      </c>
      <c r="AX407" s="13" t="s">
        <v>76</v>
      </c>
      <c r="AY407" s="272" t="s">
        <v>138</v>
      </c>
    </row>
    <row r="408" spans="2:51" s="14" customFormat="1" ht="13.5">
      <c r="B408" s="273"/>
      <c r="C408" s="274"/>
      <c r="D408" s="246" t="s">
        <v>180</v>
      </c>
      <c r="E408" s="275" t="s">
        <v>22</v>
      </c>
      <c r="F408" s="276" t="s">
        <v>183</v>
      </c>
      <c r="G408" s="274"/>
      <c r="H408" s="277">
        <v>357.149</v>
      </c>
      <c r="I408" s="278"/>
      <c r="J408" s="274"/>
      <c r="K408" s="274"/>
      <c r="L408" s="279"/>
      <c r="M408" s="280"/>
      <c r="N408" s="281"/>
      <c r="O408" s="281"/>
      <c r="P408" s="281"/>
      <c r="Q408" s="281"/>
      <c r="R408" s="281"/>
      <c r="S408" s="281"/>
      <c r="T408" s="282"/>
      <c r="AT408" s="283" t="s">
        <v>180</v>
      </c>
      <c r="AU408" s="283" t="s">
        <v>85</v>
      </c>
      <c r="AV408" s="14" t="s">
        <v>137</v>
      </c>
      <c r="AW408" s="14" t="s">
        <v>39</v>
      </c>
      <c r="AX408" s="14" t="s">
        <v>24</v>
      </c>
      <c r="AY408" s="283" t="s">
        <v>138</v>
      </c>
    </row>
    <row r="409" spans="2:65" s="1" customFormat="1" ht="16.5" customHeight="1">
      <c r="B409" s="47"/>
      <c r="C409" s="234" t="s">
        <v>671</v>
      </c>
      <c r="D409" s="234" t="s">
        <v>140</v>
      </c>
      <c r="E409" s="235" t="s">
        <v>662</v>
      </c>
      <c r="F409" s="236" t="s">
        <v>663</v>
      </c>
      <c r="G409" s="237" t="s">
        <v>314</v>
      </c>
      <c r="H409" s="238">
        <v>6200.831</v>
      </c>
      <c r="I409" s="239"/>
      <c r="J409" s="240">
        <f>ROUND(I409*H409,2)</f>
        <v>0</v>
      </c>
      <c r="K409" s="236" t="s">
        <v>177</v>
      </c>
      <c r="L409" s="73"/>
      <c r="M409" s="241" t="s">
        <v>22</v>
      </c>
      <c r="N409" s="242" t="s">
        <v>47</v>
      </c>
      <c r="O409" s="48"/>
      <c r="P409" s="243">
        <f>O409*H409</f>
        <v>0</v>
      </c>
      <c r="Q409" s="243">
        <v>0</v>
      </c>
      <c r="R409" s="243">
        <f>Q409*H409</f>
        <v>0</v>
      </c>
      <c r="S409" s="243">
        <v>0</v>
      </c>
      <c r="T409" s="244">
        <f>S409*H409</f>
        <v>0</v>
      </c>
      <c r="AR409" s="25" t="s">
        <v>137</v>
      </c>
      <c r="AT409" s="25" t="s">
        <v>140</v>
      </c>
      <c r="AU409" s="25" t="s">
        <v>85</v>
      </c>
      <c r="AY409" s="25" t="s">
        <v>138</v>
      </c>
      <c r="BE409" s="245">
        <f>IF(N409="základní",J409,0)</f>
        <v>0</v>
      </c>
      <c r="BF409" s="245">
        <f>IF(N409="snížená",J409,0)</f>
        <v>0</v>
      </c>
      <c r="BG409" s="245">
        <f>IF(N409="zákl. přenesená",J409,0)</f>
        <v>0</v>
      </c>
      <c r="BH409" s="245">
        <f>IF(N409="sníž. přenesená",J409,0)</f>
        <v>0</v>
      </c>
      <c r="BI409" s="245">
        <f>IF(N409="nulová",J409,0)</f>
        <v>0</v>
      </c>
      <c r="BJ409" s="25" t="s">
        <v>24</v>
      </c>
      <c r="BK409" s="245">
        <f>ROUND(I409*H409,2)</f>
        <v>0</v>
      </c>
      <c r="BL409" s="25" t="s">
        <v>137</v>
      </c>
      <c r="BM409" s="25" t="s">
        <v>664</v>
      </c>
    </row>
    <row r="410" spans="2:47" s="1" customFormat="1" ht="13.5">
      <c r="B410" s="47"/>
      <c r="C410" s="75"/>
      <c r="D410" s="246" t="s">
        <v>146</v>
      </c>
      <c r="E410" s="75"/>
      <c r="F410" s="247" t="s">
        <v>652</v>
      </c>
      <c r="G410" s="75"/>
      <c r="H410" s="75"/>
      <c r="I410" s="204"/>
      <c r="J410" s="75"/>
      <c r="K410" s="75"/>
      <c r="L410" s="73"/>
      <c r="M410" s="248"/>
      <c r="N410" s="48"/>
      <c r="O410" s="48"/>
      <c r="P410" s="48"/>
      <c r="Q410" s="48"/>
      <c r="R410" s="48"/>
      <c r="S410" s="48"/>
      <c r="T410" s="96"/>
      <c r="AT410" s="25" t="s">
        <v>146</v>
      </c>
      <c r="AU410" s="25" t="s">
        <v>85</v>
      </c>
    </row>
    <row r="411" spans="2:51" s="13" customFormat="1" ht="13.5">
      <c r="B411" s="262"/>
      <c r="C411" s="263"/>
      <c r="D411" s="246" t="s">
        <v>180</v>
      </c>
      <c r="E411" s="264" t="s">
        <v>22</v>
      </c>
      <c r="F411" s="265" t="s">
        <v>1333</v>
      </c>
      <c r="G411" s="263"/>
      <c r="H411" s="266">
        <v>6168.331</v>
      </c>
      <c r="I411" s="267"/>
      <c r="J411" s="263"/>
      <c r="K411" s="263"/>
      <c r="L411" s="268"/>
      <c r="M411" s="269"/>
      <c r="N411" s="270"/>
      <c r="O411" s="270"/>
      <c r="P411" s="270"/>
      <c r="Q411" s="270"/>
      <c r="R411" s="270"/>
      <c r="S411" s="270"/>
      <c r="T411" s="271"/>
      <c r="AT411" s="272" t="s">
        <v>180</v>
      </c>
      <c r="AU411" s="272" t="s">
        <v>85</v>
      </c>
      <c r="AV411" s="13" t="s">
        <v>85</v>
      </c>
      <c r="AW411" s="13" t="s">
        <v>39</v>
      </c>
      <c r="AX411" s="13" t="s">
        <v>76</v>
      </c>
      <c r="AY411" s="272" t="s">
        <v>138</v>
      </c>
    </row>
    <row r="412" spans="2:51" s="13" customFormat="1" ht="13.5">
      <c r="B412" s="262"/>
      <c r="C412" s="263"/>
      <c r="D412" s="246" t="s">
        <v>180</v>
      </c>
      <c r="E412" s="264" t="s">
        <v>22</v>
      </c>
      <c r="F412" s="265" t="s">
        <v>1334</v>
      </c>
      <c r="G412" s="263"/>
      <c r="H412" s="266">
        <v>32.5</v>
      </c>
      <c r="I412" s="267"/>
      <c r="J412" s="263"/>
      <c r="K412" s="263"/>
      <c r="L412" s="268"/>
      <c r="M412" s="269"/>
      <c r="N412" s="270"/>
      <c r="O412" s="270"/>
      <c r="P412" s="270"/>
      <c r="Q412" s="270"/>
      <c r="R412" s="270"/>
      <c r="S412" s="270"/>
      <c r="T412" s="271"/>
      <c r="AT412" s="272" t="s">
        <v>180</v>
      </c>
      <c r="AU412" s="272" t="s">
        <v>85</v>
      </c>
      <c r="AV412" s="13" t="s">
        <v>85</v>
      </c>
      <c r="AW412" s="13" t="s">
        <v>39</v>
      </c>
      <c r="AX412" s="13" t="s">
        <v>76</v>
      </c>
      <c r="AY412" s="272" t="s">
        <v>138</v>
      </c>
    </row>
    <row r="413" spans="2:51" s="14" customFormat="1" ht="13.5">
      <c r="B413" s="273"/>
      <c r="C413" s="274"/>
      <c r="D413" s="246" t="s">
        <v>180</v>
      </c>
      <c r="E413" s="275" t="s">
        <v>22</v>
      </c>
      <c r="F413" s="276" t="s">
        <v>183</v>
      </c>
      <c r="G413" s="274"/>
      <c r="H413" s="277">
        <v>6200.831</v>
      </c>
      <c r="I413" s="278"/>
      <c r="J413" s="274"/>
      <c r="K413" s="274"/>
      <c r="L413" s="279"/>
      <c r="M413" s="280"/>
      <c r="N413" s="281"/>
      <c r="O413" s="281"/>
      <c r="P413" s="281"/>
      <c r="Q413" s="281"/>
      <c r="R413" s="281"/>
      <c r="S413" s="281"/>
      <c r="T413" s="282"/>
      <c r="AT413" s="283" t="s">
        <v>180</v>
      </c>
      <c r="AU413" s="283" t="s">
        <v>85</v>
      </c>
      <c r="AV413" s="14" t="s">
        <v>137</v>
      </c>
      <c r="AW413" s="14" t="s">
        <v>39</v>
      </c>
      <c r="AX413" s="14" t="s">
        <v>24</v>
      </c>
      <c r="AY413" s="283" t="s">
        <v>138</v>
      </c>
    </row>
    <row r="414" spans="2:65" s="1" customFormat="1" ht="16.5" customHeight="1">
      <c r="B414" s="47"/>
      <c r="C414" s="234" t="s">
        <v>678</v>
      </c>
      <c r="D414" s="234" t="s">
        <v>140</v>
      </c>
      <c r="E414" s="235" t="s">
        <v>991</v>
      </c>
      <c r="F414" s="236" t="s">
        <v>992</v>
      </c>
      <c r="G414" s="237" t="s">
        <v>314</v>
      </c>
      <c r="H414" s="238">
        <v>16.25</v>
      </c>
      <c r="I414" s="239"/>
      <c r="J414" s="240">
        <f>ROUND(I414*H414,2)</f>
        <v>0</v>
      </c>
      <c r="K414" s="236" t="s">
        <v>177</v>
      </c>
      <c r="L414" s="73"/>
      <c r="M414" s="241" t="s">
        <v>22</v>
      </c>
      <c r="N414" s="242" t="s">
        <v>47</v>
      </c>
      <c r="O414" s="48"/>
      <c r="P414" s="243">
        <f>O414*H414</f>
        <v>0</v>
      </c>
      <c r="Q414" s="243">
        <v>0</v>
      </c>
      <c r="R414" s="243">
        <f>Q414*H414</f>
        <v>0</v>
      </c>
      <c r="S414" s="243">
        <v>0</v>
      </c>
      <c r="T414" s="244">
        <f>S414*H414</f>
        <v>0</v>
      </c>
      <c r="AR414" s="25" t="s">
        <v>137</v>
      </c>
      <c r="AT414" s="25" t="s">
        <v>140</v>
      </c>
      <c r="AU414" s="25" t="s">
        <v>85</v>
      </c>
      <c r="AY414" s="25" t="s">
        <v>138</v>
      </c>
      <c r="BE414" s="245">
        <f>IF(N414="základní",J414,0)</f>
        <v>0</v>
      </c>
      <c r="BF414" s="245">
        <f>IF(N414="snížená",J414,0)</f>
        <v>0</v>
      </c>
      <c r="BG414" s="245">
        <f>IF(N414="zákl. přenesená",J414,0)</f>
        <v>0</v>
      </c>
      <c r="BH414" s="245">
        <f>IF(N414="sníž. přenesená",J414,0)</f>
        <v>0</v>
      </c>
      <c r="BI414" s="245">
        <f>IF(N414="nulová",J414,0)</f>
        <v>0</v>
      </c>
      <c r="BJ414" s="25" t="s">
        <v>24</v>
      </c>
      <c r="BK414" s="245">
        <f>ROUND(I414*H414,2)</f>
        <v>0</v>
      </c>
      <c r="BL414" s="25" t="s">
        <v>137</v>
      </c>
      <c r="BM414" s="25" t="s">
        <v>1335</v>
      </c>
    </row>
    <row r="415" spans="2:47" s="1" customFormat="1" ht="13.5">
      <c r="B415" s="47"/>
      <c r="C415" s="75"/>
      <c r="D415" s="246" t="s">
        <v>146</v>
      </c>
      <c r="E415" s="75"/>
      <c r="F415" s="247" t="s">
        <v>994</v>
      </c>
      <c r="G415" s="75"/>
      <c r="H415" s="75"/>
      <c r="I415" s="204"/>
      <c r="J415" s="75"/>
      <c r="K415" s="75"/>
      <c r="L415" s="73"/>
      <c r="M415" s="248"/>
      <c r="N415" s="48"/>
      <c r="O415" s="48"/>
      <c r="P415" s="48"/>
      <c r="Q415" s="48"/>
      <c r="R415" s="48"/>
      <c r="S415" s="48"/>
      <c r="T415" s="96"/>
      <c r="AT415" s="25" t="s">
        <v>146</v>
      </c>
      <c r="AU415" s="25" t="s">
        <v>85</v>
      </c>
    </row>
    <row r="416" spans="2:51" s="13" customFormat="1" ht="13.5">
      <c r="B416" s="262"/>
      <c r="C416" s="263"/>
      <c r="D416" s="246" t="s">
        <v>180</v>
      </c>
      <c r="E416" s="264" t="s">
        <v>22</v>
      </c>
      <c r="F416" s="265" t="s">
        <v>1336</v>
      </c>
      <c r="G416" s="263"/>
      <c r="H416" s="266">
        <v>16.25</v>
      </c>
      <c r="I416" s="267"/>
      <c r="J416" s="263"/>
      <c r="K416" s="263"/>
      <c r="L416" s="268"/>
      <c r="M416" s="269"/>
      <c r="N416" s="270"/>
      <c r="O416" s="270"/>
      <c r="P416" s="270"/>
      <c r="Q416" s="270"/>
      <c r="R416" s="270"/>
      <c r="S416" s="270"/>
      <c r="T416" s="271"/>
      <c r="AT416" s="272" t="s">
        <v>180</v>
      </c>
      <c r="AU416" s="272" t="s">
        <v>85</v>
      </c>
      <c r="AV416" s="13" t="s">
        <v>85</v>
      </c>
      <c r="AW416" s="13" t="s">
        <v>39</v>
      </c>
      <c r="AX416" s="13" t="s">
        <v>24</v>
      </c>
      <c r="AY416" s="272" t="s">
        <v>138</v>
      </c>
    </row>
    <row r="417" spans="2:65" s="1" customFormat="1" ht="25.5" customHeight="1">
      <c r="B417" s="47"/>
      <c r="C417" s="234" t="s">
        <v>684</v>
      </c>
      <c r="D417" s="234" t="s">
        <v>140</v>
      </c>
      <c r="E417" s="235" t="s">
        <v>1121</v>
      </c>
      <c r="F417" s="236" t="s">
        <v>1122</v>
      </c>
      <c r="G417" s="237" t="s">
        <v>314</v>
      </c>
      <c r="H417" s="238">
        <v>59.764</v>
      </c>
      <c r="I417" s="239"/>
      <c r="J417" s="240">
        <f>ROUND(I417*H417,2)</f>
        <v>0</v>
      </c>
      <c r="K417" s="236" t="s">
        <v>177</v>
      </c>
      <c r="L417" s="73"/>
      <c r="M417" s="241" t="s">
        <v>22</v>
      </c>
      <c r="N417" s="242" t="s">
        <v>47</v>
      </c>
      <c r="O417" s="48"/>
      <c r="P417" s="243">
        <f>O417*H417</f>
        <v>0</v>
      </c>
      <c r="Q417" s="243">
        <v>0</v>
      </c>
      <c r="R417" s="243">
        <f>Q417*H417</f>
        <v>0</v>
      </c>
      <c r="S417" s="243">
        <v>0</v>
      </c>
      <c r="T417" s="244">
        <f>S417*H417</f>
        <v>0</v>
      </c>
      <c r="AR417" s="25" t="s">
        <v>137</v>
      </c>
      <c r="AT417" s="25" t="s">
        <v>140</v>
      </c>
      <c r="AU417" s="25" t="s">
        <v>85</v>
      </c>
      <c r="AY417" s="25" t="s">
        <v>138</v>
      </c>
      <c r="BE417" s="245">
        <f>IF(N417="základní",J417,0)</f>
        <v>0</v>
      </c>
      <c r="BF417" s="245">
        <f>IF(N417="snížená",J417,0)</f>
        <v>0</v>
      </c>
      <c r="BG417" s="245">
        <f>IF(N417="zákl. přenesená",J417,0)</f>
        <v>0</v>
      </c>
      <c r="BH417" s="245">
        <f>IF(N417="sníž. přenesená",J417,0)</f>
        <v>0</v>
      </c>
      <c r="BI417" s="245">
        <f>IF(N417="nulová",J417,0)</f>
        <v>0</v>
      </c>
      <c r="BJ417" s="25" t="s">
        <v>24</v>
      </c>
      <c r="BK417" s="245">
        <f>ROUND(I417*H417,2)</f>
        <v>0</v>
      </c>
      <c r="BL417" s="25" t="s">
        <v>137</v>
      </c>
      <c r="BM417" s="25" t="s">
        <v>1337</v>
      </c>
    </row>
    <row r="418" spans="2:47" s="1" customFormat="1" ht="13.5">
      <c r="B418" s="47"/>
      <c r="C418" s="75"/>
      <c r="D418" s="246" t="s">
        <v>146</v>
      </c>
      <c r="E418" s="75"/>
      <c r="F418" s="247" t="s">
        <v>1124</v>
      </c>
      <c r="G418" s="75"/>
      <c r="H418" s="75"/>
      <c r="I418" s="204"/>
      <c r="J418" s="75"/>
      <c r="K418" s="75"/>
      <c r="L418" s="73"/>
      <c r="M418" s="248"/>
      <c r="N418" s="48"/>
      <c r="O418" s="48"/>
      <c r="P418" s="48"/>
      <c r="Q418" s="48"/>
      <c r="R418" s="48"/>
      <c r="S418" s="48"/>
      <c r="T418" s="96"/>
      <c r="AT418" s="25" t="s">
        <v>146</v>
      </c>
      <c r="AU418" s="25" t="s">
        <v>85</v>
      </c>
    </row>
    <row r="419" spans="2:51" s="13" customFormat="1" ht="13.5">
      <c r="B419" s="262"/>
      <c r="C419" s="263"/>
      <c r="D419" s="246" t="s">
        <v>180</v>
      </c>
      <c r="E419" s="264" t="s">
        <v>22</v>
      </c>
      <c r="F419" s="265" t="s">
        <v>1338</v>
      </c>
      <c r="G419" s="263"/>
      <c r="H419" s="266">
        <v>54.844</v>
      </c>
      <c r="I419" s="267"/>
      <c r="J419" s="263"/>
      <c r="K419" s="263"/>
      <c r="L419" s="268"/>
      <c r="M419" s="269"/>
      <c r="N419" s="270"/>
      <c r="O419" s="270"/>
      <c r="P419" s="270"/>
      <c r="Q419" s="270"/>
      <c r="R419" s="270"/>
      <c r="S419" s="270"/>
      <c r="T419" s="271"/>
      <c r="AT419" s="272" t="s">
        <v>180</v>
      </c>
      <c r="AU419" s="272" t="s">
        <v>85</v>
      </c>
      <c r="AV419" s="13" t="s">
        <v>85</v>
      </c>
      <c r="AW419" s="13" t="s">
        <v>39</v>
      </c>
      <c r="AX419" s="13" t="s">
        <v>76</v>
      </c>
      <c r="AY419" s="272" t="s">
        <v>138</v>
      </c>
    </row>
    <row r="420" spans="2:51" s="13" customFormat="1" ht="13.5">
      <c r="B420" s="262"/>
      <c r="C420" s="263"/>
      <c r="D420" s="246" t="s">
        <v>180</v>
      </c>
      <c r="E420" s="264" t="s">
        <v>22</v>
      </c>
      <c r="F420" s="265" t="s">
        <v>1329</v>
      </c>
      <c r="G420" s="263"/>
      <c r="H420" s="266">
        <v>4.92</v>
      </c>
      <c r="I420" s="267"/>
      <c r="J420" s="263"/>
      <c r="K420" s="263"/>
      <c r="L420" s="268"/>
      <c r="M420" s="269"/>
      <c r="N420" s="270"/>
      <c r="O420" s="270"/>
      <c r="P420" s="270"/>
      <c r="Q420" s="270"/>
      <c r="R420" s="270"/>
      <c r="S420" s="270"/>
      <c r="T420" s="271"/>
      <c r="AT420" s="272" t="s">
        <v>180</v>
      </c>
      <c r="AU420" s="272" t="s">
        <v>85</v>
      </c>
      <c r="AV420" s="13" t="s">
        <v>85</v>
      </c>
      <c r="AW420" s="13" t="s">
        <v>39</v>
      </c>
      <c r="AX420" s="13" t="s">
        <v>76</v>
      </c>
      <c r="AY420" s="272" t="s">
        <v>138</v>
      </c>
    </row>
    <row r="421" spans="2:51" s="14" customFormat="1" ht="13.5">
      <c r="B421" s="273"/>
      <c r="C421" s="274"/>
      <c r="D421" s="246" t="s">
        <v>180</v>
      </c>
      <c r="E421" s="275" t="s">
        <v>22</v>
      </c>
      <c r="F421" s="276" t="s">
        <v>183</v>
      </c>
      <c r="G421" s="274"/>
      <c r="H421" s="277">
        <v>59.764</v>
      </c>
      <c r="I421" s="278"/>
      <c r="J421" s="274"/>
      <c r="K421" s="274"/>
      <c r="L421" s="279"/>
      <c r="M421" s="280"/>
      <c r="N421" s="281"/>
      <c r="O421" s="281"/>
      <c r="P421" s="281"/>
      <c r="Q421" s="281"/>
      <c r="R421" s="281"/>
      <c r="S421" s="281"/>
      <c r="T421" s="282"/>
      <c r="AT421" s="283" t="s">
        <v>180</v>
      </c>
      <c r="AU421" s="283" t="s">
        <v>85</v>
      </c>
      <c r="AV421" s="14" t="s">
        <v>137</v>
      </c>
      <c r="AW421" s="14" t="s">
        <v>39</v>
      </c>
      <c r="AX421" s="14" t="s">
        <v>24</v>
      </c>
      <c r="AY421" s="283" t="s">
        <v>138</v>
      </c>
    </row>
    <row r="422" spans="2:65" s="1" customFormat="1" ht="25.5" customHeight="1">
      <c r="B422" s="47"/>
      <c r="C422" s="234" t="s">
        <v>937</v>
      </c>
      <c r="D422" s="234" t="s">
        <v>140</v>
      </c>
      <c r="E422" s="235" t="s">
        <v>667</v>
      </c>
      <c r="F422" s="236" t="s">
        <v>668</v>
      </c>
      <c r="G422" s="237" t="s">
        <v>314</v>
      </c>
      <c r="H422" s="238">
        <v>212.852</v>
      </c>
      <c r="I422" s="239"/>
      <c r="J422" s="240">
        <f>ROUND(I422*H422,2)</f>
        <v>0</v>
      </c>
      <c r="K422" s="236" t="s">
        <v>177</v>
      </c>
      <c r="L422" s="73"/>
      <c r="M422" s="241" t="s">
        <v>22</v>
      </c>
      <c r="N422" s="242" t="s">
        <v>47</v>
      </c>
      <c r="O422" s="48"/>
      <c r="P422" s="243">
        <f>O422*H422</f>
        <v>0</v>
      </c>
      <c r="Q422" s="243">
        <v>0</v>
      </c>
      <c r="R422" s="243">
        <f>Q422*H422</f>
        <v>0</v>
      </c>
      <c r="S422" s="243">
        <v>0</v>
      </c>
      <c r="T422" s="244">
        <f>S422*H422</f>
        <v>0</v>
      </c>
      <c r="AR422" s="25" t="s">
        <v>137</v>
      </c>
      <c r="AT422" s="25" t="s">
        <v>140</v>
      </c>
      <c r="AU422" s="25" t="s">
        <v>85</v>
      </c>
      <c r="AY422" s="25" t="s">
        <v>138</v>
      </c>
      <c r="BE422" s="245">
        <f>IF(N422="základní",J422,0)</f>
        <v>0</v>
      </c>
      <c r="BF422" s="245">
        <f>IF(N422="snížená",J422,0)</f>
        <v>0</v>
      </c>
      <c r="BG422" s="245">
        <f>IF(N422="zákl. přenesená",J422,0)</f>
        <v>0</v>
      </c>
      <c r="BH422" s="245">
        <f>IF(N422="sníž. přenesená",J422,0)</f>
        <v>0</v>
      </c>
      <c r="BI422" s="245">
        <f>IF(N422="nulová",J422,0)</f>
        <v>0</v>
      </c>
      <c r="BJ422" s="25" t="s">
        <v>24</v>
      </c>
      <c r="BK422" s="245">
        <f>ROUND(I422*H422,2)</f>
        <v>0</v>
      </c>
      <c r="BL422" s="25" t="s">
        <v>137</v>
      </c>
      <c r="BM422" s="25" t="s">
        <v>669</v>
      </c>
    </row>
    <row r="423" spans="2:47" s="1" customFormat="1" ht="13.5">
      <c r="B423" s="47"/>
      <c r="C423" s="75"/>
      <c r="D423" s="246" t="s">
        <v>146</v>
      </c>
      <c r="E423" s="75"/>
      <c r="F423" s="247" t="s">
        <v>670</v>
      </c>
      <c r="G423" s="75"/>
      <c r="H423" s="75"/>
      <c r="I423" s="204"/>
      <c r="J423" s="75"/>
      <c r="K423" s="75"/>
      <c r="L423" s="73"/>
      <c r="M423" s="248"/>
      <c r="N423" s="48"/>
      <c r="O423" s="48"/>
      <c r="P423" s="48"/>
      <c r="Q423" s="48"/>
      <c r="R423" s="48"/>
      <c r="S423" s="48"/>
      <c r="T423" s="96"/>
      <c r="AT423" s="25" t="s">
        <v>146</v>
      </c>
      <c r="AU423" s="25" t="s">
        <v>85</v>
      </c>
    </row>
    <row r="424" spans="2:51" s="13" customFormat="1" ht="13.5">
      <c r="B424" s="262"/>
      <c r="C424" s="263"/>
      <c r="D424" s="246" t="s">
        <v>180</v>
      </c>
      <c r="E424" s="264" t="s">
        <v>22</v>
      </c>
      <c r="F424" s="265" t="s">
        <v>1330</v>
      </c>
      <c r="G424" s="263"/>
      <c r="H424" s="266">
        <v>212.852</v>
      </c>
      <c r="I424" s="267"/>
      <c r="J424" s="263"/>
      <c r="K424" s="263"/>
      <c r="L424" s="268"/>
      <c r="M424" s="269"/>
      <c r="N424" s="270"/>
      <c r="O424" s="270"/>
      <c r="P424" s="270"/>
      <c r="Q424" s="270"/>
      <c r="R424" s="270"/>
      <c r="S424" s="270"/>
      <c r="T424" s="271"/>
      <c r="AT424" s="272" t="s">
        <v>180</v>
      </c>
      <c r="AU424" s="272" t="s">
        <v>85</v>
      </c>
      <c r="AV424" s="13" t="s">
        <v>85</v>
      </c>
      <c r="AW424" s="13" t="s">
        <v>39</v>
      </c>
      <c r="AX424" s="13" t="s">
        <v>76</v>
      </c>
      <c r="AY424" s="272" t="s">
        <v>138</v>
      </c>
    </row>
    <row r="425" spans="2:51" s="14" customFormat="1" ht="13.5">
      <c r="B425" s="273"/>
      <c r="C425" s="274"/>
      <c r="D425" s="246" t="s">
        <v>180</v>
      </c>
      <c r="E425" s="275" t="s">
        <v>22</v>
      </c>
      <c r="F425" s="276" t="s">
        <v>183</v>
      </c>
      <c r="G425" s="274"/>
      <c r="H425" s="277">
        <v>212.852</v>
      </c>
      <c r="I425" s="278"/>
      <c r="J425" s="274"/>
      <c r="K425" s="274"/>
      <c r="L425" s="279"/>
      <c r="M425" s="280"/>
      <c r="N425" s="281"/>
      <c r="O425" s="281"/>
      <c r="P425" s="281"/>
      <c r="Q425" s="281"/>
      <c r="R425" s="281"/>
      <c r="S425" s="281"/>
      <c r="T425" s="282"/>
      <c r="AT425" s="283" t="s">
        <v>180</v>
      </c>
      <c r="AU425" s="283" t="s">
        <v>85</v>
      </c>
      <c r="AV425" s="14" t="s">
        <v>137</v>
      </c>
      <c r="AW425" s="14" t="s">
        <v>39</v>
      </c>
      <c r="AX425" s="14" t="s">
        <v>24</v>
      </c>
      <c r="AY425" s="283" t="s">
        <v>138</v>
      </c>
    </row>
    <row r="426" spans="2:65" s="1" customFormat="1" ht="25.5" customHeight="1">
      <c r="B426" s="47"/>
      <c r="C426" s="234" t="s">
        <v>939</v>
      </c>
      <c r="D426" s="234" t="s">
        <v>140</v>
      </c>
      <c r="E426" s="235" t="s">
        <v>672</v>
      </c>
      <c r="F426" s="236" t="s">
        <v>673</v>
      </c>
      <c r="G426" s="237" t="s">
        <v>314</v>
      </c>
      <c r="H426" s="238">
        <v>184.45</v>
      </c>
      <c r="I426" s="239"/>
      <c r="J426" s="240">
        <f>ROUND(I426*H426,2)</f>
        <v>0</v>
      </c>
      <c r="K426" s="236" t="s">
        <v>177</v>
      </c>
      <c r="L426" s="73"/>
      <c r="M426" s="241" t="s">
        <v>22</v>
      </c>
      <c r="N426" s="242" t="s">
        <v>47</v>
      </c>
      <c r="O426" s="48"/>
      <c r="P426" s="243">
        <f>O426*H426</f>
        <v>0</v>
      </c>
      <c r="Q426" s="243">
        <v>0</v>
      </c>
      <c r="R426" s="243">
        <f>Q426*H426</f>
        <v>0</v>
      </c>
      <c r="S426" s="243">
        <v>0</v>
      </c>
      <c r="T426" s="244">
        <f>S426*H426</f>
        <v>0</v>
      </c>
      <c r="AR426" s="25" t="s">
        <v>137</v>
      </c>
      <c r="AT426" s="25" t="s">
        <v>140</v>
      </c>
      <c r="AU426" s="25" t="s">
        <v>85</v>
      </c>
      <c r="AY426" s="25" t="s">
        <v>138</v>
      </c>
      <c r="BE426" s="245">
        <f>IF(N426="základní",J426,0)</f>
        <v>0</v>
      </c>
      <c r="BF426" s="245">
        <f>IF(N426="snížená",J426,0)</f>
        <v>0</v>
      </c>
      <c r="BG426" s="245">
        <f>IF(N426="zákl. přenesená",J426,0)</f>
        <v>0</v>
      </c>
      <c r="BH426" s="245">
        <f>IF(N426="sníž. přenesená",J426,0)</f>
        <v>0</v>
      </c>
      <c r="BI426" s="245">
        <f>IF(N426="nulová",J426,0)</f>
        <v>0</v>
      </c>
      <c r="BJ426" s="25" t="s">
        <v>24</v>
      </c>
      <c r="BK426" s="245">
        <f>ROUND(I426*H426,2)</f>
        <v>0</v>
      </c>
      <c r="BL426" s="25" t="s">
        <v>137</v>
      </c>
      <c r="BM426" s="25" t="s">
        <v>674</v>
      </c>
    </row>
    <row r="427" spans="2:47" s="1" customFormat="1" ht="13.5">
      <c r="B427" s="47"/>
      <c r="C427" s="75"/>
      <c r="D427" s="246" t="s">
        <v>146</v>
      </c>
      <c r="E427" s="75"/>
      <c r="F427" s="247" t="s">
        <v>316</v>
      </c>
      <c r="G427" s="75"/>
      <c r="H427" s="75"/>
      <c r="I427" s="204"/>
      <c r="J427" s="75"/>
      <c r="K427" s="75"/>
      <c r="L427" s="73"/>
      <c r="M427" s="248"/>
      <c r="N427" s="48"/>
      <c r="O427" s="48"/>
      <c r="P427" s="48"/>
      <c r="Q427" s="48"/>
      <c r="R427" s="48"/>
      <c r="S427" s="48"/>
      <c r="T427" s="96"/>
      <c r="AT427" s="25" t="s">
        <v>146</v>
      </c>
      <c r="AU427" s="25" t="s">
        <v>85</v>
      </c>
    </row>
    <row r="428" spans="2:51" s="13" customFormat="1" ht="13.5">
      <c r="B428" s="262"/>
      <c r="C428" s="263"/>
      <c r="D428" s="246" t="s">
        <v>180</v>
      </c>
      <c r="E428" s="264" t="s">
        <v>22</v>
      </c>
      <c r="F428" s="265" t="s">
        <v>1326</v>
      </c>
      <c r="G428" s="263"/>
      <c r="H428" s="266">
        <v>184.45</v>
      </c>
      <c r="I428" s="267"/>
      <c r="J428" s="263"/>
      <c r="K428" s="263"/>
      <c r="L428" s="268"/>
      <c r="M428" s="269"/>
      <c r="N428" s="270"/>
      <c r="O428" s="270"/>
      <c r="P428" s="270"/>
      <c r="Q428" s="270"/>
      <c r="R428" s="270"/>
      <c r="S428" s="270"/>
      <c r="T428" s="271"/>
      <c r="AT428" s="272" t="s">
        <v>180</v>
      </c>
      <c r="AU428" s="272" t="s">
        <v>85</v>
      </c>
      <c r="AV428" s="13" t="s">
        <v>85</v>
      </c>
      <c r="AW428" s="13" t="s">
        <v>39</v>
      </c>
      <c r="AX428" s="13" t="s">
        <v>76</v>
      </c>
      <c r="AY428" s="272" t="s">
        <v>138</v>
      </c>
    </row>
    <row r="429" spans="2:51" s="14" customFormat="1" ht="13.5">
      <c r="B429" s="273"/>
      <c r="C429" s="274"/>
      <c r="D429" s="246" t="s">
        <v>180</v>
      </c>
      <c r="E429" s="275" t="s">
        <v>22</v>
      </c>
      <c r="F429" s="276" t="s">
        <v>183</v>
      </c>
      <c r="G429" s="274"/>
      <c r="H429" s="277">
        <v>184.45</v>
      </c>
      <c r="I429" s="278"/>
      <c r="J429" s="274"/>
      <c r="K429" s="274"/>
      <c r="L429" s="279"/>
      <c r="M429" s="280"/>
      <c r="N429" s="281"/>
      <c r="O429" s="281"/>
      <c r="P429" s="281"/>
      <c r="Q429" s="281"/>
      <c r="R429" s="281"/>
      <c r="S429" s="281"/>
      <c r="T429" s="282"/>
      <c r="AT429" s="283" t="s">
        <v>180</v>
      </c>
      <c r="AU429" s="283" t="s">
        <v>85</v>
      </c>
      <c r="AV429" s="14" t="s">
        <v>137</v>
      </c>
      <c r="AW429" s="14" t="s">
        <v>39</v>
      </c>
      <c r="AX429" s="14" t="s">
        <v>24</v>
      </c>
      <c r="AY429" s="283" t="s">
        <v>138</v>
      </c>
    </row>
    <row r="430" spans="2:63" s="11" customFormat="1" ht="29.85" customHeight="1">
      <c r="B430" s="218"/>
      <c r="C430" s="219"/>
      <c r="D430" s="220" t="s">
        <v>75</v>
      </c>
      <c r="E430" s="232" t="s">
        <v>676</v>
      </c>
      <c r="F430" s="232" t="s">
        <v>677</v>
      </c>
      <c r="G430" s="219"/>
      <c r="H430" s="219"/>
      <c r="I430" s="222"/>
      <c r="J430" s="233">
        <f>BK430</f>
        <v>0</v>
      </c>
      <c r="K430" s="219"/>
      <c r="L430" s="224"/>
      <c r="M430" s="225"/>
      <c r="N430" s="226"/>
      <c r="O430" s="226"/>
      <c r="P430" s="227">
        <f>SUM(P431:P438)</f>
        <v>0</v>
      </c>
      <c r="Q430" s="226"/>
      <c r="R430" s="227">
        <f>SUM(R431:R438)</f>
        <v>0</v>
      </c>
      <c r="S430" s="226"/>
      <c r="T430" s="228">
        <f>SUM(T431:T438)</f>
        <v>0</v>
      </c>
      <c r="AR430" s="229" t="s">
        <v>24</v>
      </c>
      <c r="AT430" s="230" t="s">
        <v>75</v>
      </c>
      <c r="AU430" s="230" t="s">
        <v>24</v>
      </c>
      <c r="AY430" s="229" t="s">
        <v>138</v>
      </c>
      <c r="BK430" s="231">
        <f>SUM(BK431:BK438)</f>
        <v>0</v>
      </c>
    </row>
    <row r="431" spans="2:65" s="1" customFormat="1" ht="25.5" customHeight="1">
      <c r="B431" s="47"/>
      <c r="C431" s="234" t="s">
        <v>941</v>
      </c>
      <c r="D431" s="234" t="s">
        <v>140</v>
      </c>
      <c r="E431" s="235" t="s">
        <v>679</v>
      </c>
      <c r="F431" s="236" t="s">
        <v>680</v>
      </c>
      <c r="G431" s="237" t="s">
        <v>314</v>
      </c>
      <c r="H431" s="238">
        <v>473.043</v>
      </c>
      <c r="I431" s="239"/>
      <c r="J431" s="240">
        <f>ROUND(I431*H431,2)</f>
        <v>0</v>
      </c>
      <c r="K431" s="236" t="s">
        <v>177</v>
      </c>
      <c r="L431" s="73"/>
      <c r="M431" s="241" t="s">
        <v>22</v>
      </c>
      <c r="N431" s="242" t="s">
        <v>47</v>
      </c>
      <c r="O431" s="48"/>
      <c r="P431" s="243">
        <f>O431*H431</f>
        <v>0</v>
      </c>
      <c r="Q431" s="243">
        <v>0</v>
      </c>
      <c r="R431" s="243">
        <f>Q431*H431</f>
        <v>0</v>
      </c>
      <c r="S431" s="243">
        <v>0</v>
      </c>
      <c r="T431" s="244">
        <f>S431*H431</f>
        <v>0</v>
      </c>
      <c r="AR431" s="25" t="s">
        <v>137</v>
      </c>
      <c r="AT431" s="25" t="s">
        <v>140</v>
      </c>
      <c r="AU431" s="25" t="s">
        <v>85</v>
      </c>
      <c r="AY431" s="25" t="s">
        <v>138</v>
      </c>
      <c r="BE431" s="245">
        <f>IF(N431="základní",J431,0)</f>
        <v>0</v>
      </c>
      <c r="BF431" s="245">
        <f>IF(N431="snížená",J431,0)</f>
        <v>0</v>
      </c>
      <c r="BG431" s="245">
        <f>IF(N431="zákl. přenesená",J431,0)</f>
        <v>0</v>
      </c>
      <c r="BH431" s="245">
        <f>IF(N431="sníž. přenesená",J431,0)</f>
        <v>0</v>
      </c>
      <c r="BI431" s="245">
        <f>IF(N431="nulová",J431,0)</f>
        <v>0</v>
      </c>
      <c r="BJ431" s="25" t="s">
        <v>24</v>
      </c>
      <c r="BK431" s="245">
        <f>ROUND(I431*H431,2)</f>
        <v>0</v>
      </c>
      <c r="BL431" s="25" t="s">
        <v>137</v>
      </c>
      <c r="BM431" s="25" t="s">
        <v>681</v>
      </c>
    </row>
    <row r="432" spans="2:47" s="1" customFormat="1" ht="13.5">
      <c r="B432" s="47"/>
      <c r="C432" s="75"/>
      <c r="D432" s="246" t="s">
        <v>146</v>
      </c>
      <c r="E432" s="75"/>
      <c r="F432" s="247" t="s">
        <v>682</v>
      </c>
      <c r="G432" s="75"/>
      <c r="H432" s="75"/>
      <c r="I432" s="204"/>
      <c r="J432" s="75"/>
      <c r="K432" s="75"/>
      <c r="L432" s="73"/>
      <c r="M432" s="248"/>
      <c r="N432" s="48"/>
      <c r="O432" s="48"/>
      <c r="P432" s="48"/>
      <c r="Q432" s="48"/>
      <c r="R432" s="48"/>
      <c r="S432" s="48"/>
      <c r="T432" s="96"/>
      <c r="AT432" s="25" t="s">
        <v>146</v>
      </c>
      <c r="AU432" s="25" t="s">
        <v>85</v>
      </c>
    </row>
    <row r="433" spans="2:51" s="13" customFormat="1" ht="13.5">
      <c r="B433" s="262"/>
      <c r="C433" s="263"/>
      <c r="D433" s="246" t="s">
        <v>180</v>
      </c>
      <c r="E433" s="264" t="s">
        <v>22</v>
      </c>
      <c r="F433" s="265" t="s">
        <v>1339</v>
      </c>
      <c r="G433" s="263"/>
      <c r="H433" s="266">
        <v>473.043</v>
      </c>
      <c r="I433" s="267"/>
      <c r="J433" s="263"/>
      <c r="K433" s="263"/>
      <c r="L433" s="268"/>
      <c r="M433" s="269"/>
      <c r="N433" s="270"/>
      <c r="O433" s="270"/>
      <c r="P433" s="270"/>
      <c r="Q433" s="270"/>
      <c r="R433" s="270"/>
      <c r="S433" s="270"/>
      <c r="T433" s="271"/>
      <c r="AT433" s="272" t="s">
        <v>180</v>
      </c>
      <c r="AU433" s="272" t="s">
        <v>85</v>
      </c>
      <c r="AV433" s="13" t="s">
        <v>85</v>
      </c>
      <c r="AW433" s="13" t="s">
        <v>39</v>
      </c>
      <c r="AX433" s="13" t="s">
        <v>76</v>
      </c>
      <c r="AY433" s="272" t="s">
        <v>138</v>
      </c>
    </row>
    <row r="434" spans="2:51" s="14" customFormat="1" ht="13.5">
      <c r="B434" s="273"/>
      <c r="C434" s="274"/>
      <c r="D434" s="246" t="s">
        <v>180</v>
      </c>
      <c r="E434" s="275" t="s">
        <v>22</v>
      </c>
      <c r="F434" s="276" t="s">
        <v>183</v>
      </c>
      <c r="G434" s="274"/>
      <c r="H434" s="277">
        <v>473.043</v>
      </c>
      <c r="I434" s="278"/>
      <c r="J434" s="274"/>
      <c r="K434" s="274"/>
      <c r="L434" s="279"/>
      <c r="M434" s="280"/>
      <c r="N434" s="281"/>
      <c r="O434" s="281"/>
      <c r="P434" s="281"/>
      <c r="Q434" s="281"/>
      <c r="R434" s="281"/>
      <c r="S434" s="281"/>
      <c r="T434" s="282"/>
      <c r="AT434" s="283" t="s">
        <v>180</v>
      </c>
      <c r="AU434" s="283" t="s">
        <v>85</v>
      </c>
      <c r="AV434" s="14" t="s">
        <v>137</v>
      </c>
      <c r="AW434" s="14" t="s">
        <v>39</v>
      </c>
      <c r="AX434" s="14" t="s">
        <v>24</v>
      </c>
      <c r="AY434" s="283" t="s">
        <v>138</v>
      </c>
    </row>
    <row r="435" spans="2:65" s="1" customFormat="1" ht="16.5" customHeight="1">
      <c r="B435" s="47"/>
      <c r="C435" s="234" t="s">
        <v>943</v>
      </c>
      <c r="D435" s="234" t="s">
        <v>140</v>
      </c>
      <c r="E435" s="235" t="s">
        <v>685</v>
      </c>
      <c r="F435" s="236" t="s">
        <v>686</v>
      </c>
      <c r="G435" s="237" t="s">
        <v>314</v>
      </c>
      <c r="H435" s="238">
        <v>10.602</v>
      </c>
      <c r="I435" s="239"/>
      <c r="J435" s="240">
        <f>ROUND(I435*H435,2)</f>
        <v>0</v>
      </c>
      <c r="K435" s="236" t="s">
        <v>177</v>
      </c>
      <c r="L435" s="73"/>
      <c r="M435" s="241" t="s">
        <v>22</v>
      </c>
      <c r="N435" s="242" t="s">
        <v>47</v>
      </c>
      <c r="O435" s="48"/>
      <c r="P435" s="243">
        <f>O435*H435</f>
        <v>0</v>
      </c>
      <c r="Q435" s="243">
        <v>0</v>
      </c>
      <c r="R435" s="243">
        <f>Q435*H435</f>
        <v>0</v>
      </c>
      <c r="S435" s="243">
        <v>0</v>
      </c>
      <c r="T435" s="244">
        <f>S435*H435</f>
        <v>0</v>
      </c>
      <c r="AR435" s="25" t="s">
        <v>137</v>
      </c>
      <c r="AT435" s="25" t="s">
        <v>140</v>
      </c>
      <c r="AU435" s="25" t="s">
        <v>85</v>
      </c>
      <c r="AY435" s="25" t="s">
        <v>138</v>
      </c>
      <c r="BE435" s="245">
        <f>IF(N435="základní",J435,0)</f>
        <v>0</v>
      </c>
      <c r="BF435" s="245">
        <f>IF(N435="snížená",J435,0)</f>
        <v>0</v>
      </c>
      <c r="BG435" s="245">
        <f>IF(N435="zákl. přenesená",J435,0)</f>
        <v>0</v>
      </c>
      <c r="BH435" s="245">
        <f>IF(N435="sníž. přenesená",J435,0)</f>
        <v>0</v>
      </c>
      <c r="BI435" s="245">
        <f>IF(N435="nulová",J435,0)</f>
        <v>0</v>
      </c>
      <c r="BJ435" s="25" t="s">
        <v>24</v>
      </c>
      <c r="BK435" s="245">
        <f>ROUND(I435*H435,2)</f>
        <v>0</v>
      </c>
      <c r="BL435" s="25" t="s">
        <v>137</v>
      </c>
      <c r="BM435" s="25" t="s">
        <v>687</v>
      </c>
    </row>
    <row r="436" spans="2:47" s="1" customFormat="1" ht="13.5">
      <c r="B436" s="47"/>
      <c r="C436" s="75"/>
      <c r="D436" s="246" t="s">
        <v>146</v>
      </c>
      <c r="E436" s="75"/>
      <c r="F436" s="247" t="s">
        <v>688</v>
      </c>
      <c r="G436" s="75"/>
      <c r="H436" s="75"/>
      <c r="I436" s="204"/>
      <c r="J436" s="75"/>
      <c r="K436" s="75"/>
      <c r="L436" s="73"/>
      <c r="M436" s="248"/>
      <c r="N436" s="48"/>
      <c r="O436" s="48"/>
      <c r="P436" s="48"/>
      <c r="Q436" s="48"/>
      <c r="R436" s="48"/>
      <c r="S436" s="48"/>
      <c r="T436" s="96"/>
      <c r="AT436" s="25" t="s">
        <v>146</v>
      </c>
      <c r="AU436" s="25" t="s">
        <v>85</v>
      </c>
    </row>
    <row r="437" spans="2:51" s="13" customFormat="1" ht="13.5">
      <c r="B437" s="262"/>
      <c r="C437" s="263"/>
      <c r="D437" s="246" t="s">
        <v>180</v>
      </c>
      <c r="E437" s="264" t="s">
        <v>22</v>
      </c>
      <c r="F437" s="265" t="s">
        <v>1340</v>
      </c>
      <c r="G437" s="263"/>
      <c r="H437" s="266">
        <v>10.602</v>
      </c>
      <c r="I437" s="267"/>
      <c r="J437" s="263"/>
      <c r="K437" s="263"/>
      <c r="L437" s="268"/>
      <c r="M437" s="269"/>
      <c r="N437" s="270"/>
      <c r="O437" s="270"/>
      <c r="P437" s="270"/>
      <c r="Q437" s="270"/>
      <c r="R437" s="270"/>
      <c r="S437" s="270"/>
      <c r="T437" s="271"/>
      <c r="AT437" s="272" t="s">
        <v>180</v>
      </c>
      <c r="AU437" s="272" t="s">
        <v>85</v>
      </c>
      <c r="AV437" s="13" t="s">
        <v>85</v>
      </c>
      <c r="AW437" s="13" t="s">
        <v>39</v>
      </c>
      <c r="AX437" s="13" t="s">
        <v>76</v>
      </c>
      <c r="AY437" s="272" t="s">
        <v>138</v>
      </c>
    </row>
    <row r="438" spans="2:51" s="14" customFormat="1" ht="13.5">
      <c r="B438" s="273"/>
      <c r="C438" s="274"/>
      <c r="D438" s="246" t="s">
        <v>180</v>
      </c>
      <c r="E438" s="275" t="s">
        <v>22</v>
      </c>
      <c r="F438" s="276" t="s">
        <v>183</v>
      </c>
      <c r="G438" s="274"/>
      <c r="H438" s="277">
        <v>10.602</v>
      </c>
      <c r="I438" s="278"/>
      <c r="J438" s="274"/>
      <c r="K438" s="274"/>
      <c r="L438" s="279"/>
      <c r="M438" s="294"/>
      <c r="N438" s="295"/>
      <c r="O438" s="295"/>
      <c r="P438" s="295"/>
      <c r="Q438" s="295"/>
      <c r="R438" s="295"/>
      <c r="S438" s="295"/>
      <c r="T438" s="296"/>
      <c r="AT438" s="283" t="s">
        <v>180</v>
      </c>
      <c r="AU438" s="283" t="s">
        <v>85</v>
      </c>
      <c r="AV438" s="14" t="s">
        <v>137</v>
      </c>
      <c r="AW438" s="14" t="s">
        <v>39</v>
      </c>
      <c r="AX438" s="14" t="s">
        <v>24</v>
      </c>
      <c r="AY438" s="283" t="s">
        <v>138</v>
      </c>
    </row>
    <row r="439" spans="2:12" s="1" customFormat="1" ht="6.95" customHeight="1">
      <c r="B439" s="68"/>
      <c r="C439" s="69"/>
      <c r="D439" s="69"/>
      <c r="E439" s="69"/>
      <c r="F439" s="69"/>
      <c r="G439" s="69"/>
      <c r="H439" s="69"/>
      <c r="I439" s="179"/>
      <c r="J439" s="69"/>
      <c r="K439" s="69"/>
      <c r="L439" s="73"/>
    </row>
  </sheetData>
  <sheetProtection password="CC35" sheet="1" objects="1" scenarios="1" formatColumns="0" formatRows="0" autoFilter="0"/>
  <autoFilter ref="C83:K438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2"/>
      <c r="B1" s="150"/>
      <c r="C1" s="150"/>
      <c r="D1" s="151" t="s">
        <v>1</v>
      </c>
      <c r="E1" s="150"/>
      <c r="F1" s="152" t="s">
        <v>104</v>
      </c>
      <c r="G1" s="152" t="s">
        <v>105</v>
      </c>
      <c r="H1" s="152"/>
      <c r="I1" s="153"/>
      <c r="J1" s="152" t="s">
        <v>106</v>
      </c>
      <c r="K1" s="151" t="s">
        <v>107</v>
      </c>
      <c r="L1" s="152" t="s">
        <v>108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AT2" s="25" t="s">
        <v>103</v>
      </c>
    </row>
    <row r="3" spans="2:46" ht="6.95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 spans="2:11" ht="13.5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spans="2:11" ht="16.5" customHeight="1">
      <c r="B7" s="29"/>
      <c r="C7" s="30"/>
      <c r="D7" s="30"/>
      <c r="E7" s="156" t="str">
        <f>'Rekapitulace stavby'!K6</f>
        <v>PLÁNICE - OBNOVA A DOSTAVBA VODOVODU A KANALIZACE</v>
      </c>
      <c r="F7" s="41"/>
      <c r="G7" s="41"/>
      <c r="H7" s="41"/>
      <c r="I7" s="155"/>
      <c r="J7" s="30"/>
      <c r="K7" s="32"/>
    </row>
    <row r="8" spans="2:11" s="1" customFormat="1" ht="13.5">
      <c r="B8" s="47"/>
      <c r="C8" s="48"/>
      <c r="D8" s="41" t="s">
        <v>110</v>
      </c>
      <c r="E8" s="48"/>
      <c r="F8" s="48"/>
      <c r="G8" s="48"/>
      <c r="H8" s="48"/>
      <c r="I8" s="157"/>
      <c r="J8" s="48"/>
      <c r="K8" s="52"/>
    </row>
    <row r="9" spans="2:11" s="1" customFormat="1" ht="36.95" customHeight="1">
      <c r="B9" s="47"/>
      <c r="C9" s="48"/>
      <c r="D9" s="48"/>
      <c r="E9" s="158" t="s">
        <v>1341</v>
      </c>
      <c r="F9" s="48"/>
      <c r="G9" s="48"/>
      <c r="H9" s="48"/>
      <c r="I9" s="157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pans="2:11" s="1" customFormat="1" ht="14.4" customHeight="1">
      <c r="B11" s="47"/>
      <c r="C11" s="48"/>
      <c r="D11" s="41" t="s">
        <v>21</v>
      </c>
      <c r="E11" s="48"/>
      <c r="F11" s="36" t="s">
        <v>22</v>
      </c>
      <c r="G11" s="48"/>
      <c r="H11" s="48"/>
      <c r="I11" s="159" t="s">
        <v>23</v>
      </c>
      <c r="J11" s="36" t="s">
        <v>22</v>
      </c>
      <c r="K11" s="52"/>
    </row>
    <row r="12" spans="2:11" s="1" customFormat="1" ht="14.4" customHeight="1">
      <c r="B12" s="47"/>
      <c r="C12" s="48"/>
      <c r="D12" s="41" t="s">
        <v>25</v>
      </c>
      <c r="E12" s="48"/>
      <c r="F12" s="36" t="s">
        <v>26</v>
      </c>
      <c r="G12" s="48"/>
      <c r="H12" s="48"/>
      <c r="I12" s="159" t="s">
        <v>27</v>
      </c>
      <c r="J12" s="160" t="str">
        <f>'Rekapitulace stavby'!AN8</f>
        <v>28. 11. 2018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pans="2:11" s="1" customFormat="1" ht="14.4" customHeight="1">
      <c r="B14" s="47"/>
      <c r="C14" s="48"/>
      <c r="D14" s="41" t="s">
        <v>31</v>
      </c>
      <c r="E14" s="48"/>
      <c r="F14" s="48"/>
      <c r="G14" s="48"/>
      <c r="H14" s="48"/>
      <c r="I14" s="159" t="s">
        <v>32</v>
      </c>
      <c r="J14" s="36" t="s">
        <v>22</v>
      </c>
      <c r="K14" s="52"/>
    </row>
    <row r="15" spans="2:11" s="1" customFormat="1" ht="18" customHeight="1">
      <c r="B15" s="47"/>
      <c r="C15" s="48"/>
      <c r="D15" s="48"/>
      <c r="E15" s="36" t="s">
        <v>33</v>
      </c>
      <c r="F15" s="48"/>
      <c r="G15" s="48"/>
      <c r="H15" s="48"/>
      <c r="I15" s="159" t="s">
        <v>34</v>
      </c>
      <c r="J15" s="36" t="s">
        <v>22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pans="2:11" s="1" customFormat="1" ht="14.4" customHeight="1">
      <c r="B17" s="47"/>
      <c r="C17" s="48"/>
      <c r="D17" s="41" t="s">
        <v>35</v>
      </c>
      <c r="E17" s="48"/>
      <c r="F17" s="48"/>
      <c r="G17" s="48"/>
      <c r="H17" s="48"/>
      <c r="I17" s="159" t="s">
        <v>32</v>
      </c>
      <c r="J17" s="36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34</v>
      </c>
      <c r="J18" s="36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pans="2:11" s="1" customFormat="1" ht="14.4" customHeight="1">
      <c r="B20" s="47"/>
      <c r="C20" s="48"/>
      <c r="D20" s="41" t="s">
        <v>37</v>
      </c>
      <c r="E20" s="48"/>
      <c r="F20" s="48"/>
      <c r="G20" s="48"/>
      <c r="H20" s="48"/>
      <c r="I20" s="159" t="s">
        <v>32</v>
      </c>
      <c r="J20" s="36" t="s">
        <v>22</v>
      </c>
      <c r="K20" s="52"/>
    </row>
    <row r="21" spans="2:11" s="1" customFormat="1" ht="18" customHeight="1">
      <c r="B21" s="47"/>
      <c r="C21" s="48"/>
      <c r="D21" s="48"/>
      <c r="E21" s="36" t="s">
        <v>38</v>
      </c>
      <c r="F21" s="48"/>
      <c r="G21" s="48"/>
      <c r="H21" s="48"/>
      <c r="I21" s="159" t="s">
        <v>34</v>
      </c>
      <c r="J21" s="36" t="s">
        <v>22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pans="2:11" s="1" customFormat="1" ht="14.4" customHeight="1">
      <c r="B23" s="47"/>
      <c r="C23" s="48"/>
      <c r="D23" s="41" t="s">
        <v>40</v>
      </c>
      <c r="E23" s="48"/>
      <c r="F23" s="48"/>
      <c r="G23" s="48"/>
      <c r="H23" s="48"/>
      <c r="I23" s="157"/>
      <c r="J23" s="48"/>
      <c r="K23" s="52"/>
    </row>
    <row r="24" spans="2:11" s="7" customFormat="1" ht="16.5" customHeight="1">
      <c r="B24" s="161"/>
      <c r="C24" s="162"/>
      <c r="D24" s="162"/>
      <c r="E24" s="45" t="s">
        <v>22</v>
      </c>
      <c r="F24" s="45"/>
      <c r="G24" s="45"/>
      <c r="H24" s="45"/>
      <c r="I24" s="163"/>
      <c r="J24" s="162"/>
      <c r="K24" s="164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pans="2:11" s="1" customFormat="1" ht="25.4" customHeight="1">
      <c r="B27" s="47"/>
      <c r="C27" s="48"/>
      <c r="D27" s="167" t="s">
        <v>42</v>
      </c>
      <c r="E27" s="48"/>
      <c r="F27" s="48"/>
      <c r="G27" s="48"/>
      <c r="H27" s="48"/>
      <c r="I27" s="157"/>
      <c r="J27" s="168">
        <f>ROUND(J84,2)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pans="2:11" s="1" customFormat="1" ht="14.4" customHeight="1">
      <c r="B29" s="47"/>
      <c r="C29" s="48"/>
      <c r="D29" s="48"/>
      <c r="E29" s="48"/>
      <c r="F29" s="53" t="s">
        <v>44</v>
      </c>
      <c r="G29" s="48"/>
      <c r="H29" s="48"/>
      <c r="I29" s="169" t="s">
        <v>43</v>
      </c>
      <c r="J29" s="53" t="s">
        <v>45</v>
      </c>
      <c r="K29" s="52"/>
    </row>
    <row r="30" spans="2:11" s="1" customFormat="1" ht="14.4" customHeight="1">
      <c r="B30" s="47"/>
      <c r="C30" s="48"/>
      <c r="D30" s="56" t="s">
        <v>46</v>
      </c>
      <c r="E30" s="56" t="s">
        <v>47</v>
      </c>
      <c r="F30" s="170">
        <f>ROUND(SUM(BE84:BE410),2)</f>
        <v>0</v>
      </c>
      <c r="G30" s="48"/>
      <c r="H30" s="48"/>
      <c r="I30" s="171">
        <v>0.21</v>
      </c>
      <c r="J30" s="170">
        <f>ROUND(ROUND((SUM(BE84:BE410)),2)*I30,2)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48</v>
      </c>
      <c r="F31" s="170">
        <f>ROUND(SUM(BF84:BF410),2)</f>
        <v>0</v>
      </c>
      <c r="G31" s="48"/>
      <c r="H31" s="48"/>
      <c r="I31" s="171">
        <v>0.15</v>
      </c>
      <c r="J31" s="170">
        <f>ROUND(ROUND((SUM(BF84:BF410)),2)*I31,2)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49</v>
      </c>
      <c r="F32" s="170">
        <f>ROUND(SUM(BG84:BG410),2)</f>
        <v>0</v>
      </c>
      <c r="G32" s="48"/>
      <c r="H32" s="48"/>
      <c r="I32" s="171">
        <v>0.21</v>
      </c>
      <c r="J32" s="170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50</v>
      </c>
      <c r="F33" s="170">
        <f>ROUND(SUM(BH84:BH410),2)</f>
        <v>0</v>
      </c>
      <c r="G33" s="48"/>
      <c r="H33" s="48"/>
      <c r="I33" s="171">
        <v>0.15</v>
      </c>
      <c r="J33" s="170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51</v>
      </c>
      <c r="F34" s="170">
        <f>ROUND(SUM(BI84:BI410),2)</f>
        <v>0</v>
      </c>
      <c r="G34" s="48"/>
      <c r="H34" s="48"/>
      <c r="I34" s="171">
        <v>0</v>
      </c>
      <c r="J34" s="170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pans="2:11" s="1" customFormat="1" ht="25.4" customHeight="1">
      <c r="B36" s="47"/>
      <c r="C36" s="172"/>
      <c r="D36" s="173" t="s">
        <v>52</v>
      </c>
      <c r="E36" s="99"/>
      <c r="F36" s="99"/>
      <c r="G36" s="174" t="s">
        <v>53</v>
      </c>
      <c r="H36" s="175" t="s">
        <v>54</v>
      </c>
      <c r="I36" s="176"/>
      <c r="J36" s="177">
        <f>SUM(J27:J34)</f>
        <v>0</v>
      </c>
      <c r="K36" s="178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pans="2:11" s="1" customFormat="1" ht="6.95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pans="2:11" s="1" customFormat="1" ht="36.95" customHeight="1">
      <c r="B42" s="47"/>
      <c r="C42" s="31" t="s">
        <v>112</v>
      </c>
      <c r="D42" s="48"/>
      <c r="E42" s="48"/>
      <c r="F42" s="48"/>
      <c r="G42" s="48"/>
      <c r="H42" s="48"/>
      <c r="I42" s="157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pans="2:11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pans="2:11" s="1" customFormat="1" ht="16.5" customHeight="1">
      <c r="B45" s="47"/>
      <c r="C45" s="48"/>
      <c r="D45" s="48"/>
      <c r="E45" s="156" t="str">
        <f>E7</f>
        <v>PLÁNICE - OBNOVA A DOSTAVBA VODOVODU A KANALIZACE</v>
      </c>
      <c r="F45" s="41"/>
      <c r="G45" s="41"/>
      <c r="H45" s="41"/>
      <c r="I45" s="157"/>
      <c r="J45" s="48"/>
      <c r="K45" s="52"/>
    </row>
    <row r="46" spans="2:11" s="1" customFormat="1" ht="14.4" customHeight="1">
      <c r="B46" s="47"/>
      <c r="C46" s="41" t="s">
        <v>110</v>
      </c>
      <c r="D46" s="48"/>
      <c r="E46" s="48"/>
      <c r="F46" s="48"/>
      <c r="G46" s="48"/>
      <c r="H46" s="48"/>
      <c r="I46" s="157"/>
      <c r="J46" s="48"/>
      <c r="K46" s="52"/>
    </row>
    <row r="47" spans="2:11" s="1" customFormat="1" ht="17.25" customHeight="1">
      <c r="B47" s="47"/>
      <c r="C47" s="48"/>
      <c r="D47" s="48"/>
      <c r="E47" s="158" t="str">
        <f>E9</f>
        <v>SO 309 - Provizorní vodovod</v>
      </c>
      <c r="F47" s="48"/>
      <c r="G47" s="48"/>
      <c r="H47" s="48"/>
      <c r="I47" s="157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pans="2:11" s="1" customFormat="1" ht="18" customHeight="1">
      <c r="B49" s="47"/>
      <c r="C49" s="41" t="s">
        <v>25</v>
      </c>
      <c r="D49" s="48"/>
      <c r="E49" s="48"/>
      <c r="F49" s="36" t="str">
        <f>F12</f>
        <v xml:space="preserve"> </v>
      </c>
      <c r="G49" s="48"/>
      <c r="H49" s="48"/>
      <c r="I49" s="159" t="s">
        <v>27</v>
      </c>
      <c r="J49" s="160" t="str">
        <f>IF(J12="","",J12)</f>
        <v>28. 11. 2018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pans="2:11" s="1" customFormat="1" ht="13.5">
      <c r="B51" s="47"/>
      <c r="C51" s="41" t="s">
        <v>31</v>
      </c>
      <c r="D51" s="48"/>
      <c r="E51" s="48"/>
      <c r="F51" s="36" t="str">
        <f>E15</f>
        <v>Město Plánice</v>
      </c>
      <c r="G51" s="48"/>
      <c r="H51" s="48"/>
      <c r="I51" s="159" t="s">
        <v>37</v>
      </c>
      <c r="J51" s="45" t="str">
        <f>E21</f>
        <v>Valbek, spol. s r.o.</v>
      </c>
      <c r="K51" s="52"/>
    </row>
    <row r="52" spans="2:11" s="1" customFormat="1" ht="14.4" customHeight="1">
      <c r="B52" s="47"/>
      <c r="C52" s="41" t="s">
        <v>35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pans="2:11" s="1" customFormat="1" ht="29.25" customHeight="1">
      <c r="B54" s="47"/>
      <c r="C54" s="185" t="s">
        <v>113</v>
      </c>
      <c r="D54" s="172"/>
      <c r="E54" s="172"/>
      <c r="F54" s="172"/>
      <c r="G54" s="172"/>
      <c r="H54" s="172"/>
      <c r="I54" s="186"/>
      <c r="J54" s="187" t="s">
        <v>114</v>
      </c>
      <c r="K54" s="188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pans="2:47" s="1" customFormat="1" ht="29.25" customHeight="1">
      <c r="B56" s="47"/>
      <c r="C56" s="189" t="s">
        <v>115</v>
      </c>
      <c r="D56" s="48"/>
      <c r="E56" s="48"/>
      <c r="F56" s="48"/>
      <c r="G56" s="48"/>
      <c r="H56" s="48"/>
      <c r="I56" s="157"/>
      <c r="J56" s="168">
        <f>J84</f>
        <v>0</v>
      </c>
      <c r="K56" s="52"/>
      <c r="AU56" s="25" t="s">
        <v>116</v>
      </c>
    </row>
    <row r="57" spans="2:11" s="8" customFormat="1" ht="24.95" customHeight="1">
      <c r="B57" s="190"/>
      <c r="C57" s="191"/>
      <c r="D57" s="192" t="s">
        <v>163</v>
      </c>
      <c r="E57" s="193"/>
      <c r="F57" s="193"/>
      <c r="G57" s="193"/>
      <c r="H57" s="193"/>
      <c r="I57" s="194"/>
      <c r="J57" s="195">
        <f>J85</f>
        <v>0</v>
      </c>
      <c r="K57" s="196"/>
    </row>
    <row r="58" spans="2:11" s="9" customFormat="1" ht="19.9" customHeight="1">
      <c r="B58" s="197"/>
      <c r="C58" s="198"/>
      <c r="D58" s="199" t="s">
        <v>164</v>
      </c>
      <c r="E58" s="200"/>
      <c r="F58" s="200"/>
      <c r="G58" s="200"/>
      <c r="H58" s="200"/>
      <c r="I58" s="201"/>
      <c r="J58" s="202">
        <f>J86</f>
        <v>0</v>
      </c>
      <c r="K58" s="203"/>
    </row>
    <row r="59" spans="2:11" s="9" customFormat="1" ht="19.9" customHeight="1">
      <c r="B59" s="197"/>
      <c r="C59" s="198"/>
      <c r="D59" s="199" t="s">
        <v>165</v>
      </c>
      <c r="E59" s="200"/>
      <c r="F59" s="200"/>
      <c r="G59" s="200"/>
      <c r="H59" s="200"/>
      <c r="I59" s="201"/>
      <c r="J59" s="202">
        <f>J216</f>
        <v>0</v>
      </c>
      <c r="K59" s="203"/>
    </row>
    <row r="60" spans="2:11" s="9" customFormat="1" ht="19.9" customHeight="1">
      <c r="B60" s="197"/>
      <c r="C60" s="198"/>
      <c r="D60" s="199" t="s">
        <v>166</v>
      </c>
      <c r="E60" s="200"/>
      <c r="F60" s="200"/>
      <c r="G60" s="200"/>
      <c r="H60" s="200"/>
      <c r="I60" s="201"/>
      <c r="J60" s="202">
        <f>J236</f>
        <v>0</v>
      </c>
      <c r="K60" s="203"/>
    </row>
    <row r="61" spans="2:11" s="9" customFormat="1" ht="19.9" customHeight="1">
      <c r="B61" s="197"/>
      <c r="C61" s="198"/>
      <c r="D61" s="199" t="s">
        <v>167</v>
      </c>
      <c r="E61" s="200"/>
      <c r="F61" s="200"/>
      <c r="G61" s="200"/>
      <c r="H61" s="200"/>
      <c r="I61" s="201"/>
      <c r="J61" s="202">
        <f>J282</f>
        <v>0</v>
      </c>
      <c r="K61" s="203"/>
    </row>
    <row r="62" spans="2:11" s="9" customFormat="1" ht="19.9" customHeight="1">
      <c r="B62" s="197"/>
      <c r="C62" s="198"/>
      <c r="D62" s="199" t="s">
        <v>168</v>
      </c>
      <c r="E62" s="200"/>
      <c r="F62" s="200"/>
      <c r="G62" s="200"/>
      <c r="H62" s="200"/>
      <c r="I62" s="201"/>
      <c r="J62" s="202">
        <f>J354</f>
        <v>0</v>
      </c>
      <c r="K62" s="203"/>
    </row>
    <row r="63" spans="2:11" s="9" customFormat="1" ht="19.9" customHeight="1">
      <c r="B63" s="197"/>
      <c r="C63" s="198"/>
      <c r="D63" s="199" t="s">
        <v>169</v>
      </c>
      <c r="E63" s="200"/>
      <c r="F63" s="200"/>
      <c r="G63" s="200"/>
      <c r="H63" s="200"/>
      <c r="I63" s="201"/>
      <c r="J63" s="202">
        <f>J368</f>
        <v>0</v>
      </c>
      <c r="K63" s="203"/>
    </row>
    <row r="64" spans="2:11" s="9" customFormat="1" ht="19.9" customHeight="1">
      <c r="B64" s="197"/>
      <c r="C64" s="198"/>
      <c r="D64" s="199" t="s">
        <v>170</v>
      </c>
      <c r="E64" s="200"/>
      <c r="F64" s="200"/>
      <c r="G64" s="200"/>
      <c r="H64" s="200"/>
      <c r="I64" s="201"/>
      <c r="J64" s="202">
        <f>J402</f>
        <v>0</v>
      </c>
      <c r="K64" s="203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57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79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82"/>
      <c r="J70" s="72"/>
      <c r="K70" s="72"/>
      <c r="L70" s="73"/>
    </row>
    <row r="71" spans="2:12" s="1" customFormat="1" ht="36.95" customHeight="1">
      <c r="B71" s="47"/>
      <c r="C71" s="74" t="s">
        <v>121</v>
      </c>
      <c r="D71" s="75"/>
      <c r="E71" s="75"/>
      <c r="F71" s="75"/>
      <c r="G71" s="75"/>
      <c r="H71" s="75"/>
      <c r="I71" s="204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pans="2:12" s="1" customFormat="1" ht="16.5" customHeight="1">
      <c r="B74" s="47"/>
      <c r="C74" s="75"/>
      <c r="D74" s="75"/>
      <c r="E74" s="205" t="str">
        <f>E7</f>
        <v>PLÁNICE - OBNOVA A DOSTAVBA VODOVODU A KANALIZACE</v>
      </c>
      <c r="F74" s="77"/>
      <c r="G74" s="77"/>
      <c r="H74" s="77"/>
      <c r="I74" s="204"/>
      <c r="J74" s="75"/>
      <c r="K74" s="75"/>
      <c r="L74" s="73"/>
    </row>
    <row r="75" spans="2:12" s="1" customFormat="1" ht="14.4" customHeight="1">
      <c r="B75" s="47"/>
      <c r="C75" s="77" t="s">
        <v>110</v>
      </c>
      <c r="D75" s="75"/>
      <c r="E75" s="75"/>
      <c r="F75" s="75"/>
      <c r="G75" s="75"/>
      <c r="H75" s="75"/>
      <c r="I75" s="204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E9</f>
        <v>SO 309 - Provizorní vodovod</v>
      </c>
      <c r="F76" s="75"/>
      <c r="G76" s="75"/>
      <c r="H76" s="75"/>
      <c r="I76" s="204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pans="2:12" s="1" customFormat="1" ht="18" customHeight="1">
      <c r="B78" s="47"/>
      <c r="C78" s="77" t="s">
        <v>25</v>
      </c>
      <c r="D78" s="75"/>
      <c r="E78" s="75"/>
      <c r="F78" s="206" t="str">
        <f>F12</f>
        <v xml:space="preserve"> </v>
      </c>
      <c r="G78" s="75"/>
      <c r="H78" s="75"/>
      <c r="I78" s="207" t="s">
        <v>27</v>
      </c>
      <c r="J78" s="86" t="str">
        <f>IF(J12="","",J12)</f>
        <v>28. 11. 2018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pans="2:12" s="1" customFormat="1" ht="13.5">
      <c r="B80" s="47"/>
      <c r="C80" s="77" t="s">
        <v>31</v>
      </c>
      <c r="D80" s="75"/>
      <c r="E80" s="75"/>
      <c r="F80" s="206" t="str">
        <f>E15</f>
        <v>Město Plánice</v>
      </c>
      <c r="G80" s="75"/>
      <c r="H80" s="75"/>
      <c r="I80" s="207" t="s">
        <v>37</v>
      </c>
      <c r="J80" s="206" t="str">
        <f>E21</f>
        <v>Valbek, spol. s r.o.</v>
      </c>
      <c r="K80" s="75"/>
      <c r="L80" s="73"/>
    </row>
    <row r="81" spans="2:12" s="1" customFormat="1" ht="14.4" customHeight="1">
      <c r="B81" s="47"/>
      <c r="C81" s="77" t="s">
        <v>35</v>
      </c>
      <c r="D81" s="75"/>
      <c r="E81" s="75"/>
      <c r="F81" s="206" t="str">
        <f>IF(E18="","",E18)</f>
        <v/>
      </c>
      <c r="G81" s="75"/>
      <c r="H81" s="75"/>
      <c r="I81" s="204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pans="2:20" s="10" customFormat="1" ht="29.25" customHeight="1">
      <c r="B83" s="208"/>
      <c r="C83" s="209" t="s">
        <v>122</v>
      </c>
      <c r="D83" s="210" t="s">
        <v>61</v>
      </c>
      <c r="E83" s="210" t="s">
        <v>57</v>
      </c>
      <c r="F83" s="210" t="s">
        <v>123</v>
      </c>
      <c r="G83" s="210" t="s">
        <v>124</v>
      </c>
      <c r="H83" s="210" t="s">
        <v>125</v>
      </c>
      <c r="I83" s="211" t="s">
        <v>126</v>
      </c>
      <c r="J83" s="210" t="s">
        <v>114</v>
      </c>
      <c r="K83" s="212" t="s">
        <v>127</v>
      </c>
      <c r="L83" s="213"/>
      <c r="M83" s="103" t="s">
        <v>128</v>
      </c>
      <c r="N83" s="104" t="s">
        <v>46</v>
      </c>
      <c r="O83" s="104" t="s">
        <v>129</v>
      </c>
      <c r="P83" s="104" t="s">
        <v>130</v>
      </c>
      <c r="Q83" s="104" t="s">
        <v>131</v>
      </c>
      <c r="R83" s="104" t="s">
        <v>132</v>
      </c>
      <c r="S83" s="104" t="s">
        <v>133</v>
      </c>
      <c r="T83" s="105" t="s">
        <v>134</v>
      </c>
    </row>
    <row r="84" spans="2:63" s="1" customFormat="1" ht="29.25" customHeight="1">
      <c r="B84" s="47"/>
      <c r="C84" s="109" t="s">
        <v>115</v>
      </c>
      <c r="D84" s="75"/>
      <c r="E84" s="75"/>
      <c r="F84" s="75"/>
      <c r="G84" s="75"/>
      <c r="H84" s="75"/>
      <c r="I84" s="204"/>
      <c r="J84" s="214">
        <f>BK84</f>
        <v>0</v>
      </c>
      <c r="K84" s="75"/>
      <c r="L84" s="73"/>
      <c r="M84" s="106"/>
      <c r="N84" s="107"/>
      <c r="O84" s="107"/>
      <c r="P84" s="215">
        <f>P85</f>
        <v>0</v>
      </c>
      <c r="Q84" s="107"/>
      <c r="R84" s="215">
        <f>R85</f>
        <v>539.9185050499999</v>
      </c>
      <c r="S84" s="107"/>
      <c r="T84" s="216">
        <f>T85</f>
        <v>589.572</v>
      </c>
      <c r="AT84" s="25" t="s">
        <v>75</v>
      </c>
      <c r="AU84" s="25" t="s">
        <v>116</v>
      </c>
      <c r="BK84" s="217">
        <f>BK85</f>
        <v>0</v>
      </c>
    </row>
    <row r="85" spans="2:63" s="11" customFormat="1" ht="37.4" customHeight="1">
      <c r="B85" s="218"/>
      <c r="C85" s="219"/>
      <c r="D85" s="220" t="s">
        <v>75</v>
      </c>
      <c r="E85" s="221" t="s">
        <v>171</v>
      </c>
      <c r="F85" s="221" t="s">
        <v>172</v>
      </c>
      <c r="G85" s="219"/>
      <c r="H85" s="219"/>
      <c r="I85" s="222"/>
      <c r="J85" s="223">
        <f>BK85</f>
        <v>0</v>
      </c>
      <c r="K85" s="219"/>
      <c r="L85" s="224"/>
      <c r="M85" s="225"/>
      <c r="N85" s="226"/>
      <c r="O85" s="226"/>
      <c r="P85" s="227">
        <f>P86+P216+P236+P282+P354+P368+P402</f>
        <v>0</v>
      </c>
      <c r="Q85" s="226"/>
      <c r="R85" s="227">
        <f>R86+R216+R236+R282+R354+R368+R402</f>
        <v>539.9185050499999</v>
      </c>
      <c r="S85" s="226"/>
      <c r="T85" s="228">
        <f>T86+T216+T236+T282+T354+T368+T402</f>
        <v>589.572</v>
      </c>
      <c r="AR85" s="229" t="s">
        <v>24</v>
      </c>
      <c r="AT85" s="230" t="s">
        <v>75</v>
      </c>
      <c r="AU85" s="230" t="s">
        <v>76</v>
      </c>
      <c r="AY85" s="229" t="s">
        <v>138</v>
      </c>
      <c r="BK85" s="231">
        <f>BK86+BK216+BK236+BK282+BK354+BK368+BK402</f>
        <v>0</v>
      </c>
    </row>
    <row r="86" spans="2:63" s="11" customFormat="1" ht="19.9" customHeight="1">
      <c r="B86" s="218"/>
      <c r="C86" s="219"/>
      <c r="D86" s="220" t="s">
        <v>75</v>
      </c>
      <c r="E86" s="232" t="s">
        <v>24</v>
      </c>
      <c r="F86" s="232" t="s">
        <v>173</v>
      </c>
      <c r="G86" s="219"/>
      <c r="H86" s="219"/>
      <c r="I86" s="222"/>
      <c r="J86" s="233">
        <f>BK86</f>
        <v>0</v>
      </c>
      <c r="K86" s="219"/>
      <c r="L86" s="224"/>
      <c r="M86" s="225"/>
      <c r="N86" s="226"/>
      <c r="O86" s="226"/>
      <c r="P86" s="227">
        <f>SUM(P87:P215)</f>
        <v>0</v>
      </c>
      <c r="Q86" s="226"/>
      <c r="R86" s="227">
        <f>SUM(R87:R215)</f>
        <v>1.7291475200000002</v>
      </c>
      <c r="S86" s="226"/>
      <c r="T86" s="228">
        <f>SUM(T87:T215)</f>
        <v>589.572</v>
      </c>
      <c r="AR86" s="229" t="s">
        <v>24</v>
      </c>
      <c r="AT86" s="230" t="s">
        <v>75</v>
      </c>
      <c r="AU86" s="230" t="s">
        <v>24</v>
      </c>
      <c r="AY86" s="229" t="s">
        <v>138</v>
      </c>
      <c r="BK86" s="231">
        <f>SUM(BK87:BK215)</f>
        <v>0</v>
      </c>
    </row>
    <row r="87" spans="2:65" s="1" customFormat="1" ht="25.5" customHeight="1">
      <c r="B87" s="47"/>
      <c r="C87" s="234" t="s">
        <v>24</v>
      </c>
      <c r="D87" s="234" t="s">
        <v>140</v>
      </c>
      <c r="E87" s="235" t="s">
        <v>693</v>
      </c>
      <c r="F87" s="236" t="s">
        <v>694</v>
      </c>
      <c r="G87" s="237" t="s">
        <v>176</v>
      </c>
      <c r="H87" s="238">
        <v>186</v>
      </c>
      <c r="I87" s="239"/>
      <c r="J87" s="240">
        <f>ROUND(I87*H87,2)</f>
        <v>0</v>
      </c>
      <c r="K87" s="236" t="s">
        <v>177</v>
      </c>
      <c r="L87" s="73"/>
      <c r="M87" s="241" t="s">
        <v>22</v>
      </c>
      <c r="N87" s="242" t="s">
        <v>47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0.32</v>
      </c>
      <c r="T87" s="244">
        <f>S87*H87</f>
        <v>59.52</v>
      </c>
      <c r="AR87" s="25" t="s">
        <v>137</v>
      </c>
      <c r="AT87" s="25" t="s">
        <v>140</v>
      </c>
      <c r="AU87" s="25" t="s">
        <v>85</v>
      </c>
      <c r="AY87" s="25" t="s">
        <v>138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24</v>
      </c>
      <c r="BK87" s="245">
        <f>ROUND(I87*H87,2)</f>
        <v>0</v>
      </c>
      <c r="BL87" s="25" t="s">
        <v>137</v>
      </c>
      <c r="BM87" s="25" t="s">
        <v>1342</v>
      </c>
    </row>
    <row r="88" spans="2:47" s="1" customFormat="1" ht="13.5">
      <c r="B88" s="47"/>
      <c r="C88" s="75"/>
      <c r="D88" s="246" t="s">
        <v>146</v>
      </c>
      <c r="E88" s="75"/>
      <c r="F88" s="247" t="s">
        <v>696</v>
      </c>
      <c r="G88" s="75"/>
      <c r="H88" s="75"/>
      <c r="I88" s="204"/>
      <c r="J88" s="75"/>
      <c r="K88" s="75"/>
      <c r="L88" s="73"/>
      <c r="M88" s="248"/>
      <c r="N88" s="48"/>
      <c r="O88" s="48"/>
      <c r="P88" s="48"/>
      <c r="Q88" s="48"/>
      <c r="R88" s="48"/>
      <c r="S88" s="48"/>
      <c r="T88" s="96"/>
      <c r="AT88" s="25" t="s">
        <v>146</v>
      </c>
      <c r="AU88" s="25" t="s">
        <v>85</v>
      </c>
    </row>
    <row r="89" spans="2:51" s="12" customFormat="1" ht="13.5">
      <c r="B89" s="252"/>
      <c r="C89" s="253"/>
      <c r="D89" s="246" t="s">
        <v>180</v>
      </c>
      <c r="E89" s="254" t="s">
        <v>22</v>
      </c>
      <c r="F89" s="255" t="s">
        <v>697</v>
      </c>
      <c r="G89" s="253"/>
      <c r="H89" s="254" t="s">
        <v>22</v>
      </c>
      <c r="I89" s="256"/>
      <c r="J89" s="253"/>
      <c r="K89" s="253"/>
      <c r="L89" s="257"/>
      <c r="M89" s="258"/>
      <c r="N89" s="259"/>
      <c r="O89" s="259"/>
      <c r="P89" s="259"/>
      <c r="Q89" s="259"/>
      <c r="R89" s="259"/>
      <c r="S89" s="259"/>
      <c r="T89" s="260"/>
      <c r="AT89" s="261" t="s">
        <v>180</v>
      </c>
      <c r="AU89" s="261" t="s">
        <v>85</v>
      </c>
      <c r="AV89" s="12" t="s">
        <v>24</v>
      </c>
      <c r="AW89" s="12" t="s">
        <v>39</v>
      </c>
      <c r="AX89" s="12" t="s">
        <v>76</v>
      </c>
      <c r="AY89" s="261" t="s">
        <v>138</v>
      </c>
    </row>
    <row r="90" spans="2:51" s="13" customFormat="1" ht="13.5">
      <c r="B90" s="262"/>
      <c r="C90" s="263"/>
      <c r="D90" s="246" t="s">
        <v>180</v>
      </c>
      <c r="E90" s="264" t="s">
        <v>22</v>
      </c>
      <c r="F90" s="265" t="s">
        <v>1343</v>
      </c>
      <c r="G90" s="263"/>
      <c r="H90" s="266">
        <v>186</v>
      </c>
      <c r="I90" s="267"/>
      <c r="J90" s="263"/>
      <c r="K90" s="263"/>
      <c r="L90" s="268"/>
      <c r="M90" s="269"/>
      <c r="N90" s="270"/>
      <c r="O90" s="270"/>
      <c r="P90" s="270"/>
      <c r="Q90" s="270"/>
      <c r="R90" s="270"/>
      <c r="S90" s="270"/>
      <c r="T90" s="271"/>
      <c r="AT90" s="272" t="s">
        <v>180</v>
      </c>
      <c r="AU90" s="272" t="s">
        <v>85</v>
      </c>
      <c r="AV90" s="13" t="s">
        <v>85</v>
      </c>
      <c r="AW90" s="13" t="s">
        <v>39</v>
      </c>
      <c r="AX90" s="13" t="s">
        <v>76</v>
      </c>
      <c r="AY90" s="272" t="s">
        <v>138</v>
      </c>
    </row>
    <row r="91" spans="2:51" s="14" customFormat="1" ht="13.5">
      <c r="B91" s="273"/>
      <c r="C91" s="274"/>
      <c r="D91" s="246" t="s">
        <v>180</v>
      </c>
      <c r="E91" s="275" t="s">
        <v>22</v>
      </c>
      <c r="F91" s="276" t="s">
        <v>183</v>
      </c>
      <c r="G91" s="274"/>
      <c r="H91" s="277">
        <v>186</v>
      </c>
      <c r="I91" s="278"/>
      <c r="J91" s="274"/>
      <c r="K91" s="274"/>
      <c r="L91" s="279"/>
      <c r="M91" s="280"/>
      <c r="N91" s="281"/>
      <c r="O91" s="281"/>
      <c r="P91" s="281"/>
      <c r="Q91" s="281"/>
      <c r="R91" s="281"/>
      <c r="S91" s="281"/>
      <c r="T91" s="282"/>
      <c r="AT91" s="283" t="s">
        <v>180</v>
      </c>
      <c r="AU91" s="283" t="s">
        <v>85</v>
      </c>
      <c r="AV91" s="14" t="s">
        <v>137</v>
      </c>
      <c r="AW91" s="14" t="s">
        <v>39</v>
      </c>
      <c r="AX91" s="14" t="s">
        <v>24</v>
      </c>
      <c r="AY91" s="283" t="s">
        <v>138</v>
      </c>
    </row>
    <row r="92" spans="2:65" s="1" customFormat="1" ht="25.5" customHeight="1">
      <c r="B92" s="47"/>
      <c r="C92" s="234" t="s">
        <v>85</v>
      </c>
      <c r="D92" s="234" t="s">
        <v>140</v>
      </c>
      <c r="E92" s="235" t="s">
        <v>699</v>
      </c>
      <c r="F92" s="236" t="s">
        <v>700</v>
      </c>
      <c r="G92" s="237" t="s">
        <v>176</v>
      </c>
      <c r="H92" s="238">
        <v>93</v>
      </c>
      <c r="I92" s="239"/>
      <c r="J92" s="240">
        <f>ROUND(I92*H92,2)</f>
        <v>0</v>
      </c>
      <c r="K92" s="236" t="s">
        <v>177</v>
      </c>
      <c r="L92" s="73"/>
      <c r="M92" s="241" t="s">
        <v>22</v>
      </c>
      <c r="N92" s="242" t="s">
        <v>47</v>
      </c>
      <c r="O92" s="48"/>
      <c r="P92" s="243">
        <f>O92*H92</f>
        <v>0</v>
      </c>
      <c r="Q92" s="243">
        <v>0</v>
      </c>
      <c r="R92" s="243">
        <f>Q92*H92</f>
        <v>0</v>
      </c>
      <c r="S92" s="243">
        <v>0.58</v>
      </c>
      <c r="T92" s="244">
        <f>S92*H92</f>
        <v>53.94</v>
      </c>
      <c r="AR92" s="25" t="s">
        <v>137</v>
      </c>
      <c r="AT92" s="25" t="s">
        <v>140</v>
      </c>
      <c r="AU92" s="25" t="s">
        <v>85</v>
      </c>
      <c r="AY92" s="25" t="s">
        <v>138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24</v>
      </c>
      <c r="BK92" s="245">
        <f>ROUND(I92*H92,2)</f>
        <v>0</v>
      </c>
      <c r="BL92" s="25" t="s">
        <v>137</v>
      </c>
      <c r="BM92" s="25" t="s">
        <v>1344</v>
      </c>
    </row>
    <row r="93" spans="2:47" s="1" customFormat="1" ht="13.5">
      <c r="B93" s="47"/>
      <c r="C93" s="75"/>
      <c r="D93" s="246" t="s">
        <v>146</v>
      </c>
      <c r="E93" s="75"/>
      <c r="F93" s="247" t="s">
        <v>702</v>
      </c>
      <c r="G93" s="75"/>
      <c r="H93" s="75"/>
      <c r="I93" s="204"/>
      <c r="J93" s="75"/>
      <c r="K93" s="75"/>
      <c r="L93" s="73"/>
      <c r="M93" s="248"/>
      <c r="N93" s="48"/>
      <c r="O93" s="48"/>
      <c r="P93" s="48"/>
      <c r="Q93" s="48"/>
      <c r="R93" s="48"/>
      <c r="S93" s="48"/>
      <c r="T93" s="96"/>
      <c r="AT93" s="25" t="s">
        <v>146</v>
      </c>
      <c r="AU93" s="25" t="s">
        <v>85</v>
      </c>
    </row>
    <row r="94" spans="2:51" s="12" customFormat="1" ht="13.5">
      <c r="B94" s="252"/>
      <c r="C94" s="253"/>
      <c r="D94" s="246" t="s">
        <v>180</v>
      </c>
      <c r="E94" s="254" t="s">
        <v>22</v>
      </c>
      <c r="F94" s="255" t="s">
        <v>703</v>
      </c>
      <c r="G94" s="253"/>
      <c r="H94" s="254" t="s">
        <v>22</v>
      </c>
      <c r="I94" s="256"/>
      <c r="J94" s="253"/>
      <c r="K94" s="253"/>
      <c r="L94" s="257"/>
      <c r="M94" s="258"/>
      <c r="N94" s="259"/>
      <c r="O94" s="259"/>
      <c r="P94" s="259"/>
      <c r="Q94" s="259"/>
      <c r="R94" s="259"/>
      <c r="S94" s="259"/>
      <c r="T94" s="260"/>
      <c r="AT94" s="261" t="s">
        <v>180</v>
      </c>
      <c r="AU94" s="261" t="s">
        <v>85</v>
      </c>
      <c r="AV94" s="12" t="s">
        <v>24</v>
      </c>
      <c r="AW94" s="12" t="s">
        <v>39</v>
      </c>
      <c r="AX94" s="12" t="s">
        <v>76</v>
      </c>
      <c r="AY94" s="261" t="s">
        <v>138</v>
      </c>
    </row>
    <row r="95" spans="2:51" s="13" customFormat="1" ht="13.5">
      <c r="B95" s="262"/>
      <c r="C95" s="263"/>
      <c r="D95" s="246" t="s">
        <v>180</v>
      </c>
      <c r="E95" s="264" t="s">
        <v>22</v>
      </c>
      <c r="F95" s="265" t="s">
        <v>1345</v>
      </c>
      <c r="G95" s="263"/>
      <c r="H95" s="266">
        <v>93</v>
      </c>
      <c r="I95" s="267"/>
      <c r="J95" s="263"/>
      <c r="K95" s="263"/>
      <c r="L95" s="268"/>
      <c r="M95" s="269"/>
      <c r="N95" s="270"/>
      <c r="O95" s="270"/>
      <c r="P95" s="270"/>
      <c r="Q95" s="270"/>
      <c r="R95" s="270"/>
      <c r="S95" s="270"/>
      <c r="T95" s="271"/>
      <c r="AT95" s="272" t="s">
        <v>180</v>
      </c>
      <c r="AU95" s="272" t="s">
        <v>85</v>
      </c>
      <c r="AV95" s="13" t="s">
        <v>85</v>
      </c>
      <c r="AW95" s="13" t="s">
        <v>39</v>
      </c>
      <c r="AX95" s="13" t="s">
        <v>76</v>
      </c>
      <c r="AY95" s="272" t="s">
        <v>138</v>
      </c>
    </row>
    <row r="96" spans="2:51" s="14" customFormat="1" ht="13.5">
      <c r="B96" s="273"/>
      <c r="C96" s="274"/>
      <c r="D96" s="246" t="s">
        <v>180</v>
      </c>
      <c r="E96" s="275" t="s">
        <v>22</v>
      </c>
      <c r="F96" s="276" t="s">
        <v>183</v>
      </c>
      <c r="G96" s="274"/>
      <c r="H96" s="277">
        <v>93</v>
      </c>
      <c r="I96" s="278"/>
      <c r="J96" s="274"/>
      <c r="K96" s="274"/>
      <c r="L96" s="279"/>
      <c r="M96" s="280"/>
      <c r="N96" s="281"/>
      <c r="O96" s="281"/>
      <c r="P96" s="281"/>
      <c r="Q96" s="281"/>
      <c r="R96" s="281"/>
      <c r="S96" s="281"/>
      <c r="T96" s="282"/>
      <c r="AT96" s="283" t="s">
        <v>180</v>
      </c>
      <c r="AU96" s="283" t="s">
        <v>85</v>
      </c>
      <c r="AV96" s="14" t="s">
        <v>137</v>
      </c>
      <c r="AW96" s="14" t="s">
        <v>39</v>
      </c>
      <c r="AX96" s="14" t="s">
        <v>24</v>
      </c>
      <c r="AY96" s="283" t="s">
        <v>138</v>
      </c>
    </row>
    <row r="97" spans="2:65" s="1" customFormat="1" ht="25.5" customHeight="1">
      <c r="B97" s="47"/>
      <c r="C97" s="234" t="s">
        <v>154</v>
      </c>
      <c r="D97" s="234" t="s">
        <v>140</v>
      </c>
      <c r="E97" s="235" t="s">
        <v>174</v>
      </c>
      <c r="F97" s="236" t="s">
        <v>175</v>
      </c>
      <c r="G97" s="237" t="s">
        <v>176</v>
      </c>
      <c r="H97" s="238">
        <v>305.2</v>
      </c>
      <c r="I97" s="239"/>
      <c r="J97" s="240">
        <f>ROUND(I97*H97,2)</f>
        <v>0</v>
      </c>
      <c r="K97" s="236" t="s">
        <v>177</v>
      </c>
      <c r="L97" s="73"/>
      <c r="M97" s="241" t="s">
        <v>22</v>
      </c>
      <c r="N97" s="242" t="s">
        <v>47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0.44</v>
      </c>
      <c r="T97" s="244">
        <f>S97*H97</f>
        <v>134.28799999999998</v>
      </c>
      <c r="AR97" s="25" t="s">
        <v>137</v>
      </c>
      <c r="AT97" s="25" t="s">
        <v>140</v>
      </c>
      <c r="AU97" s="25" t="s">
        <v>85</v>
      </c>
      <c r="AY97" s="25" t="s">
        <v>138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24</v>
      </c>
      <c r="BK97" s="245">
        <f>ROUND(I97*H97,2)</f>
        <v>0</v>
      </c>
      <c r="BL97" s="25" t="s">
        <v>137</v>
      </c>
      <c r="BM97" s="25" t="s">
        <v>1346</v>
      </c>
    </row>
    <row r="98" spans="2:47" s="1" customFormat="1" ht="13.5">
      <c r="B98" s="47"/>
      <c r="C98" s="75"/>
      <c r="D98" s="246" t="s">
        <v>146</v>
      </c>
      <c r="E98" s="75"/>
      <c r="F98" s="247" t="s">
        <v>179</v>
      </c>
      <c r="G98" s="75"/>
      <c r="H98" s="75"/>
      <c r="I98" s="204"/>
      <c r="J98" s="75"/>
      <c r="K98" s="75"/>
      <c r="L98" s="73"/>
      <c r="M98" s="248"/>
      <c r="N98" s="48"/>
      <c r="O98" s="48"/>
      <c r="P98" s="48"/>
      <c r="Q98" s="48"/>
      <c r="R98" s="48"/>
      <c r="S98" s="48"/>
      <c r="T98" s="96"/>
      <c r="AT98" s="25" t="s">
        <v>146</v>
      </c>
      <c r="AU98" s="25" t="s">
        <v>85</v>
      </c>
    </row>
    <row r="99" spans="2:51" s="12" customFormat="1" ht="13.5">
      <c r="B99" s="252"/>
      <c r="C99" s="253"/>
      <c r="D99" s="246" t="s">
        <v>180</v>
      </c>
      <c r="E99" s="254" t="s">
        <v>22</v>
      </c>
      <c r="F99" s="255" t="s">
        <v>181</v>
      </c>
      <c r="G99" s="253"/>
      <c r="H99" s="254" t="s">
        <v>22</v>
      </c>
      <c r="I99" s="256"/>
      <c r="J99" s="253"/>
      <c r="K99" s="253"/>
      <c r="L99" s="257"/>
      <c r="M99" s="258"/>
      <c r="N99" s="259"/>
      <c r="O99" s="259"/>
      <c r="P99" s="259"/>
      <c r="Q99" s="259"/>
      <c r="R99" s="259"/>
      <c r="S99" s="259"/>
      <c r="T99" s="260"/>
      <c r="AT99" s="261" t="s">
        <v>180</v>
      </c>
      <c r="AU99" s="261" t="s">
        <v>85</v>
      </c>
      <c r="AV99" s="12" t="s">
        <v>24</v>
      </c>
      <c r="AW99" s="12" t="s">
        <v>39</v>
      </c>
      <c r="AX99" s="12" t="s">
        <v>76</v>
      </c>
      <c r="AY99" s="261" t="s">
        <v>138</v>
      </c>
    </row>
    <row r="100" spans="2:51" s="13" customFormat="1" ht="13.5">
      <c r="B100" s="262"/>
      <c r="C100" s="263"/>
      <c r="D100" s="246" t="s">
        <v>180</v>
      </c>
      <c r="E100" s="264" t="s">
        <v>22</v>
      </c>
      <c r="F100" s="265" t="s">
        <v>1347</v>
      </c>
      <c r="G100" s="263"/>
      <c r="H100" s="266">
        <v>305.2</v>
      </c>
      <c r="I100" s="267"/>
      <c r="J100" s="263"/>
      <c r="K100" s="263"/>
      <c r="L100" s="268"/>
      <c r="M100" s="269"/>
      <c r="N100" s="270"/>
      <c r="O100" s="270"/>
      <c r="P100" s="270"/>
      <c r="Q100" s="270"/>
      <c r="R100" s="270"/>
      <c r="S100" s="270"/>
      <c r="T100" s="271"/>
      <c r="AT100" s="272" t="s">
        <v>180</v>
      </c>
      <c r="AU100" s="272" t="s">
        <v>85</v>
      </c>
      <c r="AV100" s="13" t="s">
        <v>85</v>
      </c>
      <c r="AW100" s="13" t="s">
        <v>39</v>
      </c>
      <c r="AX100" s="13" t="s">
        <v>76</v>
      </c>
      <c r="AY100" s="272" t="s">
        <v>138</v>
      </c>
    </row>
    <row r="101" spans="2:51" s="14" customFormat="1" ht="13.5">
      <c r="B101" s="273"/>
      <c r="C101" s="274"/>
      <c r="D101" s="246" t="s">
        <v>180</v>
      </c>
      <c r="E101" s="275" t="s">
        <v>22</v>
      </c>
      <c r="F101" s="276" t="s">
        <v>183</v>
      </c>
      <c r="G101" s="274"/>
      <c r="H101" s="277">
        <v>305.2</v>
      </c>
      <c r="I101" s="278"/>
      <c r="J101" s="274"/>
      <c r="K101" s="274"/>
      <c r="L101" s="279"/>
      <c r="M101" s="280"/>
      <c r="N101" s="281"/>
      <c r="O101" s="281"/>
      <c r="P101" s="281"/>
      <c r="Q101" s="281"/>
      <c r="R101" s="281"/>
      <c r="S101" s="281"/>
      <c r="T101" s="282"/>
      <c r="AT101" s="283" t="s">
        <v>180</v>
      </c>
      <c r="AU101" s="283" t="s">
        <v>85</v>
      </c>
      <c r="AV101" s="14" t="s">
        <v>137</v>
      </c>
      <c r="AW101" s="14" t="s">
        <v>39</v>
      </c>
      <c r="AX101" s="14" t="s">
        <v>24</v>
      </c>
      <c r="AY101" s="283" t="s">
        <v>138</v>
      </c>
    </row>
    <row r="102" spans="2:65" s="1" customFormat="1" ht="16.5" customHeight="1">
      <c r="B102" s="47"/>
      <c r="C102" s="234" t="s">
        <v>137</v>
      </c>
      <c r="D102" s="234" t="s">
        <v>140</v>
      </c>
      <c r="E102" s="235" t="s">
        <v>184</v>
      </c>
      <c r="F102" s="236" t="s">
        <v>185</v>
      </c>
      <c r="G102" s="237" t="s">
        <v>176</v>
      </c>
      <c r="H102" s="238">
        <v>610.4</v>
      </c>
      <c r="I102" s="239"/>
      <c r="J102" s="240">
        <f>ROUND(I102*H102,2)</f>
        <v>0</v>
      </c>
      <c r="K102" s="236" t="s">
        <v>177</v>
      </c>
      <c r="L102" s="73"/>
      <c r="M102" s="241" t="s">
        <v>22</v>
      </c>
      <c r="N102" s="242" t="s">
        <v>47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0.22</v>
      </c>
      <c r="T102" s="244">
        <f>S102*H102</f>
        <v>134.28799999999998</v>
      </c>
      <c r="AR102" s="25" t="s">
        <v>137</v>
      </c>
      <c r="AT102" s="25" t="s">
        <v>140</v>
      </c>
      <c r="AU102" s="25" t="s">
        <v>85</v>
      </c>
      <c r="AY102" s="25" t="s">
        <v>138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24</v>
      </c>
      <c r="BK102" s="245">
        <f>ROUND(I102*H102,2)</f>
        <v>0</v>
      </c>
      <c r="BL102" s="25" t="s">
        <v>137</v>
      </c>
      <c r="BM102" s="25" t="s">
        <v>1348</v>
      </c>
    </row>
    <row r="103" spans="2:47" s="1" customFormat="1" ht="13.5">
      <c r="B103" s="47"/>
      <c r="C103" s="75"/>
      <c r="D103" s="246" t="s">
        <v>146</v>
      </c>
      <c r="E103" s="75"/>
      <c r="F103" s="247" t="s">
        <v>187</v>
      </c>
      <c r="G103" s="75"/>
      <c r="H103" s="75"/>
      <c r="I103" s="204"/>
      <c r="J103" s="75"/>
      <c r="K103" s="75"/>
      <c r="L103" s="73"/>
      <c r="M103" s="248"/>
      <c r="N103" s="48"/>
      <c r="O103" s="48"/>
      <c r="P103" s="48"/>
      <c r="Q103" s="48"/>
      <c r="R103" s="48"/>
      <c r="S103" s="48"/>
      <c r="T103" s="96"/>
      <c r="AT103" s="25" t="s">
        <v>146</v>
      </c>
      <c r="AU103" s="25" t="s">
        <v>85</v>
      </c>
    </row>
    <row r="104" spans="2:51" s="12" customFormat="1" ht="13.5">
      <c r="B104" s="252"/>
      <c r="C104" s="253"/>
      <c r="D104" s="246" t="s">
        <v>180</v>
      </c>
      <c r="E104" s="254" t="s">
        <v>22</v>
      </c>
      <c r="F104" s="255" t="s">
        <v>188</v>
      </c>
      <c r="G104" s="253"/>
      <c r="H104" s="254" t="s">
        <v>22</v>
      </c>
      <c r="I104" s="256"/>
      <c r="J104" s="253"/>
      <c r="K104" s="253"/>
      <c r="L104" s="257"/>
      <c r="M104" s="258"/>
      <c r="N104" s="259"/>
      <c r="O104" s="259"/>
      <c r="P104" s="259"/>
      <c r="Q104" s="259"/>
      <c r="R104" s="259"/>
      <c r="S104" s="259"/>
      <c r="T104" s="260"/>
      <c r="AT104" s="261" t="s">
        <v>180</v>
      </c>
      <c r="AU104" s="261" t="s">
        <v>85</v>
      </c>
      <c r="AV104" s="12" t="s">
        <v>24</v>
      </c>
      <c r="AW104" s="12" t="s">
        <v>39</v>
      </c>
      <c r="AX104" s="12" t="s">
        <v>76</v>
      </c>
      <c r="AY104" s="261" t="s">
        <v>138</v>
      </c>
    </row>
    <row r="105" spans="2:51" s="13" customFormat="1" ht="13.5">
      <c r="B105" s="262"/>
      <c r="C105" s="263"/>
      <c r="D105" s="246" t="s">
        <v>180</v>
      </c>
      <c r="E105" s="264" t="s">
        <v>22</v>
      </c>
      <c r="F105" s="265" t="s">
        <v>1349</v>
      </c>
      <c r="G105" s="263"/>
      <c r="H105" s="266">
        <v>610.4</v>
      </c>
      <c r="I105" s="267"/>
      <c r="J105" s="263"/>
      <c r="K105" s="263"/>
      <c r="L105" s="268"/>
      <c r="M105" s="269"/>
      <c r="N105" s="270"/>
      <c r="O105" s="270"/>
      <c r="P105" s="270"/>
      <c r="Q105" s="270"/>
      <c r="R105" s="270"/>
      <c r="S105" s="270"/>
      <c r="T105" s="271"/>
      <c r="AT105" s="272" t="s">
        <v>180</v>
      </c>
      <c r="AU105" s="272" t="s">
        <v>85</v>
      </c>
      <c r="AV105" s="13" t="s">
        <v>85</v>
      </c>
      <c r="AW105" s="13" t="s">
        <v>39</v>
      </c>
      <c r="AX105" s="13" t="s">
        <v>76</v>
      </c>
      <c r="AY105" s="272" t="s">
        <v>138</v>
      </c>
    </row>
    <row r="106" spans="2:51" s="14" customFormat="1" ht="13.5">
      <c r="B106" s="273"/>
      <c r="C106" s="274"/>
      <c r="D106" s="246" t="s">
        <v>180</v>
      </c>
      <c r="E106" s="275" t="s">
        <v>22</v>
      </c>
      <c r="F106" s="276" t="s">
        <v>183</v>
      </c>
      <c r="G106" s="274"/>
      <c r="H106" s="277">
        <v>610.4</v>
      </c>
      <c r="I106" s="278"/>
      <c r="J106" s="274"/>
      <c r="K106" s="274"/>
      <c r="L106" s="279"/>
      <c r="M106" s="280"/>
      <c r="N106" s="281"/>
      <c r="O106" s="281"/>
      <c r="P106" s="281"/>
      <c r="Q106" s="281"/>
      <c r="R106" s="281"/>
      <c r="S106" s="281"/>
      <c r="T106" s="282"/>
      <c r="AT106" s="283" t="s">
        <v>180</v>
      </c>
      <c r="AU106" s="283" t="s">
        <v>85</v>
      </c>
      <c r="AV106" s="14" t="s">
        <v>137</v>
      </c>
      <c r="AW106" s="14" t="s">
        <v>39</v>
      </c>
      <c r="AX106" s="14" t="s">
        <v>24</v>
      </c>
      <c r="AY106" s="283" t="s">
        <v>138</v>
      </c>
    </row>
    <row r="107" spans="2:65" s="1" customFormat="1" ht="16.5" customHeight="1">
      <c r="B107" s="47"/>
      <c r="C107" s="234" t="s">
        <v>149</v>
      </c>
      <c r="D107" s="234" t="s">
        <v>140</v>
      </c>
      <c r="E107" s="235" t="s">
        <v>190</v>
      </c>
      <c r="F107" s="236" t="s">
        <v>191</v>
      </c>
      <c r="G107" s="237" t="s">
        <v>176</v>
      </c>
      <c r="H107" s="238">
        <v>457.8</v>
      </c>
      <c r="I107" s="239"/>
      <c r="J107" s="240">
        <f>ROUND(I107*H107,2)</f>
        <v>0</v>
      </c>
      <c r="K107" s="236" t="s">
        <v>177</v>
      </c>
      <c r="L107" s="73"/>
      <c r="M107" s="241" t="s">
        <v>22</v>
      </c>
      <c r="N107" s="242" t="s">
        <v>47</v>
      </c>
      <c r="O107" s="48"/>
      <c r="P107" s="243">
        <f>O107*H107</f>
        <v>0</v>
      </c>
      <c r="Q107" s="243">
        <v>0</v>
      </c>
      <c r="R107" s="243">
        <f>Q107*H107</f>
        <v>0</v>
      </c>
      <c r="S107" s="243">
        <v>0.316</v>
      </c>
      <c r="T107" s="244">
        <f>S107*H107</f>
        <v>144.6648</v>
      </c>
      <c r="AR107" s="25" t="s">
        <v>137</v>
      </c>
      <c r="AT107" s="25" t="s">
        <v>140</v>
      </c>
      <c r="AU107" s="25" t="s">
        <v>85</v>
      </c>
      <c r="AY107" s="25" t="s">
        <v>138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24</v>
      </c>
      <c r="BK107" s="245">
        <f>ROUND(I107*H107,2)</f>
        <v>0</v>
      </c>
      <c r="BL107" s="25" t="s">
        <v>137</v>
      </c>
      <c r="BM107" s="25" t="s">
        <v>1350</v>
      </c>
    </row>
    <row r="108" spans="2:47" s="1" customFormat="1" ht="13.5">
      <c r="B108" s="47"/>
      <c r="C108" s="75"/>
      <c r="D108" s="246" t="s">
        <v>146</v>
      </c>
      <c r="E108" s="75"/>
      <c r="F108" s="247" t="s">
        <v>193</v>
      </c>
      <c r="G108" s="75"/>
      <c r="H108" s="75"/>
      <c r="I108" s="204"/>
      <c r="J108" s="75"/>
      <c r="K108" s="75"/>
      <c r="L108" s="73"/>
      <c r="M108" s="248"/>
      <c r="N108" s="48"/>
      <c r="O108" s="48"/>
      <c r="P108" s="48"/>
      <c r="Q108" s="48"/>
      <c r="R108" s="48"/>
      <c r="S108" s="48"/>
      <c r="T108" s="96"/>
      <c r="AT108" s="25" t="s">
        <v>146</v>
      </c>
      <c r="AU108" s="25" t="s">
        <v>85</v>
      </c>
    </row>
    <row r="109" spans="2:51" s="12" customFormat="1" ht="13.5">
      <c r="B109" s="252"/>
      <c r="C109" s="253"/>
      <c r="D109" s="246" t="s">
        <v>180</v>
      </c>
      <c r="E109" s="254" t="s">
        <v>22</v>
      </c>
      <c r="F109" s="255" t="s">
        <v>194</v>
      </c>
      <c r="G109" s="253"/>
      <c r="H109" s="254" t="s">
        <v>22</v>
      </c>
      <c r="I109" s="256"/>
      <c r="J109" s="253"/>
      <c r="K109" s="253"/>
      <c r="L109" s="257"/>
      <c r="M109" s="258"/>
      <c r="N109" s="259"/>
      <c r="O109" s="259"/>
      <c r="P109" s="259"/>
      <c r="Q109" s="259"/>
      <c r="R109" s="259"/>
      <c r="S109" s="259"/>
      <c r="T109" s="260"/>
      <c r="AT109" s="261" t="s">
        <v>180</v>
      </c>
      <c r="AU109" s="261" t="s">
        <v>85</v>
      </c>
      <c r="AV109" s="12" t="s">
        <v>24</v>
      </c>
      <c r="AW109" s="12" t="s">
        <v>39</v>
      </c>
      <c r="AX109" s="12" t="s">
        <v>76</v>
      </c>
      <c r="AY109" s="261" t="s">
        <v>138</v>
      </c>
    </row>
    <row r="110" spans="2:51" s="13" customFormat="1" ht="13.5">
      <c r="B110" s="262"/>
      <c r="C110" s="263"/>
      <c r="D110" s="246" t="s">
        <v>180</v>
      </c>
      <c r="E110" s="264" t="s">
        <v>22</v>
      </c>
      <c r="F110" s="265" t="s">
        <v>1351</v>
      </c>
      <c r="G110" s="263"/>
      <c r="H110" s="266">
        <v>457.8</v>
      </c>
      <c r="I110" s="267"/>
      <c r="J110" s="263"/>
      <c r="K110" s="263"/>
      <c r="L110" s="268"/>
      <c r="M110" s="269"/>
      <c r="N110" s="270"/>
      <c r="O110" s="270"/>
      <c r="P110" s="270"/>
      <c r="Q110" s="270"/>
      <c r="R110" s="270"/>
      <c r="S110" s="270"/>
      <c r="T110" s="271"/>
      <c r="AT110" s="272" t="s">
        <v>180</v>
      </c>
      <c r="AU110" s="272" t="s">
        <v>85</v>
      </c>
      <c r="AV110" s="13" t="s">
        <v>85</v>
      </c>
      <c r="AW110" s="13" t="s">
        <v>39</v>
      </c>
      <c r="AX110" s="13" t="s">
        <v>76</v>
      </c>
      <c r="AY110" s="272" t="s">
        <v>138</v>
      </c>
    </row>
    <row r="111" spans="2:51" s="14" customFormat="1" ht="13.5">
      <c r="B111" s="273"/>
      <c r="C111" s="274"/>
      <c r="D111" s="246" t="s">
        <v>180</v>
      </c>
      <c r="E111" s="275" t="s">
        <v>22</v>
      </c>
      <c r="F111" s="276" t="s">
        <v>183</v>
      </c>
      <c r="G111" s="274"/>
      <c r="H111" s="277">
        <v>457.8</v>
      </c>
      <c r="I111" s="278"/>
      <c r="J111" s="274"/>
      <c r="K111" s="274"/>
      <c r="L111" s="279"/>
      <c r="M111" s="280"/>
      <c r="N111" s="281"/>
      <c r="O111" s="281"/>
      <c r="P111" s="281"/>
      <c r="Q111" s="281"/>
      <c r="R111" s="281"/>
      <c r="S111" s="281"/>
      <c r="T111" s="282"/>
      <c r="AT111" s="283" t="s">
        <v>180</v>
      </c>
      <c r="AU111" s="283" t="s">
        <v>85</v>
      </c>
      <c r="AV111" s="14" t="s">
        <v>137</v>
      </c>
      <c r="AW111" s="14" t="s">
        <v>39</v>
      </c>
      <c r="AX111" s="14" t="s">
        <v>24</v>
      </c>
      <c r="AY111" s="283" t="s">
        <v>138</v>
      </c>
    </row>
    <row r="112" spans="2:65" s="1" customFormat="1" ht="25.5" customHeight="1">
      <c r="B112" s="47"/>
      <c r="C112" s="234" t="s">
        <v>206</v>
      </c>
      <c r="D112" s="234" t="s">
        <v>140</v>
      </c>
      <c r="E112" s="235" t="s">
        <v>196</v>
      </c>
      <c r="F112" s="236" t="s">
        <v>197</v>
      </c>
      <c r="G112" s="237" t="s">
        <v>176</v>
      </c>
      <c r="H112" s="238">
        <v>610.4</v>
      </c>
      <c r="I112" s="239"/>
      <c r="J112" s="240">
        <f>ROUND(I112*H112,2)</f>
        <v>0</v>
      </c>
      <c r="K112" s="236" t="s">
        <v>177</v>
      </c>
      <c r="L112" s="73"/>
      <c r="M112" s="241" t="s">
        <v>22</v>
      </c>
      <c r="N112" s="242" t="s">
        <v>47</v>
      </c>
      <c r="O112" s="48"/>
      <c r="P112" s="243">
        <f>O112*H112</f>
        <v>0</v>
      </c>
      <c r="Q112" s="243">
        <v>6E-05</v>
      </c>
      <c r="R112" s="243">
        <f>Q112*H112</f>
        <v>0.036624</v>
      </c>
      <c r="S112" s="243">
        <v>0.103</v>
      </c>
      <c r="T112" s="244">
        <f>S112*H112</f>
        <v>62.871199999999995</v>
      </c>
      <c r="AR112" s="25" t="s">
        <v>137</v>
      </c>
      <c r="AT112" s="25" t="s">
        <v>140</v>
      </c>
      <c r="AU112" s="25" t="s">
        <v>85</v>
      </c>
      <c r="AY112" s="25" t="s">
        <v>138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24</v>
      </c>
      <c r="BK112" s="245">
        <f>ROUND(I112*H112,2)</f>
        <v>0</v>
      </c>
      <c r="BL112" s="25" t="s">
        <v>137</v>
      </c>
      <c r="BM112" s="25" t="s">
        <v>1352</v>
      </c>
    </row>
    <row r="113" spans="2:47" s="1" customFormat="1" ht="13.5">
      <c r="B113" s="47"/>
      <c r="C113" s="75"/>
      <c r="D113" s="246" t="s">
        <v>146</v>
      </c>
      <c r="E113" s="75"/>
      <c r="F113" s="247" t="s">
        <v>199</v>
      </c>
      <c r="G113" s="75"/>
      <c r="H113" s="75"/>
      <c r="I113" s="204"/>
      <c r="J113" s="75"/>
      <c r="K113" s="75"/>
      <c r="L113" s="73"/>
      <c r="M113" s="248"/>
      <c r="N113" s="48"/>
      <c r="O113" s="48"/>
      <c r="P113" s="48"/>
      <c r="Q113" s="48"/>
      <c r="R113" s="48"/>
      <c r="S113" s="48"/>
      <c r="T113" s="96"/>
      <c r="AT113" s="25" t="s">
        <v>146</v>
      </c>
      <c r="AU113" s="25" t="s">
        <v>85</v>
      </c>
    </row>
    <row r="114" spans="2:51" s="13" customFormat="1" ht="13.5">
      <c r="B114" s="262"/>
      <c r="C114" s="263"/>
      <c r="D114" s="246" t="s">
        <v>180</v>
      </c>
      <c r="E114" s="264" t="s">
        <v>22</v>
      </c>
      <c r="F114" s="265" t="s">
        <v>1353</v>
      </c>
      <c r="G114" s="263"/>
      <c r="H114" s="266">
        <v>610.4</v>
      </c>
      <c r="I114" s="267"/>
      <c r="J114" s="263"/>
      <c r="K114" s="263"/>
      <c r="L114" s="268"/>
      <c r="M114" s="269"/>
      <c r="N114" s="270"/>
      <c r="O114" s="270"/>
      <c r="P114" s="270"/>
      <c r="Q114" s="270"/>
      <c r="R114" s="270"/>
      <c r="S114" s="270"/>
      <c r="T114" s="271"/>
      <c r="AT114" s="272" t="s">
        <v>180</v>
      </c>
      <c r="AU114" s="272" t="s">
        <v>85</v>
      </c>
      <c r="AV114" s="13" t="s">
        <v>85</v>
      </c>
      <c r="AW114" s="13" t="s">
        <v>39</v>
      </c>
      <c r="AX114" s="13" t="s">
        <v>76</v>
      </c>
      <c r="AY114" s="272" t="s">
        <v>138</v>
      </c>
    </row>
    <row r="115" spans="2:51" s="14" customFormat="1" ht="13.5">
      <c r="B115" s="273"/>
      <c r="C115" s="274"/>
      <c r="D115" s="246" t="s">
        <v>180</v>
      </c>
      <c r="E115" s="275" t="s">
        <v>22</v>
      </c>
      <c r="F115" s="276" t="s">
        <v>183</v>
      </c>
      <c r="G115" s="274"/>
      <c r="H115" s="277">
        <v>610.4</v>
      </c>
      <c r="I115" s="278"/>
      <c r="J115" s="274"/>
      <c r="K115" s="274"/>
      <c r="L115" s="279"/>
      <c r="M115" s="280"/>
      <c r="N115" s="281"/>
      <c r="O115" s="281"/>
      <c r="P115" s="281"/>
      <c r="Q115" s="281"/>
      <c r="R115" s="281"/>
      <c r="S115" s="281"/>
      <c r="T115" s="282"/>
      <c r="AT115" s="283" t="s">
        <v>180</v>
      </c>
      <c r="AU115" s="283" t="s">
        <v>85</v>
      </c>
      <c r="AV115" s="14" t="s">
        <v>137</v>
      </c>
      <c r="AW115" s="14" t="s">
        <v>39</v>
      </c>
      <c r="AX115" s="14" t="s">
        <v>24</v>
      </c>
      <c r="AY115" s="283" t="s">
        <v>138</v>
      </c>
    </row>
    <row r="116" spans="2:65" s="1" customFormat="1" ht="16.5" customHeight="1">
      <c r="B116" s="47"/>
      <c r="C116" s="234" t="s">
        <v>212</v>
      </c>
      <c r="D116" s="234" t="s">
        <v>140</v>
      </c>
      <c r="E116" s="235" t="s">
        <v>201</v>
      </c>
      <c r="F116" s="236" t="s">
        <v>202</v>
      </c>
      <c r="G116" s="237" t="s">
        <v>203</v>
      </c>
      <c r="H116" s="238">
        <v>25</v>
      </c>
      <c r="I116" s="239"/>
      <c r="J116" s="240">
        <f>ROUND(I116*H116,2)</f>
        <v>0</v>
      </c>
      <c r="K116" s="236" t="s">
        <v>177</v>
      </c>
      <c r="L116" s="73"/>
      <c r="M116" s="241" t="s">
        <v>22</v>
      </c>
      <c r="N116" s="242" t="s">
        <v>47</v>
      </c>
      <c r="O116" s="48"/>
      <c r="P116" s="243">
        <f>O116*H116</f>
        <v>0</v>
      </c>
      <c r="Q116" s="243">
        <v>0.00789</v>
      </c>
      <c r="R116" s="243">
        <f>Q116*H116</f>
        <v>0.19724999999999998</v>
      </c>
      <c r="S116" s="243">
        <v>0</v>
      </c>
      <c r="T116" s="244">
        <f>S116*H116</f>
        <v>0</v>
      </c>
      <c r="AR116" s="25" t="s">
        <v>137</v>
      </c>
      <c r="AT116" s="25" t="s">
        <v>140</v>
      </c>
      <c r="AU116" s="25" t="s">
        <v>85</v>
      </c>
      <c r="AY116" s="25" t="s">
        <v>138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25" t="s">
        <v>24</v>
      </c>
      <c r="BK116" s="245">
        <f>ROUND(I116*H116,2)</f>
        <v>0</v>
      </c>
      <c r="BL116" s="25" t="s">
        <v>137</v>
      </c>
      <c r="BM116" s="25" t="s">
        <v>1354</v>
      </c>
    </row>
    <row r="117" spans="2:47" s="1" customFormat="1" ht="13.5">
      <c r="B117" s="47"/>
      <c r="C117" s="75"/>
      <c r="D117" s="246" t="s">
        <v>146</v>
      </c>
      <c r="E117" s="75"/>
      <c r="F117" s="247" t="s">
        <v>205</v>
      </c>
      <c r="G117" s="75"/>
      <c r="H117" s="75"/>
      <c r="I117" s="204"/>
      <c r="J117" s="75"/>
      <c r="K117" s="75"/>
      <c r="L117" s="73"/>
      <c r="M117" s="248"/>
      <c r="N117" s="48"/>
      <c r="O117" s="48"/>
      <c r="P117" s="48"/>
      <c r="Q117" s="48"/>
      <c r="R117" s="48"/>
      <c r="S117" s="48"/>
      <c r="T117" s="96"/>
      <c r="AT117" s="25" t="s">
        <v>146</v>
      </c>
      <c r="AU117" s="25" t="s">
        <v>85</v>
      </c>
    </row>
    <row r="118" spans="2:65" s="1" customFormat="1" ht="16.5" customHeight="1">
      <c r="B118" s="47"/>
      <c r="C118" s="234" t="s">
        <v>218</v>
      </c>
      <c r="D118" s="234" t="s">
        <v>140</v>
      </c>
      <c r="E118" s="235" t="s">
        <v>207</v>
      </c>
      <c r="F118" s="236" t="s">
        <v>208</v>
      </c>
      <c r="G118" s="237" t="s">
        <v>209</v>
      </c>
      <c r="H118" s="238">
        <v>240</v>
      </c>
      <c r="I118" s="239"/>
      <c r="J118" s="240">
        <f>ROUND(I118*H118,2)</f>
        <v>0</v>
      </c>
      <c r="K118" s="236" t="s">
        <v>177</v>
      </c>
      <c r="L118" s="73"/>
      <c r="M118" s="241" t="s">
        <v>22</v>
      </c>
      <c r="N118" s="242" t="s">
        <v>47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</v>
      </c>
      <c r="T118" s="244">
        <f>S118*H118</f>
        <v>0</v>
      </c>
      <c r="AR118" s="25" t="s">
        <v>137</v>
      </c>
      <c r="AT118" s="25" t="s">
        <v>140</v>
      </c>
      <c r="AU118" s="25" t="s">
        <v>85</v>
      </c>
      <c r="AY118" s="25" t="s">
        <v>138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24</v>
      </c>
      <c r="BK118" s="245">
        <f>ROUND(I118*H118,2)</f>
        <v>0</v>
      </c>
      <c r="BL118" s="25" t="s">
        <v>137</v>
      </c>
      <c r="BM118" s="25" t="s">
        <v>210</v>
      </c>
    </row>
    <row r="119" spans="2:47" s="1" customFormat="1" ht="13.5">
      <c r="B119" s="47"/>
      <c r="C119" s="75"/>
      <c r="D119" s="246" t="s">
        <v>146</v>
      </c>
      <c r="E119" s="75"/>
      <c r="F119" s="247" t="s">
        <v>211</v>
      </c>
      <c r="G119" s="75"/>
      <c r="H119" s="75"/>
      <c r="I119" s="204"/>
      <c r="J119" s="75"/>
      <c r="K119" s="75"/>
      <c r="L119" s="73"/>
      <c r="M119" s="248"/>
      <c r="N119" s="48"/>
      <c r="O119" s="48"/>
      <c r="P119" s="48"/>
      <c r="Q119" s="48"/>
      <c r="R119" s="48"/>
      <c r="S119" s="48"/>
      <c r="T119" s="96"/>
      <c r="AT119" s="25" t="s">
        <v>146</v>
      </c>
      <c r="AU119" s="25" t="s">
        <v>85</v>
      </c>
    </row>
    <row r="120" spans="2:65" s="1" customFormat="1" ht="25.5" customHeight="1">
      <c r="B120" s="47"/>
      <c r="C120" s="234" t="s">
        <v>224</v>
      </c>
      <c r="D120" s="234" t="s">
        <v>140</v>
      </c>
      <c r="E120" s="235" t="s">
        <v>213</v>
      </c>
      <c r="F120" s="236" t="s">
        <v>214</v>
      </c>
      <c r="G120" s="237" t="s">
        <v>215</v>
      </c>
      <c r="H120" s="238">
        <v>30</v>
      </c>
      <c r="I120" s="239"/>
      <c r="J120" s="240">
        <f>ROUND(I120*H120,2)</f>
        <v>0</v>
      </c>
      <c r="K120" s="236" t="s">
        <v>177</v>
      </c>
      <c r="L120" s="73"/>
      <c r="M120" s="241" t="s">
        <v>22</v>
      </c>
      <c r="N120" s="242" t="s">
        <v>47</v>
      </c>
      <c r="O120" s="48"/>
      <c r="P120" s="243">
        <f>O120*H120</f>
        <v>0</v>
      </c>
      <c r="Q120" s="243">
        <v>0</v>
      </c>
      <c r="R120" s="243">
        <f>Q120*H120</f>
        <v>0</v>
      </c>
      <c r="S120" s="243">
        <v>0</v>
      </c>
      <c r="T120" s="244">
        <f>S120*H120</f>
        <v>0</v>
      </c>
      <c r="AR120" s="25" t="s">
        <v>137</v>
      </c>
      <c r="AT120" s="25" t="s">
        <v>140</v>
      </c>
      <c r="AU120" s="25" t="s">
        <v>85</v>
      </c>
      <c r="AY120" s="25" t="s">
        <v>138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24</v>
      </c>
      <c r="BK120" s="245">
        <f>ROUND(I120*H120,2)</f>
        <v>0</v>
      </c>
      <c r="BL120" s="25" t="s">
        <v>137</v>
      </c>
      <c r="BM120" s="25" t="s">
        <v>216</v>
      </c>
    </row>
    <row r="121" spans="2:47" s="1" customFormat="1" ht="13.5">
      <c r="B121" s="47"/>
      <c r="C121" s="75"/>
      <c r="D121" s="246" t="s">
        <v>146</v>
      </c>
      <c r="E121" s="75"/>
      <c r="F121" s="247" t="s">
        <v>217</v>
      </c>
      <c r="G121" s="75"/>
      <c r="H121" s="75"/>
      <c r="I121" s="204"/>
      <c r="J121" s="75"/>
      <c r="K121" s="75"/>
      <c r="L121" s="73"/>
      <c r="M121" s="248"/>
      <c r="N121" s="48"/>
      <c r="O121" s="48"/>
      <c r="P121" s="48"/>
      <c r="Q121" s="48"/>
      <c r="R121" s="48"/>
      <c r="S121" s="48"/>
      <c r="T121" s="96"/>
      <c r="AT121" s="25" t="s">
        <v>146</v>
      </c>
      <c r="AU121" s="25" t="s">
        <v>85</v>
      </c>
    </row>
    <row r="122" spans="2:65" s="1" customFormat="1" ht="16.5" customHeight="1">
      <c r="B122" s="47"/>
      <c r="C122" s="234" t="s">
        <v>29</v>
      </c>
      <c r="D122" s="234" t="s">
        <v>140</v>
      </c>
      <c r="E122" s="235" t="s">
        <v>716</v>
      </c>
      <c r="F122" s="236" t="s">
        <v>717</v>
      </c>
      <c r="G122" s="237" t="s">
        <v>203</v>
      </c>
      <c r="H122" s="238">
        <v>20</v>
      </c>
      <c r="I122" s="239"/>
      <c r="J122" s="240">
        <f>ROUND(I122*H122,2)</f>
        <v>0</v>
      </c>
      <c r="K122" s="236" t="s">
        <v>177</v>
      </c>
      <c r="L122" s="73"/>
      <c r="M122" s="241" t="s">
        <v>22</v>
      </c>
      <c r="N122" s="242" t="s">
        <v>47</v>
      </c>
      <c r="O122" s="48"/>
      <c r="P122" s="243">
        <f>O122*H122</f>
        <v>0</v>
      </c>
      <c r="Q122" s="243">
        <v>0.00868</v>
      </c>
      <c r="R122" s="243">
        <f>Q122*H122</f>
        <v>0.1736</v>
      </c>
      <c r="S122" s="243">
        <v>0</v>
      </c>
      <c r="T122" s="244">
        <f>S122*H122</f>
        <v>0</v>
      </c>
      <c r="AR122" s="25" t="s">
        <v>137</v>
      </c>
      <c r="AT122" s="25" t="s">
        <v>140</v>
      </c>
      <c r="AU122" s="25" t="s">
        <v>85</v>
      </c>
      <c r="AY122" s="25" t="s">
        <v>138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24</v>
      </c>
      <c r="BK122" s="245">
        <f>ROUND(I122*H122,2)</f>
        <v>0</v>
      </c>
      <c r="BL122" s="25" t="s">
        <v>137</v>
      </c>
      <c r="BM122" s="25" t="s">
        <v>1355</v>
      </c>
    </row>
    <row r="123" spans="2:47" s="1" customFormat="1" ht="13.5">
      <c r="B123" s="47"/>
      <c r="C123" s="75"/>
      <c r="D123" s="246" t="s">
        <v>146</v>
      </c>
      <c r="E123" s="75"/>
      <c r="F123" s="247" t="s">
        <v>719</v>
      </c>
      <c r="G123" s="75"/>
      <c r="H123" s="75"/>
      <c r="I123" s="204"/>
      <c r="J123" s="75"/>
      <c r="K123" s="75"/>
      <c r="L123" s="73"/>
      <c r="M123" s="248"/>
      <c r="N123" s="48"/>
      <c r="O123" s="48"/>
      <c r="P123" s="48"/>
      <c r="Q123" s="48"/>
      <c r="R123" s="48"/>
      <c r="S123" s="48"/>
      <c r="T123" s="96"/>
      <c r="AT123" s="25" t="s">
        <v>146</v>
      </c>
      <c r="AU123" s="25" t="s">
        <v>85</v>
      </c>
    </row>
    <row r="124" spans="2:51" s="13" customFormat="1" ht="13.5">
      <c r="B124" s="262"/>
      <c r="C124" s="263"/>
      <c r="D124" s="246" t="s">
        <v>180</v>
      </c>
      <c r="E124" s="264" t="s">
        <v>22</v>
      </c>
      <c r="F124" s="265" t="s">
        <v>1356</v>
      </c>
      <c r="G124" s="263"/>
      <c r="H124" s="266">
        <v>20</v>
      </c>
      <c r="I124" s="267"/>
      <c r="J124" s="263"/>
      <c r="K124" s="263"/>
      <c r="L124" s="268"/>
      <c r="M124" s="269"/>
      <c r="N124" s="270"/>
      <c r="O124" s="270"/>
      <c r="P124" s="270"/>
      <c r="Q124" s="270"/>
      <c r="R124" s="270"/>
      <c r="S124" s="270"/>
      <c r="T124" s="271"/>
      <c r="AT124" s="272" t="s">
        <v>180</v>
      </c>
      <c r="AU124" s="272" t="s">
        <v>85</v>
      </c>
      <c r="AV124" s="13" t="s">
        <v>85</v>
      </c>
      <c r="AW124" s="13" t="s">
        <v>39</v>
      </c>
      <c r="AX124" s="13" t="s">
        <v>24</v>
      </c>
      <c r="AY124" s="272" t="s">
        <v>138</v>
      </c>
    </row>
    <row r="125" spans="2:65" s="1" customFormat="1" ht="16.5" customHeight="1">
      <c r="B125" s="47"/>
      <c r="C125" s="234" t="s">
        <v>236</v>
      </c>
      <c r="D125" s="234" t="s">
        <v>140</v>
      </c>
      <c r="E125" s="235" t="s">
        <v>225</v>
      </c>
      <c r="F125" s="236" t="s">
        <v>226</v>
      </c>
      <c r="G125" s="237" t="s">
        <v>203</v>
      </c>
      <c r="H125" s="238">
        <v>5</v>
      </c>
      <c r="I125" s="239"/>
      <c r="J125" s="240">
        <f>ROUND(I125*H125,2)</f>
        <v>0</v>
      </c>
      <c r="K125" s="236" t="s">
        <v>177</v>
      </c>
      <c r="L125" s="73"/>
      <c r="M125" s="241" t="s">
        <v>22</v>
      </c>
      <c r="N125" s="242" t="s">
        <v>47</v>
      </c>
      <c r="O125" s="48"/>
      <c r="P125" s="243">
        <f>O125*H125</f>
        <v>0</v>
      </c>
      <c r="Q125" s="243">
        <v>0.0369</v>
      </c>
      <c r="R125" s="243">
        <f>Q125*H125</f>
        <v>0.1845</v>
      </c>
      <c r="S125" s="243">
        <v>0</v>
      </c>
      <c r="T125" s="244">
        <f>S125*H125</f>
        <v>0</v>
      </c>
      <c r="AR125" s="25" t="s">
        <v>137</v>
      </c>
      <c r="AT125" s="25" t="s">
        <v>140</v>
      </c>
      <c r="AU125" s="25" t="s">
        <v>85</v>
      </c>
      <c r="AY125" s="25" t="s">
        <v>138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24</v>
      </c>
      <c r="BK125" s="245">
        <f>ROUND(I125*H125,2)</f>
        <v>0</v>
      </c>
      <c r="BL125" s="25" t="s">
        <v>137</v>
      </c>
      <c r="BM125" s="25" t="s">
        <v>1357</v>
      </c>
    </row>
    <row r="126" spans="2:47" s="1" customFormat="1" ht="13.5">
      <c r="B126" s="47"/>
      <c r="C126" s="75"/>
      <c r="D126" s="246" t="s">
        <v>146</v>
      </c>
      <c r="E126" s="75"/>
      <c r="F126" s="247" t="s">
        <v>228</v>
      </c>
      <c r="G126" s="75"/>
      <c r="H126" s="75"/>
      <c r="I126" s="204"/>
      <c r="J126" s="75"/>
      <c r="K126" s="75"/>
      <c r="L126" s="73"/>
      <c r="M126" s="248"/>
      <c r="N126" s="48"/>
      <c r="O126" s="48"/>
      <c r="P126" s="48"/>
      <c r="Q126" s="48"/>
      <c r="R126" s="48"/>
      <c r="S126" s="48"/>
      <c r="T126" s="96"/>
      <c r="AT126" s="25" t="s">
        <v>146</v>
      </c>
      <c r="AU126" s="25" t="s">
        <v>85</v>
      </c>
    </row>
    <row r="127" spans="2:51" s="13" customFormat="1" ht="13.5">
      <c r="B127" s="262"/>
      <c r="C127" s="263"/>
      <c r="D127" s="246" t="s">
        <v>180</v>
      </c>
      <c r="E127" s="264" t="s">
        <v>22</v>
      </c>
      <c r="F127" s="265" t="s">
        <v>722</v>
      </c>
      <c r="G127" s="263"/>
      <c r="H127" s="266">
        <v>5</v>
      </c>
      <c r="I127" s="267"/>
      <c r="J127" s="263"/>
      <c r="K127" s="263"/>
      <c r="L127" s="268"/>
      <c r="M127" s="269"/>
      <c r="N127" s="270"/>
      <c r="O127" s="270"/>
      <c r="P127" s="270"/>
      <c r="Q127" s="270"/>
      <c r="R127" s="270"/>
      <c r="S127" s="270"/>
      <c r="T127" s="271"/>
      <c r="AT127" s="272" t="s">
        <v>180</v>
      </c>
      <c r="AU127" s="272" t="s">
        <v>85</v>
      </c>
      <c r="AV127" s="13" t="s">
        <v>85</v>
      </c>
      <c r="AW127" s="13" t="s">
        <v>39</v>
      </c>
      <c r="AX127" s="13" t="s">
        <v>24</v>
      </c>
      <c r="AY127" s="272" t="s">
        <v>138</v>
      </c>
    </row>
    <row r="128" spans="2:65" s="1" customFormat="1" ht="25.5" customHeight="1">
      <c r="B128" s="47"/>
      <c r="C128" s="234" t="s">
        <v>247</v>
      </c>
      <c r="D128" s="234" t="s">
        <v>140</v>
      </c>
      <c r="E128" s="235" t="s">
        <v>230</v>
      </c>
      <c r="F128" s="236" t="s">
        <v>231</v>
      </c>
      <c r="G128" s="237" t="s">
        <v>232</v>
      </c>
      <c r="H128" s="238">
        <v>37.5</v>
      </c>
      <c r="I128" s="239"/>
      <c r="J128" s="240">
        <f>ROUND(I128*H128,2)</f>
        <v>0</v>
      </c>
      <c r="K128" s="236" t="s">
        <v>177</v>
      </c>
      <c r="L128" s="73"/>
      <c r="M128" s="241" t="s">
        <v>22</v>
      </c>
      <c r="N128" s="242" t="s">
        <v>47</v>
      </c>
      <c r="O128" s="4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AR128" s="25" t="s">
        <v>137</v>
      </c>
      <c r="AT128" s="25" t="s">
        <v>140</v>
      </c>
      <c r="AU128" s="25" t="s">
        <v>85</v>
      </c>
      <c r="AY128" s="25" t="s">
        <v>138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24</v>
      </c>
      <c r="BK128" s="245">
        <f>ROUND(I128*H128,2)</f>
        <v>0</v>
      </c>
      <c r="BL128" s="25" t="s">
        <v>137</v>
      </c>
      <c r="BM128" s="25" t="s">
        <v>1358</v>
      </c>
    </row>
    <row r="129" spans="2:47" s="1" customFormat="1" ht="13.5">
      <c r="B129" s="47"/>
      <c r="C129" s="75"/>
      <c r="D129" s="246" t="s">
        <v>146</v>
      </c>
      <c r="E129" s="75"/>
      <c r="F129" s="247" t="s">
        <v>234</v>
      </c>
      <c r="G129" s="75"/>
      <c r="H129" s="75"/>
      <c r="I129" s="204"/>
      <c r="J129" s="75"/>
      <c r="K129" s="75"/>
      <c r="L129" s="73"/>
      <c r="M129" s="248"/>
      <c r="N129" s="48"/>
      <c r="O129" s="48"/>
      <c r="P129" s="48"/>
      <c r="Q129" s="48"/>
      <c r="R129" s="48"/>
      <c r="S129" s="48"/>
      <c r="T129" s="96"/>
      <c r="AT129" s="25" t="s">
        <v>146</v>
      </c>
      <c r="AU129" s="25" t="s">
        <v>85</v>
      </c>
    </row>
    <row r="130" spans="2:51" s="13" customFormat="1" ht="13.5">
      <c r="B130" s="262"/>
      <c r="C130" s="263"/>
      <c r="D130" s="246" t="s">
        <v>180</v>
      </c>
      <c r="E130" s="264" t="s">
        <v>22</v>
      </c>
      <c r="F130" s="265" t="s">
        <v>1359</v>
      </c>
      <c r="G130" s="263"/>
      <c r="H130" s="266">
        <v>37.5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AT130" s="272" t="s">
        <v>180</v>
      </c>
      <c r="AU130" s="272" t="s">
        <v>85</v>
      </c>
      <c r="AV130" s="13" t="s">
        <v>85</v>
      </c>
      <c r="AW130" s="13" t="s">
        <v>39</v>
      </c>
      <c r="AX130" s="13" t="s">
        <v>24</v>
      </c>
      <c r="AY130" s="272" t="s">
        <v>138</v>
      </c>
    </row>
    <row r="131" spans="2:65" s="1" customFormat="1" ht="16.5" customHeight="1">
      <c r="B131" s="47"/>
      <c r="C131" s="234" t="s">
        <v>253</v>
      </c>
      <c r="D131" s="234" t="s">
        <v>140</v>
      </c>
      <c r="E131" s="235" t="s">
        <v>237</v>
      </c>
      <c r="F131" s="236" t="s">
        <v>238</v>
      </c>
      <c r="G131" s="237" t="s">
        <v>232</v>
      </c>
      <c r="H131" s="238">
        <v>236.177</v>
      </c>
      <c r="I131" s="239"/>
      <c r="J131" s="240">
        <f>ROUND(I131*H131,2)</f>
        <v>0</v>
      </c>
      <c r="K131" s="236" t="s">
        <v>177</v>
      </c>
      <c r="L131" s="73"/>
      <c r="M131" s="241" t="s">
        <v>22</v>
      </c>
      <c r="N131" s="242" t="s">
        <v>47</v>
      </c>
      <c r="O131" s="4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AR131" s="25" t="s">
        <v>137</v>
      </c>
      <c r="AT131" s="25" t="s">
        <v>140</v>
      </c>
      <c r="AU131" s="25" t="s">
        <v>85</v>
      </c>
      <c r="AY131" s="25" t="s">
        <v>138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25" t="s">
        <v>24</v>
      </c>
      <c r="BK131" s="245">
        <f>ROUND(I131*H131,2)</f>
        <v>0</v>
      </c>
      <c r="BL131" s="25" t="s">
        <v>137</v>
      </c>
      <c r="BM131" s="25" t="s">
        <v>239</v>
      </c>
    </row>
    <row r="132" spans="2:47" s="1" customFormat="1" ht="13.5">
      <c r="B132" s="47"/>
      <c r="C132" s="75"/>
      <c r="D132" s="246" t="s">
        <v>146</v>
      </c>
      <c r="E132" s="75"/>
      <c r="F132" s="247" t="s">
        <v>240</v>
      </c>
      <c r="G132" s="75"/>
      <c r="H132" s="75"/>
      <c r="I132" s="204"/>
      <c r="J132" s="75"/>
      <c r="K132" s="75"/>
      <c r="L132" s="73"/>
      <c r="M132" s="248"/>
      <c r="N132" s="48"/>
      <c r="O132" s="48"/>
      <c r="P132" s="48"/>
      <c r="Q132" s="48"/>
      <c r="R132" s="48"/>
      <c r="S132" s="48"/>
      <c r="T132" s="96"/>
      <c r="AT132" s="25" t="s">
        <v>146</v>
      </c>
      <c r="AU132" s="25" t="s">
        <v>85</v>
      </c>
    </row>
    <row r="133" spans="2:51" s="12" customFormat="1" ht="13.5">
      <c r="B133" s="252"/>
      <c r="C133" s="253"/>
      <c r="D133" s="246" t="s">
        <v>180</v>
      </c>
      <c r="E133" s="254" t="s">
        <v>22</v>
      </c>
      <c r="F133" s="255" t="s">
        <v>241</v>
      </c>
      <c r="G133" s="253"/>
      <c r="H133" s="254" t="s">
        <v>22</v>
      </c>
      <c r="I133" s="256"/>
      <c r="J133" s="253"/>
      <c r="K133" s="253"/>
      <c r="L133" s="257"/>
      <c r="M133" s="258"/>
      <c r="N133" s="259"/>
      <c r="O133" s="259"/>
      <c r="P133" s="259"/>
      <c r="Q133" s="259"/>
      <c r="R133" s="259"/>
      <c r="S133" s="259"/>
      <c r="T133" s="260"/>
      <c r="AT133" s="261" t="s">
        <v>180</v>
      </c>
      <c r="AU133" s="261" t="s">
        <v>85</v>
      </c>
      <c r="AV133" s="12" t="s">
        <v>24</v>
      </c>
      <c r="AW133" s="12" t="s">
        <v>39</v>
      </c>
      <c r="AX133" s="12" t="s">
        <v>76</v>
      </c>
      <c r="AY133" s="261" t="s">
        <v>138</v>
      </c>
    </row>
    <row r="134" spans="2:51" s="13" customFormat="1" ht="13.5">
      <c r="B134" s="262"/>
      <c r="C134" s="263"/>
      <c r="D134" s="246" t="s">
        <v>180</v>
      </c>
      <c r="E134" s="264" t="s">
        <v>22</v>
      </c>
      <c r="F134" s="265" t="s">
        <v>1360</v>
      </c>
      <c r="G134" s="263"/>
      <c r="H134" s="266">
        <v>676.889</v>
      </c>
      <c r="I134" s="267"/>
      <c r="J134" s="263"/>
      <c r="K134" s="263"/>
      <c r="L134" s="268"/>
      <c r="M134" s="269"/>
      <c r="N134" s="270"/>
      <c r="O134" s="270"/>
      <c r="P134" s="270"/>
      <c r="Q134" s="270"/>
      <c r="R134" s="270"/>
      <c r="S134" s="270"/>
      <c r="T134" s="271"/>
      <c r="AT134" s="272" t="s">
        <v>180</v>
      </c>
      <c r="AU134" s="272" t="s">
        <v>85</v>
      </c>
      <c r="AV134" s="13" t="s">
        <v>85</v>
      </c>
      <c r="AW134" s="13" t="s">
        <v>39</v>
      </c>
      <c r="AX134" s="13" t="s">
        <v>76</v>
      </c>
      <c r="AY134" s="272" t="s">
        <v>138</v>
      </c>
    </row>
    <row r="135" spans="2:51" s="12" customFormat="1" ht="13.5">
      <c r="B135" s="252"/>
      <c r="C135" s="253"/>
      <c r="D135" s="246" t="s">
        <v>180</v>
      </c>
      <c r="E135" s="254" t="s">
        <v>22</v>
      </c>
      <c r="F135" s="255" t="s">
        <v>244</v>
      </c>
      <c r="G135" s="253"/>
      <c r="H135" s="254" t="s">
        <v>22</v>
      </c>
      <c r="I135" s="256"/>
      <c r="J135" s="253"/>
      <c r="K135" s="253"/>
      <c r="L135" s="257"/>
      <c r="M135" s="258"/>
      <c r="N135" s="259"/>
      <c r="O135" s="259"/>
      <c r="P135" s="259"/>
      <c r="Q135" s="259"/>
      <c r="R135" s="259"/>
      <c r="S135" s="259"/>
      <c r="T135" s="260"/>
      <c r="AT135" s="261" t="s">
        <v>180</v>
      </c>
      <c r="AU135" s="261" t="s">
        <v>85</v>
      </c>
      <c r="AV135" s="12" t="s">
        <v>24</v>
      </c>
      <c r="AW135" s="12" t="s">
        <v>39</v>
      </c>
      <c r="AX135" s="12" t="s">
        <v>76</v>
      </c>
      <c r="AY135" s="261" t="s">
        <v>138</v>
      </c>
    </row>
    <row r="136" spans="2:51" s="13" customFormat="1" ht="13.5">
      <c r="B136" s="262"/>
      <c r="C136" s="263"/>
      <c r="D136" s="246" t="s">
        <v>180</v>
      </c>
      <c r="E136" s="264" t="s">
        <v>22</v>
      </c>
      <c r="F136" s="265" t="s">
        <v>1361</v>
      </c>
      <c r="G136" s="263"/>
      <c r="H136" s="266">
        <v>-204.536</v>
      </c>
      <c r="I136" s="267"/>
      <c r="J136" s="263"/>
      <c r="K136" s="263"/>
      <c r="L136" s="268"/>
      <c r="M136" s="269"/>
      <c r="N136" s="270"/>
      <c r="O136" s="270"/>
      <c r="P136" s="270"/>
      <c r="Q136" s="270"/>
      <c r="R136" s="270"/>
      <c r="S136" s="270"/>
      <c r="T136" s="271"/>
      <c r="AT136" s="272" t="s">
        <v>180</v>
      </c>
      <c r="AU136" s="272" t="s">
        <v>85</v>
      </c>
      <c r="AV136" s="13" t="s">
        <v>85</v>
      </c>
      <c r="AW136" s="13" t="s">
        <v>39</v>
      </c>
      <c r="AX136" s="13" t="s">
        <v>76</v>
      </c>
      <c r="AY136" s="272" t="s">
        <v>138</v>
      </c>
    </row>
    <row r="137" spans="2:51" s="14" customFormat="1" ht="13.5">
      <c r="B137" s="273"/>
      <c r="C137" s="274"/>
      <c r="D137" s="246" t="s">
        <v>180</v>
      </c>
      <c r="E137" s="275" t="s">
        <v>22</v>
      </c>
      <c r="F137" s="276" t="s">
        <v>183</v>
      </c>
      <c r="G137" s="274"/>
      <c r="H137" s="277">
        <v>472.353</v>
      </c>
      <c r="I137" s="278"/>
      <c r="J137" s="274"/>
      <c r="K137" s="274"/>
      <c r="L137" s="279"/>
      <c r="M137" s="280"/>
      <c r="N137" s="281"/>
      <c r="O137" s="281"/>
      <c r="P137" s="281"/>
      <c r="Q137" s="281"/>
      <c r="R137" s="281"/>
      <c r="S137" s="281"/>
      <c r="T137" s="282"/>
      <c r="AT137" s="283" t="s">
        <v>180</v>
      </c>
      <c r="AU137" s="283" t="s">
        <v>85</v>
      </c>
      <c r="AV137" s="14" t="s">
        <v>137</v>
      </c>
      <c r="AW137" s="14" t="s">
        <v>39</v>
      </c>
      <c r="AX137" s="14" t="s">
        <v>76</v>
      </c>
      <c r="AY137" s="283" t="s">
        <v>138</v>
      </c>
    </row>
    <row r="138" spans="2:51" s="13" customFormat="1" ht="13.5">
      <c r="B138" s="262"/>
      <c r="C138" s="263"/>
      <c r="D138" s="246" t="s">
        <v>180</v>
      </c>
      <c r="E138" s="264" t="s">
        <v>22</v>
      </c>
      <c r="F138" s="265" t="s">
        <v>1362</v>
      </c>
      <c r="G138" s="263"/>
      <c r="H138" s="266">
        <v>236.177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AT138" s="272" t="s">
        <v>180</v>
      </c>
      <c r="AU138" s="272" t="s">
        <v>85</v>
      </c>
      <c r="AV138" s="13" t="s">
        <v>85</v>
      </c>
      <c r="AW138" s="13" t="s">
        <v>39</v>
      </c>
      <c r="AX138" s="13" t="s">
        <v>24</v>
      </c>
      <c r="AY138" s="272" t="s">
        <v>138</v>
      </c>
    </row>
    <row r="139" spans="2:65" s="1" customFormat="1" ht="16.5" customHeight="1">
      <c r="B139" s="47"/>
      <c r="C139" s="234" t="s">
        <v>259</v>
      </c>
      <c r="D139" s="234" t="s">
        <v>140</v>
      </c>
      <c r="E139" s="235" t="s">
        <v>248</v>
      </c>
      <c r="F139" s="236" t="s">
        <v>249</v>
      </c>
      <c r="G139" s="237" t="s">
        <v>232</v>
      </c>
      <c r="H139" s="238">
        <v>70.853</v>
      </c>
      <c r="I139" s="239"/>
      <c r="J139" s="240">
        <f>ROUND(I139*H139,2)</f>
        <v>0</v>
      </c>
      <c r="K139" s="236" t="s">
        <v>177</v>
      </c>
      <c r="L139" s="73"/>
      <c r="M139" s="241" t="s">
        <v>22</v>
      </c>
      <c r="N139" s="242" t="s">
        <v>47</v>
      </c>
      <c r="O139" s="4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AR139" s="25" t="s">
        <v>137</v>
      </c>
      <c r="AT139" s="25" t="s">
        <v>140</v>
      </c>
      <c r="AU139" s="25" t="s">
        <v>85</v>
      </c>
      <c r="AY139" s="25" t="s">
        <v>138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24</v>
      </c>
      <c r="BK139" s="245">
        <f>ROUND(I139*H139,2)</f>
        <v>0</v>
      </c>
      <c r="BL139" s="25" t="s">
        <v>137</v>
      </c>
      <c r="BM139" s="25" t="s">
        <v>250</v>
      </c>
    </row>
    <row r="140" spans="2:47" s="1" customFormat="1" ht="13.5">
      <c r="B140" s="47"/>
      <c r="C140" s="75"/>
      <c r="D140" s="246" t="s">
        <v>146</v>
      </c>
      <c r="E140" s="75"/>
      <c r="F140" s="247" t="s">
        <v>251</v>
      </c>
      <c r="G140" s="75"/>
      <c r="H140" s="75"/>
      <c r="I140" s="204"/>
      <c r="J140" s="75"/>
      <c r="K140" s="75"/>
      <c r="L140" s="73"/>
      <c r="M140" s="248"/>
      <c r="N140" s="48"/>
      <c r="O140" s="48"/>
      <c r="P140" s="48"/>
      <c r="Q140" s="48"/>
      <c r="R140" s="48"/>
      <c r="S140" s="48"/>
      <c r="T140" s="96"/>
      <c r="AT140" s="25" t="s">
        <v>146</v>
      </c>
      <c r="AU140" s="25" t="s">
        <v>85</v>
      </c>
    </row>
    <row r="141" spans="2:51" s="13" customFormat="1" ht="13.5">
      <c r="B141" s="262"/>
      <c r="C141" s="263"/>
      <c r="D141" s="246" t="s">
        <v>180</v>
      </c>
      <c r="E141" s="264" t="s">
        <v>22</v>
      </c>
      <c r="F141" s="265" t="s">
        <v>1363</v>
      </c>
      <c r="G141" s="263"/>
      <c r="H141" s="266">
        <v>70.853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AT141" s="272" t="s">
        <v>180</v>
      </c>
      <c r="AU141" s="272" t="s">
        <v>85</v>
      </c>
      <c r="AV141" s="13" t="s">
        <v>85</v>
      </c>
      <c r="AW141" s="13" t="s">
        <v>39</v>
      </c>
      <c r="AX141" s="13" t="s">
        <v>76</v>
      </c>
      <c r="AY141" s="272" t="s">
        <v>138</v>
      </c>
    </row>
    <row r="142" spans="2:51" s="14" customFormat="1" ht="13.5">
      <c r="B142" s="273"/>
      <c r="C142" s="274"/>
      <c r="D142" s="246" t="s">
        <v>180</v>
      </c>
      <c r="E142" s="275" t="s">
        <v>22</v>
      </c>
      <c r="F142" s="276" t="s">
        <v>183</v>
      </c>
      <c r="G142" s="274"/>
      <c r="H142" s="277">
        <v>70.853</v>
      </c>
      <c r="I142" s="278"/>
      <c r="J142" s="274"/>
      <c r="K142" s="274"/>
      <c r="L142" s="279"/>
      <c r="M142" s="280"/>
      <c r="N142" s="281"/>
      <c r="O142" s="281"/>
      <c r="P142" s="281"/>
      <c r="Q142" s="281"/>
      <c r="R142" s="281"/>
      <c r="S142" s="281"/>
      <c r="T142" s="282"/>
      <c r="AT142" s="283" t="s">
        <v>180</v>
      </c>
      <c r="AU142" s="283" t="s">
        <v>85</v>
      </c>
      <c r="AV142" s="14" t="s">
        <v>137</v>
      </c>
      <c r="AW142" s="14" t="s">
        <v>39</v>
      </c>
      <c r="AX142" s="14" t="s">
        <v>24</v>
      </c>
      <c r="AY142" s="283" t="s">
        <v>138</v>
      </c>
    </row>
    <row r="143" spans="2:65" s="1" customFormat="1" ht="16.5" customHeight="1">
      <c r="B143" s="47"/>
      <c r="C143" s="234" t="s">
        <v>10</v>
      </c>
      <c r="D143" s="234" t="s">
        <v>140</v>
      </c>
      <c r="E143" s="235" t="s">
        <v>254</v>
      </c>
      <c r="F143" s="236" t="s">
        <v>255</v>
      </c>
      <c r="G143" s="237" t="s">
        <v>232</v>
      </c>
      <c r="H143" s="238">
        <v>236.177</v>
      </c>
      <c r="I143" s="239"/>
      <c r="J143" s="240">
        <f>ROUND(I143*H143,2)</f>
        <v>0</v>
      </c>
      <c r="K143" s="236" t="s">
        <v>177</v>
      </c>
      <c r="L143" s="73"/>
      <c r="M143" s="241" t="s">
        <v>22</v>
      </c>
      <c r="N143" s="242" t="s">
        <v>47</v>
      </c>
      <c r="O143" s="4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AR143" s="25" t="s">
        <v>137</v>
      </c>
      <c r="AT143" s="25" t="s">
        <v>140</v>
      </c>
      <c r="AU143" s="25" t="s">
        <v>85</v>
      </c>
      <c r="AY143" s="25" t="s">
        <v>138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24</v>
      </c>
      <c r="BK143" s="245">
        <f>ROUND(I143*H143,2)</f>
        <v>0</v>
      </c>
      <c r="BL143" s="25" t="s">
        <v>137</v>
      </c>
      <c r="BM143" s="25" t="s">
        <v>256</v>
      </c>
    </row>
    <row r="144" spans="2:47" s="1" customFormat="1" ht="13.5">
      <c r="B144" s="47"/>
      <c r="C144" s="75"/>
      <c r="D144" s="246" t="s">
        <v>146</v>
      </c>
      <c r="E144" s="75"/>
      <c r="F144" s="247" t="s">
        <v>257</v>
      </c>
      <c r="G144" s="75"/>
      <c r="H144" s="75"/>
      <c r="I144" s="204"/>
      <c r="J144" s="75"/>
      <c r="K144" s="75"/>
      <c r="L144" s="73"/>
      <c r="M144" s="248"/>
      <c r="N144" s="48"/>
      <c r="O144" s="48"/>
      <c r="P144" s="48"/>
      <c r="Q144" s="48"/>
      <c r="R144" s="48"/>
      <c r="S144" s="48"/>
      <c r="T144" s="96"/>
      <c r="AT144" s="25" t="s">
        <v>146</v>
      </c>
      <c r="AU144" s="25" t="s">
        <v>85</v>
      </c>
    </row>
    <row r="145" spans="2:51" s="13" customFormat="1" ht="13.5">
      <c r="B145" s="262"/>
      <c r="C145" s="263"/>
      <c r="D145" s="246" t="s">
        <v>180</v>
      </c>
      <c r="E145" s="264" t="s">
        <v>22</v>
      </c>
      <c r="F145" s="265" t="s">
        <v>1364</v>
      </c>
      <c r="G145" s="263"/>
      <c r="H145" s="266">
        <v>236.177</v>
      </c>
      <c r="I145" s="267"/>
      <c r="J145" s="263"/>
      <c r="K145" s="263"/>
      <c r="L145" s="268"/>
      <c r="M145" s="269"/>
      <c r="N145" s="270"/>
      <c r="O145" s="270"/>
      <c r="P145" s="270"/>
      <c r="Q145" s="270"/>
      <c r="R145" s="270"/>
      <c r="S145" s="270"/>
      <c r="T145" s="271"/>
      <c r="AT145" s="272" t="s">
        <v>180</v>
      </c>
      <c r="AU145" s="272" t="s">
        <v>85</v>
      </c>
      <c r="AV145" s="13" t="s">
        <v>85</v>
      </c>
      <c r="AW145" s="13" t="s">
        <v>39</v>
      </c>
      <c r="AX145" s="13" t="s">
        <v>76</v>
      </c>
      <c r="AY145" s="272" t="s">
        <v>138</v>
      </c>
    </row>
    <row r="146" spans="2:51" s="14" customFormat="1" ht="13.5">
      <c r="B146" s="273"/>
      <c r="C146" s="274"/>
      <c r="D146" s="246" t="s">
        <v>180</v>
      </c>
      <c r="E146" s="275" t="s">
        <v>22</v>
      </c>
      <c r="F146" s="276" t="s">
        <v>183</v>
      </c>
      <c r="G146" s="274"/>
      <c r="H146" s="277">
        <v>236.177</v>
      </c>
      <c r="I146" s="278"/>
      <c r="J146" s="274"/>
      <c r="K146" s="274"/>
      <c r="L146" s="279"/>
      <c r="M146" s="280"/>
      <c r="N146" s="281"/>
      <c r="O146" s="281"/>
      <c r="P146" s="281"/>
      <c r="Q146" s="281"/>
      <c r="R146" s="281"/>
      <c r="S146" s="281"/>
      <c r="T146" s="282"/>
      <c r="AT146" s="283" t="s">
        <v>180</v>
      </c>
      <c r="AU146" s="283" t="s">
        <v>85</v>
      </c>
      <c r="AV146" s="14" t="s">
        <v>137</v>
      </c>
      <c r="AW146" s="14" t="s">
        <v>39</v>
      </c>
      <c r="AX146" s="14" t="s">
        <v>24</v>
      </c>
      <c r="AY146" s="283" t="s">
        <v>138</v>
      </c>
    </row>
    <row r="147" spans="2:65" s="1" customFormat="1" ht="16.5" customHeight="1">
      <c r="B147" s="47"/>
      <c r="C147" s="234" t="s">
        <v>270</v>
      </c>
      <c r="D147" s="234" t="s">
        <v>140</v>
      </c>
      <c r="E147" s="235" t="s">
        <v>260</v>
      </c>
      <c r="F147" s="236" t="s">
        <v>261</v>
      </c>
      <c r="G147" s="237" t="s">
        <v>232</v>
      </c>
      <c r="H147" s="238">
        <v>70.853</v>
      </c>
      <c r="I147" s="239"/>
      <c r="J147" s="240">
        <f>ROUND(I147*H147,2)</f>
        <v>0</v>
      </c>
      <c r="K147" s="236" t="s">
        <v>177</v>
      </c>
      <c r="L147" s="73"/>
      <c r="M147" s="241" t="s">
        <v>22</v>
      </c>
      <c r="N147" s="242" t="s">
        <v>47</v>
      </c>
      <c r="O147" s="4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AR147" s="25" t="s">
        <v>137</v>
      </c>
      <c r="AT147" s="25" t="s">
        <v>140</v>
      </c>
      <c r="AU147" s="25" t="s">
        <v>85</v>
      </c>
      <c r="AY147" s="25" t="s">
        <v>138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25" t="s">
        <v>24</v>
      </c>
      <c r="BK147" s="245">
        <f>ROUND(I147*H147,2)</f>
        <v>0</v>
      </c>
      <c r="BL147" s="25" t="s">
        <v>137</v>
      </c>
      <c r="BM147" s="25" t="s">
        <v>262</v>
      </c>
    </row>
    <row r="148" spans="2:47" s="1" customFormat="1" ht="13.5">
      <c r="B148" s="47"/>
      <c r="C148" s="75"/>
      <c r="D148" s="246" t="s">
        <v>146</v>
      </c>
      <c r="E148" s="75"/>
      <c r="F148" s="247" t="s">
        <v>263</v>
      </c>
      <c r="G148" s="75"/>
      <c r="H148" s="75"/>
      <c r="I148" s="204"/>
      <c r="J148" s="75"/>
      <c r="K148" s="75"/>
      <c r="L148" s="73"/>
      <c r="M148" s="248"/>
      <c r="N148" s="48"/>
      <c r="O148" s="48"/>
      <c r="P148" s="48"/>
      <c r="Q148" s="48"/>
      <c r="R148" s="48"/>
      <c r="S148" s="48"/>
      <c r="T148" s="96"/>
      <c r="AT148" s="25" t="s">
        <v>146</v>
      </c>
      <c r="AU148" s="25" t="s">
        <v>85</v>
      </c>
    </row>
    <row r="149" spans="2:51" s="13" customFormat="1" ht="13.5">
      <c r="B149" s="262"/>
      <c r="C149" s="263"/>
      <c r="D149" s="246" t="s">
        <v>180</v>
      </c>
      <c r="E149" s="264" t="s">
        <v>22</v>
      </c>
      <c r="F149" s="265" t="s">
        <v>1365</v>
      </c>
      <c r="G149" s="263"/>
      <c r="H149" s="266">
        <v>70.853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AT149" s="272" t="s">
        <v>180</v>
      </c>
      <c r="AU149" s="272" t="s">
        <v>85</v>
      </c>
      <c r="AV149" s="13" t="s">
        <v>85</v>
      </c>
      <c r="AW149" s="13" t="s">
        <v>39</v>
      </c>
      <c r="AX149" s="13" t="s">
        <v>76</v>
      </c>
      <c r="AY149" s="272" t="s">
        <v>138</v>
      </c>
    </row>
    <row r="150" spans="2:51" s="14" customFormat="1" ht="13.5">
      <c r="B150" s="273"/>
      <c r="C150" s="274"/>
      <c r="D150" s="246" t="s">
        <v>180</v>
      </c>
      <c r="E150" s="275" t="s">
        <v>22</v>
      </c>
      <c r="F150" s="276" t="s">
        <v>183</v>
      </c>
      <c r="G150" s="274"/>
      <c r="H150" s="277">
        <v>70.853</v>
      </c>
      <c r="I150" s="278"/>
      <c r="J150" s="274"/>
      <c r="K150" s="274"/>
      <c r="L150" s="279"/>
      <c r="M150" s="280"/>
      <c r="N150" s="281"/>
      <c r="O150" s="281"/>
      <c r="P150" s="281"/>
      <c r="Q150" s="281"/>
      <c r="R150" s="281"/>
      <c r="S150" s="281"/>
      <c r="T150" s="282"/>
      <c r="AT150" s="283" t="s">
        <v>180</v>
      </c>
      <c r="AU150" s="283" t="s">
        <v>85</v>
      </c>
      <c r="AV150" s="14" t="s">
        <v>137</v>
      </c>
      <c r="AW150" s="14" t="s">
        <v>39</v>
      </c>
      <c r="AX150" s="14" t="s">
        <v>24</v>
      </c>
      <c r="AY150" s="283" t="s">
        <v>138</v>
      </c>
    </row>
    <row r="151" spans="2:65" s="1" customFormat="1" ht="16.5" customHeight="1">
      <c r="B151" s="47"/>
      <c r="C151" s="234" t="s">
        <v>275</v>
      </c>
      <c r="D151" s="234" t="s">
        <v>140</v>
      </c>
      <c r="E151" s="235" t="s">
        <v>265</v>
      </c>
      <c r="F151" s="236" t="s">
        <v>266</v>
      </c>
      <c r="G151" s="237" t="s">
        <v>176</v>
      </c>
      <c r="H151" s="238">
        <v>1353.778</v>
      </c>
      <c r="I151" s="239"/>
      <c r="J151" s="240">
        <f>ROUND(I151*H151,2)</f>
        <v>0</v>
      </c>
      <c r="K151" s="236" t="s">
        <v>177</v>
      </c>
      <c r="L151" s="73"/>
      <c r="M151" s="241" t="s">
        <v>22</v>
      </c>
      <c r="N151" s="242" t="s">
        <v>47</v>
      </c>
      <c r="O151" s="48"/>
      <c r="P151" s="243">
        <f>O151*H151</f>
        <v>0</v>
      </c>
      <c r="Q151" s="243">
        <v>0.00084</v>
      </c>
      <c r="R151" s="243">
        <f>Q151*H151</f>
        <v>1.1371735200000002</v>
      </c>
      <c r="S151" s="243">
        <v>0</v>
      </c>
      <c r="T151" s="244">
        <f>S151*H151</f>
        <v>0</v>
      </c>
      <c r="AR151" s="25" t="s">
        <v>137</v>
      </c>
      <c r="AT151" s="25" t="s">
        <v>140</v>
      </c>
      <c r="AU151" s="25" t="s">
        <v>85</v>
      </c>
      <c r="AY151" s="25" t="s">
        <v>138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24</v>
      </c>
      <c r="BK151" s="245">
        <f>ROUND(I151*H151,2)</f>
        <v>0</v>
      </c>
      <c r="BL151" s="25" t="s">
        <v>137</v>
      </c>
      <c r="BM151" s="25" t="s">
        <v>267</v>
      </c>
    </row>
    <row r="152" spans="2:47" s="1" customFormat="1" ht="13.5">
      <c r="B152" s="47"/>
      <c r="C152" s="75"/>
      <c r="D152" s="246" t="s">
        <v>146</v>
      </c>
      <c r="E152" s="75"/>
      <c r="F152" s="247" t="s">
        <v>268</v>
      </c>
      <c r="G152" s="75"/>
      <c r="H152" s="75"/>
      <c r="I152" s="204"/>
      <c r="J152" s="75"/>
      <c r="K152" s="75"/>
      <c r="L152" s="73"/>
      <c r="M152" s="248"/>
      <c r="N152" s="48"/>
      <c r="O152" s="48"/>
      <c r="P152" s="48"/>
      <c r="Q152" s="48"/>
      <c r="R152" s="48"/>
      <c r="S152" s="48"/>
      <c r="T152" s="96"/>
      <c r="AT152" s="25" t="s">
        <v>146</v>
      </c>
      <c r="AU152" s="25" t="s">
        <v>85</v>
      </c>
    </row>
    <row r="153" spans="2:51" s="12" customFormat="1" ht="13.5">
      <c r="B153" s="252"/>
      <c r="C153" s="253"/>
      <c r="D153" s="246" t="s">
        <v>180</v>
      </c>
      <c r="E153" s="254" t="s">
        <v>22</v>
      </c>
      <c r="F153" s="255" t="s">
        <v>241</v>
      </c>
      <c r="G153" s="253"/>
      <c r="H153" s="254" t="s">
        <v>22</v>
      </c>
      <c r="I153" s="256"/>
      <c r="J153" s="253"/>
      <c r="K153" s="253"/>
      <c r="L153" s="257"/>
      <c r="M153" s="258"/>
      <c r="N153" s="259"/>
      <c r="O153" s="259"/>
      <c r="P153" s="259"/>
      <c r="Q153" s="259"/>
      <c r="R153" s="259"/>
      <c r="S153" s="259"/>
      <c r="T153" s="260"/>
      <c r="AT153" s="261" t="s">
        <v>180</v>
      </c>
      <c r="AU153" s="261" t="s">
        <v>85</v>
      </c>
      <c r="AV153" s="12" t="s">
        <v>24</v>
      </c>
      <c r="AW153" s="12" t="s">
        <v>39</v>
      </c>
      <c r="AX153" s="12" t="s">
        <v>76</v>
      </c>
      <c r="AY153" s="261" t="s">
        <v>138</v>
      </c>
    </row>
    <row r="154" spans="2:51" s="13" customFormat="1" ht="13.5">
      <c r="B154" s="262"/>
      <c r="C154" s="263"/>
      <c r="D154" s="246" t="s">
        <v>180</v>
      </c>
      <c r="E154" s="264" t="s">
        <v>22</v>
      </c>
      <c r="F154" s="265" t="s">
        <v>1366</v>
      </c>
      <c r="G154" s="263"/>
      <c r="H154" s="266">
        <v>1353.778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AT154" s="272" t="s">
        <v>180</v>
      </c>
      <c r="AU154" s="272" t="s">
        <v>85</v>
      </c>
      <c r="AV154" s="13" t="s">
        <v>85</v>
      </c>
      <c r="AW154" s="13" t="s">
        <v>39</v>
      </c>
      <c r="AX154" s="13" t="s">
        <v>76</v>
      </c>
      <c r="AY154" s="272" t="s">
        <v>138</v>
      </c>
    </row>
    <row r="155" spans="2:51" s="14" customFormat="1" ht="13.5">
      <c r="B155" s="273"/>
      <c r="C155" s="274"/>
      <c r="D155" s="246" t="s">
        <v>180</v>
      </c>
      <c r="E155" s="275" t="s">
        <v>22</v>
      </c>
      <c r="F155" s="276" t="s">
        <v>183</v>
      </c>
      <c r="G155" s="274"/>
      <c r="H155" s="277">
        <v>1353.778</v>
      </c>
      <c r="I155" s="278"/>
      <c r="J155" s="274"/>
      <c r="K155" s="274"/>
      <c r="L155" s="279"/>
      <c r="M155" s="280"/>
      <c r="N155" s="281"/>
      <c r="O155" s="281"/>
      <c r="P155" s="281"/>
      <c r="Q155" s="281"/>
      <c r="R155" s="281"/>
      <c r="S155" s="281"/>
      <c r="T155" s="282"/>
      <c r="AT155" s="283" t="s">
        <v>180</v>
      </c>
      <c r="AU155" s="283" t="s">
        <v>85</v>
      </c>
      <c r="AV155" s="14" t="s">
        <v>137</v>
      </c>
      <c r="AW155" s="14" t="s">
        <v>39</v>
      </c>
      <c r="AX155" s="14" t="s">
        <v>24</v>
      </c>
      <c r="AY155" s="283" t="s">
        <v>138</v>
      </c>
    </row>
    <row r="156" spans="2:65" s="1" customFormat="1" ht="16.5" customHeight="1">
      <c r="B156" s="47"/>
      <c r="C156" s="234" t="s">
        <v>280</v>
      </c>
      <c r="D156" s="234" t="s">
        <v>140</v>
      </c>
      <c r="E156" s="235" t="s">
        <v>271</v>
      </c>
      <c r="F156" s="236" t="s">
        <v>272</v>
      </c>
      <c r="G156" s="237" t="s">
        <v>176</v>
      </c>
      <c r="H156" s="238">
        <v>1353.778</v>
      </c>
      <c r="I156" s="239"/>
      <c r="J156" s="240">
        <f>ROUND(I156*H156,2)</f>
        <v>0</v>
      </c>
      <c r="K156" s="236" t="s">
        <v>177</v>
      </c>
      <c r="L156" s="73"/>
      <c r="M156" s="241" t="s">
        <v>22</v>
      </c>
      <c r="N156" s="242" t="s">
        <v>47</v>
      </c>
      <c r="O156" s="4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AR156" s="25" t="s">
        <v>137</v>
      </c>
      <c r="AT156" s="25" t="s">
        <v>140</v>
      </c>
      <c r="AU156" s="25" t="s">
        <v>85</v>
      </c>
      <c r="AY156" s="25" t="s">
        <v>138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24</v>
      </c>
      <c r="BK156" s="245">
        <f>ROUND(I156*H156,2)</f>
        <v>0</v>
      </c>
      <c r="BL156" s="25" t="s">
        <v>137</v>
      </c>
      <c r="BM156" s="25" t="s">
        <v>273</v>
      </c>
    </row>
    <row r="157" spans="2:47" s="1" customFormat="1" ht="13.5">
      <c r="B157" s="47"/>
      <c r="C157" s="75"/>
      <c r="D157" s="246" t="s">
        <v>146</v>
      </c>
      <c r="E157" s="75"/>
      <c r="F157" s="247" t="s">
        <v>274</v>
      </c>
      <c r="G157" s="75"/>
      <c r="H157" s="75"/>
      <c r="I157" s="204"/>
      <c r="J157" s="75"/>
      <c r="K157" s="75"/>
      <c r="L157" s="73"/>
      <c r="M157" s="248"/>
      <c r="N157" s="48"/>
      <c r="O157" s="48"/>
      <c r="P157" s="48"/>
      <c r="Q157" s="48"/>
      <c r="R157" s="48"/>
      <c r="S157" s="48"/>
      <c r="T157" s="96"/>
      <c r="AT157" s="25" t="s">
        <v>146</v>
      </c>
      <c r="AU157" s="25" t="s">
        <v>85</v>
      </c>
    </row>
    <row r="158" spans="2:65" s="1" customFormat="1" ht="16.5" customHeight="1">
      <c r="B158" s="47"/>
      <c r="C158" s="234" t="s">
        <v>289</v>
      </c>
      <c r="D158" s="234" t="s">
        <v>140</v>
      </c>
      <c r="E158" s="235" t="s">
        <v>276</v>
      </c>
      <c r="F158" s="236" t="s">
        <v>277</v>
      </c>
      <c r="G158" s="237" t="s">
        <v>232</v>
      </c>
      <c r="H158" s="238">
        <v>472.353</v>
      </c>
      <c r="I158" s="239"/>
      <c r="J158" s="240">
        <f>ROUND(I158*H158,2)</f>
        <v>0</v>
      </c>
      <c r="K158" s="236" t="s">
        <v>177</v>
      </c>
      <c r="L158" s="73"/>
      <c r="M158" s="241" t="s">
        <v>22</v>
      </c>
      <c r="N158" s="242" t="s">
        <v>47</v>
      </c>
      <c r="O158" s="4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AR158" s="25" t="s">
        <v>137</v>
      </c>
      <c r="AT158" s="25" t="s">
        <v>140</v>
      </c>
      <c r="AU158" s="25" t="s">
        <v>85</v>
      </c>
      <c r="AY158" s="25" t="s">
        <v>138</v>
      </c>
      <c r="BE158" s="245">
        <f>IF(N158="základní",J158,0)</f>
        <v>0</v>
      </c>
      <c r="BF158" s="245">
        <f>IF(N158="snížená",J158,0)</f>
        <v>0</v>
      </c>
      <c r="BG158" s="245">
        <f>IF(N158="zákl. přenesená",J158,0)</f>
        <v>0</v>
      </c>
      <c r="BH158" s="245">
        <f>IF(N158="sníž. přenesená",J158,0)</f>
        <v>0</v>
      </c>
      <c r="BI158" s="245">
        <f>IF(N158="nulová",J158,0)</f>
        <v>0</v>
      </c>
      <c r="BJ158" s="25" t="s">
        <v>24</v>
      </c>
      <c r="BK158" s="245">
        <f>ROUND(I158*H158,2)</f>
        <v>0</v>
      </c>
      <c r="BL158" s="25" t="s">
        <v>137</v>
      </c>
      <c r="BM158" s="25" t="s">
        <v>278</v>
      </c>
    </row>
    <row r="159" spans="2:47" s="1" customFormat="1" ht="13.5">
      <c r="B159" s="47"/>
      <c r="C159" s="75"/>
      <c r="D159" s="246" t="s">
        <v>146</v>
      </c>
      <c r="E159" s="75"/>
      <c r="F159" s="247" t="s">
        <v>279</v>
      </c>
      <c r="G159" s="75"/>
      <c r="H159" s="75"/>
      <c r="I159" s="204"/>
      <c r="J159" s="75"/>
      <c r="K159" s="75"/>
      <c r="L159" s="73"/>
      <c r="M159" s="248"/>
      <c r="N159" s="48"/>
      <c r="O159" s="48"/>
      <c r="P159" s="48"/>
      <c r="Q159" s="48"/>
      <c r="R159" s="48"/>
      <c r="S159" s="48"/>
      <c r="T159" s="96"/>
      <c r="AT159" s="25" t="s">
        <v>146</v>
      </c>
      <c r="AU159" s="25" t="s">
        <v>85</v>
      </c>
    </row>
    <row r="160" spans="2:65" s="1" customFormat="1" ht="16.5" customHeight="1">
      <c r="B160" s="47"/>
      <c r="C160" s="234" t="s">
        <v>295</v>
      </c>
      <c r="D160" s="234" t="s">
        <v>140</v>
      </c>
      <c r="E160" s="235" t="s">
        <v>281</v>
      </c>
      <c r="F160" s="236" t="s">
        <v>282</v>
      </c>
      <c r="G160" s="237" t="s">
        <v>232</v>
      </c>
      <c r="H160" s="238">
        <v>607.855</v>
      </c>
      <c r="I160" s="239"/>
      <c r="J160" s="240">
        <f>ROUND(I160*H160,2)</f>
        <v>0</v>
      </c>
      <c r="K160" s="236" t="s">
        <v>177</v>
      </c>
      <c r="L160" s="73"/>
      <c r="M160" s="241" t="s">
        <v>22</v>
      </c>
      <c r="N160" s="242" t="s">
        <v>47</v>
      </c>
      <c r="O160" s="4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AR160" s="25" t="s">
        <v>137</v>
      </c>
      <c r="AT160" s="25" t="s">
        <v>140</v>
      </c>
      <c r="AU160" s="25" t="s">
        <v>85</v>
      </c>
      <c r="AY160" s="25" t="s">
        <v>138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24</v>
      </c>
      <c r="BK160" s="245">
        <f>ROUND(I160*H160,2)</f>
        <v>0</v>
      </c>
      <c r="BL160" s="25" t="s">
        <v>137</v>
      </c>
      <c r="BM160" s="25" t="s">
        <v>283</v>
      </c>
    </row>
    <row r="161" spans="2:47" s="1" customFormat="1" ht="13.5">
      <c r="B161" s="47"/>
      <c r="C161" s="75"/>
      <c r="D161" s="246" t="s">
        <v>146</v>
      </c>
      <c r="E161" s="75"/>
      <c r="F161" s="247" t="s">
        <v>284</v>
      </c>
      <c r="G161" s="75"/>
      <c r="H161" s="75"/>
      <c r="I161" s="204"/>
      <c r="J161" s="75"/>
      <c r="K161" s="75"/>
      <c r="L161" s="73"/>
      <c r="M161" s="248"/>
      <c r="N161" s="48"/>
      <c r="O161" s="48"/>
      <c r="P161" s="48"/>
      <c r="Q161" s="48"/>
      <c r="R161" s="48"/>
      <c r="S161" s="48"/>
      <c r="T161" s="96"/>
      <c r="AT161" s="25" t="s">
        <v>146</v>
      </c>
      <c r="AU161" s="25" t="s">
        <v>85</v>
      </c>
    </row>
    <row r="162" spans="2:51" s="13" customFormat="1" ht="13.5">
      <c r="B162" s="262"/>
      <c r="C162" s="263"/>
      <c r="D162" s="246" t="s">
        <v>180</v>
      </c>
      <c r="E162" s="264" t="s">
        <v>22</v>
      </c>
      <c r="F162" s="265" t="s">
        <v>1367</v>
      </c>
      <c r="G162" s="263"/>
      <c r="H162" s="266">
        <v>276.855</v>
      </c>
      <c r="I162" s="267"/>
      <c r="J162" s="263"/>
      <c r="K162" s="263"/>
      <c r="L162" s="268"/>
      <c r="M162" s="269"/>
      <c r="N162" s="270"/>
      <c r="O162" s="270"/>
      <c r="P162" s="270"/>
      <c r="Q162" s="270"/>
      <c r="R162" s="270"/>
      <c r="S162" s="270"/>
      <c r="T162" s="271"/>
      <c r="AT162" s="272" t="s">
        <v>180</v>
      </c>
      <c r="AU162" s="272" t="s">
        <v>85</v>
      </c>
      <c r="AV162" s="13" t="s">
        <v>85</v>
      </c>
      <c r="AW162" s="13" t="s">
        <v>39</v>
      </c>
      <c r="AX162" s="13" t="s">
        <v>76</v>
      </c>
      <c r="AY162" s="272" t="s">
        <v>138</v>
      </c>
    </row>
    <row r="163" spans="2:51" s="13" customFormat="1" ht="13.5">
      <c r="B163" s="262"/>
      <c r="C163" s="263"/>
      <c r="D163" s="246" t="s">
        <v>180</v>
      </c>
      <c r="E163" s="264" t="s">
        <v>22</v>
      </c>
      <c r="F163" s="265" t="s">
        <v>1368</v>
      </c>
      <c r="G163" s="263"/>
      <c r="H163" s="266">
        <v>138.428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AT163" s="272" t="s">
        <v>180</v>
      </c>
      <c r="AU163" s="272" t="s">
        <v>85</v>
      </c>
      <c r="AV163" s="13" t="s">
        <v>85</v>
      </c>
      <c r="AW163" s="13" t="s">
        <v>39</v>
      </c>
      <c r="AX163" s="13" t="s">
        <v>76</v>
      </c>
      <c r="AY163" s="272" t="s">
        <v>138</v>
      </c>
    </row>
    <row r="164" spans="2:51" s="13" customFormat="1" ht="13.5">
      <c r="B164" s="262"/>
      <c r="C164" s="263"/>
      <c r="D164" s="246" t="s">
        <v>180</v>
      </c>
      <c r="E164" s="264" t="s">
        <v>22</v>
      </c>
      <c r="F164" s="265" t="s">
        <v>1369</v>
      </c>
      <c r="G164" s="263"/>
      <c r="H164" s="266">
        <v>152.755</v>
      </c>
      <c r="I164" s="267"/>
      <c r="J164" s="263"/>
      <c r="K164" s="263"/>
      <c r="L164" s="268"/>
      <c r="M164" s="269"/>
      <c r="N164" s="270"/>
      <c r="O164" s="270"/>
      <c r="P164" s="270"/>
      <c r="Q164" s="270"/>
      <c r="R164" s="270"/>
      <c r="S164" s="270"/>
      <c r="T164" s="271"/>
      <c r="AT164" s="272" t="s">
        <v>180</v>
      </c>
      <c r="AU164" s="272" t="s">
        <v>85</v>
      </c>
      <c r="AV164" s="13" t="s">
        <v>85</v>
      </c>
      <c r="AW164" s="13" t="s">
        <v>39</v>
      </c>
      <c r="AX164" s="13" t="s">
        <v>76</v>
      </c>
      <c r="AY164" s="272" t="s">
        <v>138</v>
      </c>
    </row>
    <row r="165" spans="2:51" s="13" customFormat="1" ht="13.5">
      <c r="B165" s="262"/>
      <c r="C165" s="263"/>
      <c r="D165" s="246" t="s">
        <v>180</v>
      </c>
      <c r="E165" s="264" t="s">
        <v>22</v>
      </c>
      <c r="F165" s="265" t="s">
        <v>1370</v>
      </c>
      <c r="G165" s="263"/>
      <c r="H165" s="266">
        <v>39.817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AT165" s="272" t="s">
        <v>180</v>
      </c>
      <c r="AU165" s="272" t="s">
        <v>85</v>
      </c>
      <c r="AV165" s="13" t="s">
        <v>85</v>
      </c>
      <c r="AW165" s="13" t="s">
        <v>39</v>
      </c>
      <c r="AX165" s="13" t="s">
        <v>76</v>
      </c>
      <c r="AY165" s="272" t="s">
        <v>138</v>
      </c>
    </row>
    <row r="166" spans="2:51" s="14" customFormat="1" ht="13.5">
      <c r="B166" s="273"/>
      <c r="C166" s="274"/>
      <c r="D166" s="246" t="s">
        <v>180</v>
      </c>
      <c r="E166" s="275" t="s">
        <v>22</v>
      </c>
      <c r="F166" s="276" t="s">
        <v>183</v>
      </c>
      <c r="G166" s="274"/>
      <c r="H166" s="277">
        <v>607.855</v>
      </c>
      <c r="I166" s="278"/>
      <c r="J166" s="274"/>
      <c r="K166" s="274"/>
      <c r="L166" s="279"/>
      <c r="M166" s="280"/>
      <c r="N166" s="281"/>
      <c r="O166" s="281"/>
      <c r="P166" s="281"/>
      <c r="Q166" s="281"/>
      <c r="R166" s="281"/>
      <c r="S166" s="281"/>
      <c r="T166" s="282"/>
      <c r="AT166" s="283" t="s">
        <v>180</v>
      </c>
      <c r="AU166" s="283" t="s">
        <v>85</v>
      </c>
      <c r="AV166" s="14" t="s">
        <v>137</v>
      </c>
      <c r="AW166" s="14" t="s">
        <v>39</v>
      </c>
      <c r="AX166" s="14" t="s">
        <v>24</v>
      </c>
      <c r="AY166" s="283" t="s">
        <v>138</v>
      </c>
    </row>
    <row r="167" spans="2:65" s="1" customFormat="1" ht="16.5" customHeight="1">
      <c r="B167" s="47"/>
      <c r="C167" s="234" t="s">
        <v>9</v>
      </c>
      <c r="D167" s="234" t="s">
        <v>140</v>
      </c>
      <c r="E167" s="235" t="s">
        <v>290</v>
      </c>
      <c r="F167" s="236" t="s">
        <v>291</v>
      </c>
      <c r="G167" s="237" t="s">
        <v>232</v>
      </c>
      <c r="H167" s="238">
        <v>333.926</v>
      </c>
      <c r="I167" s="239"/>
      <c r="J167" s="240">
        <f>ROUND(I167*H167,2)</f>
        <v>0</v>
      </c>
      <c r="K167" s="236" t="s">
        <v>177</v>
      </c>
      <c r="L167" s="73"/>
      <c r="M167" s="241" t="s">
        <v>22</v>
      </c>
      <c r="N167" s="242" t="s">
        <v>47</v>
      </c>
      <c r="O167" s="4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AR167" s="25" t="s">
        <v>137</v>
      </c>
      <c r="AT167" s="25" t="s">
        <v>140</v>
      </c>
      <c r="AU167" s="25" t="s">
        <v>85</v>
      </c>
      <c r="AY167" s="25" t="s">
        <v>138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25" t="s">
        <v>24</v>
      </c>
      <c r="BK167" s="245">
        <f>ROUND(I167*H167,2)</f>
        <v>0</v>
      </c>
      <c r="BL167" s="25" t="s">
        <v>137</v>
      </c>
      <c r="BM167" s="25" t="s">
        <v>292</v>
      </c>
    </row>
    <row r="168" spans="2:47" s="1" customFormat="1" ht="13.5">
      <c r="B168" s="47"/>
      <c r="C168" s="75"/>
      <c r="D168" s="246" t="s">
        <v>146</v>
      </c>
      <c r="E168" s="75"/>
      <c r="F168" s="247" t="s">
        <v>293</v>
      </c>
      <c r="G168" s="75"/>
      <c r="H168" s="75"/>
      <c r="I168" s="204"/>
      <c r="J168" s="75"/>
      <c r="K168" s="75"/>
      <c r="L168" s="73"/>
      <c r="M168" s="248"/>
      <c r="N168" s="48"/>
      <c r="O168" s="48"/>
      <c r="P168" s="48"/>
      <c r="Q168" s="48"/>
      <c r="R168" s="48"/>
      <c r="S168" s="48"/>
      <c r="T168" s="96"/>
      <c r="AT168" s="25" t="s">
        <v>146</v>
      </c>
      <c r="AU168" s="25" t="s">
        <v>85</v>
      </c>
    </row>
    <row r="169" spans="2:51" s="13" customFormat="1" ht="13.5">
      <c r="B169" s="262"/>
      <c r="C169" s="263"/>
      <c r="D169" s="246" t="s">
        <v>180</v>
      </c>
      <c r="E169" s="264" t="s">
        <v>22</v>
      </c>
      <c r="F169" s="265" t="s">
        <v>1371</v>
      </c>
      <c r="G169" s="263"/>
      <c r="H169" s="266">
        <v>333.926</v>
      </c>
      <c r="I169" s="267"/>
      <c r="J169" s="263"/>
      <c r="K169" s="263"/>
      <c r="L169" s="268"/>
      <c r="M169" s="269"/>
      <c r="N169" s="270"/>
      <c r="O169" s="270"/>
      <c r="P169" s="270"/>
      <c r="Q169" s="270"/>
      <c r="R169" s="270"/>
      <c r="S169" s="270"/>
      <c r="T169" s="271"/>
      <c r="AT169" s="272" t="s">
        <v>180</v>
      </c>
      <c r="AU169" s="272" t="s">
        <v>85</v>
      </c>
      <c r="AV169" s="13" t="s">
        <v>85</v>
      </c>
      <c r="AW169" s="13" t="s">
        <v>39</v>
      </c>
      <c r="AX169" s="13" t="s">
        <v>76</v>
      </c>
      <c r="AY169" s="272" t="s">
        <v>138</v>
      </c>
    </row>
    <row r="170" spans="2:51" s="14" customFormat="1" ht="13.5">
      <c r="B170" s="273"/>
      <c r="C170" s="274"/>
      <c r="D170" s="246" t="s">
        <v>180</v>
      </c>
      <c r="E170" s="275" t="s">
        <v>22</v>
      </c>
      <c r="F170" s="276" t="s">
        <v>183</v>
      </c>
      <c r="G170" s="274"/>
      <c r="H170" s="277">
        <v>333.926</v>
      </c>
      <c r="I170" s="278"/>
      <c r="J170" s="274"/>
      <c r="K170" s="274"/>
      <c r="L170" s="279"/>
      <c r="M170" s="280"/>
      <c r="N170" s="281"/>
      <c r="O170" s="281"/>
      <c r="P170" s="281"/>
      <c r="Q170" s="281"/>
      <c r="R170" s="281"/>
      <c r="S170" s="281"/>
      <c r="T170" s="282"/>
      <c r="AT170" s="283" t="s">
        <v>180</v>
      </c>
      <c r="AU170" s="283" t="s">
        <v>85</v>
      </c>
      <c r="AV170" s="14" t="s">
        <v>137</v>
      </c>
      <c r="AW170" s="14" t="s">
        <v>39</v>
      </c>
      <c r="AX170" s="14" t="s">
        <v>24</v>
      </c>
      <c r="AY170" s="283" t="s">
        <v>138</v>
      </c>
    </row>
    <row r="171" spans="2:65" s="1" customFormat="1" ht="25.5" customHeight="1">
      <c r="B171" s="47"/>
      <c r="C171" s="234" t="s">
        <v>306</v>
      </c>
      <c r="D171" s="234" t="s">
        <v>140</v>
      </c>
      <c r="E171" s="235" t="s">
        <v>296</v>
      </c>
      <c r="F171" s="236" t="s">
        <v>297</v>
      </c>
      <c r="G171" s="237" t="s">
        <v>232</v>
      </c>
      <c r="H171" s="238">
        <v>3339.26</v>
      </c>
      <c r="I171" s="239"/>
      <c r="J171" s="240">
        <f>ROUND(I171*H171,2)</f>
        <v>0</v>
      </c>
      <c r="K171" s="236" t="s">
        <v>177</v>
      </c>
      <c r="L171" s="73"/>
      <c r="M171" s="241" t="s">
        <v>22</v>
      </c>
      <c r="N171" s="242" t="s">
        <v>47</v>
      </c>
      <c r="O171" s="4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AR171" s="25" t="s">
        <v>137</v>
      </c>
      <c r="AT171" s="25" t="s">
        <v>140</v>
      </c>
      <c r="AU171" s="25" t="s">
        <v>85</v>
      </c>
      <c r="AY171" s="25" t="s">
        <v>138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25" t="s">
        <v>24</v>
      </c>
      <c r="BK171" s="245">
        <f>ROUND(I171*H171,2)</f>
        <v>0</v>
      </c>
      <c r="BL171" s="25" t="s">
        <v>137</v>
      </c>
      <c r="BM171" s="25" t="s">
        <v>1372</v>
      </c>
    </row>
    <row r="172" spans="2:47" s="1" customFormat="1" ht="13.5">
      <c r="B172" s="47"/>
      <c r="C172" s="75"/>
      <c r="D172" s="246" t="s">
        <v>146</v>
      </c>
      <c r="E172" s="75"/>
      <c r="F172" s="247" t="s">
        <v>299</v>
      </c>
      <c r="G172" s="75"/>
      <c r="H172" s="75"/>
      <c r="I172" s="204"/>
      <c r="J172" s="75"/>
      <c r="K172" s="75"/>
      <c r="L172" s="73"/>
      <c r="M172" s="248"/>
      <c r="N172" s="48"/>
      <c r="O172" s="48"/>
      <c r="P172" s="48"/>
      <c r="Q172" s="48"/>
      <c r="R172" s="48"/>
      <c r="S172" s="48"/>
      <c r="T172" s="96"/>
      <c r="AT172" s="25" t="s">
        <v>146</v>
      </c>
      <c r="AU172" s="25" t="s">
        <v>85</v>
      </c>
    </row>
    <row r="173" spans="2:51" s="13" customFormat="1" ht="13.5">
      <c r="B173" s="262"/>
      <c r="C173" s="263"/>
      <c r="D173" s="246" t="s">
        <v>180</v>
      </c>
      <c r="E173" s="264" t="s">
        <v>22</v>
      </c>
      <c r="F173" s="265" t="s">
        <v>1373</v>
      </c>
      <c r="G173" s="263"/>
      <c r="H173" s="266">
        <v>3339.26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AT173" s="272" t="s">
        <v>180</v>
      </c>
      <c r="AU173" s="272" t="s">
        <v>85</v>
      </c>
      <c r="AV173" s="13" t="s">
        <v>85</v>
      </c>
      <c r="AW173" s="13" t="s">
        <v>39</v>
      </c>
      <c r="AX173" s="13" t="s">
        <v>76</v>
      </c>
      <c r="AY173" s="272" t="s">
        <v>138</v>
      </c>
    </row>
    <row r="174" spans="2:51" s="14" customFormat="1" ht="13.5">
      <c r="B174" s="273"/>
      <c r="C174" s="274"/>
      <c r="D174" s="246" t="s">
        <v>180</v>
      </c>
      <c r="E174" s="275" t="s">
        <v>22</v>
      </c>
      <c r="F174" s="276" t="s">
        <v>183</v>
      </c>
      <c r="G174" s="274"/>
      <c r="H174" s="277">
        <v>3339.26</v>
      </c>
      <c r="I174" s="278"/>
      <c r="J174" s="274"/>
      <c r="K174" s="274"/>
      <c r="L174" s="279"/>
      <c r="M174" s="280"/>
      <c r="N174" s="281"/>
      <c r="O174" s="281"/>
      <c r="P174" s="281"/>
      <c r="Q174" s="281"/>
      <c r="R174" s="281"/>
      <c r="S174" s="281"/>
      <c r="T174" s="282"/>
      <c r="AT174" s="283" t="s">
        <v>180</v>
      </c>
      <c r="AU174" s="283" t="s">
        <v>85</v>
      </c>
      <c r="AV174" s="14" t="s">
        <v>137</v>
      </c>
      <c r="AW174" s="14" t="s">
        <v>39</v>
      </c>
      <c r="AX174" s="14" t="s">
        <v>24</v>
      </c>
      <c r="AY174" s="283" t="s">
        <v>138</v>
      </c>
    </row>
    <row r="175" spans="2:65" s="1" customFormat="1" ht="16.5" customHeight="1">
      <c r="B175" s="47"/>
      <c r="C175" s="234" t="s">
        <v>311</v>
      </c>
      <c r="D175" s="234" t="s">
        <v>140</v>
      </c>
      <c r="E175" s="235" t="s">
        <v>301</v>
      </c>
      <c r="F175" s="236" t="s">
        <v>302</v>
      </c>
      <c r="G175" s="237" t="s">
        <v>232</v>
      </c>
      <c r="H175" s="238">
        <v>469.428</v>
      </c>
      <c r="I175" s="239"/>
      <c r="J175" s="240">
        <f>ROUND(I175*H175,2)</f>
        <v>0</v>
      </c>
      <c r="K175" s="236" t="s">
        <v>177</v>
      </c>
      <c r="L175" s="73"/>
      <c r="M175" s="241" t="s">
        <v>22</v>
      </c>
      <c r="N175" s="242" t="s">
        <v>47</v>
      </c>
      <c r="O175" s="4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AR175" s="25" t="s">
        <v>137</v>
      </c>
      <c r="AT175" s="25" t="s">
        <v>140</v>
      </c>
      <c r="AU175" s="25" t="s">
        <v>85</v>
      </c>
      <c r="AY175" s="25" t="s">
        <v>138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25" t="s">
        <v>24</v>
      </c>
      <c r="BK175" s="245">
        <f>ROUND(I175*H175,2)</f>
        <v>0</v>
      </c>
      <c r="BL175" s="25" t="s">
        <v>137</v>
      </c>
      <c r="BM175" s="25" t="s">
        <v>303</v>
      </c>
    </row>
    <row r="176" spans="2:47" s="1" customFormat="1" ht="13.5">
      <c r="B176" s="47"/>
      <c r="C176" s="75"/>
      <c r="D176" s="246" t="s">
        <v>146</v>
      </c>
      <c r="E176" s="75"/>
      <c r="F176" s="247" t="s">
        <v>304</v>
      </c>
      <c r="G176" s="75"/>
      <c r="H176" s="75"/>
      <c r="I176" s="204"/>
      <c r="J176" s="75"/>
      <c r="K176" s="75"/>
      <c r="L176" s="73"/>
      <c r="M176" s="248"/>
      <c r="N176" s="48"/>
      <c r="O176" s="48"/>
      <c r="P176" s="48"/>
      <c r="Q176" s="48"/>
      <c r="R176" s="48"/>
      <c r="S176" s="48"/>
      <c r="T176" s="96"/>
      <c r="AT176" s="25" t="s">
        <v>146</v>
      </c>
      <c r="AU176" s="25" t="s">
        <v>85</v>
      </c>
    </row>
    <row r="177" spans="2:51" s="13" customFormat="1" ht="13.5">
      <c r="B177" s="262"/>
      <c r="C177" s="263"/>
      <c r="D177" s="246" t="s">
        <v>180</v>
      </c>
      <c r="E177" s="264" t="s">
        <v>22</v>
      </c>
      <c r="F177" s="265" t="s">
        <v>1374</v>
      </c>
      <c r="G177" s="263"/>
      <c r="H177" s="266">
        <v>138.428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AT177" s="272" t="s">
        <v>180</v>
      </c>
      <c r="AU177" s="272" t="s">
        <v>85</v>
      </c>
      <c r="AV177" s="13" t="s">
        <v>85</v>
      </c>
      <c r="AW177" s="13" t="s">
        <v>39</v>
      </c>
      <c r="AX177" s="13" t="s">
        <v>76</v>
      </c>
      <c r="AY177" s="272" t="s">
        <v>138</v>
      </c>
    </row>
    <row r="178" spans="2:51" s="13" customFormat="1" ht="13.5">
      <c r="B178" s="262"/>
      <c r="C178" s="263"/>
      <c r="D178" s="246" t="s">
        <v>180</v>
      </c>
      <c r="E178" s="264" t="s">
        <v>22</v>
      </c>
      <c r="F178" s="265" t="s">
        <v>1368</v>
      </c>
      <c r="G178" s="263"/>
      <c r="H178" s="266">
        <v>138.428</v>
      </c>
      <c r="I178" s="267"/>
      <c r="J178" s="263"/>
      <c r="K178" s="263"/>
      <c r="L178" s="268"/>
      <c r="M178" s="269"/>
      <c r="N178" s="270"/>
      <c r="O178" s="270"/>
      <c r="P178" s="270"/>
      <c r="Q178" s="270"/>
      <c r="R178" s="270"/>
      <c r="S178" s="270"/>
      <c r="T178" s="271"/>
      <c r="AT178" s="272" t="s">
        <v>180</v>
      </c>
      <c r="AU178" s="272" t="s">
        <v>85</v>
      </c>
      <c r="AV178" s="13" t="s">
        <v>85</v>
      </c>
      <c r="AW178" s="13" t="s">
        <v>39</v>
      </c>
      <c r="AX178" s="13" t="s">
        <v>76</v>
      </c>
      <c r="AY178" s="272" t="s">
        <v>138</v>
      </c>
    </row>
    <row r="179" spans="2:51" s="13" customFormat="1" ht="13.5">
      <c r="B179" s="262"/>
      <c r="C179" s="263"/>
      <c r="D179" s="246" t="s">
        <v>180</v>
      </c>
      <c r="E179" s="264" t="s">
        <v>22</v>
      </c>
      <c r="F179" s="265" t="s">
        <v>1369</v>
      </c>
      <c r="G179" s="263"/>
      <c r="H179" s="266">
        <v>152.755</v>
      </c>
      <c r="I179" s="267"/>
      <c r="J179" s="263"/>
      <c r="K179" s="263"/>
      <c r="L179" s="268"/>
      <c r="M179" s="269"/>
      <c r="N179" s="270"/>
      <c r="O179" s="270"/>
      <c r="P179" s="270"/>
      <c r="Q179" s="270"/>
      <c r="R179" s="270"/>
      <c r="S179" s="270"/>
      <c r="T179" s="271"/>
      <c r="AT179" s="272" t="s">
        <v>180</v>
      </c>
      <c r="AU179" s="272" t="s">
        <v>85</v>
      </c>
      <c r="AV179" s="13" t="s">
        <v>85</v>
      </c>
      <c r="AW179" s="13" t="s">
        <v>39</v>
      </c>
      <c r="AX179" s="13" t="s">
        <v>76</v>
      </c>
      <c r="AY179" s="272" t="s">
        <v>138</v>
      </c>
    </row>
    <row r="180" spans="2:51" s="13" customFormat="1" ht="13.5">
      <c r="B180" s="262"/>
      <c r="C180" s="263"/>
      <c r="D180" s="246" t="s">
        <v>180</v>
      </c>
      <c r="E180" s="264" t="s">
        <v>22</v>
      </c>
      <c r="F180" s="265" t="s">
        <v>1370</v>
      </c>
      <c r="G180" s="263"/>
      <c r="H180" s="266">
        <v>39.817</v>
      </c>
      <c r="I180" s="267"/>
      <c r="J180" s="263"/>
      <c r="K180" s="263"/>
      <c r="L180" s="268"/>
      <c r="M180" s="269"/>
      <c r="N180" s="270"/>
      <c r="O180" s="270"/>
      <c r="P180" s="270"/>
      <c r="Q180" s="270"/>
      <c r="R180" s="270"/>
      <c r="S180" s="270"/>
      <c r="T180" s="271"/>
      <c r="AT180" s="272" t="s">
        <v>180</v>
      </c>
      <c r="AU180" s="272" t="s">
        <v>85</v>
      </c>
      <c r="AV180" s="13" t="s">
        <v>85</v>
      </c>
      <c r="AW180" s="13" t="s">
        <v>39</v>
      </c>
      <c r="AX180" s="13" t="s">
        <v>76</v>
      </c>
      <c r="AY180" s="272" t="s">
        <v>138</v>
      </c>
    </row>
    <row r="181" spans="2:51" s="14" customFormat="1" ht="13.5">
      <c r="B181" s="273"/>
      <c r="C181" s="274"/>
      <c r="D181" s="246" t="s">
        <v>180</v>
      </c>
      <c r="E181" s="275" t="s">
        <v>22</v>
      </c>
      <c r="F181" s="276" t="s">
        <v>183</v>
      </c>
      <c r="G181" s="274"/>
      <c r="H181" s="277">
        <v>469.428</v>
      </c>
      <c r="I181" s="278"/>
      <c r="J181" s="274"/>
      <c r="K181" s="274"/>
      <c r="L181" s="279"/>
      <c r="M181" s="280"/>
      <c r="N181" s="281"/>
      <c r="O181" s="281"/>
      <c r="P181" s="281"/>
      <c r="Q181" s="281"/>
      <c r="R181" s="281"/>
      <c r="S181" s="281"/>
      <c r="T181" s="282"/>
      <c r="AT181" s="283" t="s">
        <v>180</v>
      </c>
      <c r="AU181" s="283" t="s">
        <v>85</v>
      </c>
      <c r="AV181" s="14" t="s">
        <v>137</v>
      </c>
      <c r="AW181" s="14" t="s">
        <v>39</v>
      </c>
      <c r="AX181" s="14" t="s">
        <v>24</v>
      </c>
      <c r="AY181" s="283" t="s">
        <v>138</v>
      </c>
    </row>
    <row r="182" spans="2:65" s="1" customFormat="1" ht="16.5" customHeight="1">
      <c r="B182" s="47"/>
      <c r="C182" s="234" t="s">
        <v>318</v>
      </c>
      <c r="D182" s="234" t="s">
        <v>140</v>
      </c>
      <c r="E182" s="235" t="s">
        <v>307</v>
      </c>
      <c r="F182" s="236" t="s">
        <v>308</v>
      </c>
      <c r="G182" s="237" t="s">
        <v>232</v>
      </c>
      <c r="H182" s="238">
        <v>333.926</v>
      </c>
      <c r="I182" s="239"/>
      <c r="J182" s="240">
        <f>ROUND(I182*H182,2)</f>
        <v>0</v>
      </c>
      <c r="K182" s="236" t="s">
        <v>177</v>
      </c>
      <c r="L182" s="73"/>
      <c r="M182" s="241" t="s">
        <v>22</v>
      </c>
      <c r="N182" s="242" t="s">
        <v>47</v>
      </c>
      <c r="O182" s="4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AR182" s="25" t="s">
        <v>137</v>
      </c>
      <c r="AT182" s="25" t="s">
        <v>140</v>
      </c>
      <c r="AU182" s="25" t="s">
        <v>85</v>
      </c>
      <c r="AY182" s="25" t="s">
        <v>138</v>
      </c>
      <c r="BE182" s="245">
        <f>IF(N182="základní",J182,0)</f>
        <v>0</v>
      </c>
      <c r="BF182" s="245">
        <f>IF(N182="snížená",J182,0)</f>
        <v>0</v>
      </c>
      <c r="BG182" s="245">
        <f>IF(N182="zákl. přenesená",J182,0)</f>
        <v>0</v>
      </c>
      <c r="BH182" s="245">
        <f>IF(N182="sníž. přenesená",J182,0)</f>
        <v>0</v>
      </c>
      <c r="BI182" s="245">
        <f>IF(N182="nulová",J182,0)</f>
        <v>0</v>
      </c>
      <c r="BJ182" s="25" t="s">
        <v>24</v>
      </c>
      <c r="BK182" s="245">
        <f>ROUND(I182*H182,2)</f>
        <v>0</v>
      </c>
      <c r="BL182" s="25" t="s">
        <v>137</v>
      </c>
      <c r="BM182" s="25" t="s">
        <v>309</v>
      </c>
    </row>
    <row r="183" spans="2:47" s="1" customFormat="1" ht="13.5">
      <c r="B183" s="47"/>
      <c r="C183" s="75"/>
      <c r="D183" s="246" t="s">
        <v>146</v>
      </c>
      <c r="E183" s="75"/>
      <c r="F183" s="247" t="s">
        <v>310</v>
      </c>
      <c r="G183" s="75"/>
      <c r="H183" s="75"/>
      <c r="I183" s="204"/>
      <c r="J183" s="75"/>
      <c r="K183" s="75"/>
      <c r="L183" s="73"/>
      <c r="M183" s="248"/>
      <c r="N183" s="48"/>
      <c r="O183" s="48"/>
      <c r="P183" s="48"/>
      <c r="Q183" s="48"/>
      <c r="R183" s="48"/>
      <c r="S183" s="48"/>
      <c r="T183" s="96"/>
      <c r="AT183" s="25" t="s">
        <v>146</v>
      </c>
      <c r="AU183" s="25" t="s">
        <v>85</v>
      </c>
    </row>
    <row r="184" spans="2:51" s="13" customFormat="1" ht="13.5">
      <c r="B184" s="262"/>
      <c r="C184" s="263"/>
      <c r="D184" s="246" t="s">
        <v>180</v>
      </c>
      <c r="E184" s="264" t="s">
        <v>22</v>
      </c>
      <c r="F184" s="265" t="s">
        <v>1371</v>
      </c>
      <c r="G184" s="263"/>
      <c r="H184" s="266">
        <v>333.926</v>
      </c>
      <c r="I184" s="267"/>
      <c r="J184" s="263"/>
      <c r="K184" s="263"/>
      <c r="L184" s="268"/>
      <c r="M184" s="269"/>
      <c r="N184" s="270"/>
      <c r="O184" s="270"/>
      <c r="P184" s="270"/>
      <c r="Q184" s="270"/>
      <c r="R184" s="270"/>
      <c r="S184" s="270"/>
      <c r="T184" s="271"/>
      <c r="AT184" s="272" t="s">
        <v>180</v>
      </c>
      <c r="AU184" s="272" t="s">
        <v>85</v>
      </c>
      <c r="AV184" s="13" t="s">
        <v>85</v>
      </c>
      <c r="AW184" s="13" t="s">
        <v>39</v>
      </c>
      <c r="AX184" s="13" t="s">
        <v>76</v>
      </c>
      <c r="AY184" s="272" t="s">
        <v>138</v>
      </c>
    </row>
    <row r="185" spans="2:51" s="14" customFormat="1" ht="13.5">
      <c r="B185" s="273"/>
      <c r="C185" s="274"/>
      <c r="D185" s="246" t="s">
        <v>180</v>
      </c>
      <c r="E185" s="275" t="s">
        <v>22</v>
      </c>
      <c r="F185" s="276" t="s">
        <v>183</v>
      </c>
      <c r="G185" s="274"/>
      <c r="H185" s="277">
        <v>333.926</v>
      </c>
      <c r="I185" s="278"/>
      <c r="J185" s="274"/>
      <c r="K185" s="274"/>
      <c r="L185" s="279"/>
      <c r="M185" s="280"/>
      <c r="N185" s="281"/>
      <c r="O185" s="281"/>
      <c r="P185" s="281"/>
      <c r="Q185" s="281"/>
      <c r="R185" s="281"/>
      <c r="S185" s="281"/>
      <c r="T185" s="282"/>
      <c r="AT185" s="283" t="s">
        <v>180</v>
      </c>
      <c r="AU185" s="283" t="s">
        <v>85</v>
      </c>
      <c r="AV185" s="14" t="s">
        <v>137</v>
      </c>
      <c r="AW185" s="14" t="s">
        <v>39</v>
      </c>
      <c r="AX185" s="14" t="s">
        <v>24</v>
      </c>
      <c r="AY185" s="283" t="s">
        <v>138</v>
      </c>
    </row>
    <row r="186" spans="2:65" s="1" customFormat="1" ht="16.5" customHeight="1">
      <c r="B186" s="47"/>
      <c r="C186" s="234" t="s">
        <v>329</v>
      </c>
      <c r="D186" s="234" t="s">
        <v>140</v>
      </c>
      <c r="E186" s="235" t="s">
        <v>312</v>
      </c>
      <c r="F186" s="236" t="s">
        <v>313</v>
      </c>
      <c r="G186" s="237" t="s">
        <v>314</v>
      </c>
      <c r="H186" s="238">
        <v>601.067</v>
      </c>
      <c r="I186" s="239"/>
      <c r="J186" s="240">
        <f>ROUND(I186*H186,2)</f>
        <v>0</v>
      </c>
      <c r="K186" s="236" t="s">
        <v>177</v>
      </c>
      <c r="L186" s="73"/>
      <c r="M186" s="241" t="s">
        <v>22</v>
      </c>
      <c r="N186" s="242" t="s">
        <v>47</v>
      </c>
      <c r="O186" s="48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AR186" s="25" t="s">
        <v>137</v>
      </c>
      <c r="AT186" s="25" t="s">
        <v>140</v>
      </c>
      <c r="AU186" s="25" t="s">
        <v>85</v>
      </c>
      <c r="AY186" s="25" t="s">
        <v>138</v>
      </c>
      <c r="BE186" s="245">
        <f>IF(N186="základní",J186,0)</f>
        <v>0</v>
      </c>
      <c r="BF186" s="245">
        <f>IF(N186="snížená",J186,0)</f>
        <v>0</v>
      </c>
      <c r="BG186" s="245">
        <f>IF(N186="zákl. přenesená",J186,0)</f>
        <v>0</v>
      </c>
      <c r="BH186" s="245">
        <f>IF(N186="sníž. přenesená",J186,0)</f>
        <v>0</v>
      </c>
      <c r="BI186" s="245">
        <f>IF(N186="nulová",J186,0)</f>
        <v>0</v>
      </c>
      <c r="BJ186" s="25" t="s">
        <v>24</v>
      </c>
      <c r="BK186" s="245">
        <f>ROUND(I186*H186,2)</f>
        <v>0</v>
      </c>
      <c r="BL186" s="25" t="s">
        <v>137</v>
      </c>
      <c r="BM186" s="25" t="s">
        <v>315</v>
      </c>
    </row>
    <row r="187" spans="2:47" s="1" customFormat="1" ht="13.5">
      <c r="B187" s="47"/>
      <c r="C187" s="75"/>
      <c r="D187" s="246" t="s">
        <v>146</v>
      </c>
      <c r="E187" s="75"/>
      <c r="F187" s="247" t="s">
        <v>316</v>
      </c>
      <c r="G187" s="75"/>
      <c r="H187" s="75"/>
      <c r="I187" s="204"/>
      <c r="J187" s="75"/>
      <c r="K187" s="75"/>
      <c r="L187" s="73"/>
      <c r="M187" s="248"/>
      <c r="N187" s="48"/>
      <c r="O187" s="48"/>
      <c r="P187" s="48"/>
      <c r="Q187" s="48"/>
      <c r="R187" s="48"/>
      <c r="S187" s="48"/>
      <c r="T187" s="96"/>
      <c r="AT187" s="25" t="s">
        <v>146</v>
      </c>
      <c r="AU187" s="25" t="s">
        <v>85</v>
      </c>
    </row>
    <row r="188" spans="2:51" s="13" customFormat="1" ht="13.5">
      <c r="B188" s="262"/>
      <c r="C188" s="263"/>
      <c r="D188" s="246" t="s">
        <v>180</v>
      </c>
      <c r="E188" s="264" t="s">
        <v>22</v>
      </c>
      <c r="F188" s="265" t="s">
        <v>1375</v>
      </c>
      <c r="G188" s="263"/>
      <c r="H188" s="266">
        <v>601.067</v>
      </c>
      <c r="I188" s="267"/>
      <c r="J188" s="263"/>
      <c r="K188" s="263"/>
      <c r="L188" s="268"/>
      <c r="M188" s="269"/>
      <c r="N188" s="270"/>
      <c r="O188" s="270"/>
      <c r="P188" s="270"/>
      <c r="Q188" s="270"/>
      <c r="R188" s="270"/>
      <c r="S188" s="270"/>
      <c r="T188" s="271"/>
      <c r="AT188" s="272" t="s">
        <v>180</v>
      </c>
      <c r="AU188" s="272" t="s">
        <v>85</v>
      </c>
      <c r="AV188" s="13" t="s">
        <v>85</v>
      </c>
      <c r="AW188" s="13" t="s">
        <v>39</v>
      </c>
      <c r="AX188" s="13" t="s">
        <v>76</v>
      </c>
      <c r="AY188" s="272" t="s">
        <v>138</v>
      </c>
    </row>
    <row r="189" spans="2:51" s="14" customFormat="1" ht="13.5">
      <c r="B189" s="273"/>
      <c r="C189" s="274"/>
      <c r="D189" s="246" t="s">
        <v>180</v>
      </c>
      <c r="E189" s="275" t="s">
        <v>22</v>
      </c>
      <c r="F189" s="276" t="s">
        <v>183</v>
      </c>
      <c r="G189" s="274"/>
      <c r="H189" s="277">
        <v>601.067</v>
      </c>
      <c r="I189" s="278"/>
      <c r="J189" s="274"/>
      <c r="K189" s="274"/>
      <c r="L189" s="279"/>
      <c r="M189" s="280"/>
      <c r="N189" s="281"/>
      <c r="O189" s="281"/>
      <c r="P189" s="281"/>
      <c r="Q189" s="281"/>
      <c r="R189" s="281"/>
      <c r="S189" s="281"/>
      <c r="T189" s="282"/>
      <c r="AT189" s="283" t="s">
        <v>180</v>
      </c>
      <c r="AU189" s="283" t="s">
        <v>85</v>
      </c>
      <c r="AV189" s="14" t="s">
        <v>137</v>
      </c>
      <c r="AW189" s="14" t="s">
        <v>39</v>
      </c>
      <c r="AX189" s="14" t="s">
        <v>24</v>
      </c>
      <c r="AY189" s="283" t="s">
        <v>138</v>
      </c>
    </row>
    <row r="190" spans="2:65" s="1" customFormat="1" ht="16.5" customHeight="1">
      <c r="B190" s="47"/>
      <c r="C190" s="234" t="s">
        <v>335</v>
      </c>
      <c r="D190" s="234" t="s">
        <v>140</v>
      </c>
      <c r="E190" s="235" t="s">
        <v>319</v>
      </c>
      <c r="F190" s="236" t="s">
        <v>320</v>
      </c>
      <c r="G190" s="237" t="s">
        <v>232</v>
      </c>
      <c r="H190" s="238">
        <v>276.855</v>
      </c>
      <c r="I190" s="239"/>
      <c r="J190" s="240">
        <f>ROUND(I190*H190,2)</f>
        <v>0</v>
      </c>
      <c r="K190" s="236" t="s">
        <v>177</v>
      </c>
      <c r="L190" s="73"/>
      <c r="M190" s="241" t="s">
        <v>22</v>
      </c>
      <c r="N190" s="242" t="s">
        <v>47</v>
      </c>
      <c r="O190" s="48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AR190" s="25" t="s">
        <v>137</v>
      </c>
      <c r="AT190" s="25" t="s">
        <v>140</v>
      </c>
      <c r="AU190" s="25" t="s">
        <v>85</v>
      </c>
      <c r="AY190" s="25" t="s">
        <v>138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25" t="s">
        <v>24</v>
      </c>
      <c r="BK190" s="245">
        <f>ROUND(I190*H190,2)</f>
        <v>0</v>
      </c>
      <c r="BL190" s="25" t="s">
        <v>137</v>
      </c>
      <c r="BM190" s="25" t="s">
        <v>321</v>
      </c>
    </row>
    <row r="191" spans="2:47" s="1" customFormat="1" ht="13.5">
      <c r="B191" s="47"/>
      <c r="C191" s="75"/>
      <c r="D191" s="246" t="s">
        <v>146</v>
      </c>
      <c r="E191" s="75"/>
      <c r="F191" s="247" t="s">
        <v>322</v>
      </c>
      <c r="G191" s="75"/>
      <c r="H191" s="75"/>
      <c r="I191" s="204"/>
      <c r="J191" s="75"/>
      <c r="K191" s="75"/>
      <c r="L191" s="73"/>
      <c r="M191" s="248"/>
      <c r="N191" s="48"/>
      <c r="O191" s="48"/>
      <c r="P191" s="48"/>
      <c r="Q191" s="48"/>
      <c r="R191" s="48"/>
      <c r="S191" s="48"/>
      <c r="T191" s="96"/>
      <c r="AT191" s="25" t="s">
        <v>146</v>
      </c>
      <c r="AU191" s="25" t="s">
        <v>85</v>
      </c>
    </row>
    <row r="192" spans="2:51" s="13" customFormat="1" ht="13.5">
      <c r="B192" s="262"/>
      <c r="C192" s="263"/>
      <c r="D192" s="246" t="s">
        <v>180</v>
      </c>
      <c r="E192" s="264" t="s">
        <v>22</v>
      </c>
      <c r="F192" s="265" t="s">
        <v>1376</v>
      </c>
      <c r="G192" s="263"/>
      <c r="H192" s="266">
        <v>472.353</v>
      </c>
      <c r="I192" s="267"/>
      <c r="J192" s="263"/>
      <c r="K192" s="263"/>
      <c r="L192" s="268"/>
      <c r="M192" s="269"/>
      <c r="N192" s="270"/>
      <c r="O192" s="270"/>
      <c r="P192" s="270"/>
      <c r="Q192" s="270"/>
      <c r="R192" s="270"/>
      <c r="S192" s="270"/>
      <c r="T192" s="271"/>
      <c r="AT192" s="272" t="s">
        <v>180</v>
      </c>
      <c r="AU192" s="272" t="s">
        <v>85</v>
      </c>
      <c r="AV192" s="13" t="s">
        <v>85</v>
      </c>
      <c r="AW192" s="13" t="s">
        <v>39</v>
      </c>
      <c r="AX192" s="13" t="s">
        <v>76</v>
      </c>
      <c r="AY192" s="272" t="s">
        <v>138</v>
      </c>
    </row>
    <row r="193" spans="2:51" s="12" customFormat="1" ht="13.5">
      <c r="B193" s="252"/>
      <c r="C193" s="253"/>
      <c r="D193" s="246" t="s">
        <v>180</v>
      </c>
      <c r="E193" s="254" t="s">
        <v>22</v>
      </c>
      <c r="F193" s="255" t="s">
        <v>324</v>
      </c>
      <c r="G193" s="253"/>
      <c r="H193" s="254" t="s">
        <v>22</v>
      </c>
      <c r="I193" s="256"/>
      <c r="J193" s="253"/>
      <c r="K193" s="253"/>
      <c r="L193" s="257"/>
      <c r="M193" s="258"/>
      <c r="N193" s="259"/>
      <c r="O193" s="259"/>
      <c r="P193" s="259"/>
      <c r="Q193" s="259"/>
      <c r="R193" s="259"/>
      <c r="S193" s="259"/>
      <c r="T193" s="260"/>
      <c r="AT193" s="261" t="s">
        <v>180</v>
      </c>
      <c r="AU193" s="261" t="s">
        <v>85</v>
      </c>
      <c r="AV193" s="12" t="s">
        <v>24</v>
      </c>
      <c r="AW193" s="12" t="s">
        <v>39</v>
      </c>
      <c r="AX193" s="12" t="s">
        <v>76</v>
      </c>
      <c r="AY193" s="261" t="s">
        <v>138</v>
      </c>
    </row>
    <row r="194" spans="2:51" s="13" customFormat="1" ht="13.5">
      <c r="B194" s="262"/>
      <c r="C194" s="263"/>
      <c r="D194" s="246" t="s">
        <v>180</v>
      </c>
      <c r="E194" s="264" t="s">
        <v>22</v>
      </c>
      <c r="F194" s="265" t="s">
        <v>1377</v>
      </c>
      <c r="G194" s="263"/>
      <c r="H194" s="266">
        <v>-39.817</v>
      </c>
      <c r="I194" s="267"/>
      <c r="J194" s="263"/>
      <c r="K194" s="263"/>
      <c r="L194" s="268"/>
      <c r="M194" s="269"/>
      <c r="N194" s="270"/>
      <c r="O194" s="270"/>
      <c r="P194" s="270"/>
      <c r="Q194" s="270"/>
      <c r="R194" s="270"/>
      <c r="S194" s="270"/>
      <c r="T194" s="271"/>
      <c r="AT194" s="272" t="s">
        <v>180</v>
      </c>
      <c r="AU194" s="272" t="s">
        <v>85</v>
      </c>
      <c r="AV194" s="13" t="s">
        <v>85</v>
      </c>
      <c r="AW194" s="13" t="s">
        <v>39</v>
      </c>
      <c r="AX194" s="13" t="s">
        <v>76</v>
      </c>
      <c r="AY194" s="272" t="s">
        <v>138</v>
      </c>
    </row>
    <row r="195" spans="2:51" s="13" customFormat="1" ht="13.5">
      <c r="B195" s="262"/>
      <c r="C195" s="263"/>
      <c r="D195" s="246" t="s">
        <v>180</v>
      </c>
      <c r="E195" s="264" t="s">
        <v>22</v>
      </c>
      <c r="F195" s="265" t="s">
        <v>1378</v>
      </c>
      <c r="G195" s="263"/>
      <c r="H195" s="266">
        <v>-152.755</v>
      </c>
      <c r="I195" s="267"/>
      <c r="J195" s="263"/>
      <c r="K195" s="263"/>
      <c r="L195" s="268"/>
      <c r="M195" s="269"/>
      <c r="N195" s="270"/>
      <c r="O195" s="270"/>
      <c r="P195" s="270"/>
      <c r="Q195" s="270"/>
      <c r="R195" s="270"/>
      <c r="S195" s="270"/>
      <c r="T195" s="271"/>
      <c r="AT195" s="272" t="s">
        <v>180</v>
      </c>
      <c r="AU195" s="272" t="s">
        <v>85</v>
      </c>
      <c r="AV195" s="13" t="s">
        <v>85</v>
      </c>
      <c r="AW195" s="13" t="s">
        <v>39</v>
      </c>
      <c r="AX195" s="13" t="s">
        <v>76</v>
      </c>
      <c r="AY195" s="272" t="s">
        <v>138</v>
      </c>
    </row>
    <row r="196" spans="2:51" s="13" customFormat="1" ht="13.5">
      <c r="B196" s="262"/>
      <c r="C196" s="263"/>
      <c r="D196" s="246" t="s">
        <v>180</v>
      </c>
      <c r="E196" s="264" t="s">
        <v>22</v>
      </c>
      <c r="F196" s="265" t="s">
        <v>1379</v>
      </c>
      <c r="G196" s="263"/>
      <c r="H196" s="266">
        <v>-0.394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AT196" s="272" t="s">
        <v>180</v>
      </c>
      <c r="AU196" s="272" t="s">
        <v>85</v>
      </c>
      <c r="AV196" s="13" t="s">
        <v>85</v>
      </c>
      <c r="AW196" s="13" t="s">
        <v>39</v>
      </c>
      <c r="AX196" s="13" t="s">
        <v>76</v>
      </c>
      <c r="AY196" s="272" t="s">
        <v>138</v>
      </c>
    </row>
    <row r="197" spans="2:51" s="13" customFormat="1" ht="13.5">
      <c r="B197" s="262"/>
      <c r="C197" s="263"/>
      <c r="D197" s="246" t="s">
        <v>180</v>
      </c>
      <c r="E197" s="264" t="s">
        <v>22</v>
      </c>
      <c r="F197" s="265" t="s">
        <v>1380</v>
      </c>
      <c r="G197" s="263"/>
      <c r="H197" s="266">
        <v>-2.532</v>
      </c>
      <c r="I197" s="267"/>
      <c r="J197" s="263"/>
      <c r="K197" s="263"/>
      <c r="L197" s="268"/>
      <c r="M197" s="269"/>
      <c r="N197" s="270"/>
      <c r="O197" s="270"/>
      <c r="P197" s="270"/>
      <c r="Q197" s="270"/>
      <c r="R197" s="270"/>
      <c r="S197" s="270"/>
      <c r="T197" s="271"/>
      <c r="AT197" s="272" t="s">
        <v>180</v>
      </c>
      <c r="AU197" s="272" t="s">
        <v>85</v>
      </c>
      <c r="AV197" s="13" t="s">
        <v>85</v>
      </c>
      <c r="AW197" s="13" t="s">
        <v>39</v>
      </c>
      <c r="AX197" s="13" t="s">
        <v>76</v>
      </c>
      <c r="AY197" s="272" t="s">
        <v>138</v>
      </c>
    </row>
    <row r="198" spans="2:51" s="14" customFormat="1" ht="13.5">
      <c r="B198" s="273"/>
      <c r="C198" s="274"/>
      <c r="D198" s="246" t="s">
        <v>180</v>
      </c>
      <c r="E198" s="275" t="s">
        <v>22</v>
      </c>
      <c r="F198" s="276" t="s">
        <v>183</v>
      </c>
      <c r="G198" s="274"/>
      <c r="H198" s="277">
        <v>276.855</v>
      </c>
      <c r="I198" s="278"/>
      <c r="J198" s="274"/>
      <c r="K198" s="274"/>
      <c r="L198" s="279"/>
      <c r="M198" s="280"/>
      <c r="N198" s="281"/>
      <c r="O198" s="281"/>
      <c r="P198" s="281"/>
      <c r="Q198" s="281"/>
      <c r="R198" s="281"/>
      <c r="S198" s="281"/>
      <c r="T198" s="282"/>
      <c r="AT198" s="283" t="s">
        <v>180</v>
      </c>
      <c r="AU198" s="283" t="s">
        <v>85</v>
      </c>
      <c r="AV198" s="14" t="s">
        <v>137</v>
      </c>
      <c r="AW198" s="14" t="s">
        <v>39</v>
      </c>
      <c r="AX198" s="14" t="s">
        <v>24</v>
      </c>
      <c r="AY198" s="283" t="s">
        <v>138</v>
      </c>
    </row>
    <row r="199" spans="2:65" s="1" customFormat="1" ht="16.5" customHeight="1">
      <c r="B199" s="47"/>
      <c r="C199" s="284" t="s">
        <v>342</v>
      </c>
      <c r="D199" s="284" t="s">
        <v>330</v>
      </c>
      <c r="E199" s="285" t="s">
        <v>331</v>
      </c>
      <c r="F199" s="286" t="s">
        <v>332</v>
      </c>
      <c r="G199" s="287" t="s">
        <v>314</v>
      </c>
      <c r="H199" s="288">
        <v>249.17</v>
      </c>
      <c r="I199" s="289"/>
      <c r="J199" s="290">
        <f>ROUND(I199*H199,2)</f>
        <v>0</v>
      </c>
      <c r="K199" s="286" t="s">
        <v>177</v>
      </c>
      <c r="L199" s="291"/>
      <c r="M199" s="292" t="s">
        <v>22</v>
      </c>
      <c r="N199" s="293" t="s">
        <v>47</v>
      </c>
      <c r="O199" s="4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AR199" s="25" t="s">
        <v>218</v>
      </c>
      <c r="AT199" s="25" t="s">
        <v>330</v>
      </c>
      <c r="AU199" s="25" t="s">
        <v>85</v>
      </c>
      <c r="AY199" s="25" t="s">
        <v>138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24</v>
      </c>
      <c r="BK199" s="245">
        <f>ROUND(I199*H199,2)</f>
        <v>0</v>
      </c>
      <c r="BL199" s="25" t="s">
        <v>137</v>
      </c>
      <c r="BM199" s="25" t="s">
        <v>333</v>
      </c>
    </row>
    <row r="200" spans="2:47" s="1" customFormat="1" ht="13.5">
      <c r="B200" s="47"/>
      <c r="C200" s="75"/>
      <c r="D200" s="246" t="s">
        <v>146</v>
      </c>
      <c r="E200" s="75"/>
      <c r="F200" s="247" t="s">
        <v>332</v>
      </c>
      <c r="G200" s="75"/>
      <c r="H200" s="75"/>
      <c r="I200" s="204"/>
      <c r="J200" s="75"/>
      <c r="K200" s="75"/>
      <c r="L200" s="73"/>
      <c r="M200" s="248"/>
      <c r="N200" s="48"/>
      <c r="O200" s="48"/>
      <c r="P200" s="48"/>
      <c r="Q200" s="48"/>
      <c r="R200" s="48"/>
      <c r="S200" s="48"/>
      <c r="T200" s="96"/>
      <c r="AT200" s="25" t="s">
        <v>146</v>
      </c>
      <c r="AU200" s="25" t="s">
        <v>85</v>
      </c>
    </row>
    <row r="201" spans="2:51" s="13" customFormat="1" ht="13.5">
      <c r="B201" s="262"/>
      <c r="C201" s="263"/>
      <c r="D201" s="246" t="s">
        <v>180</v>
      </c>
      <c r="E201" s="264" t="s">
        <v>22</v>
      </c>
      <c r="F201" s="265" t="s">
        <v>1381</v>
      </c>
      <c r="G201" s="263"/>
      <c r="H201" s="266">
        <v>249.17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180</v>
      </c>
      <c r="AU201" s="272" t="s">
        <v>85</v>
      </c>
      <c r="AV201" s="13" t="s">
        <v>85</v>
      </c>
      <c r="AW201" s="13" t="s">
        <v>39</v>
      </c>
      <c r="AX201" s="13" t="s">
        <v>76</v>
      </c>
      <c r="AY201" s="272" t="s">
        <v>138</v>
      </c>
    </row>
    <row r="202" spans="2:51" s="14" customFormat="1" ht="13.5">
      <c r="B202" s="273"/>
      <c r="C202" s="274"/>
      <c r="D202" s="246" t="s">
        <v>180</v>
      </c>
      <c r="E202" s="275" t="s">
        <v>22</v>
      </c>
      <c r="F202" s="276" t="s">
        <v>183</v>
      </c>
      <c r="G202" s="274"/>
      <c r="H202" s="277">
        <v>249.17</v>
      </c>
      <c r="I202" s="278"/>
      <c r="J202" s="274"/>
      <c r="K202" s="274"/>
      <c r="L202" s="279"/>
      <c r="M202" s="280"/>
      <c r="N202" s="281"/>
      <c r="O202" s="281"/>
      <c r="P202" s="281"/>
      <c r="Q202" s="281"/>
      <c r="R202" s="281"/>
      <c r="S202" s="281"/>
      <c r="T202" s="282"/>
      <c r="AT202" s="283" t="s">
        <v>180</v>
      </c>
      <c r="AU202" s="283" t="s">
        <v>85</v>
      </c>
      <c r="AV202" s="14" t="s">
        <v>137</v>
      </c>
      <c r="AW202" s="14" t="s">
        <v>39</v>
      </c>
      <c r="AX202" s="14" t="s">
        <v>24</v>
      </c>
      <c r="AY202" s="283" t="s">
        <v>138</v>
      </c>
    </row>
    <row r="203" spans="2:65" s="1" customFormat="1" ht="16.5" customHeight="1">
      <c r="B203" s="47"/>
      <c r="C203" s="234" t="s">
        <v>347</v>
      </c>
      <c r="D203" s="234" t="s">
        <v>140</v>
      </c>
      <c r="E203" s="235" t="s">
        <v>336</v>
      </c>
      <c r="F203" s="236" t="s">
        <v>337</v>
      </c>
      <c r="G203" s="237" t="s">
        <v>232</v>
      </c>
      <c r="H203" s="238">
        <v>152.755</v>
      </c>
      <c r="I203" s="239"/>
      <c r="J203" s="240">
        <f>ROUND(I203*H203,2)</f>
        <v>0</v>
      </c>
      <c r="K203" s="236" t="s">
        <v>177</v>
      </c>
      <c r="L203" s="73"/>
      <c r="M203" s="241" t="s">
        <v>22</v>
      </c>
      <c r="N203" s="242" t="s">
        <v>47</v>
      </c>
      <c r="O203" s="48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AR203" s="25" t="s">
        <v>137</v>
      </c>
      <c r="AT203" s="25" t="s">
        <v>140</v>
      </c>
      <c r="AU203" s="25" t="s">
        <v>85</v>
      </c>
      <c r="AY203" s="25" t="s">
        <v>138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25" t="s">
        <v>24</v>
      </c>
      <c r="BK203" s="245">
        <f>ROUND(I203*H203,2)</f>
        <v>0</v>
      </c>
      <c r="BL203" s="25" t="s">
        <v>137</v>
      </c>
      <c r="BM203" s="25" t="s">
        <v>338</v>
      </c>
    </row>
    <row r="204" spans="2:47" s="1" customFormat="1" ht="13.5">
      <c r="B204" s="47"/>
      <c r="C204" s="75"/>
      <c r="D204" s="246" t="s">
        <v>146</v>
      </c>
      <c r="E204" s="75"/>
      <c r="F204" s="247" t="s">
        <v>339</v>
      </c>
      <c r="G204" s="75"/>
      <c r="H204" s="75"/>
      <c r="I204" s="204"/>
      <c r="J204" s="75"/>
      <c r="K204" s="75"/>
      <c r="L204" s="73"/>
      <c r="M204" s="248"/>
      <c r="N204" s="48"/>
      <c r="O204" s="48"/>
      <c r="P204" s="48"/>
      <c r="Q204" s="48"/>
      <c r="R204" s="48"/>
      <c r="S204" s="48"/>
      <c r="T204" s="96"/>
      <c r="AT204" s="25" t="s">
        <v>146</v>
      </c>
      <c r="AU204" s="25" t="s">
        <v>85</v>
      </c>
    </row>
    <row r="205" spans="2:51" s="12" customFormat="1" ht="13.5">
      <c r="B205" s="252"/>
      <c r="C205" s="253"/>
      <c r="D205" s="246" t="s">
        <v>180</v>
      </c>
      <c r="E205" s="254" t="s">
        <v>22</v>
      </c>
      <c r="F205" s="255" t="s">
        <v>340</v>
      </c>
      <c r="G205" s="253"/>
      <c r="H205" s="254" t="s">
        <v>22</v>
      </c>
      <c r="I205" s="256"/>
      <c r="J205" s="253"/>
      <c r="K205" s="253"/>
      <c r="L205" s="257"/>
      <c r="M205" s="258"/>
      <c r="N205" s="259"/>
      <c r="O205" s="259"/>
      <c r="P205" s="259"/>
      <c r="Q205" s="259"/>
      <c r="R205" s="259"/>
      <c r="S205" s="259"/>
      <c r="T205" s="260"/>
      <c r="AT205" s="261" t="s">
        <v>180</v>
      </c>
      <c r="AU205" s="261" t="s">
        <v>85</v>
      </c>
      <c r="AV205" s="12" t="s">
        <v>24</v>
      </c>
      <c r="AW205" s="12" t="s">
        <v>39</v>
      </c>
      <c r="AX205" s="12" t="s">
        <v>76</v>
      </c>
      <c r="AY205" s="261" t="s">
        <v>138</v>
      </c>
    </row>
    <row r="206" spans="2:51" s="13" customFormat="1" ht="13.5">
      <c r="B206" s="262"/>
      <c r="C206" s="263"/>
      <c r="D206" s="246" t="s">
        <v>180</v>
      </c>
      <c r="E206" s="264" t="s">
        <v>22</v>
      </c>
      <c r="F206" s="265" t="s">
        <v>1382</v>
      </c>
      <c r="G206" s="263"/>
      <c r="H206" s="266">
        <v>152.755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180</v>
      </c>
      <c r="AU206" s="272" t="s">
        <v>85</v>
      </c>
      <c r="AV206" s="13" t="s">
        <v>85</v>
      </c>
      <c r="AW206" s="13" t="s">
        <v>39</v>
      </c>
      <c r="AX206" s="13" t="s">
        <v>76</v>
      </c>
      <c r="AY206" s="272" t="s">
        <v>138</v>
      </c>
    </row>
    <row r="207" spans="2:51" s="14" customFormat="1" ht="13.5">
      <c r="B207" s="273"/>
      <c r="C207" s="274"/>
      <c r="D207" s="246" t="s">
        <v>180</v>
      </c>
      <c r="E207" s="275" t="s">
        <v>22</v>
      </c>
      <c r="F207" s="276" t="s">
        <v>183</v>
      </c>
      <c r="G207" s="274"/>
      <c r="H207" s="277">
        <v>152.755</v>
      </c>
      <c r="I207" s="278"/>
      <c r="J207" s="274"/>
      <c r="K207" s="274"/>
      <c r="L207" s="279"/>
      <c r="M207" s="280"/>
      <c r="N207" s="281"/>
      <c r="O207" s="281"/>
      <c r="P207" s="281"/>
      <c r="Q207" s="281"/>
      <c r="R207" s="281"/>
      <c r="S207" s="281"/>
      <c r="T207" s="282"/>
      <c r="AT207" s="283" t="s">
        <v>180</v>
      </c>
      <c r="AU207" s="283" t="s">
        <v>85</v>
      </c>
      <c r="AV207" s="14" t="s">
        <v>137</v>
      </c>
      <c r="AW207" s="14" t="s">
        <v>39</v>
      </c>
      <c r="AX207" s="14" t="s">
        <v>24</v>
      </c>
      <c r="AY207" s="283" t="s">
        <v>138</v>
      </c>
    </row>
    <row r="208" spans="2:65" s="1" customFormat="1" ht="16.5" customHeight="1">
      <c r="B208" s="47"/>
      <c r="C208" s="284" t="s">
        <v>355</v>
      </c>
      <c r="D208" s="284" t="s">
        <v>330</v>
      </c>
      <c r="E208" s="285" t="s">
        <v>343</v>
      </c>
      <c r="F208" s="286" t="s">
        <v>344</v>
      </c>
      <c r="G208" s="287" t="s">
        <v>314</v>
      </c>
      <c r="H208" s="288">
        <v>274.959</v>
      </c>
      <c r="I208" s="289"/>
      <c r="J208" s="290">
        <f>ROUND(I208*H208,2)</f>
        <v>0</v>
      </c>
      <c r="K208" s="286" t="s">
        <v>177</v>
      </c>
      <c r="L208" s="291"/>
      <c r="M208" s="292" t="s">
        <v>22</v>
      </c>
      <c r="N208" s="293" t="s">
        <v>47</v>
      </c>
      <c r="O208" s="48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AR208" s="25" t="s">
        <v>218</v>
      </c>
      <c r="AT208" s="25" t="s">
        <v>330</v>
      </c>
      <c r="AU208" s="25" t="s">
        <v>85</v>
      </c>
      <c r="AY208" s="25" t="s">
        <v>138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25" t="s">
        <v>24</v>
      </c>
      <c r="BK208" s="245">
        <f>ROUND(I208*H208,2)</f>
        <v>0</v>
      </c>
      <c r="BL208" s="25" t="s">
        <v>137</v>
      </c>
      <c r="BM208" s="25" t="s">
        <v>345</v>
      </c>
    </row>
    <row r="209" spans="2:47" s="1" customFormat="1" ht="13.5">
      <c r="B209" s="47"/>
      <c r="C209" s="75"/>
      <c r="D209" s="246" t="s">
        <v>146</v>
      </c>
      <c r="E209" s="75"/>
      <c r="F209" s="247" t="s">
        <v>344</v>
      </c>
      <c r="G209" s="75"/>
      <c r="H209" s="75"/>
      <c r="I209" s="204"/>
      <c r="J209" s="75"/>
      <c r="K209" s="75"/>
      <c r="L209" s="73"/>
      <c r="M209" s="248"/>
      <c r="N209" s="48"/>
      <c r="O209" s="48"/>
      <c r="P209" s="48"/>
      <c r="Q209" s="48"/>
      <c r="R209" s="48"/>
      <c r="S209" s="48"/>
      <c r="T209" s="96"/>
      <c r="AT209" s="25" t="s">
        <v>146</v>
      </c>
      <c r="AU209" s="25" t="s">
        <v>85</v>
      </c>
    </row>
    <row r="210" spans="2:51" s="13" customFormat="1" ht="13.5">
      <c r="B210" s="262"/>
      <c r="C210" s="263"/>
      <c r="D210" s="246" t="s">
        <v>180</v>
      </c>
      <c r="E210" s="264" t="s">
        <v>22</v>
      </c>
      <c r="F210" s="265" t="s">
        <v>1383</v>
      </c>
      <c r="G210" s="263"/>
      <c r="H210" s="266">
        <v>274.959</v>
      </c>
      <c r="I210" s="267"/>
      <c r="J210" s="263"/>
      <c r="K210" s="263"/>
      <c r="L210" s="268"/>
      <c r="M210" s="269"/>
      <c r="N210" s="270"/>
      <c r="O210" s="270"/>
      <c r="P210" s="270"/>
      <c r="Q210" s="270"/>
      <c r="R210" s="270"/>
      <c r="S210" s="270"/>
      <c r="T210" s="271"/>
      <c r="AT210" s="272" t="s">
        <v>180</v>
      </c>
      <c r="AU210" s="272" t="s">
        <v>85</v>
      </c>
      <c r="AV210" s="13" t="s">
        <v>85</v>
      </c>
      <c r="AW210" s="13" t="s">
        <v>39</v>
      </c>
      <c r="AX210" s="13" t="s">
        <v>76</v>
      </c>
      <c r="AY210" s="272" t="s">
        <v>138</v>
      </c>
    </row>
    <row r="211" spans="2:51" s="14" customFormat="1" ht="13.5">
      <c r="B211" s="273"/>
      <c r="C211" s="274"/>
      <c r="D211" s="246" t="s">
        <v>180</v>
      </c>
      <c r="E211" s="275" t="s">
        <v>22</v>
      </c>
      <c r="F211" s="276" t="s">
        <v>183</v>
      </c>
      <c r="G211" s="274"/>
      <c r="H211" s="277">
        <v>274.959</v>
      </c>
      <c r="I211" s="278"/>
      <c r="J211" s="274"/>
      <c r="K211" s="274"/>
      <c r="L211" s="279"/>
      <c r="M211" s="280"/>
      <c r="N211" s="281"/>
      <c r="O211" s="281"/>
      <c r="P211" s="281"/>
      <c r="Q211" s="281"/>
      <c r="R211" s="281"/>
      <c r="S211" s="281"/>
      <c r="T211" s="282"/>
      <c r="AT211" s="283" t="s">
        <v>180</v>
      </c>
      <c r="AU211" s="283" t="s">
        <v>85</v>
      </c>
      <c r="AV211" s="14" t="s">
        <v>137</v>
      </c>
      <c r="AW211" s="14" t="s">
        <v>39</v>
      </c>
      <c r="AX211" s="14" t="s">
        <v>24</v>
      </c>
      <c r="AY211" s="283" t="s">
        <v>138</v>
      </c>
    </row>
    <row r="212" spans="2:65" s="1" customFormat="1" ht="16.5" customHeight="1">
      <c r="B212" s="47"/>
      <c r="C212" s="234" t="s">
        <v>361</v>
      </c>
      <c r="D212" s="234" t="s">
        <v>140</v>
      </c>
      <c r="E212" s="235" t="s">
        <v>348</v>
      </c>
      <c r="F212" s="236" t="s">
        <v>349</v>
      </c>
      <c r="G212" s="237" t="s">
        <v>176</v>
      </c>
      <c r="H212" s="238">
        <v>398.17</v>
      </c>
      <c r="I212" s="239"/>
      <c r="J212" s="240">
        <f>ROUND(I212*H212,2)</f>
        <v>0</v>
      </c>
      <c r="K212" s="236" t="s">
        <v>177</v>
      </c>
      <c r="L212" s="73"/>
      <c r="M212" s="241" t="s">
        <v>22</v>
      </c>
      <c r="N212" s="242" t="s">
        <v>47</v>
      </c>
      <c r="O212" s="4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AR212" s="25" t="s">
        <v>137</v>
      </c>
      <c r="AT212" s="25" t="s">
        <v>140</v>
      </c>
      <c r="AU212" s="25" t="s">
        <v>85</v>
      </c>
      <c r="AY212" s="25" t="s">
        <v>138</v>
      </c>
      <c r="BE212" s="245">
        <f>IF(N212="základní",J212,0)</f>
        <v>0</v>
      </c>
      <c r="BF212" s="245">
        <f>IF(N212="snížená",J212,0)</f>
        <v>0</v>
      </c>
      <c r="BG212" s="245">
        <f>IF(N212="zákl. přenesená",J212,0)</f>
        <v>0</v>
      </c>
      <c r="BH212" s="245">
        <f>IF(N212="sníž. přenesená",J212,0)</f>
        <v>0</v>
      </c>
      <c r="BI212" s="245">
        <f>IF(N212="nulová",J212,0)</f>
        <v>0</v>
      </c>
      <c r="BJ212" s="25" t="s">
        <v>24</v>
      </c>
      <c r="BK212" s="245">
        <f>ROUND(I212*H212,2)</f>
        <v>0</v>
      </c>
      <c r="BL212" s="25" t="s">
        <v>137</v>
      </c>
      <c r="BM212" s="25" t="s">
        <v>350</v>
      </c>
    </row>
    <row r="213" spans="2:47" s="1" customFormat="1" ht="13.5">
      <c r="B213" s="47"/>
      <c r="C213" s="75"/>
      <c r="D213" s="246" t="s">
        <v>146</v>
      </c>
      <c r="E213" s="75"/>
      <c r="F213" s="247" t="s">
        <v>351</v>
      </c>
      <c r="G213" s="75"/>
      <c r="H213" s="75"/>
      <c r="I213" s="204"/>
      <c r="J213" s="75"/>
      <c r="K213" s="75"/>
      <c r="L213" s="73"/>
      <c r="M213" s="248"/>
      <c r="N213" s="48"/>
      <c r="O213" s="48"/>
      <c r="P213" s="48"/>
      <c r="Q213" s="48"/>
      <c r="R213" s="48"/>
      <c r="S213" s="48"/>
      <c r="T213" s="96"/>
      <c r="AT213" s="25" t="s">
        <v>146</v>
      </c>
      <c r="AU213" s="25" t="s">
        <v>85</v>
      </c>
    </row>
    <row r="214" spans="2:51" s="13" customFormat="1" ht="13.5">
      <c r="B214" s="262"/>
      <c r="C214" s="263"/>
      <c r="D214" s="246" t="s">
        <v>180</v>
      </c>
      <c r="E214" s="264" t="s">
        <v>22</v>
      </c>
      <c r="F214" s="265" t="s">
        <v>1384</v>
      </c>
      <c r="G214" s="263"/>
      <c r="H214" s="266">
        <v>398.17</v>
      </c>
      <c r="I214" s="267"/>
      <c r="J214" s="263"/>
      <c r="K214" s="263"/>
      <c r="L214" s="268"/>
      <c r="M214" s="269"/>
      <c r="N214" s="270"/>
      <c r="O214" s="270"/>
      <c r="P214" s="270"/>
      <c r="Q214" s="270"/>
      <c r="R214" s="270"/>
      <c r="S214" s="270"/>
      <c r="T214" s="271"/>
      <c r="AT214" s="272" t="s">
        <v>180</v>
      </c>
      <c r="AU214" s="272" t="s">
        <v>85</v>
      </c>
      <c r="AV214" s="13" t="s">
        <v>85</v>
      </c>
      <c r="AW214" s="13" t="s">
        <v>39</v>
      </c>
      <c r="AX214" s="13" t="s">
        <v>76</v>
      </c>
      <c r="AY214" s="272" t="s">
        <v>138</v>
      </c>
    </row>
    <row r="215" spans="2:51" s="14" customFormat="1" ht="13.5">
      <c r="B215" s="273"/>
      <c r="C215" s="274"/>
      <c r="D215" s="246" t="s">
        <v>180</v>
      </c>
      <c r="E215" s="275" t="s">
        <v>22</v>
      </c>
      <c r="F215" s="276" t="s">
        <v>183</v>
      </c>
      <c r="G215" s="274"/>
      <c r="H215" s="277">
        <v>398.17</v>
      </c>
      <c r="I215" s="278"/>
      <c r="J215" s="274"/>
      <c r="K215" s="274"/>
      <c r="L215" s="279"/>
      <c r="M215" s="280"/>
      <c r="N215" s="281"/>
      <c r="O215" s="281"/>
      <c r="P215" s="281"/>
      <c r="Q215" s="281"/>
      <c r="R215" s="281"/>
      <c r="S215" s="281"/>
      <c r="T215" s="282"/>
      <c r="AT215" s="283" t="s">
        <v>180</v>
      </c>
      <c r="AU215" s="283" t="s">
        <v>85</v>
      </c>
      <c r="AV215" s="14" t="s">
        <v>137</v>
      </c>
      <c r="AW215" s="14" t="s">
        <v>39</v>
      </c>
      <c r="AX215" s="14" t="s">
        <v>24</v>
      </c>
      <c r="AY215" s="283" t="s">
        <v>138</v>
      </c>
    </row>
    <row r="216" spans="2:63" s="11" customFormat="1" ht="29.85" customHeight="1">
      <c r="B216" s="218"/>
      <c r="C216" s="219"/>
      <c r="D216" s="220" t="s">
        <v>75</v>
      </c>
      <c r="E216" s="232" t="s">
        <v>137</v>
      </c>
      <c r="F216" s="232" t="s">
        <v>354</v>
      </c>
      <c r="G216" s="219"/>
      <c r="H216" s="219"/>
      <c r="I216" s="222"/>
      <c r="J216" s="233">
        <f>BK216</f>
        <v>0</v>
      </c>
      <c r="K216" s="219"/>
      <c r="L216" s="224"/>
      <c r="M216" s="225"/>
      <c r="N216" s="226"/>
      <c r="O216" s="226"/>
      <c r="P216" s="227">
        <f>SUM(P217:P235)</f>
        <v>0</v>
      </c>
      <c r="Q216" s="226"/>
      <c r="R216" s="227">
        <f>SUM(R217:R235)</f>
        <v>0.0283716</v>
      </c>
      <c r="S216" s="226"/>
      <c r="T216" s="228">
        <f>SUM(T217:T235)</f>
        <v>0</v>
      </c>
      <c r="AR216" s="229" t="s">
        <v>24</v>
      </c>
      <c r="AT216" s="230" t="s">
        <v>75</v>
      </c>
      <c r="AU216" s="230" t="s">
        <v>24</v>
      </c>
      <c r="AY216" s="229" t="s">
        <v>138</v>
      </c>
      <c r="BK216" s="231">
        <f>SUM(BK217:BK235)</f>
        <v>0</v>
      </c>
    </row>
    <row r="217" spans="2:65" s="1" customFormat="1" ht="16.5" customHeight="1">
      <c r="B217" s="47"/>
      <c r="C217" s="234" t="s">
        <v>367</v>
      </c>
      <c r="D217" s="234" t="s">
        <v>140</v>
      </c>
      <c r="E217" s="235" t="s">
        <v>356</v>
      </c>
      <c r="F217" s="236" t="s">
        <v>357</v>
      </c>
      <c r="G217" s="237" t="s">
        <v>232</v>
      </c>
      <c r="H217" s="238">
        <v>39.817</v>
      </c>
      <c r="I217" s="239"/>
      <c r="J217" s="240">
        <f>ROUND(I217*H217,2)</f>
        <v>0</v>
      </c>
      <c r="K217" s="236" t="s">
        <v>177</v>
      </c>
      <c r="L217" s="73"/>
      <c r="M217" s="241" t="s">
        <v>22</v>
      </c>
      <c r="N217" s="242" t="s">
        <v>47</v>
      </c>
      <c r="O217" s="48"/>
      <c r="P217" s="243">
        <f>O217*H217</f>
        <v>0</v>
      </c>
      <c r="Q217" s="243">
        <v>0</v>
      </c>
      <c r="R217" s="243">
        <f>Q217*H217</f>
        <v>0</v>
      </c>
      <c r="S217" s="243">
        <v>0</v>
      </c>
      <c r="T217" s="244">
        <f>S217*H217</f>
        <v>0</v>
      </c>
      <c r="AR217" s="25" t="s">
        <v>137</v>
      </c>
      <c r="AT217" s="25" t="s">
        <v>140</v>
      </c>
      <c r="AU217" s="25" t="s">
        <v>85</v>
      </c>
      <c r="AY217" s="25" t="s">
        <v>138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25" t="s">
        <v>24</v>
      </c>
      <c r="BK217" s="245">
        <f>ROUND(I217*H217,2)</f>
        <v>0</v>
      </c>
      <c r="BL217" s="25" t="s">
        <v>137</v>
      </c>
      <c r="BM217" s="25" t="s">
        <v>358</v>
      </c>
    </row>
    <row r="218" spans="2:47" s="1" customFormat="1" ht="13.5">
      <c r="B218" s="47"/>
      <c r="C218" s="75"/>
      <c r="D218" s="246" t="s">
        <v>146</v>
      </c>
      <c r="E218" s="75"/>
      <c r="F218" s="247" t="s">
        <v>359</v>
      </c>
      <c r="G218" s="75"/>
      <c r="H218" s="75"/>
      <c r="I218" s="204"/>
      <c r="J218" s="75"/>
      <c r="K218" s="75"/>
      <c r="L218" s="73"/>
      <c r="M218" s="248"/>
      <c r="N218" s="48"/>
      <c r="O218" s="48"/>
      <c r="P218" s="48"/>
      <c r="Q218" s="48"/>
      <c r="R218" s="48"/>
      <c r="S218" s="48"/>
      <c r="T218" s="96"/>
      <c r="AT218" s="25" t="s">
        <v>146</v>
      </c>
      <c r="AU218" s="25" t="s">
        <v>85</v>
      </c>
    </row>
    <row r="219" spans="2:51" s="12" customFormat="1" ht="13.5">
      <c r="B219" s="252"/>
      <c r="C219" s="253"/>
      <c r="D219" s="246" t="s">
        <v>180</v>
      </c>
      <c r="E219" s="254" t="s">
        <v>22</v>
      </c>
      <c r="F219" s="255" t="s">
        <v>241</v>
      </c>
      <c r="G219" s="253"/>
      <c r="H219" s="254" t="s">
        <v>22</v>
      </c>
      <c r="I219" s="256"/>
      <c r="J219" s="253"/>
      <c r="K219" s="253"/>
      <c r="L219" s="257"/>
      <c r="M219" s="258"/>
      <c r="N219" s="259"/>
      <c r="O219" s="259"/>
      <c r="P219" s="259"/>
      <c r="Q219" s="259"/>
      <c r="R219" s="259"/>
      <c r="S219" s="259"/>
      <c r="T219" s="260"/>
      <c r="AT219" s="261" t="s">
        <v>180</v>
      </c>
      <c r="AU219" s="261" t="s">
        <v>85</v>
      </c>
      <c r="AV219" s="12" t="s">
        <v>24</v>
      </c>
      <c r="AW219" s="12" t="s">
        <v>39</v>
      </c>
      <c r="AX219" s="12" t="s">
        <v>76</v>
      </c>
      <c r="AY219" s="261" t="s">
        <v>138</v>
      </c>
    </row>
    <row r="220" spans="2:51" s="13" customFormat="1" ht="13.5">
      <c r="B220" s="262"/>
      <c r="C220" s="263"/>
      <c r="D220" s="246" t="s">
        <v>180</v>
      </c>
      <c r="E220" s="264" t="s">
        <v>22</v>
      </c>
      <c r="F220" s="265" t="s">
        <v>1385</v>
      </c>
      <c r="G220" s="263"/>
      <c r="H220" s="266">
        <v>39.817</v>
      </c>
      <c r="I220" s="267"/>
      <c r="J220" s="263"/>
      <c r="K220" s="263"/>
      <c r="L220" s="268"/>
      <c r="M220" s="269"/>
      <c r="N220" s="270"/>
      <c r="O220" s="270"/>
      <c r="P220" s="270"/>
      <c r="Q220" s="270"/>
      <c r="R220" s="270"/>
      <c r="S220" s="270"/>
      <c r="T220" s="271"/>
      <c r="AT220" s="272" t="s">
        <v>180</v>
      </c>
      <c r="AU220" s="272" t="s">
        <v>85</v>
      </c>
      <c r="AV220" s="13" t="s">
        <v>85</v>
      </c>
      <c r="AW220" s="13" t="s">
        <v>39</v>
      </c>
      <c r="AX220" s="13" t="s">
        <v>76</v>
      </c>
      <c r="AY220" s="272" t="s">
        <v>138</v>
      </c>
    </row>
    <row r="221" spans="2:51" s="14" customFormat="1" ht="13.5">
      <c r="B221" s="273"/>
      <c r="C221" s="274"/>
      <c r="D221" s="246" t="s">
        <v>180</v>
      </c>
      <c r="E221" s="275" t="s">
        <v>22</v>
      </c>
      <c r="F221" s="276" t="s">
        <v>183</v>
      </c>
      <c r="G221" s="274"/>
      <c r="H221" s="277">
        <v>39.817</v>
      </c>
      <c r="I221" s="278"/>
      <c r="J221" s="274"/>
      <c r="K221" s="274"/>
      <c r="L221" s="279"/>
      <c r="M221" s="280"/>
      <c r="N221" s="281"/>
      <c r="O221" s="281"/>
      <c r="P221" s="281"/>
      <c r="Q221" s="281"/>
      <c r="R221" s="281"/>
      <c r="S221" s="281"/>
      <c r="T221" s="282"/>
      <c r="AT221" s="283" t="s">
        <v>180</v>
      </c>
      <c r="AU221" s="283" t="s">
        <v>85</v>
      </c>
      <c r="AV221" s="14" t="s">
        <v>137</v>
      </c>
      <c r="AW221" s="14" t="s">
        <v>39</v>
      </c>
      <c r="AX221" s="14" t="s">
        <v>24</v>
      </c>
      <c r="AY221" s="283" t="s">
        <v>138</v>
      </c>
    </row>
    <row r="222" spans="2:65" s="1" customFormat="1" ht="16.5" customHeight="1">
      <c r="B222" s="47"/>
      <c r="C222" s="234" t="s">
        <v>374</v>
      </c>
      <c r="D222" s="234" t="s">
        <v>140</v>
      </c>
      <c r="E222" s="235" t="s">
        <v>362</v>
      </c>
      <c r="F222" s="236" t="s">
        <v>363</v>
      </c>
      <c r="G222" s="237" t="s">
        <v>232</v>
      </c>
      <c r="H222" s="238">
        <v>0.394</v>
      </c>
      <c r="I222" s="239"/>
      <c r="J222" s="240">
        <f>ROUND(I222*H222,2)</f>
        <v>0</v>
      </c>
      <c r="K222" s="236" t="s">
        <v>177</v>
      </c>
      <c r="L222" s="73"/>
      <c r="M222" s="241" t="s">
        <v>22</v>
      </c>
      <c r="N222" s="242" t="s">
        <v>47</v>
      </c>
      <c r="O222" s="48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AR222" s="25" t="s">
        <v>137</v>
      </c>
      <c r="AT222" s="25" t="s">
        <v>140</v>
      </c>
      <c r="AU222" s="25" t="s">
        <v>85</v>
      </c>
      <c r="AY222" s="25" t="s">
        <v>138</v>
      </c>
      <c r="BE222" s="245">
        <f>IF(N222="základní",J222,0)</f>
        <v>0</v>
      </c>
      <c r="BF222" s="245">
        <f>IF(N222="snížená",J222,0)</f>
        <v>0</v>
      </c>
      <c r="BG222" s="245">
        <f>IF(N222="zákl. přenesená",J222,0)</f>
        <v>0</v>
      </c>
      <c r="BH222" s="245">
        <f>IF(N222="sníž. přenesená",J222,0)</f>
        <v>0</v>
      </c>
      <c r="BI222" s="245">
        <f>IF(N222="nulová",J222,0)</f>
        <v>0</v>
      </c>
      <c r="BJ222" s="25" t="s">
        <v>24</v>
      </c>
      <c r="BK222" s="245">
        <f>ROUND(I222*H222,2)</f>
        <v>0</v>
      </c>
      <c r="BL222" s="25" t="s">
        <v>137</v>
      </c>
      <c r="BM222" s="25" t="s">
        <v>364</v>
      </c>
    </row>
    <row r="223" spans="2:47" s="1" customFormat="1" ht="13.5">
      <c r="B223" s="47"/>
      <c r="C223" s="75"/>
      <c r="D223" s="246" t="s">
        <v>146</v>
      </c>
      <c r="E223" s="75"/>
      <c r="F223" s="247" t="s">
        <v>365</v>
      </c>
      <c r="G223" s="75"/>
      <c r="H223" s="75"/>
      <c r="I223" s="204"/>
      <c r="J223" s="75"/>
      <c r="K223" s="75"/>
      <c r="L223" s="73"/>
      <c r="M223" s="248"/>
      <c r="N223" s="48"/>
      <c r="O223" s="48"/>
      <c r="P223" s="48"/>
      <c r="Q223" s="48"/>
      <c r="R223" s="48"/>
      <c r="S223" s="48"/>
      <c r="T223" s="96"/>
      <c r="AT223" s="25" t="s">
        <v>146</v>
      </c>
      <c r="AU223" s="25" t="s">
        <v>85</v>
      </c>
    </row>
    <row r="224" spans="2:51" s="13" customFormat="1" ht="13.5">
      <c r="B224" s="262"/>
      <c r="C224" s="263"/>
      <c r="D224" s="246" t="s">
        <v>180</v>
      </c>
      <c r="E224" s="264" t="s">
        <v>22</v>
      </c>
      <c r="F224" s="265" t="s">
        <v>1386</v>
      </c>
      <c r="G224" s="263"/>
      <c r="H224" s="266">
        <v>0.176</v>
      </c>
      <c r="I224" s="267"/>
      <c r="J224" s="263"/>
      <c r="K224" s="263"/>
      <c r="L224" s="268"/>
      <c r="M224" s="269"/>
      <c r="N224" s="270"/>
      <c r="O224" s="270"/>
      <c r="P224" s="270"/>
      <c r="Q224" s="270"/>
      <c r="R224" s="270"/>
      <c r="S224" s="270"/>
      <c r="T224" s="271"/>
      <c r="AT224" s="272" t="s">
        <v>180</v>
      </c>
      <c r="AU224" s="272" t="s">
        <v>85</v>
      </c>
      <c r="AV224" s="13" t="s">
        <v>85</v>
      </c>
      <c r="AW224" s="13" t="s">
        <v>39</v>
      </c>
      <c r="AX224" s="13" t="s">
        <v>76</v>
      </c>
      <c r="AY224" s="272" t="s">
        <v>138</v>
      </c>
    </row>
    <row r="225" spans="2:51" s="13" customFormat="1" ht="13.5">
      <c r="B225" s="262"/>
      <c r="C225" s="263"/>
      <c r="D225" s="246" t="s">
        <v>180</v>
      </c>
      <c r="E225" s="264" t="s">
        <v>22</v>
      </c>
      <c r="F225" s="265" t="s">
        <v>1387</v>
      </c>
      <c r="G225" s="263"/>
      <c r="H225" s="266">
        <v>0.1</v>
      </c>
      <c r="I225" s="267"/>
      <c r="J225" s="263"/>
      <c r="K225" s="263"/>
      <c r="L225" s="268"/>
      <c r="M225" s="269"/>
      <c r="N225" s="270"/>
      <c r="O225" s="270"/>
      <c r="P225" s="270"/>
      <c r="Q225" s="270"/>
      <c r="R225" s="270"/>
      <c r="S225" s="270"/>
      <c r="T225" s="271"/>
      <c r="AT225" s="272" t="s">
        <v>180</v>
      </c>
      <c r="AU225" s="272" t="s">
        <v>85</v>
      </c>
      <c r="AV225" s="13" t="s">
        <v>85</v>
      </c>
      <c r="AW225" s="13" t="s">
        <v>39</v>
      </c>
      <c r="AX225" s="13" t="s">
        <v>76</v>
      </c>
      <c r="AY225" s="272" t="s">
        <v>138</v>
      </c>
    </row>
    <row r="226" spans="2:51" s="13" customFormat="1" ht="13.5">
      <c r="B226" s="262"/>
      <c r="C226" s="263"/>
      <c r="D226" s="246" t="s">
        <v>180</v>
      </c>
      <c r="E226" s="264" t="s">
        <v>22</v>
      </c>
      <c r="F226" s="265" t="s">
        <v>1388</v>
      </c>
      <c r="G226" s="263"/>
      <c r="H226" s="266">
        <v>0.04</v>
      </c>
      <c r="I226" s="267"/>
      <c r="J226" s="263"/>
      <c r="K226" s="263"/>
      <c r="L226" s="268"/>
      <c r="M226" s="269"/>
      <c r="N226" s="270"/>
      <c r="O226" s="270"/>
      <c r="P226" s="270"/>
      <c r="Q226" s="270"/>
      <c r="R226" s="270"/>
      <c r="S226" s="270"/>
      <c r="T226" s="271"/>
      <c r="AT226" s="272" t="s">
        <v>180</v>
      </c>
      <c r="AU226" s="272" t="s">
        <v>85</v>
      </c>
      <c r="AV226" s="13" t="s">
        <v>85</v>
      </c>
      <c r="AW226" s="13" t="s">
        <v>39</v>
      </c>
      <c r="AX226" s="13" t="s">
        <v>76</v>
      </c>
      <c r="AY226" s="272" t="s">
        <v>138</v>
      </c>
    </row>
    <row r="227" spans="2:51" s="13" customFormat="1" ht="13.5">
      <c r="B227" s="262"/>
      <c r="C227" s="263"/>
      <c r="D227" s="246" t="s">
        <v>180</v>
      </c>
      <c r="E227" s="264" t="s">
        <v>22</v>
      </c>
      <c r="F227" s="265" t="s">
        <v>1389</v>
      </c>
      <c r="G227" s="263"/>
      <c r="H227" s="266">
        <v>0.078</v>
      </c>
      <c r="I227" s="267"/>
      <c r="J227" s="263"/>
      <c r="K227" s="263"/>
      <c r="L227" s="268"/>
      <c r="M227" s="269"/>
      <c r="N227" s="270"/>
      <c r="O227" s="270"/>
      <c r="P227" s="270"/>
      <c r="Q227" s="270"/>
      <c r="R227" s="270"/>
      <c r="S227" s="270"/>
      <c r="T227" s="271"/>
      <c r="AT227" s="272" t="s">
        <v>180</v>
      </c>
      <c r="AU227" s="272" t="s">
        <v>85</v>
      </c>
      <c r="AV227" s="13" t="s">
        <v>85</v>
      </c>
      <c r="AW227" s="13" t="s">
        <v>39</v>
      </c>
      <c r="AX227" s="13" t="s">
        <v>76</v>
      </c>
      <c r="AY227" s="272" t="s">
        <v>138</v>
      </c>
    </row>
    <row r="228" spans="2:51" s="14" customFormat="1" ht="13.5">
      <c r="B228" s="273"/>
      <c r="C228" s="274"/>
      <c r="D228" s="246" t="s">
        <v>180</v>
      </c>
      <c r="E228" s="275" t="s">
        <v>22</v>
      </c>
      <c r="F228" s="276" t="s">
        <v>183</v>
      </c>
      <c r="G228" s="274"/>
      <c r="H228" s="277">
        <v>0.394</v>
      </c>
      <c r="I228" s="278"/>
      <c r="J228" s="274"/>
      <c r="K228" s="274"/>
      <c r="L228" s="279"/>
      <c r="M228" s="280"/>
      <c r="N228" s="281"/>
      <c r="O228" s="281"/>
      <c r="P228" s="281"/>
      <c r="Q228" s="281"/>
      <c r="R228" s="281"/>
      <c r="S228" s="281"/>
      <c r="T228" s="282"/>
      <c r="AT228" s="283" t="s">
        <v>180</v>
      </c>
      <c r="AU228" s="283" t="s">
        <v>85</v>
      </c>
      <c r="AV228" s="14" t="s">
        <v>137</v>
      </c>
      <c r="AW228" s="14" t="s">
        <v>39</v>
      </c>
      <c r="AX228" s="14" t="s">
        <v>24</v>
      </c>
      <c r="AY228" s="283" t="s">
        <v>138</v>
      </c>
    </row>
    <row r="229" spans="2:65" s="1" customFormat="1" ht="16.5" customHeight="1">
      <c r="B229" s="47"/>
      <c r="C229" s="234" t="s">
        <v>381</v>
      </c>
      <c r="D229" s="234" t="s">
        <v>140</v>
      </c>
      <c r="E229" s="235" t="s">
        <v>368</v>
      </c>
      <c r="F229" s="236" t="s">
        <v>369</v>
      </c>
      <c r="G229" s="237" t="s">
        <v>176</v>
      </c>
      <c r="H229" s="238">
        <v>4.44</v>
      </c>
      <c r="I229" s="239"/>
      <c r="J229" s="240">
        <f>ROUND(I229*H229,2)</f>
        <v>0</v>
      </c>
      <c r="K229" s="236" t="s">
        <v>177</v>
      </c>
      <c r="L229" s="73"/>
      <c r="M229" s="241" t="s">
        <v>22</v>
      </c>
      <c r="N229" s="242" t="s">
        <v>47</v>
      </c>
      <c r="O229" s="48"/>
      <c r="P229" s="243">
        <f>O229*H229</f>
        <v>0</v>
      </c>
      <c r="Q229" s="243">
        <v>0.00639</v>
      </c>
      <c r="R229" s="243">
        <f>Q229*H229</f>
        <v>0.0283716</v>
      </c>
      <c r="S229" s="243">
        <v>0</v>
      </c>
      <c r="T229" s="244">
        <f>S229*H229</f>
        <v>0</v>
      </c>
      <c r="AR229" s="25" t="s">
        <v>137</v>
      </c>
      <c r="AT229" s="25" t="s">
        <v>140</v>
      </c>
      <c r="AU229" s="25" t="s">
        <v>85</v>
      </c>
      <c r="AY229" s="25" t="s">
        <v>138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25" t="s">
        <v>24</v>
      </c>
      <c r="BK229" s="245">
        <f>ROUND(I229*H229,2)</f>
        <v>0</v>
      </c>
      <c r="BL229" s="25" t="s">
        <v>137</v>
      </c>
      <c r="BM229" s="25" t="s">
        <v>370</v>
      </c>
    </row>
    <row r="230" spans="2:47" s="1" customFormat="1" ht="13.5">
      <c r="B230" s="47"/>
      <c r="C230" s="75"/>
      <c r="D230" s="246" t="s">
        <v>146</v>
      </c>
      <c r="E230" s="75"/>
      <c r="F230" s="247" t="s">
        <v>371</v>
      </c>
      <c r="G230" s="75"/>
      <c r="H230" s="75"/>
      <c r="I230" s="204"/>
      <c r="J230" s="75"/>
      <c r="K230" s="75"/>
      <c r="L230" s="73"/>
      <c r="M230" s="248"/>
      <c r="N230" s="48"/>
      <c r="O230" s="48"/>
      <c r="P230" s="48"/>
      <c r="Q230" s="48"/>
      <c r="R230" s="48"/>
      <c r="S230" s="48"/>
      <c r="T230" s="96"/>
      <c r="AT230" s="25" t="s">
        <v>146</v>
      </c>
      <c r="AU230" s="25" t="s">
        <v>85</v>
      </c>
    </row>
    <row r="231" spans="2:51" s="13" customFormat="1" ht="13.5">
      <c r="B231" s="262"/>
      <c r="C231" s="263"/>
      <c r="D231" s="246" t="s">
        <v>180</v>
      </c>
      <c r="E231" s="264" t="s">
        <v>22</v>
      </c>
      <c r="F231" s="265" t="s">
        <v>1390</v>
      </c>
      <c r="G231" s="263"/>
      <c r="H231" s="266">
        <v>1.892</v>
      </c>
      <c r="I231" s="267"/>
      <c r="J231" s="263"/>
      <c r="K231" s="263"/>
      <c r="L231" s="268"/>
      <c r="M231" s="269"/>
      <c r="N231" s="270"/>
      <c r="O231" s="270"/>
      <c r="P231" s="270"/>
      <c r="Q231" s="270"/>
      <c r="R231" s="270"/>
      <c r="S231" s="270"/>
      <c r="T231" s="271"/>
      <c r="AT231" s="272" t="s">
        <v>180</v>
      </c>
      <c r="AU231" s="272" t="s">
        <v>85</v>
      </c>
      <c r="AV231" s="13" t="s">
        <v>85</v>
      </c>
      <c r="AW231" s="13" t="s">
        <v>39</v>
      </c>
      <c r="AX231" s="13" t="s">
        <v>76</v>
      </c>
      <c r="AY231" s="272" t="s">
        <v>138</v>
      </c>
    </row>
    <row r="232" spans="2:51" s="13" customFormat="1" ht="13.5">
      <c r="B232" s="262"/>
      <c r="C232" s="263"/>
      <c r="D232" s="246" t="s">
        <v>180</v>
      </c>
      <c r="E232" s="264" t="s">
        <v>22</v>
      </c>
      <c r="F232" s="265" t="s">
        <v>1391</v>
      </c>
      <c r="G232" s="263"/>
      <c r="H232" s="266">
        <v>1.03</v>
      </c>
      <c r="I232" s="267"/>
      <c r="J232" s="263"/>
      <c r="K232" s="263"/>
      <c r="L232" s="268"/>
      <c r="M232" s="269"/>
      <c r="N232" s="270"/>
      <c r="O232" s="270"/>
      <c r="P232" s="270"/>
      <c r="Q232" s="270"/>
      <c r="R232" s="270"/>
      <c r="S232" s="270"/>
      <c r="T232" s="271"/>
      <c r="AT232" s="272" t="s">
        <v>180</v>
      </c>
      <c r="AU232" s="272" t="s">
        <v>85</v>
      </c>
      <c r="AV232" s="13" t="s">
        <v>85</v>
      </c>
      <c r="AW232" s="13" t="s">
        <v>39</v>
      </c>
      <c r="AX232" s="13" t="s">
        <v>76</v>
      </c>
      <c r="AY232" s="272" t="s">
        <v>138</v>
      </c>
    </row>
    <row r="233" spans="2:51" s="13" customFormat="1" ht="13.5">
      <c r="B233" s="262"/>
      <c r="C233" s="263"/>
      <c r="D233" s="246" t="s">
        <v>180</v>
      </c>
      <c r="E233" s="264" t="s">
        <v>22</v>
      </c>
      <c r="F233" s="265" t="s">
        <v>1392</v>
      </c>
      <c r="G233" s="263"/>
      <c r="H233" s="266">
        <v>0.403</v>
      </c>
      <c r="I233" s="267"/>
      <c r="J233" s="263"/>
      <c r="K233" s="263"/>
      <c r="L233" s="268"/>
      <c r="M233" s="269"/>
      <c r="N233" s="270"/>
      <c r="O233" s="270"/>
      <c r="P233" s="270"/>
      <c r="Q233" s="270"/>
      <c r="R233" s="270"/>
      <c r="S233" s="270"/>
      <c r="T233" s="271"/>
      <c r="AT233" s="272" t="s">
        <v>180</v>
      </c>
      <c r="AU233" s="272" t="s">
        <v>85</v>
      </c>
      <c r="AV233" s="13" t="s">
        <v>85</v>
      </c>
      <c r="AW233" s="13" t="s">
        <v>39</v>
      </c>
      <c r="AX233" s="13" t="s">
        <v>76</v>
      </c>
      <c r="AY233" s="272" t="s">
        <v>138</v>
      </c>
    </row>
    <row r="234" spans="2:51" s="13" customFormat="1" ht="13.5">
      <c r="B234" s="262"/>
      <c r="C234" s="263"/>
      <c r="D234" s="246" t="s">
        <v>180</v>
      </c>
      <c r="E234" s="264" t="s">
        <v>22</v>
      </c>
      <c r="F234" s="265" t="s">
        <v>1393</v>
      </c>
      <c r="G234" s="263"/>
      <c r="H234" s="266">
        <v>1.115</v>
      </c>
      <c r="I234" s="267"/>
      <c r="J234" s="263"/>
      <c r="K234" s="263"/>
      <c r="L234" s="268"/>
      <c r="M234" s="269"/>
      <c r="N234" s="270"/>
      <c r="O234" s="270"/>
      <c r="P234" s="270"/>
      <c r="Q234" s="270"/>
      <c r="R234" s="270"/>
      <c r="S234" s="270"/>
      <c r="T234" s="271"/>
      <c r="AT234" s="272" t="s">
        <v>180</v>
      </c>
      <c r="AU234" s="272" t="s">
        <v>85</v>
      </c>
      <c r="AV234" s="13" t="s">
        <v>85</v>
      </c>
      <c r="AW234" s="13" t="s">
        <v>39</v>
      </c>
      <c r="AX234" s="13" t="s">
        <v>76</v>
      </c>
      <c r="AY234" s="272" t="s">
        <v>138</v>
      </c>
    </row>
    <row r="235" spans="2:51" s="14" customFormat="1" ht="13.5">
      <c r="B235" s="273"/>
      <c r="C235" s="274"/>
      <c r="D235" s="246" t="s">
        <v>180</v>
      </c>
      <c r="E235" s="275" t="s">
        <v>22</v>
      </c>
      <c r="F235" s="276" t="s">
        <v>183</v>
      </c>
      <c r="G235" s="274"/>
      <c r="H235" s="277">
        <v>4.44</v>
      </c>
      <c r="I235" s="278"/>
      <c r="J235" s="274"/>
      <c r="K235" s="274"/>
      <c r="L235" s="279"/>
      <c r="M235" s="280"/>
      <c r="N235" s="281"/>
      <c r="O235" s="281"/>
      <c r="P235" s="281"/>
      <c r="Q235" s="281"/>
      <c r="R235" s="281"/>
      <c r="S235" s="281"/>
      <c r="T235" s="282"/>
      <c r="AT235" s="283" t="s">
        <v>180</v>
      </c>
      <c r="AU235" s="283" t="s">
        <v>85</v>
      </c>
      <c r="AV235" s="14" t="s">
        <v>137</v>
      </c>
      <c r="AW235" s="14" t="s">
        <v>39</v>
      </c>
      <c r="AX235" s="14" t="s">
        <v>24</v>
      </c>
      <c r="AY235" s="283" t="s">
        <v>138</v>
      </c>
    </row>
    <row r="236" spans="2:63" s="11" customFormat="1" ht="29.85" customHeight="1">
      <c r="B236" s="218"/>
      <c r="C236" s="219"/>
      <c r="D236" s="220" t="s">
        <v>75</v>
      </c>
      <c r="E236" s="232" t="s">
        <v>149</v>
      </c>
      <c r="F236" s="232" t="s">
        <v>373</v>
      </c>
      <c r="G236" s="219"/>
      <c r="H236" s="219"/>
      <c r="I236" s="222"/>
      <c r="J236" s="233">
        <f>BK236</f>
        <v>0</v>
      </c>
      <c r="K236" s="219"/>
      <c r="L236" s="224"/>
      <c r="M236" s="225"/>
      <c r="N236" s="226"/>
      <c r="O236" s="226"/>
      <c r="P236" s="227">
        <f>SUM(P237:P281)</f>
        <v>0</v>
      </c>
      <c r="Q236" s="226"/>
      <c r="R236" s="227">
        <f>SUM(R237:R281)</f>
        <v>534.9392339999999</v>
      </c>
      <c r="S236" s="226"/>
      <c r="T236" s="228">
        <f>SUM(T237:T281)</f>
        <v>0</v>
      </c>
      <c r="AR236" s="229" t="s">
        <v>24</v>
      </c>
      <c r="AT236" s="230" t="s">
        <v>75</v>
      </c>
      <c r="AU236" s="230" t="s">
        <v>24</v>
      </c>
      <c r="AY236" s="229" t="s">
        <v>138</v>
      </c>
      <c r="BK236" s="231">
        <f>SUM(BK237:BK281)</f>
        <v>0</v>
      </c>
    </row>
    <row r="237" spans="2:65" s="1" customFormat="1" ht="25.5" customHeight="1">
      <c r="B237" s="47"/>
      <c r="C237" s="234" t="s">
        <v>388</v>
      </c>
      <c r="D237" s="234" t="s">
        <v>140</v>
      </c>
      <c r="E237" s="235" t="s">
        <v>375</v>
      </c>
      <c r="F237" s="236" t="s">
        <v>376</v>
      </c>
      <c r="G237" s="237" t="s">
        <v>176</v>
      </c>
      <c r="H237" s="238">
        <v>305.2</v>
      </c>
      <c r="I237" s="239"/>
      <c r="J237" s="240">
        <f>ROUND(I237*H237,2)</f>
        <v>0</v>
      </c>
      <c r="K237" s="236" t="s">
        <v>177</v>
      </c>
      <c r="L237" s="73"/>
      <c r="M237" s="241" t="s">
        <v>22</v>
      </c>
      <c r="N237" s="242" t="s">
        <v>47</v>
      </c>
      <c r="O237" s="48"/>
      <c r="P237" s="243">
        <f>O237*H237</f>
        <v>0</v>
      </c>
      <c r="Q237" s="243">
        <v>0.18907</v>
      </c>
      <c r="R237" s="243">
        <f>Q237*H237</f>
        <v>57.70416399999999</v>
      </c>
      <c r="S237" s="243">
        <v>0</v>
      </c>
      <c r="T237" s="244">
        <f>S237*H237</f>
        <v>0</v>
      </c>
      <c r="AR237" s="25" t="s">
        <v>137</v>
      </c>
      <c r="AT237" s="25" t="s">
        <v>140</v>
      </c>
      <c r="AU237" s="25" t="s">
        <v>85</v>
      </c>
      <c r="AY237" s="25" t="s">
        <v>138</v>
      </c>
      <c r="BE237" s="245">
        <f>IF(N237="základní",J237,0)</f>
        <v>0</v>
      </c>
      <c r="BF237" s="245">
        <f>IF(N237="snížená",J237,0)</f>
        <v>0</v>
      </c>
      <c r="BG237" s="245">
        <f>IF(N237="zákl. přenesená",J237,0)</f>
        <v>0</v>
      </c>
      <c r="BH237" s="245">
        <f>IF(N237="sníž. přenesená",J237,0)</f>
        <v>0</v>
      </c>
      <c r="BI237" s="245">
        <f>IF(N237="nulová",J237,0)</f>
        <v>0</v>
      </c>
      <c r="BJ237" s="25" t="s">
        <v>24</v>
      </c>
      <c r="BK237" s="245">
        <f>ROUND(I237*H237,2)</f>
        <v>0</v>
      </c>
      <c r="BL237" s="25" t="s">
        <v>137</v>
      </c>
      <c r="BM237" s="25" t="s">
        <v>1394</v>
      </c>
    </row>
    <row r="238" spans="2:47" s="1" customFormat="1" ht="13.5">
      <c r="B238" s="47"/>
      <c r="C238" s="75"/>
      <c r="D238" s="246" t="s">
        <v>146</v>
      </c>
      <c r="E238" s="75"/>
      <c r="F238" s="247" t="s">
        <v>378</v>
      </c>
      <c r="G238" s="75"/>
      <c r="H238" s="75"/>
      <c r="I238" s="204"/>
      <c r="J238" s="75"/>
      <c r="K238" s="75"/>
      <c r="L238" s="73"/>
      <c r="M238" s="248"/>
      <c r="N238" s="48"/>
      <c r="O238" s="48"/>
      <c r="P238" s="48"/>
      <c r="Q238" s="48"/>
      <c r="R238" s="48"/>
      <c r="S238" s="48"/>
      <c r="T238" s="96"/>
      <c r="AT238" s="25" t="s">
        <v>146</v>
      </c>
      <c r="AU238" s="25" t="s">
        <v>85</v>
      </c>
    </row>
    <row r="239" spans="2:51" s="12" customFormat="1" ht="13.5">
      <c r="B239" s="252"/>
      <c r="C239" s="253"/>
      <c r="D239" s="246" t="s">
        <v>180</v>
      </c>
      <c r="E239" s="254" t="s">
        <v>22</v>
      </c>
      <c r="F239" s="255" t="s">
        <v>379</v>
      </c>
      <c r="G239" s="253"/>
      <c r="H239" s="254" t="s">
        <v>22</v>
      </c>
      <c r="I239" s="256"/>
      <c r="J239" s="253"/>
      <c r="K239" s="253"/>
      <c r="L239" s="257"/>
      <c r="M239" s="258"/>
      <c r="N239" s="259"/>
      <c r="O239" s="259"/>
      <c r="P239" s="259"/>
      <c r="Q239" s="259"/>
      <c r="R239" s="259"/>
      <c r="S239" s="259"/>
      <c r="T239" s="260"/>
      <c r="AT239" s="261" t="s">
        <v>180</v>
      </c>
      <c r="AU239" s="261" t="s">
        <v>85</v>
      </c>
      <c r="AV239" s="12" t="s">
        <v>24</v>
      </c>
      <c r="AW239" s="12" t="s">
        <v>39</v>
      </c>
      <c r="AX239" s="12" t="s">
        <v>76</v>
      </c>
      <c r="AY239" s="261" t="s">
        <v>138</v>
      </c>
    </row>
    <row r="240" spans="2:51" s="13" customFormat="1" ht="13.5">
      <c r="B240" s="262"/>
      <c r="C240" s="263"/>
      <c r="D240" s="246" t="s">
        <v>180</v>
      </c>
      <c r="E240" s="264" t="s">
        <v>22</v>
      </c>
      <c r="F240" s="265" t="s">
        <v>1395</v>
      </c>
      <c r="G240" s="263"/>
      <c r="H240" s="266">
        <v>305.2</v>
      </c>
      <c r="I240" s="267"/>
      <c r="J240" s="263"/>
      <c r="K240" s="263"/>
      <c r="L240" s="268"/>
      <c r="M240" s="269"/>
      <c r="N240" s="270"/>
      <c r="O240" s="270"/>
      <c r="P240" s="270"/>
      <c r="Q240" s="270"/>
      <c r="R240" s="270"/>
      <c r="S240" s="270"/>
      <c r="T240" s="271"/>
      <c r="AT240" s="272" t="s">
        <v>180</v>
      </c>
      <c r="AU240" s="272" t="s">
        <v>85</v>
      </c>
      <c r="AV240" s="13" t="s">
        <v>85</v>
      </c>
      <c r="AW240" s="13" t="s">
        <v>39</v>
      </c>
      <c r="AX240" s="13" t="s">
        <v>76</v>
      </c>
      <c r="AY240" s="272" t="s">
        <v>138</v>
      </c>
    </row>
    <row r="241" spans="2:51" s="14" customFormat="1" ht="13.5">
      <c r="B241" s="273"/>
      <c r="C241" s="274"/>
      <c r="D241" s="246" t="s">
        <v>180</v>
      </c>
      <c r="E241" s="275" t="s">
        <v>22</v>
      </c>
      <c r="F241" s="276" t="s">
        <v>183</v>
      </c>
      <c r="G241" s="274"/>
      <c r="H241" s="277">
        <v>305.2</v>
      </c>
      <c r="I241" s="278"/>
      <c r="J241" s="274"/>
      <c r="K241" s="274"/>
      <c r="L241" s="279"/>
      <c r="M241" s="280"/>
      <c r="N241" s="281"/>
      <c r="O241" s="281"/>
      <c r="P241" s="281"/>
      <c r="Q241" s="281"/>
      <c r="R241" s="281"/>
      <c r="S241" s="281"/>
      <c r="T241" s="282"/>
      <c r="AT241" s="283" t="s">
        <v>180</v>
      </c>
      <c r="AU241" s="283" t="s">
        <v>85</v>
      </c>
      <c r="AV241" s="14" t="s">
        <v>137</v>
      </c>
      <c r="AW241" s="14" t="s">
        <v>39</v>
      </c>
      <c r="AX241" s="14" t="s">
        <v>24</v>
      </c>
      <c r="AY241" s="283" t="s">
        <v>138</v>
      </c>
    </row>
    <row r="242" spans="2:65" s="1" customFormat="1" ht="25.5" customHeight="1">
      <c r="B242" s="47"/>
      <c r="C242" s="234" t="s">
        <v>395</v>
      </c>
      <c r="D242" s="234" t="s">
        <v>140</v>
      </c>
      <c r="E242" s="235" t="s">
        <v>788</v>
      </c>
      <c r="F242" s="236" t="s">
        <v>789</v>
      </c>
      <c r="G242" s="237" t="s">
        <v>176</v>
      </c>
      <c r="H242" s="238">
        <v>93</v>
      </c>
      <c r="I242" s="239"/>
      <c r="J242" s="240">
        <f>ROUND(I242*H242,2)</f>
        <v>0</v>
      </c>
      <c r="K242" s="236" t="s">
        <v>177</v>
      </c>
      <c r="L242" s="73"/>
      <c r="M242" s="241" t="s">
        <v>22</v>
      </c>
      <c r="N242" s="242" t="s">
        <v>47</v>
      </c>
      <c r="O242" s="48"/>
      <c r="P242" s="243">
        <f>O242*H242</f>
        <v>0</v>
      </c>
      <c r="Q242" s="243">
        <v>0.27994</v>
      </c>
      <c r="R242" s="243">
        <f>Q242*H242</f>
        <v>26.03442</v>
      </c>
      <c r="S242" s="243">
        <v>0</v>
      </c>
      <c r="T242" s="244">
        <f>S242*H242</f>
        <v>0</v>
      </c>
      <c r="AR242" s="25" t="s">
        <v>137</v>
      </c>
      <c r="AT242" s="25" t="s">
        <v>140</v>
      </c>
      <c r="AU242" s="25" t="s">
        <v>85</v>
      </c>
      <c r="AY242" s="25" t="s">
        <v>138</v>
      </c>
      <c r="BE242" s="245">
        <f>IF(N242="základní",J242,0)</f>
        <v>0</v>
      </c>
      <c r="BF242" s="245">
        <f>IF(N242="snížená",J242,0)</f>
        <v>0</v>
      </c>
      <c r="BG242" s="245">
        <f>IF(N242="zákl. přenesená",J242,0)</f>
        <v>0</v>
      </c>
      <c r="BH242" s="245">
        <f>IF(N242="sníž. přenesená",J242,0)</f>
        <v>0</v>
      </c>
      <c r="BI242" s="245">
        <f>IF(N242="nulová",J242,0)</f>
        <v>0</v>
      </c>
      <c r="BJ242" s="25" t="s">
        <v>24</v>
      </c>
      <c r="BK242" s="245">
        <f>ROUND(I242*H242,2)</f>
        <v>0</v>
      </c>
      <c r="BL242" s="25" t="s">
        <v>137</v>
      </c>
      <c r="BM242" s="25" t="s">
        <v>1396</v>
      </c>
    </row>
    <row r="243" spans="2:47" s="1" customFormat="1" ht="13.5">
      <c r="B243" s="47"/>
      <c r="C243" s="75"/>
      <c r="D243" s="246" t="s">
        <v>146</v>
      </c>
      <c r="E243" s="75"/>
      <c r="F243" s="247" t="s">
        <v>791</v>
      </c>
      <c r="G243" s="75"/>
      <c r="H243" s="75"/>
      <c r="I243" s="204"/>
      <c r="J243" s="75"/>
      <c r="K243" s="75"/>
      <c r="L243" s="73"/>
      <c r="M243" s="248"/>
      <c r="N243" s="48"/>
      <c r="O243" s="48"/>
      <c r="P243" s="48"/>
      <c r="Q243" s="48"/>
      <c r="R243" s="48"/>
      <c r="S243" s="48"/>
      <c r="T243" s="96"/>
      <c r="AT243" s="25" t="s">
        <v>146</v>
      </c>
      <c r="AU243" s="25" t="s">
        <v>85</v>
      </c>
    </row>
    <row r="244" spans="2:51" s="13" customFormat="1" ht="13.5">
      <c r="B244" s="262"/>
      <c r="C244" s="263"/>
      <c r="D244" s="246" t="s">
        <v>180</v>
      </c>
      <c r="E244" s="264" t="s">
        <v>22</v>
      </c>
      <c r="F244" s="265" t="s">
        <v>1397</v>
      </c>
      <c r="G244" s="263"/>
      <c r="H244" s="266">
        <v>93</v>
      </c>
      <c r="I244" s="267"/>
      <c r="J244" s="263"/>
      <c r="K244" s="263"/>
      <c r="L244" s="268"/>
      <c r="M244" s="269"/>
      <c r="N244" s="270"/>
      <c r="O244" s="270"/>
      <c r="P244" s="270"/>
      <c r="Q244" s="270"/>
      <c r="R244" s="270"/>
      <c r="S244" s="270"/>
      <c r="T244" s="271"/>
      <c r="AT244" s="272" t="s">
        <v>180</v>
      </c>
      <c r="AU244" s="272" t="s">
        <v>85</v>
      </c>
      <c r="AV244" s="13" t="s">
        <v>85</v>
      </c>
      <c r="AW244" s="13" t="s">
        <v>39</v>
      </c>
      <c r="AX244" s="13" t="s">
        <v>76</v>
      </c>
      <c r="AY244" s="272" t="s">
        <v>138</v>
      </c>
    </row>
    <row r="245" spans="2:51" s="14" customFormat="1" ht="13.5">
      <c r="B245" s="273"/>
      <c r="C245" s="274"/>
      <c r="D245" s="246" t="s">
        <v>180</v>
      </c>
      <c r="E245" s="275" t="s">
        <v>22</v>
      </c>
      <c r="F245" s="276" t="s">
        <v>183</v>
      </c>
      <c r="G245" s="274"/>
      <c r="H245" s="277">
        <v>93</v>
      </c>
      <c r="I245" s="278"/>
      <c r="J245" s="274"/>
      <c r="K245" s="274"/>
      <c r="L245" s="279"/>
      <c r="M245" s="280"/>
      <c r="N245" s="281"/>
      <c r="O245" s="281"/>
      <c r="P245" s="281"/>
      <c r="Q245" s="281"/>
      <c r="R245" s="281"/>
      <c r="S245" s="281"/>
      <c r="T245" s="282"/>
      <c r="AT245" s="283" t="s">
        <v>180</v>
      </c>
      <c r="AU245" s="283" t="s">
        <v>85</v>
      </c>
      <c r="AV245" s="14" t="s">
        <v>137</v>
      </c>
      <c r="AW245" s="14" t="s">
        <v>39</v>
      </c>
      <c r="AX245" s="14" t="s">
        <v>24</v>
      </c>
      <c r="AY245" s="283" t="s">
        <v>138</v>
      </c>
    </row>
    <row r="246" spans="2:65" s="1" customFormat="1" ht="25.5" customHeight="1">
      <c r="B246" s="47"/>
      <c r="C246" s="234" t="s">
        <v>401</v>
      </c>
      <c r="D246" s="234" t="s">
        <v>140</v>
      </c>
      <c r="E246" s="235" t="s">
        <v>382</v>
      </c>
      <c r="F246" s="236" t="s">
        <v>383</v>
      </c>
      <c r="G246" s="237" t="s">
        <v>176</v>
      </c>
      <c r="H246" s="238">
        <v>398.2</v>
      </c>
      <c r="I246" s="239"/>
      <c r="J246" s="240">
        <f>ROUND(I246*H246,2)</f>
        <v>0</v>
      </c>
      <c r="K246" s="236" t="s">
        <v>177</v>
      </c>
      <c r="L246" s="73"/>
      <c r="M246" s="241" t="s">
        <v>22</v>
      </c>
      <c r="N246" s="242" t="s">
        <v>47</v>
      </c>
      <c r="O246" s="48"/>
      <c r="P246" s="243">
        <f>O246*H246</f>
        <v>0</v>
      </c>
      <c r="Q246" s="243">
        <v>0.3708</v>
      </c>
      <c r="R246" s="243">
        <f>Q246*H246</f>
        <v>147.65256</v>
      </c>
      <c r="S246" s="243">
        <v>0</v>
      </c>
      <c r="T246" s="244">
        <f>S246*H246</f>
        <v>0</v>
      </c>
      <c r="AR246" s="25" t="s">
        <v>137</v>
      </c>
      <c r="AT246" s="25" t="s">
        <v>140</v>
      </c>
      <c r="AU246" s="25" t="s">
        <v>85</v>
      </c>
      <c r="AY246" s="25" t="s">
        <v>138</v>
      </c>
      <c r="BE246" s="245">
        <f>IF(N246="základní",J246,0)</f>
        <v>0</v>
      </c>
      <c r="BF246" s="245">
        <f>IF(N246="snížená",J246,0)</f>
        <v>0</v>
      </c>
      <c r="BG246" s="245">
        <f>IF(N246="zákl. přenesená",J246,0)</f>
        <v>0</v>
      </c>
      <c r="BH246" s="245">
        <f>IF(N246="sníž. přenesená",J246,0)</f>
        <v>0</v>
      </c>
      <c r="BI246" s="245">
        <f>IF(N246="nulová",J246,0)</f>
        <v>0</v>
      </c>
      <c r="BJ246" s="25" t="s">
        <v>24</v>
      </c>
      <c r="BK246" s="245">
        <f>ROUND(I246*H246,2)</f>
        <v>0</v>
      </c>
      <c r="BL246" s="25" t="s">
        <v>137</v>
      </c>
      <c r="BM246" s="25" t="s">
        <v>1398</v>
      </c>
    </row>
    <row r="247" spans="2:47" s="1" customFormat="1" ht="13.5">
      <c r="B247" s="47"/>
      <c r="C247" s="75"/>
      <c r="D247" s="246" t="s">
        <v>146</v>
      </c>
      <c r="E247" s="75"/>
      <c r="F247" s="247" t="s">
        <v>385</v>
      </c>
      <c r="G247" s="75"/>
      <c r="H247" s="75"/>
      <c r="I247" s="204"/>
      <c r="J247" s="75"/>
      <c r="K247" s="75"/>
      <c r="L247" s="73"/>
      <c r="M247" s="248"/>
      <c r="N247" s="48"/>
      <c r="O247" s="48"/>
      <c r="P247" s="48"/>
      <c r="Q247" s="48"/>
      <c r="R247" s="48"/>
      <c r="S247" s="48"/>
      <c r="T247" s="96"/>
      <c r="AT247" s="25" t="s">
        <v>146</v>
      </c>
      <c r="AU247" s="25" t="s">
        <v>85</v>
      </c>
    </row>
    <row r="248" spans="2:51" s="12" customFormat="1" ht="13.5">
      <c r="B248" s="252"/>
      <c r="C248" s="253"/>
      <c r="D248" s="246" t="s">
        <v>180</v>
      </c>
      <c r="E248" s="254" t="s">
        <v>22</v>
      </c>
      <c r="F248" s="255" t="s">
        <v>386</v>
      </c>
      <c r="G248" s="253"/>
      <c r="H248" s="254" t="s">
        <v>22</v>
      </c>
      <c r="I248" s="256"/>
      <c r="J248" s="253"/>
      <c r="K248" s="253"/>
      <c r="L248" s="257"/>
      <c r="M248" s="258"/>
      <c r="N248" s="259"/>
      <c r="O248" s="259"/>
      <c r="P248" s="259"/>
      <c r="Q248" s="259"/>
      <c r="R248" s="259"/>
      <c r="S248" s="259"/>
      <c r="T248" s="260"/>
      <c r="AT248" s="261" t="s">
        <v>180</v>
      </c>
      <c r="AU248" s="261" t="s">
        <v>85</v>
      </c>
      <c r="AV248" s="12" t="s">
        <v>24</v>
      </c>
      <c r="AW248" s="12" t="s">
        <v>39</v>
      </c>
      <c r="AX248" s="12" t="s">
        <v>76</v>
      </c>
      <c r="AY248" s="261" t="s">
        <v>138</v>
      </c>
    </row>
    <row r="249" spans="2:51" s="13" customFormat="1" ht="13.5">
      <c r="B249" s="262"/>
      <c r="C249" s="263"/>
      <c r="D249" s="246" t="s">
        <v>180</v>
      </c>
      <c r="E249" s="264" t="s">
        <v>22</v>
      </c>
      <c r="F249" s="265" t="s">
        <v>1399</v>
      </c>
      <c r="G249" s="263"/>
      <c r="H249" s="266">
        <v>305.2</v>
      </c>
      <c r="I249" s="267"/>
      <c r="J249" s="263"/>
      <c r="K249" s="263"/>
      <c r="L249" s="268"/>
      <c r="M249" s="269"/>
      <c r="N249" s="270"/>
      <c r="O249" s="270"/>
      <c r="P249" s="270"/>
      <c r="Q249" s="270"/>
      <c r="R249" s="270"/>
      <c r="S249" s="270"/>
      <c r="T249" s="271"/>
      <c r="AT249" s="272" t="s">
        <v>180</v>
      </c>
      <c r="AU249" s="272" t="s">
        <v>85</v>
      </c>
      <c r="AV249" s="13" t="s">
        <v>85</v>
      </c>
      <c r="AW249" s="13" t="s">
        <v>39</v>
      </c>
      <c r="AX249" s="13" t="s">
        <v>76</v>
      </c>
      <c r="AY249" s="272" t="s">
        <v>138</v>
      </c>
    </row>
    <row r="250" spans="2:51" s="13" customFormat="1" ht="13.5">
      <c r="B250" s="262"/>
      <c r="C250" s="263"/>
      <c r="D250" s="246" t="s">
        <v>180</v>
      </c>
      <c r="E250" s="264" t="s">
        <v>22</v>
      </c>
      <c r="F250" s="265" t="s">
        <v>1400</v>
      </c>
      <c r="G250" s="263"/>
      <c r="H250" s="266">
        <v>93</v>
      </c>
      <c r="I250" s="267"/>
      <c r="J250" s="263"/>
      <c r="K250" s="263"/>
      <c r="L250" s="268"/>
      <c r="M250" s="269"/>
      <c r="N250" s="270"/>
      <c r="O250" s="270"/>
      <c r="P250" s="270"/>
      <c r="Q250" s="270"/>
      <c r="R250" s="270"/>
      <c r="S250" s="270"/>
      <c r="T250" s="271"/>
      <c r="AT250" s="272" t="s">
        <v>180</v>
      </c>
      <c r="AU250" s="272" t="s">
        <v>85</v>
      </c>
      <c r="AV250" s="13" t="s">
        <v>85</v>
      </c>
      <c r="AW250" s="13" t="s">
        <v>39</v>
      </c>
      <c r="AX250" s="13" t="s">
        <v>76</v>
      </c>
      <c r="AY250" s="272" t="s">
        <v>138</v>
      </c>
    </row>
    <row r="251" spans="2:51" s="14" customFormat="1" ht="13.5">
      <c r="B251" s="273"/>
      <c r="C251" s="274"/>
      <c r="D251" s="246" t="s">
        <v>180</v>
      </c>
      <c r="E251" s="275" t="s">
        <v>22</v>
      </c>
      <c r="F251" s="276" t="s">
        <v>183</v>
      </c>
      <c r="G251" s="274"/>
      <c r="H251" s="277">
        <v>398.2</v>
      </c>
      <c r="I251" s="278"/>
      <c r="J251" s="274"/>
      <c r="K251" s="274"/>
      <c r="L251" s="279"/>
      <c r="M251" s="280"/>
      <c r="N251" s="281"/>
      <c r="O251" s="281"/>
      <c r="P251" s="281"/>
      <c r="Q251" s="281"/>
      <c r="R251" s="281"/>
      <c r="S251" s="281"/>
      <c r="T251" s="282"/>
      <c r="AT251" s="283" t="s">
        <v>180</v>
      </c>
      <c r="AU251" s="283" t="s">
        <v>85</v>
      </c>
      <c r="AV251" s="14" t="s">
        <v>137</v>
      </c>
      <c r="AW251" s="14" t="s">
        <v>39</v>
      </c>
      <c r="AX251" s="14" t="s">
        <v>24</v>
      </c>
      <c r="AY251" s="283" t="s">
        <v>138</v>
      </c>
    </row>
    <row r="252" spans="2:65" s="1" customFormat="1" ht="25.5" customHeight="1">
      <c r="B252" s="47"/>
      <c r="C252" s="234" t="s">
        <v>406</v>
      </c>
      <c r="D252" s="234" t="s">
        <v>140</v>
      </c>
      <c r="E252" s="235" t="s">
        <v>1401</v>
      </c>
      <c r="F252" s="236" t="s">
        <v>1402</v>
      </c>
      <c r="G252" s="237" t="s">
        <v>176</v>
      </c>
      <c r="H252" s="238">
        <v>457.8</v>
      </c>
      <c r="I252" s="239"/>
      <c r="J252" s="240">
        <f>ROUND(I252*H252,2)</f>
        <v>0</v>
      </c>
      <c r="K252" s="236" t="s">
        <v>177</v>
      </c>
      <c r="L252" s="73"/>
      <c r="M252" s="241" t="s">
        <v>22</v>
      </c>
      <c r="N252" s="242" t="s">
        <v>47</v>
      </c>
      <c r="O252" s="48"/>
      <c r="P252" s="243">
        <f>O252*H252</f>
        <v>0</v>
      </c>
      <c r="Q252" s="243">
        <v>0.39561</v>
      </c>
      <c r="R252" s="243">
        <f>Q252*H252</f>
        <v>181.11025800000002</v>
      </c>
      <c r="S252" s="243">
        <v>0</v>
      </c>
      <c r="T252" s="244">
        <f>S252*H252</f>
        <v>0</v>
      </c>
      <c r="AR252" s="25" t="s">
        <v>137</v>
      </c>
      <c r="AT252" s="25" t="s">
        <v>140</v>
      </c>
      <c r="AU252" s="25" t="s">
        <v>85</v>
      </c>
      <c r="AY252" s="25" t="s">
        <v>138</v>
      </c>
      <c r="BE252" s="245">
        <f>IF(N252="základní",J252,0)</f>
        <v>0</v>
      </c>
      <c r="BF252" s="245">
        <f>IF(N252="snížená",J252,0)</f>
        <v>0</v>
      </c>
      <c r="BG252" s="245">
        <f>IF(N252="zákl. přenesená",J252,0)</f>
        <v>0</v>
      </c>
      <c r="BH252" s="245">
        <f>IF(N252="sníž. přenesená",J252,0)</f>
        <v>0</v>
      </c>
      <c r="BI252" s="245">
        <f>IF(N252="nulová",J252,0)</f>
        <v>0</v>
      </c>
      <c r="BJ252" s="25" t="s">
        <v>24</v>
      </c>
      <c r="BK252" s="245">
        <f>ROUND(I252*H252,2)</f>
        <v>0</v>
      </c>
      <c r="BL252" s="25" t="s">
        <v>137</v>
      </c>
      <c r="BM252" s="25" t="s">
        <v>1403</v>
      </c>
    </row>
    <row r="253" spans="2:47" s="1" customFormat="1" ht="13.5">
      <c r="B253" s="47"/>
      <c r="C253" s="75"/>
      <c r="D253" s="246" t="s">
        <v>146</v>
      </c>
      <c r="E253" s="75"/>
      <c r="F253" s="247" t="s">
        <v>1404</v>
      </c>
      <c r="G253" s="75"/>
      <c r="H253" s="75"/>
      <c r="I253" s="204"/>
      <c r="J253" s="75"/>
      <c r="K253" s="75"/>
      <c r="L253" s="73"/>
      <c r="M253" s="248"/>
      <c r="N253" s="48"/>
      <c r="O253" s="48"/>
      <c r="P253" s="48"/>
      <c r="Q253" s="48"/>
      <c r="R253" s="48"/>
      <c r="S253" s="48"/>
      <c r="T253" s="96"/>
      <c r="AT253" s="25" t="s">
        <v>146</v>
      </c>
      <c r="AU253" s="25" t="s">
        <v>85</v>
      </c>
    </row>
    <row r="254" spans="2:51" s="12" customFormat="1" ht="13.5">
      <c r="B254" s="252"/>
      <c r="C254" s="253"/>
      <c r="D254" s="246" t="s">
        <v>180</v>
      </c>
      <c r="E254" s="254" t="s">
        <v>22</v>
      </c>
      <c r="F254" s="255" t="s">
        <v>393</v>
      </c>
      <c r="G254" s="253"/>
      <c r="H254" s="254" t="s">
        <v>22</v>
      </c>
      <c r="I254" s="256"/>
      <c r="J254" s="253"/>
      <c r="K254" s="253"/>
      <c r="L254" s="257"/>
      <c r="M254" s="258"/>
      <c r="N254" s="259"/>
      <c r="O254" s="259"/>
      <c r="P254" s="259"/>
      <c r="Q254" s="259"/>
      <c r="R254" s="259"/>
      <c r="S254" s="259"/>
      <c r="T254" s="260"/>
      <c r="AT254" s="261" t="s">
        <v>180</v>
      </c>
      <c r="AU254" s="261" t="s">
        <v>85</v>
      </c>
      <c r="AV254" s="12" t="s">
        <v>24</v>
      </c>
      <c r="AW254" s="12" t="s">
        <v>39</v>
      </c>
      <c r="AX254" s="12" t="s">
        <v>76</v>
      </c>
      <c r="AY254" s="261" t="s">
        <v>138</v>
      </c>
    </row>
    <row r="255" spans="2:51" s="13" customFormat="1" ht="13.5">
      <c r="B255" s="262"/>
      <c r="C255" s="263"/>
      <c r="D255" s="246" t="s">
        <v>180</v>
      </c>
      <c r="E255" s="264" t="s">
        <v>22</v>
      </c>
      <c r="F255" s="265" t="s">
        <v>1405</v>
      </c>
      <c r="G255" s="263"/>
      <c r="H255" s="266">
        <v>457.8</v>
      </c>
      <c r="I255" s="267"/>
      <c r="J255" s="263"/>
      <c r="K255" s="263"/>
      <c r="L255" s="268"/>
      <c r="M255" s="269"/>
      <c r="N255" s="270"/>
      <c r="O255" s="270"/>
      <c r="P255" s="270"/>
      <c r="Q255" s="270"/>
      <c r="R255" s="270"/>
      <c r="S255" s="270"/>
      <c r="T255" s="271"/>
      <c r="AT255" s="272" t="s">
        <v>180</v>
      </c>
      <c r="AU255" s="272" t="s">
        <v>85</v>
      </c>
      <c r="AV255" s="13" t="s">
        <v>85</v>
      </c>
      <c r="AW255" s="13" t="s">
        <v>39</v>
      </c>
      <c r="AX255" s="13" t="s">
        <v>76</v>
      </c>
      <c r="AY255" s="272" t="s">
        <v>138</v>
      </c>
    </row>
    <row r="256" spans="2:51" s="14" customFormat="1" ht="13.5">
      <c r="B256" s="273"/>
      <c r="C256" s="274"/>
      <c r="D256" s="246" t="s">
        <v>180</v>
      </c>
      <c r="E256" s="275" t="s">
        <v>22</v>
      </c>
      <c r="F256" s="276" t="s">
        <v>183</v>
      </c>
      <c r="G256" s="274"/>
      <c r="H256" s="277">
        <v>457.8</v>
      </c>
      <c r="I256" s="278"/>
      <c r="J256" s="274"/>
      <c r="K256" s="274"/>
      <c r="L256" s="279"/>
      <c r="M256" s="280"/>
      <c r="N256" s="281"/>
      <c r="O256" s="281"/>
      <c r="P256" s="281"/>
      <c r="Q256" s="281"/>
      <c r="R256" s="281"/>
      <c r="S256" s="281"/>
      <c r="T256" s="282"/>
      <c r="AT256" s="283" t="s">
        <v>180</v>
      </c>
      <c r="AU256" s="283" t="s">
        <v>85</v>
      </c>
      <c r="AV256" s="14" t="s">
        <v>137</v>
      </c>
      <c r="AW256" s="14" t="s">
        <v>39</v>
      </c>
      <c r="AX256" s="14" t="s">
        <v>24</v>
      </c>
      <c r="AY256" s="283" t="s">
        <v>138</v>
      </c>
    </row>
    <row r="257" spans="2:65" s="1" customFormat="1" ht="25.5" customHeight="1">
      <c r="B257" s="47"/>
      <c r="C257" s="234" t="s">
        <v>412</v>
      </c>
      <c r="D257" s="234" t="s">
        <v>140</v>
      </c>
      <c r="E257" s="235" t="s">
        <v>396</v>
      </c>
      <c r="F257" s="236" t="s">
        <v>397</v>
      </c>
      <c r="G257" s="237" t="s">
        <v>176</v>
      </c>
      <c r="H257" s="238">
        <v>610.4</v>
      </c>
      <c r="I257" s="239"/>
      <c r="J257" s="240">
        <f>ROUND(I257*H257,2)</f>
        <v>0</v>
      </c>
      <c r="K257" s="236" t="s">
        <v>177</v>
      </c>
      <c r="L257" s="73"/>
      <c r="M257" s="241" t="s">
        <v>22</v>
      </c>
      <c r="N257" s="242" t="s">
        <v>47</v>
      </c>
      <c r="O257" s="48"/>
      <c r="P257" s="243">
        <f>O257*H257</f>
        <v>0</v>
      </c>
      <c r="Q257" s="243">
        <v>0.12966</v>
      </c>
      <c r="R257" s="243">
        <f>Q257*H257</f>
        <v>79.144464</v>
      </c>
      <c r="S257" s="243">
        <v>0</v>
      </c>
      <c r="T257" s="244">
        <f>S257*H257</f>
        <v>0</v>
      </c>
      <c r="AR257" s="25" t="s">
        <v>137</v>
      </c>
      <c r="AT257" s="25" t="s">
        <v>140</v>
      </c>
      <c r="AU257" s="25" t="s">
        <v>85</v>
      </c>
      <c r="AY257" s="25" t="s">
        <v>138</v>
      </c>
      <c r="BE257" s="245">
        <f>IF(N257="základní",J257,0)</f>
        <v>0</v>
      </c>
      <c r="BF257" s="245">
        <f>IF(N257="snížená",J257,0)</f>
        <v>0</v>
      </c>
      <c r="BG257" s="245">
        <f>IF(N257="zákl. přenesená",J257,0)</f>
        <v>0</v>
      </c>
      <c r="BH257" s="245">
        <f>IF(N257="sníž. přenesená",J257,0)</f>
        <v>0</v>
      </c>
      <c r="BI257" s="245">
        <f>IF(N257="nulová",J257,0)</f>
        <v>0</v>
      </c>
      <c r="BJ257" s="25" t="s">
        <v>24</v>
      </c>
      <c r="BK257" s="245">
        <f>ROUND(I257*H257,2)</f>
        <v>0</v>
      </c>
      <c r="BL257" s="25" t="s">
        <v>137</v>
      </c>
      <c r="BM257" s="25" t="s">
        <v>1406</v>
      </c>
    </row>
    <row r="258" spans="2:47" s="1" customFormat="1" ht="13.5">
      <c r="B258" s="47"/>
      <c r="C258" s="75"/>
      <c r="D258" s="246" t="s">
        <v>146</v>
      </c>
      <c r="E258" s="75"/>
      <c r="F258" s="247" t="s">
        <v>399</v>
      </c>
      <c r="G258" s="75"/>
      <c r="H258" s="75"/>
      <c r="I258" s="204"/>
      <c r="J258" s="75"/>
      <c r="K258" s="75"/>
      <c r="L258" s="73"/>
      <c r="M258" s="248"/>
      <c r="N258" s="48"/>
      <c r="O258" s="48"/>
      <c r="P258" s="48"/>
      <c r="Q258" s="48"/>
      <c r="R258" s="48"/>
      <c r="S258" s="48"/>
      <c r="T258" s="96"/>
      <c r="AT258" s="25" t="s">
        <v>146</v>
      </c>
      <c r="AU258" s="25" t="s">
        <v>85</v>
      </c>
    </row>
    <row r="259" spans="2:51" s="12" customFormat="1" ht="13.5">
      <c r="B259" s="252"/>
      <c r="C259" s="253"/>
      <c r="D259" s="246" t="s">
        <v>180</v>
      </c>
      <c r="E259" s="254" t="s">
        <v>22</v>
      </c>
      <c r="F259" s="255" t="s">
        <v>400</v>
      </c>
      <c r="G259" s="253"/>
      <c r="H259" s="254" t="s">
        <v>22</v>
      </c>
      <c r="I259" s="256"/>
      <c r="J259" s="253"/>
      <c r="K259" s="253"/>
      <c r="L259" s="257"/>
      <c r="M259" s="258"/>
      <c r="N259" s="259"/>
      <c r="O259" s="259"/>
      <c r="P259" s="259"/>
      <c r="Q259" s="259"/>
      <c r="R259" s="259"/>
      <c r="S259" s="259"/>
      <c r="T259" s="260"/>
      <c r="AT259" s="261" t="s">
        <v>180</v>
      </c>
      <c r="AU259" s="261" t="s">
        <v>85</v>
      </c>
      <c r="AV259" s="12" t="s">
        <v>24</v>
      </c>
      <c r="AW259" s="12" t="s">
        <v>39</v>
      </c>
      <c r="AX259" s="12" t="s">
        <v>76</v>
      </c>
      <c r="AY259" s="261" t="s">
        <v>138</v>
      </c>
    </row>
    <row r="260" spans="2:51" s="13" customFormat="1" ht="13.5">
      <c r="B260" s="262"/>
      <c r="C260" s="263"/>
      <c r="D260" s="246" t="s">
        <v>180</v>
      </c>
      <c r="E260" s="264" t="s">
        <v>22</v>
      </c>
      <c r="F260" s="265" t="s">
        <v>1353</v>
      </c>
      <c r="G260" s="263"/>
      <c r="H260" s="266">
        <v>610.4</v>
      </c>
      <c r="I260" s="267"/>
      <c r="J260" s="263"/>
      <c r="K260" s="263"/>
      <c r="L260" s="268"/>
      <c r="M260" s="269"/>
      <c r="N260" s="270"/>
      <c r="O260" s="270"/>
      <c r="P260" s="270"/>
      <c r="Q260" s="270"/>
      <c r="R260" s="270"/>
      <c r="S260" s="270"/>
      <c r="T260" s="271"/>
      <c r="AT260" s="272" t="s">
        <v>180</v>
      </c>
      <c r="AU260" s="272" t="s">
        <v>85</v>
      </c>
      <c r="AV260" s="13" t="s">
        <v>85</v>
      </c>
      <c r="AW260" s="13" t="s">
        <v>39</v>
      </c>
      <c r="AX260" s="13" t="s">
        <v>76</v>
      </c>
      <c r="AY260" s="272" t="s">
        <v>138</v>
      </c>
    </row>
    <row r="261" spans="2:51" s="14" customFormat="1" ht="13.5">
      <c r="B261" s="273"/>
      <c r="C261" s="274"/>
      <c r="D261" s="246" t="s">
        <v>180</v>
      </c>
      <c r="E261" s="275" t="s">
        <v>22</v>
      </c>
      <c r="F261" s="276" t="s">
        <v>183</v>
      </c>
      <c r="G261" s="274"/>
      <c r="H261" s="277">
        <v>610.4</v>
      </c>
      <c r="I261" s="278"/>
      <c r="J261" s="274"/>
      <c r="K261" s="274"/>
      <c r="L261" s="279"/>
      <c r="M261" s="280"/>
      <c r="N261" s="281"/>
      <c r="O261" s="281"/>
      <c r="P261" s="281"/>
      <c r="Q261" s="281"/>
      <c r="R261" s="281"/>
      <c r="S261" s="281"/>
      <c r="T261" s="282"/>
      <c r="AT261" s="283" t="s">
        <v>180</v>
      </c>
      <c r="AU261" s="283" t="s">
        <v>85</v>
      </c>
      <c r="AV261" s="14" t="s">
        <v>137</v>
      </c>
      <c r="AW261" s="14" t="s">
        <v>39</v>
      </c>
      <c r="AX261" s="14" t="s">
        <v>24</v>
      </c>
      <c r="AY261" s="283" t="s">
        <v>138</v>
      </c>
    </row>
    <row r="262" spans="2:65" s="1" customFormat="1" ht="16.5" customHeight="1">
      <c r="B262" s="47"/>
      <c r="C262" s="234" t="s">
        <v>419</v>
      </c>
      <c r="D262" s="234" t="s">
        <v>140</v>
      </c>
      <c r="E262" s="235" t="s">
        <v>402</v>
      </c>
      <c r="F262" s="236" t="s">
        <v>403</v>
      </c>
      <c r="G262" s="237" t="s">
        <v>176</v>
      </c>
      <c r="H262" s="238">
        <v>305.2</v>
      </c>
      <c r="I262" s="239"/>
      <c r="J262" s="240">
        <f>ROUND(I262*H262,2)</f>
        <v>0</v>
      </c>
      <c r="K262" s="236" t="s">
        <v>177</v>
      </c>
      <c r="L262" s="73"/>
      <c r="M262" s="241" t="s">
        <v>22</v>
      </c>
      <c r="N262" s="242" t="s">
        <v>47</v>
      </c>
      <c r="O262" s="48"/>
      <c r="P262" s="243">
        <f>O262*H262</f>
        <v>0</v>
      </c>
      <c r="Q262" s="243">
        <v>0</v>
      </c>
      <c r="R262" s="243">
        <f>Q262*H262</f>
        <v>0</v>
      </c>
      <c r="S262" s="243">
        <v>0</v>
      </c>
      <c r="T262" s="244">
        <f>S262*H262</f>
        <v>0</v>
      </c>
      <c r="AR262" s="25" t="s">
        <v>137</v>
      </c>
      <c r="AT262" s="25" t="s">
        <v>140</v>
      </c>
      <c r="AU262" s="25" t="s">
        <v>85</v>
      </c>
      <c r="AY262" s="25" t="s">
        <v>138</v>
      </c>
      <c r="BE262" s="245">
        <f>IF(N262="základní",J262,0)</f>
        <v>0</v>
      </c>
      <c r="BF262" s="245">
        <f>IF(N262="snížená",J262,0)</f>
        <v>0</v>
      </c>
      <c r="BG262" s="245">
        <f>IF(N262="zákl. přenesená",J262,0)</f>
        <v>0</v>
      </c>
      <c r="BH262" s="245">
        <f>IF(N262="sníž. přenesená",J262,0)</f>
        <v>0</v>
      </c>
      <c r="BI262" s="245">
        <f>IF(N262="nulová",J262,0)</f>
        <v>0</v>
      </c>
      <c r="BJ262" s="25" t="s">
        <v>24</v>
      </c>
      <c r="BK262" s="245">
        <f>ROUND(I262*H262,2)</f>
        <v>0</v>
      </c>
      <c r="BL262" s="25" t="s">
        <v>137</v>
      </c>
      <c r="BM262" s="25" t="s">
        <v>1407</v>
      </c>
    </row>
    <row r="263" spans="2:47" s="1" customFormat="1" ht="13.5">
      <c r="B263" s="47"/>
      <c r="C263" s="75"/>
      <c r="D263" s="246" t="s">
        <v>146</v>
      </c>
      <c r="E263" s="75"/>
      <c r="F263" s="247" t="s">
        <v>405</v>
      </c>
      <c r="G263" s="75"/>
      <c r="H263" s="75"/>
      <c r="I263" s="204"/>
      <c r="J263" s="75"/>
      <c r="K263" s="75"/>
      <c r="L263" s="73"/>
      <c r="M263" s="248"/>
      <c r="N263" s="48"/>
      <c r="O263" s="48"/>
      <c r="P263" s="48"/>
      <c r="Q263" s="48"/>
      <c r="R263" s="48"/>
      <c r="S263" s="48"/>
      <c r="T263" s="96"/>
      <c r="AT263" s="25" t="s">
        <v>146</v>
      </c>
      <c r="AU263" s="25" t="s">
        <v>85</v>
      </c>
    </row>
    <row r="264" spans="2:65" s="1" customFormat="1" ht="25.5" customHeight="1">
      <c r="B264" s="47"/>
      <c r="C264" s="234" t="s">
        <v>425</v>
      </c>
      <c r="D264" s="234" t="s">
        <v>140</v>
      </c>
      <c r="E264" s="235" t="s">
        <v>407</v>
      </c>
      <c r="F264" s="236" t="s">
        <v>408</v>
      </c>
      <c r="G264" s="237" t="s">
        <v>176</v>
      </c>
      <c r="H264" s="238">
        <v>610.4</v>
      </c>
      <c r="I264" s="239"/>
      <c r="J264" s="240">
        <f>ROUND(I264*H264,2)</f>
        <v>0</v>
      </c>
      <c r="K264" s="236" t="s">
        <v>177</v>
      </c>
      <c r="L264" s="73"/>
      <c r="M264" s="241" t="s">
        <v>22</v>
      </c>
      <c r="N264" s="242" t="s">
        <v>47</v>
      </c>
      <c r="O264" s="48"/>
      <c r="P264" s="243">
        <f>O264*H264</f>
        <v>0</v>
      </c>
      <c r="Q264" s="243">
        <v>0</v>
      </c>
      <c r="R264" s="243">
        <f>Q264*H264</f>
        <v>0</v>
      </c>
      <c r="S264" s="243">
        <v>0</v>
      </c>
      <c r="T264" s="244">
        <f>S264*H264</f>
        <v>0</v>
      </c>
      <c r="AR264" s="25" t="s">
        <v>137</v>
      </c>
      <c r="AT264" s="25" t="s">
        <v>140</v>
      </c>
      <c r="AU264" s="25" t="s">
        <v>85</v>
      </c>
      <c r="AY264" s="25" t="s">
        <v>138</v>
      </c>
      <c r="BE264" s="245">
        <f>IF(N264="základní",J264,0)</f>
        <v>0</v>
      </c>
      <c r="BF264" s="245">
        <f>IF(N264="snížená",J264,0)</f>
        <v>0</v>
      </c>
      <c r="BG264" s="245">
        <f>IF(N264="zákl. přenesená",J264,0)</f>
        <v>0</v>
      </c>
      <c r="BH264" s="245">
        <f>IF(N264="sníž. přenesená",J264,0)</f>
        <v>0</v>
      </c>
      <c r="BI264" s="245">
        <f>IF(N264="nulová",J264,0)</f>
        <v>0</v>
      </c>
      <c r="BJ264" s="25" t="s">
        <v>24</v>
      </c>
      <c r="BK264" s="245">
        <f>ROUND(I264*H264,2)</f>
        <v>0</v>
      </c>
      <c r="BL264" s="25" t="s">
        <v>137</v>
      </c>
      <c r="BM264" s="25" t="s">
        <v>1408</v>
      </c>
    </row>
    <row r="265" spans="2:47" s="1" customFormat="1" ht="13.5">
      <c r="B265" s="47"/>
      <c r="C265" s="75"/>
      <c r="D265" s="246" t="s">
        <v>146</v>
      </c>
      <c r="E265" s="75"/>
      <c r="F265" s="247" t="s">
        <v>410</v>
      </c>
      <c r="G265" s="75"/>
      <c r="H265" s="75"/>
      <c r="I265" s="204"/>
      <c r="J265" s="75"/>
      <c r="K265" s="75"/>
      <c r="L265" s="73"/>
      <c r="M265" s="248"/>
      <c r="N265" s="48"/>
      <c r="O265" s="48"/>
      <c r="P265" s="48"/>
      <c r="Q265" s="48"/>
      <c r="R265" s="48"/>
      <c r="S265" s="48"/>
      <c r="T265" s="96"/>
      <c r="AT265" s="25" t="s">
        <v>146</v>
      </c>
      <c r="AU265" s="25" t="s">
        <v>85</v>
      </c>
    </row>
    <row r="266" spans="2:51" s="12" customFormat="1" ht="13.5">
      <c r="B266" s="252"/>
      <c r="C266" s="253"/>
      <c r="D266" s="246" t="s">
        <v>180</v>
      </c>
      <c r="E266" s="254" t="s">
        <v>22</v>
      </c>
      <c r="F266" s="255" t="s">
        <v>411</v>
      </c>
      <c r="G266" s="253"/>
      <c r="H266" s="254" t="s">
        <v>22</v>
      </c>
      <c r="I266" s="256"/>
      <c r="J266" s="253"/>
      <c r="K266" s="253"/>
      <c r="L266" s="257"/>
      <c r="M266" s="258"/>
      <c r="N266" s="259"/>
      <c r="O266" s="259"/>
      <c r="P266" s="259"/>
      <c r="Q266" s="259"/>
      <c r="R266" s="259"/>
      <c r="S266" s="259"/>
      <c r="T266" s="260"/>
      <c r="AT266" s="261" t="s">
        <v>180</v>
      </c>
      <c r="AU266" s="261" t="s">
        <v>85</v>
      </c>
      <c r="AV266" s="12" t="s">
        <v>24</v>
      </c>
      <c r="AW266" s="12" t="s">
        <v>39</v>
      </c>
      <c r="AX266" s="12" t="s">
        <v>76</v>
      </c>
      <c r="AY266" s="261" t="s">
        <v>138</v>
      </c>
    </row>
    <row r="267" spans="2:51" s="13" customFormat="1" ht="13.5">
      <c r="B267" s="262"/>
      <c r="C267" s="263"/>
      <c r="D267" s="246" t="s">
        <v>180</v>
      </c>
      <c r="E267" s="264" t="s">
        <v>22</v>
      </c>
      <c r="F267" s="265" t="s">
        <v>1353</v>
      </c>
      <c r="G267" s="263"/>
      <c r="H267" s="266">
        <v>610.4</v>
      </c>
      <c r="I267" s="267"/>
      <c r="J267" s="263"/>
      <c r="K267" s="263"/>
      <c r="L267" s="268"/>
      <c r="M267" s="269"/>
      <c r="N267" s="270"/>
      <c r="O267" s="270"/>
      <c r="P267" s="270"/>
      <c r="Q267" s="270"/>
      <c r="R267" s="270"/>
      <c r="S267" s="270"/>
      <c r="T267" s="271"/>
      <c r="AT267" s="272" t="s">
        <v>180</v>
      </c>
      <c r="AU267" s="272" t="s">
        <v>85</v>
      </c>
      <c r="AV267" s="13" t="s">
        <v>85</v>
      </c>
      <c r="AW267" s="13" t="s">
        <v>39</v>
      </c>
      <c r="AX267" s="13" t="s">
        <v>76</v>
      </c>
      <c r="AY267" s="272" t="s">
        <v>138</v>
      </c>
    </row>
    <row r="268" spans="2:51" s="14" customFormat="1" ht="13.5">
      <c r="B268" s="273"/>
      <c r="C268" s="274"/>
      <c r="D268" s="246" t="s">
        <v>180</v>
      </c>
      <c r="E268" s="275" t="s">
        <v>22</v>
      </c>
      <c r="F268" s="276" t="s">
        <v>183</v>
      </c>
      <c r="G268" s="274"/>
      <c r="H268" s="277">
        <v>610.4</v>
      </c>
      <c r="I268" s="278"/>
      <c r="J268" s="274"/>
      <c r="K268" s="274"/>
      <c r="L268" s="279"/>
      <c r="M268" s="280"/>
      <c r="N268" s="281"/>
      <c r="O268" s="281"/>
      <c r="P268" s="281"/>
      <c r="Q268" s="281"/>
      <c r="R268" s="281"/>
      <c r="S268" s="281"/>
      <c r="T268" s="282"/>
      <c r="AT268" s="283" t="s">
        <v>180</v>
      </c>
      <c r="AU268" s="283" t="s">
        <v>85</v>
      </c>
      <c r="AV268" s="14" t="s">
        <v>137</v>
      </c>
      <c r="AW268" s="14" t="s">
        <v>39</v>
      </c>
      <c r="AX268" s="14" t="s">
        <v>24</v>
      </c>
      <c r="AY268" s="283" t="s">
        <v>138</v>
      </c>
    </row>
    <row r="269" spans="2:65" s="1" customFormat="1" ht="16.5" customHeight="1">
      <c r="B269" s="47"/>
      <c r="C269" s="234" t="s">
        <v>430</v>
      </c>
      <c r="D269" s="234" t="s">
        <v>140</v>
      </c>
      <c r="E269" s="235" t="s">
        <v>413</v>
      </c>
      <c r="F269" s="236" t="s">
        <v>414</v>
      </c>
      <c r="G269" s="237" t="s">
        <v>176</v>
      </c>
      <c r="H269" s="238">
        <v>1220.8</v>
      </c>
      <c r="I269" s="239"/>
      <c r="J269" s="240">
        <f>ROUND(I269*H269,2)</f>
        <v>0</v>
      </c>
      <c r="K269" s="236" t="s">
        <v>177</v>
      </c>
      <c r="L269" s="73"/>
      <c r="M269" s="241" t="s">
        <v>22</v>
      </c>
      <c r="N269" s="242" t="s">
        <v>47</v>
      </c>
      <c r="O269" s="48"/>
      <c r="P269" s="243">
        <f>O269*H269</f>
        <v>0</v>
      </c>
      <c r="Q269" s="243">
        <v>0.00071</v>
      </c>
      <c r="R269" s="243">
        <f>Q269*H269</f>
        <v>0.866768</v>
      </c>
      <c r="S269" s="243">
        <v>0</v>
      </c>
      <c r="T269" s="244">
        <f>S269*H269</f>
        <v>0</v>
      </c>
      <c r="AR269" s="25" t="s">
        <v>137</v>
      </c>
      <c r="AT269" s="25" t="s">
        <v>140</v>
      </c>
      <c r="AU269" s="25" t="s">
        <v>85</v>
      </c>
      <c r="AY269" s="25" t="s">
        <v>138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25" t="s">
        <v>24</v>
      </c>
      <c r="BK269" s="245">
        <f>ROUND(I269*H269,2)</f>
        <v>0</v>
      </c>
      <c r="BL269" s="25" t="s">
        <v>137</v>
      </c>
      <c r="BM269" s="25" t="s">
        <v>1409</v>
      </c>
    </row>
    <row r="270" spans="2:47" s="1" customFormat="1" ht="13.5">
      <c r="B270" s="47"/>
      <c r="C270" s="75"/>
      <c r="D270" s="246" t="s">
        <v>146</v>
      </c>
      <c r="E270" s="75"/>
      <c r="F270" s="247" t="s">
        <v>416</v>
      </c>
      <c r="G270" s="75"/>
      <c r="H270" s="75"/>
      <c r="I270" s="204"/>
      <c r="J270" s="75"/>
      <c r="K270" s="75"/>
      <c r="L270" s="73"/>
      <c r="M270" s="248"/>
      <c r="N270" s="48"/>
      <c r="O270" s="48"/>
      <c r="P270" s="48"/>
      <c r="Q270" s="48"/>
      <c r="R270" s="48"/>
      <c r="S270" s="48"/>
      <c r="T270" s="96"/>
      <c r="AT270" s="25" t="s">
        <v>146</v>
      </c>
      <c r="AU270" s="25" t="s">
        <v>85</v>
      </c>
    </row>
    <row r="271" spans="2:51" s="13" customFormat="1" ht="13.5">
      <c r="B271" s="262"/>
      <c r="C271" s="263"/>
      <c r="D271" s="246" t="s">
        <v>180</v>
      </c>
      <c r="E271" s="264" t="s">
        <v>22</v>
      </c>
      <c r="F271" s="265" t="s">
        <v>1410</v>
      </c>
      <c r="G271" s="263"/>
      <c r="H271" s="266">
        <v>1220.8</v>
      </c>
      <c r="I271" s="267"/>
      <c r="J271" s="263"/>
      <c r="K271" s="263"/>
      <c r="L271" s="268"/>
      <c r="M271" s="269"/>
      <c r="N271" s="270"/>
      <c r="O271" s="270"/>
      <c r="P271" s="270"/>
      <c r="Q271" s="270"/>
      <c r="R271" s="270"/>
      <c r="S271" s="270"/>
      <c r="T271" s="271"/>
      <c r="AT271" s="272" t="s">
        <v>180</v>
      </c>
      <c r="AU271" s="272" t="s">
        <v>85</v>
      </c>
      <c r="AV271" s="13" t="s">
        <v>85</v>
      </c>
      <c r="AW271" s="13" t="s">
        <v>39</v>
      </c>
      <c r="AX271" s="13" t="s">
        <v>76</v>
      </c>
      <c r="AY271" s="272" t="s">
        <v>138</v>
      </c>
    </row>
    <row r="272" spans="2:51" s="14" customFormat="1" ht="13.5">
      <c r="B272" s="273"/>
      <c r="C272" s="274"/>
      <c r="D272" s="246" t="s">
        <v>180</v>
      </c>
      <c r="E272" s="275" t="s">
        <v>22</v>
      </c>
      <c r="F272" s="276" t="s">
        <v>183</v>
      </c>
      <c r="G272" s="274"/>
      <c r="H272" s="277">
        <v>1220.8</v>
      </c>
      <c r="I272" s="278"/>
      <c r="J272" s="274"/>
      <c r="K272" s="274"/>
      <c r="L272" s="279"/>
      <c r="M272" s="280"/>
      <c r="N272" s="281"/>
      <c r="O272" s="281"/>
      <c r="P272" s="281"/>
      <c r="Q272" s="281"/>
      <c r="R272" s="281"/>
      <c r="S272" s="281"/>
      <c r="T272" s="282"/>
      <c r="AT272" s="283" t="s">
        <v>180</v>
      </c>
      <c r="AU272" s="283" t="s">
        <v>85</v>
      </c>
      <c r="AV272" s="14" t="s">
        <v>137</v>
      </c>
      <c r="AW272" s="14" t="s">
        <v>39</v>
      </c>
      <c r="AX272" s="14" t="s">
        <v>24</v>
      </c>
      <c r="AY272" s="283" t="s">
        <v>138</v>
      </c>
    </row>
    <row r="273" spans="2:65" s="1" customFormat="1" ht="25.5" customHeight="1">
      <c r="B273" s="47"/>
      <c r="C273" s="234" t="s">
        <v>436</v>
      </c>
      <c r="D273" s="234" t="s">
        <v>140</v>
      </c>
      <c r="E273" s="235" t="s">
        <v>803</v>
      </c>
      <c r="F273" s="236" t="s">
        <v>804</v>
      </c>
      <c r="G273" s="237" t="s">
        <v>176</v>
      </c>
      <c r="H273" s="238">
        <v>186</v>
      </c>
      <c r="I273" s="239"/>
      <c r="J273" s="240">
        <f>ROUND(I273*H273,2)</f>
        <v>0</v>
      </c>
      <c r="K273" s="236" t="s">
        <v>177</v>
      </c>
      <c r="L273" s="73"/>
      <c r="M273" s="241" t="s">
        <v>22</v>
      </c>
      <c r="N273" s="242" t="s">
        <v>47</v>
      </c>
      <c r="O273" s="48"/>
      <c r="P273" s="243">
        <f>O273*H273</f>
        <v>0</v>
      </c>
      <c r="Q273" s="243">
        <v>0.1837</v>
      </c>
      <c r="R273" s="243">
        <f>Q273*H273</f>
        <v>34.1682</v>
      </c>
      <c r="S273" s="243">
        <v>0</v>
      </c>
      <c r="T273" s="244">
        <f>S273*H273</f>
        <v>0</v>
      </c>
      <c r="AR273" s="25" t="s">
        <v>137</v>
      </c>
      <c r="AT273" s="25" t="s">
        <v>140</v>
      </c>
      <c r="AU273" s="25" t="s">
        <v>85</v>
      </c>
      <c r="AY273" s="25" t="s">
        <v>138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25" t="s">
        <v>24</v>
      </c>
      <c r="BK273" s="245">
        <f>ROUND(I273*H273,2)</f>
        <v>0</v>
      </c>
      <c r="BL273" s="25" t="s">
        <v>137</v>
      </c>
      <c r="BM273" s="25" t="s">
        <v>1411</v>
      </c>
    </row>
    <row r="274" spans="2:47" s="1" customFormat="1" ht="13.5">
      <c r="B274" s="47"/>
      <c r="C274" s="75"/>
      <c r="D274" s="246" t="s">
        <v>146</v>
      </c>
      <c r="E274" s="75"/>
      <c r="F274" s="247" t="s">
        <v>806</v>
      </c>
      <c r="G274" s="75"/>
      <c r="H274" s="75"/>
      <c r="I274" s="204"/>
      <c r="J274" s="75"/>
      <c r="K274" s="75"/>
      <c r="L274" s="73"/>
      <c r="M274" s="248"/>
      <c r="N274" s="48"/>
      <c r="O274" s="48"/>
      <c r="P274" s="48"/>
      <c r="Q274" s="48"/>
      <c r="R274" s="48"/>
      <c r="S274" s="48"/>
      <c r="T274" s="96"/>
      <c r="AT274" s="25" t="s">
        <v>146</v>
      </c>
      <c r="AU274" s="25" t="s">
        <v>85</v>
      </c>
    </row>
    <row r="275" spans="2:51" s="12" customFormat="1" ht="13.5">
      <c r="B275" s="252"/>
      <c r="C275" s="253"/>
      <c r="D275" s="246" t="s">
        <v>180</v>
      </c>
      <c r="E275" s="254" t="s">
        <v>22</v>
      </c>
      <c r="F275" s="255" t="s">
        <v>697</v>
      </c>
      <c r="G275" s="253"/>
      <c r="H275" s="254" t="s">
        <v>22</v>
      </c>
      <c r="I275" s="256"/>
      <c r="J275" s="253"/>
      <c r="K275" s="253"/>
      <c r="L275" s="257"/>
      <c r="M275" s="258"/>
      <c r="N275" s="259"/>
      <c r="O275" s="259"/>
      <c r="P275" s="259"/>
      <c r="Q275" s="259"/>
      <c r="R275" s="259"/>
      <c r="S275" s="259"/>
      <c r="T275" s="260"/>
      <c r="AT275" s="261" t="s">
        <v>180</v>
      </c>
      <c r="AU275" s="261" t="s">
        <v>85</v>
      </c>
      <c r="AV275" s="12" t="s">
        <v>24</v>
      </c>
      <c r="AW275" s="12" t="s">
        <v>39</v>
      </c>
      <c r="AX275" s="12" t="s">
        <v>76</v>
      </c>
      <c r="AY275" s="261" t="s">
        <v>138</v>
      </c>
    </row>
    <row r="276" spans="2:51" s="13" customFormat="1" ht="13.5">
      <c r="B276" s="262"/>
      <c r="C276" s="263"/>
      <c r="D276" s="246" t="s">
        <v>180</v>
      </c>
      <c r="E276" s="264" t="s">
        <v>22</v>
      </c>
      <c r="F276" s="265" t="s">
        <v>1343</v>
      </c>
      <c r="G276" s="263"/>
      <c r="H276" s="266">
        <v>186</v>
      </c>
      <c r="I276" s="267"/>
      <c r="J276" s="263"/>
      <c r="K276" s="263"/>
      <c r="L276" s="268"/>
      <c r="M276" s="269"/>
      <c r="N276" s="270"/>
      <c r="O276" s="270"/>
      <c r="P276" s="270"/>
      <c r="Q276" s="270"/>
      <c r="R276" s="270"/>
      <c r="S276" s="270"/>
      <c r="T276" s="271"/>
      <c r="AT276" s="272" t="s">
        <v>180</v>
      </c>
      <c r="AU276" s="272" t="s">
        <v>85</v>
      </c>
      <c r="AV276" s="13" t="s">
        <v>85</v>
      </c>
      <c r="AW276" s="13" t="s">
        <v>39</v>
      </c>
      <c r="AX276" s="13" t="s">
        <v>76</v>
      </c>
      <c r="AY276" s="272" t="s">
        <v>138</v>
      </c>
    </row>
    <row r="277" spans="2:51" s="14" customFormat="1" ht="13.5">
      <c r="B277" s="273"/>
      <c r="C277" s="274"/>
      <c r="D277" s="246" t="s">
        <v>180</v>
      </c>
      <c r="E277" s="275" t="s">
        <v>22</v>
      </c>
      <c r="F277" s="276" t="s">
        <v>183</v>
      </c>
      <c r="G277" s="274"/>
      <c r="H277" s="277">
        <v>186</v>
      </c>
      <c r="I277" s="278"/>
      <c r="J277" s="274"/>
      <c r="K277" s="274"/>
      <c r="L277" s="279"/>
      <c r="M277" s="280"/>
      <c r="N277" s="281"/>
      <c r="O277" s="281"/>
      <c r="P277" s="281"/>
      <c r="Q277" s="281"/>
      <c r="R277" s="281"/>
      <c r="S277" s="281"/>
      <c r="T277" s="282"/>
      <c r="AT277" s="283" t="s">
        <v>180</v>
      </c>
      <c r="AU277" s="283" t="s">
        <v>85</v>
      </c>
      <c r="AV277" s="14" t="s">
        <v>137</v>
      </c>
      <c r="AW277" s="14" t="s">
        <v>39</v>
      </c>
      <c r="AX277" s="14" t="s">
        <v>24</v>
      </c>
      <c r="AY277" s="283" t="s">
        <v>138</v>
      </c>
    </row>
    <row r="278" spans="2:65" s="1" customFormat="1" ht="16.5" customHeight="1">
      <c r="B278" s="47"/>
      <c r="C278" s="284" t="s">
        <v>440</v>
      </c>
      <c r="D278" s="284" t="s">
        <v>330</v>
      </c>
      <c r="E278" s="285" t="s">
        <v>808</v>
      </c>
      <c r="F278" s="286" t="s">
        <v>809</v>
      </c>
      <c r="G278" s="287" t="s">
        <v>176</v>
      </c>
      <c r="H278" s="288">
        <v>37.2</v>
      </c>
      <c r="I278" s="289"/>
      <c r="J278" s="290">
        <f>ROUND(I278*H278,2)</f>
        <v>0</v>
      </c>
      <c r="K278" s="286" t="s">
        <v>177</v>
      </c>
      <c r="L278" s="291"/>
      <c r="M278" s="292" t="s">
        <v>22</v>
      </c>
      <c r="N278" s="293" t="s">
        <v>47</v>
      </c>
      <c r="O278" s="48"/>
      <c r="P278" s="243">
        <f>O278*H278</f>
        <v>0</v>
      </c>
      <c r="Q278" s="243">
        <v>0.222</v>
      </c>
      <c r="R278" s="243">
        <f>Q278*H278</f>
        <v>8.2584</v>
      </c>
      <c r="S278" s="243">
        <v>0</v>
      </c>
      <c r="T278" s="244">
        <f>S278*H278</f>
        <v>0</v>
      </c>
      <c r="AR278" s="25" t="s">
        <v>218</v>
      </c>
      <c r="AT278" s="25" t="s">
        <v>330</v>
      </c>
      <c r="AU278" s="25" t="s">
        <v>85</v>
      </c>
      <c r="AY278" s="25" t="s">
        <v>138</v>
      </c>
      <c r="BE278" s="245">
        <f>IF(N278="základní",J278,0)</f>
        <v>0</v>
      </c>
      <c r="BF278" s="245">
        <f>IF(N278="snížená",J278,0)</f>
        <v>0</v>
      </c>
      <c r="BG278" s="245">
        <f>IF(N278="zákl. přenesená",J278,0)</f>
        <v>0</v>
      </c>
      <c r="BH278" s="245">
        <f>IF(N278="sníž. přenesená",J278,0)</f>
        <v>0</v>
      </c>
      <c r="BI278" s="245">
        <f>IF(N278="nulová",J278,0)</f>
        <v>0</v>
      </c>
      <c r="BJ278" s="25" t="s">
        <v>24</v>
      </c>
      <c r="BK278" s="245">
        <f>ROUND(I278*H278,2)</f>
        <v>0</v>
      </c>
      <c r="BL278" s="25" t="s">
        <v>137</v>
      </c>
      <c r="BM278" s="25" t="s">
        <v>1412</v>
      </c>
    </row>
    <row r="279" spans="2:47" s="1" customFormat="1" ht="13.5">
      <c r="B279" s="47"/>
      <c r="C279" s="75"/>
      <c r="D279" s="246" t="s">
        <v>146</v>
      </c>
      <c r="E279" s="75"/>
      <c r="F279" s="247" t="s">
        <v>809</v>
      </c>
      <c r="G279" s="75"/>
      <c r="H279" s="75"/>
      <c r="I279" s="204"/>
      <c r="J279" s="75"/>
      <c r="K279" s="75"/>
      <c r="L279" s="73"/>
      <c r="M279" s="248"/>
      <c r="N279" s="48"/>
      <c r="O279" s="48"/>
      <c r="P279" s="48"/>
      <c r="Q279" s="48"/>
      <c r="R279" s="48"/>
      <c r="S279" s="48"/>
      <c r="T279" s="96"/>
      <c r="AT279" s="25" t="s">
        <v>146</v>
      </c>
      <c r="AU279" s="25" t="s">
        <v>85</v>
      </c>
    </row>
    <row r="280" spans="2:47" s="1" customFormat="1" ht="13.5">
      <c r="B280" s="47"/>
      <c r="C280" s="75"/>
      <c r="D280" s="246" t="s">
        <v>811</v>
      </c>
      <c r="E280" s="75"/>
      <c r="F280" s="299" t="s">
        <v>812</v>
      </c>
      <c r="G280" s="75"/>
      <c r="H280" s="75"/>
      <c r="I280" s="204"/>
      <c r="J280" s="75"/>
      <c r="K280" s="75"/>
      <c r="L280" s="73"/>
      <c r="M280" s="248"/>
      <c r="N280" s="48"/>
      <c r="O280" s="48"/>
      <c r="P280" s="48"/>
      <c r="Q280" s="48"/>
      <c r="R280" s="48"/>
      <c r="S280" s="48"/>
      <c r="T280" s="96"/>
      <c r="AT280" s="25" t="s">
        <v>811</v>
      </c>
      <c r="AU280" s="25" t="s">
        <v>85</v>
      </c>
    </row>
    <row r="281" spans="2:51" s="13" customFormat="1" ht="13.5">
      <c r="B281" s="262"/>
      <c r="C281" s="263"/>
      <c r="D281" s="246" t="s">
        <v>180</v>
      </c>
      <c r="E281" s="264" t="s">
        <v>22</v>
      </c>
      <c r="F281" s="265" t="s">
        <v>1413</v>
      </c>
      <c r="G281" s="263"/>
      <c r="H281" s="266">
        <v>37.2</v>
      </c>
      <c r="I281" s="267"/>
      <c r="J281" s="263"/>
      <c r="K281" s="263"/>
      <c r="L281" s="268"/>
      <c r="M281" s="269"/>
      <c r="N281" s="270"/>
      <c r="O281" s="270"/>
      <c r="P281" s="270"/>
      <c r="Q281" s="270"/>
      <c r="R281" s="270"/>
      <c r="S281" s="270"/>
      <c r="T281" s="271"/>
      <c r="AT281" s="272" t="s">
        <v>180</v>
      </c>
      <c r="AU281" s="272" t="s">
        <v>85</v>
      </c>
      <c r="AV281" s="13" t="s">
        <v>85</v>
      </c>
      <c r="AW281" s="13" t="s">
        <v>39</v>
      </c>
      <c r="AX281" s="13" t="s">
        <v>24</v>
      </c>
      <c r="AY281" s="272" t="s">
        <v>138</v>
      </c>
    </row>
    <row r="282" spans="2:63" s="11" customFormat="1" ht="29.85" customHeight="1">
      <c r="B282" s="218"/>
      <c r="C282" s="219"/>
      <c r="D282" s="220" t="s">
        <v>75</v>
      </c>
      <c r="E282" s="232" t="s">
        <v>218</v>
      </c>
      <c r="F282" s="232" t="s">
        <v>418</v>
      </c>
      <c r="G282" s="219"/>
      <c r="H282" s="219"/>
      <c r="I282" s="222"/>
      <c r="J282" s="233">
        <f>BK282</f>
        <v>0</v>
      </c>
      <c r="K282" s="219"/>
      <c r="L282" s="224"/>
      <c r="M282" s="225"/>
      <c r="N282" s="226"/>
      <c r="O282" s="226"/>
      <c r="P282" s="227">
        <f>SUM(P283:P353)</f>
        <v>0</v>
      </c>
      <c r="Q282" s="226"/>
      <c r="R282" s="227">
        <f>SUM(R283:R353)</f>
        <v>3.0081159299999998</v>
      </c>
      <c r="S282" s="226"/>
      <c r="T282" s="228">
        <f>SUM(T283:T353)</f>
        <v>0</v>
      </c>
      <c r="AR282" s="229" t="s">
        <v>24</v>
      </c>
      <c r="AT282" s="230" t="s">
        <v>75</v>
      </c>
      <c r="AU282" s="230" t="s">
        <v>24</v>
      </c>
      <c r="AY282" s="229" t="s">
        <v>138</v>
      </c>
      <c r="BK282" s="231">
        <f>SUM(BK283:BK353)</f>
        <v>0</v>
      </c>
    </row>
    <row r="283" spans="2:65" s="1" customFormat="1" ht="16.5" customHeight="1">
      <c r="B283" s="47"/>
      <c r="C283" s="234" t="s">
        <v>444</v>
      </c>
      <c r="D283" s="234" t="s">
        <v>140</v>
      </c>
      <c r="E283" s="235" t="s">
        <v>431</v>
      </c>
      <c r="F283" s="236" t="s">
        <v>432</v>
      </c>
      <c r="G283" s="237" t="s">
        <v>422</v>
      </c>
      <c r="H283" s="238">
        <v>8</v>
      </c>
      <c r="I283" s="239"/>
      <c r="J283" s="240">
        <f>ROUND(I283*H283,2)</f>
        <v>0</v>
      </c>
      <c r="K283" s="236" t="s">
        <v>177</v>
      </c>
      <c r="L283" s="73"/>
      <c r="M283" s="241" t="s">
        <v>22</v>
      </c>
      <c r="N283" s="242" t="s">
        <v>47</v>
      </c>
      <c r="O283" s="48"/>
      <c r="P283" s="243">
        <f>O283*H283</f>
        <v>0</v>
      </c>
      <c r="Q283" s="243">
        <v>0.00167</v>
      </c>
      <c r="R283" s="243">
        <f>Q283*H283</f>
        <v>0.01336</v>
      </c>
      <c r="S283" s="243">
        <v>0</v>
      </c>
      <c r="T283" s="244">
        <f>S283*H283</f>
        <v>0</v>
      </c>
      <c r="AR283" s="25" t="s">
        <v>137</v>
      </c>
      <c r="AT283" s="25" t="s">
        <v>140</v>
      </c>
      <c r="AU283" s="25" t="s">
        <v>85</v>
      </c>
      <c r="AY283" s="25" t="s">
        <v>138</v>
      </c>
      <c r="BE283" s="245">
        <f>IF(N283="základní",J283,0)</f>
        <v>0</v>
      </c>
      <c r="BF283" s="245">
        <f>IF(N283="snížená",J283,0)</f>
        <v>0</v>
      </c>
      <c r="BG283" s="245">
        <f>IF(N283="zákl. přenesená",J283,0)</f>
        <v>0</v>
      </c>
      <c r="BH283" s="245">
        <f>IF(N283="sníž. přenesená",J283,0)</f>
        <v>0</v>
      </c>
      <c r="BI283" s="245">
        <f>IF(N283="nulová",J283,0)</f>
        <v>0</v>
      </c>
      <c r="BJ283" s="25" t="s">
        <v>24</v>
      </c>
      <c r="BK283" s="245">
        <f>ROUND(I283*H283,2)</f>
        <v>0</v>
      </c>
      <c r="BL283" s="25" t="s">
        <v>137</v>
      </c>
      <c r="BM283" s="25" t="s">
        <v>433</v>
      </c>
    </row>
    <row r="284" spans="2:47" s="1" customFormat="1" ht="13.5">
      <c r="B284" s="47"/>
      <c r="C284" s="75"/>
      <c r="D284" s="246" t="s">
        <v>146</v>
      </c>
      <c r="E284" s="75"/>
      <c r="F284" s="247" t="s">
        <v>434</v>
      </c>
      <c r="G284" s="75"/>
      <c r="H284" s="75"/>
      <c r="I284" s="204"/>
      <c r="J284" s="75"/>
      <c r="K284" s="75"/>
      <c r="L284" s="73"/>
      <c r="M284" s="248"/>
      <c r="N284" s="48"/>
      <c r="O284" s="48"/>
      <c r="P284" s="48"/>
      <c r="Q284" s="48"/>
      <c r="R284" s="48"/>
      <c r="S284" s="48"/>
      <c r="T284" s="96"/>
      <c r="AT284" s="25" t="s">
        <v>146</v>
      </c>
      <c r="AU284" s="25" t="s">
        <v>85</v>
      </c>
    </row>
    <row r="285" spans="2:65" s="1" customFormat="1" ht="16.5" customHeight="1">
      <c r="B285" s="47"/>
      <c r="C285" s="284" t="s">
        <v>448</v>
      </c>
      <c r="D285" s="284" t="s">
        <v>330</v>
      </c>
      <c r="E285" s="285" t="s">
        <v>449</v>
      </c>
      <c r="F285" s="286" t="s">
        <v>450</v>
      </c>
      <c r="G285" s="287" t="s">
        <v>203</v>
      </c>
      <c r="H285" s="288">
        <v>1</v>
      </c>
      <c r="I285" s="289"/>
      <c r="J285" s="290">
        <f>ROUND(I285*H285,2)</f>
        <v>0</v>
      </c>
      <c r="K285" s="286" t="s">
        <v>177</v>
      </c>
      <c r="L285" s="291"/>
      <c r="M285" s="292" t="s">
        <v>22</v>
      </c>
      <c r="N285" s="293" t="s">
        <v>47</v>
      </c>
      <c r="O285" s="48"/>
      <c r="P285" s="243">
        <f>O285*H285</f>
        <v>0</v>
      </c>
      <c r="Q285" s="243">
        <v>0.028</v>
      </c>
      <c r="R285" s="243">
        <f>Q285*H285</f>
        <v>0.028</v>
      </c>
      <c r="S285" s="243">
        <v>0</v>
      </c>
      <c r="T285" s="244">
        <f>S285*H285</f>
        <v>0</v>
      </c>
      <c r="AR285" s="25" t="s">
        <v>218</v>
      </c>
      <c r="AT285" s="25" t="s">
        <v>330</v>
      </c>
      <c r="AU285" s="25" t="s">
        <v>85</v>
      </c>
      <c r="AY285" s="25" t="s">
        <v>138</v>
      </c>
      <c r="BE285" s="245">
        <f>IF(N285="základní",J285,0)</f>
        <v>0</v>
      </c>
      <c r="BF285" s="245">
        <f>IF(N285="snížená",J285,0)</f>
        <v>0</v>
      </c>
      <c r="BG285" s="245">
        <f>IF(N285="zákl. přenesená",J285,0)</f>
        <v>0</v>
      </c>
      <c r="BH285" s="245">
        <f>IF(N285="sníž. přenesená",J285,0)</f>
        <v>0</v>
      </c>
      <c r="BI285" s="245">
        <f>IF(N285="nulová",J285,0)</f>
        <v>0</v>
      </c>
      <c r="BJ285" s="25" t="s">
        <v>24</v>
      </c>
      <c r="BK285" s="245">
        <f>ROUND(I285*H285,2)</f>
        <v>0</v>
      </c>
      <c r="BL285" s="25" t="s">
        <v>137</v>
      </c>
      <c r="BM285" s="25" t="s">
        <v>1414</v>
      </c>
    </row>
    <row r="286" spans="2:47" s="1" customFormat="1" ht="13.5">
      <c r="B286" s="47"/>
      <c r="C286" s="75"/>
      <c r="D286" s="246" t="s">
        <v>146</v>
      </c>
      <c r="E286" s="75"/>
      <c r="F286" s="247" t="s">
        <v>450</v>
      </c>
      <c r="G286" s="75"/>
      <c r="H286" s="75"/>
      <c r="I286" s="204"/>
      <c r="J286" s="75"/>
      <c r="K286" s="75"/>
      <c r="L286" s="73"/>
      <c r="M286" s="248"/>
      <c r="N286" s="48"/>
      <c r="O286" s="48"/>
      <c r="P286" s="48"/>
      <c r="Q286" s="48"/>
      <c r="R286" s="48"/>
      <c r="S286" s="48"/>
      <c r="T286" s="96"/>
      <c r="AT286" s="25" t="s">
        <v>146</v>
      </c>
      <c r="AU286" s="25" t="s">
        <v>85</v>
      </c>
    </row>
    <row r="287" spans="2:51" s="13" customFormat="1" ht="13.5">
      <c r="B287" s="262"/>
      <c r="C287" s="263"/>
      <c r="D287" s="246" t="s">
        <v>180</v>
      </c>
      <c r="E287" s="264" t="s">
        <v>22</v>
      </c>
      <c r="F287" s="265" t="s">
        <v>1415</v>
      </c>
      <c r="G287" s="263"/>
      <c r="H287" s="266">
        <v>1</v>
      </c>
      <c r="I287" s="267"/>
      <c r="J287" s="263"/>
      <c r="K287" s="263"/>
      <c r="L287" s="268"/>
      <c r="M287" s="269"/>
      <c r="N287" s="270"/>
      <c r="O287" s="270"/>
      <c r="P287" s="270"/>
      <c r="Q287" s="270"/>
      <c r="R287" s="270"/>
      <c r="S287" s="270"/>
      <c r="T287" s="271"/>
      <c r="AT287" s="272" t="s">
        <v>180</v>
      </c>
      <c r="AU287" s="272" t="s">
        <v>85</v>
      </c>
      <c r="AV287" s="13" t="s">
        <v>85</v>
      </c>
      <c r="AW287" s="13" t="s">
        <v>39</v>
      </c>
      <c r="AX287" s="13" t="s">
        <v>24</v>
      </c>
      <c r="AY287" s="272" t="s">
        <v>138</v>
      </c>
    </row>
    <row r="288" spans="2:65" s="1" customFormat="1" ht="16.5" customHeight="1">
      <c r="B288" s="47"/>
      <c r="C288" s="284" t="s">
        <v>453</v>
      </c>
      <c r="D288" s="284" t="s">
        <v>330</v>
      </c>
      <c r="E288" s="285" t="s">
        <v>437</v>
      </c>
      <c r="F288" s="286" t="s">
        <v>438</v>
      </c>
      <c r="G288" s="287" t="s">
        <v>422</v>
      </c>
      <c r="H288" s="288">
        <v>2</v>
      </c>
      <c r="I288" s="289"/>
      <c r="J288" s="290">
        <f>ROUND(I288*H288,2)</f>
        <v>0</v>
      </c>
      <c r="K288" s="286" t="s">
        <v>177</v>
      </c>
      <c r="L288" s="291"/>
      <c r="M288" s="292" t="s">
        <v>22</v>
      </c>
      <c r="N288" s="293" t="s">
        <v>47</v>
      </c>
      <c r="O288" s="48"/>
      <c r="P288" s="243">
        <f>O288*H288</f>
        <v>0</v>
      </c>
      <c r="Q288" s="243">
        <v>0.016</v>
      </c>
      <c r="R288" s="243">
        <f>Q288*H288</f>
        <v>0.032</v>
      </c>
      <c r="S288" s="243">
        <v>0</v>
      </c>
      <c r="T288" s="244">
        <f>S288*H288</f>
        <v>0</v>
      </c>
      <c r="AR288" s="25" t="s">
        <v>218</v>
      </c>
      <c r="AT288" s="25" t="s">
        <v>330</v>
      </c>
      <c r="AU288" s="25" t="s">
        <v>85</v>
      </c>
      <c r="AY288" s="25" t="s">
        <v>138</v>
      </c>
      <c r="BE288" s="245">
        <f>IF(N288="základní",J288,0)</f>
        <v>0</v>
      </c>
      <c r="BF288" s="245">
        <f>IF(N288="snížená",J288,0)</f>
        <v>0</v>
      </c>
      <c r="BG288" s="245">
        <f>IF(N288="zákl. přenesená",J288,0)</f>
        <v>0</v>
      </c>
      <c r="BH288" s="245">
        <f>IF(N288="sníž. přenesená",J288,0)</f>
        <v>0</v>
      </c>
      <c r="BI288" s="245">
        <f>IF(N288="nulová",J288,0)</f>
        <v>0</v>
      </c>
      <c r="BJ288" s="25" t="s">
        <v>24</v>
      </c>
      <c r="BK288" s="245">
        <f>ROUND(I288*H288,2)</f>
        <v>0</v>
      </c>
      <c r="BL288" s="25" t="s">
        <v>137</v>
      </c>
      <c r="BM288" s="25" t="s">
        <v>439</v>
      </c>
    </row>
    <row r="289" spans="2:47" s="1" customFormat="1" ht="13.5">
      <c r="B289" s="47"/>
      <c r="C289" s="75"/>
      <c r="D289" s="246" t="s">
        <v>146</v>
      </c>
      <c r="E289" s="75"/>
      <c r="F289" s="247" t="s">
        <v>438</v>
      </c>
      <c r="G289" s="75"/>
      <c r="H289" s="75"/>
      <c r="I289" s="204"/>
      <c r="J289" s="75"/>
      <c r="K289" s="75"/>
      <c r="L289" s="73"/>
      <c r="M289" s="248"/>
      <c r="N289" s="48"/>
      <c r="O289" s="48"/>
      <c r="P289" s="48"/>
      <c r="Q289" s="48"/>
      <c r="R289" s="48"/>
      <c r="S289" s="48"/>
      <c r="T289" s="96"/>
      <c r="AT289" s="25" t="s">
        <v>146</v>
      </c>
      <c r="AU289" s="25" t="s">
        <v>85</v>
      </c>
    </row>
    <row r="290" spans="2:65" s="1" customFormat="1" ht="16.5" customHeight="1">
      <c r="B290" s="47"/>
      <c r="C290" s="284" t="s">
        <v>459</v>
      </c>
      <c r="D290" s="284" t="s">
        <v>330</v>
      </c>
      <c r="E290" s="285" t="s">
        <v>1416</v>
      </c>
      <c r="F290" s="286" t="s">
        <v>1417</v>
      </c>
      <c r="G290" s="287" t="s">
        <v>422</v>
      </c>
      <c r="H290" s="288">
        <v>2</v>
      </c>
      <c r="I290" s="289"/>
      <c r="J290" s="290">
        <f>ROUND(I290*H290,2)</f>
        <v>0</v>
      </c>
      <c r="K290" s="286" t="s">
        <v>177</v>
      </c>
      <c r="L290" s="291"/>
      <c r="M290" s="292" t="s">
        <v>22</v>
      </c>
      <c r="N290" s="293" t="s">
        <v>47</v>
      </c>
      <c r="O290" s="48"/>
      <c r="P290" s="243">
        <f>O290*H290</f>
        <v>0</v>
      </c>
      <c r="Q290" s="243">
        <v>0.004</v>
      </c>
      <c r="R290" s="243">
        <f>Q290*H290</f>
        <v>0.008</v>
      </c>
      <c r="S290" s="243">
        <v>0</v>
      </c>
      <c r="T290" s="244">
        <f>S290*H290</f>
        <v>0</v>
      </c>
      <c r="AR290" s="25" t="s">
        <v>218</v>
      </c>
      <c r="AT290" s="25" t="s">
        <v>330</v>
      </c>
      <c r="AU290" s="25" t="s">
        <v>85</v>
      </c>
      <c r="AY290" s="25" t="s">
        <v>138</v>
      </c>
      <c r="BE290" s="245">
        <f>IF(N290="základní",J290,0)</f>
        <v>0</v>
      </c>
      <c r="BF290" s="245">
        <f>IF(N290="snížená",J290,0)</f>
        <v>0</v>
      </c>
      <c r="BG290" s="245">
        <f>IF(N290="zákl. přenesená",J290,0)</f>
        <v>0</v>
      </c>
      <c r="BH290" s="245">
        <f>IF(N290="sníž. přenesená",J290,0)</f>
        <v>0</v>
      </c>
      <c r="BI290" s="245">
        <f>IF(N290="nulová",J290,0)</f>
        <v>0</v>
      </c>
      <c r="BJ290" s="25" t="s">
        <v>24</v>
      </c>
      <c r="BK290" s="245">
        <f>ROUND(I290*H290,2)</f>
        <v>0</v>
      </c>
      <c r="BL290" s="25" t="s">
        <v>137</v>
      </c>
      <c r="BM290" s="25" t="s">
        <v>1418</v>
      </c>
    </row>
    <row r="291" spans="2:47" s="1" customFormat="1" ht="13.5">
      <c r="B291" s="47"/>
      <c r="C291" s="75"/>
      <c r="D291" s="246" t="s">
        <v>146</v>
      </c>
      <c r="E291" s="75"/>
      <c r="F291" s="247" t="s">
        <v>1417</v>
      </c>
      <c r="G291" s="75"/>
      <c r="H291" s="75"/>
      <c r="I291" s="204"/>
      <c r="J291" s="75"/>
      <c r="K291" s="75"/>
      <c r="L291" s="73"/>
      <c r="M291" s="248"/>
      <c r="N291" s="48"/>
      <c r="O291" s="48"/>
      <c r="P291" s="48"/>
      <c r="Q291" s="48"/>
      <c r="R291" s="48"/>
      <c r="S291" s="48"/>
      <c r="T291" s="96"/>
      <c r="AT291" s="25" t="s">
        <v>146</v>
      </c>
      <c r="AU291" s="25" t="s">
        <v>85</v>
      </c>
    </row>
    <row r="292" spans="2:65" s="1" customFormat="1" ht="16.5" customHeight="1">
      <c r="B292" s="47"/>
      <c r="C292" s="284" t="s">
        <v>464</v>
      </c>
      <c r="D292" s="284" t="s">
        <v>330</v>
      </c>
      <c r="E292" s="285" t="s">
        <v>441</v>
      </c>
      <c r="F292" s="286" t="s">
        <v>442</v>
      </c>
      <c r="G292" s="287" t="s">
        <v>422</v>
      </c>
      <c r="H292" s="288">
        <v>2</v>
      </c>
      <c r="I292" s="289"/>
      <c r="J292" s="290">
        <f>ROUND(I292*H292,2)</f>
        <v>0</v>
      </c>
      <c r="K292" s="286" t="s">
        <v>22</v>
      </c>
      <c r="L292" s="291"/>
      <c r="M292" s="292" t="s">
        <v>22</v>
      </c>
      <c r="N292" s="293" t="s">
        <v>47</v>
      </c>
      <c r="O292" s="48"/>
      <c r="P292" s="243">
        <f>O292*H292</f>
        <v>0</v>
      </c>
      <c r="Q292" s="243">
        <v>0.0032</v>
      </c>
      <c r="R292" s="243">
        <f>Q292*H292</f>
        <v>0.0064</v>
      </c>
      <c r="S292" s="243">
        <v>0</v>
      </c>
      <c r="T292" s="244">
        <f>S292*H292</f>
        <v>0</v>
      </c>
      <c r="AR292" s="25" t="s">
        <v>218</v>
      </c>
      <c r="AT292" s="25" t="s">
        <v>330</v>
      </c>
      <c r="AU292" s="25" t="s">
        <v>85</v>
      </c>
      <c r="AY292" s="25" t="s">
        <v>138</v>
      </c>
      <c r="BE292" s="245">
        <f>IF(N292="základní",J292,0)</f>
        <v>0</v>
      </c>
      <c r="BF292" s="245">
        <f>IF(N292="snížená",J292,0)</f>
        <v>0</v>
      </c>
      <c r="BG292" s="245">
        <f>IF(N292="zákl. přenesená",J292,0)</f>
        <v>0</v>
      </c>
      <c r="BH292" s="245">
        <f>IF(N292="sníž. přenesená",J292,0)</f>
        <v>0</v>
      </c>
      <c r="BI292" s="245">
        <f>IF(N292="nulová",J292,0)</f>
        <v>0</v>
      </c>
      <c r="BJ292" s="25" t="s">
        <v>24</v>
      </c>
      <c r="BK292" s="245">
        <f>ROUND(I292*H292,2)</f>
        <v>0</v>
      </c>
      <c r="BL292" s="25" t="s">
        <v>137</v>
      </c>
      <c r="BM292" s="25" t="s">
        <v>1419</v>
      </c>
    </row>
    <row r="293" spans="2:47" s="1" customFormat="1" ht="13.5">
      <c r="B293" s="47"/>
      <c r="C293" s="75"/>
      <c r="D293" s="246" t="s">
        <v>146</v>
      </c>
      <c r="E293" s="75"/>
      <c r="F293" s="247" t="s">
        <v>442</v>
      </c>
      <c r="G293" s="75"/>
      <c r="H293" s="75"/>
      <c r="I293" s="204"/>
      <c r="J293" s="75"/>
      <c r="K293" s="75"/>
      <c r="L293" s="73"/>
      <c r="M293" s="248"/>
      <c r="N293" s="48"/>
      <c r="O293" s="48"/>
      <c r="P293" s="48"/>
      <c r="Q293" s="48"/>
      <c r="R293" s="48"/>
      <c r="S293" s="48"/>
      <c r="T293" s="96"/>
      <c r="AT293" s="25" t="s">
        <v>146</v>
      </c>
      <c r="AU293" s="25" t="s">
        <v>85</v>
      </c>
    </row>
    <row r="294" spans="2:65" s="1" customFormat="1" ht="16.5" customHeight="1">
      <c r="B294" s="47"/>
      <c r="C294" s="234" t="s">
        <v>468</v>
      </c>
      <c r="D294" s="234" t="s">
        <v>140</v>
      </c>
      <c r="E294" s="235" t="s">
        <v>460</v>
      </c>
      <c r="F294" s="236" t="s">
        <v>461</v>
      </c>
      <c r="G294" s="237" t="s">
        <v>422</v>
      </c>
      <c r="H294" s="238">
        <v>2</v>
      </c>
      <c r="I294" s="239"/>
      <c r="J294" s="240">
        <f>ROUND(I294*H294,2)</f>
        <v>0</v>
      </c>
      <c r="K294" s="236" t="s">
        <v>177</v>
      </c>
      <c r="L294" s="73"/>
      <c r="M294" s="241" t="s">
        <v>22</v>
      </c>
      <c r="N294" s="242" t="s">
        <v>47</v>
      </c>
      <c r="O294" s="48"/>
      <c r="P294" s="243">
        <f>O294*H294</f>
        <v>0</v>
      </c>
      <c r="Q294" s="243">
        <v>0.00171</v>
      </c>
      <c r="R294" s="243">
        <f>Q294*H294</f>
        <v>0.00342</v>
      </c>
      <c r="S294" s="243">
        <v>0</v>
      </c>
      <c r="T294" s="244">
        <f>S294*H294</f>
        <v>0</v>
      </c>
      <c r="AR294" s="25" t="s">
        <v>137</v>
      </c>
      <c r="AT294" s="25" t="s">
        <v>140</v>
      </c>
      <c r="AU294" s="25" t="s">
        <v>85</v>
      </c>
      <c r="AY294" s="25" t="s">
        <v>138</v>
      </c>
      <c r="BE294" s="245">
        <f>IF(N294="základní",J294,0)</f>
        <v>0</v>
      </c>
      <c r="BF294" s="245">
        <f>IF(N294="snížená",J294,0)</f>
        <v>0</v>
      </c>
      <c r="BG294" s="245">
        <f>IF(N294="zákl. přenesená",J294,0)</f>
        <v>0</v>
      </c>
      <c r="BH294" s="245">
        <f>IF(N294="sníž. přenesená",J294,0)</f>
        <v>0</v>
      </c>
      <c r="BI294" s="245">
        <f>IF(N294="nulová",J294,0)</f>
        <v>0</v>
      </c>
      <c r="BJ294" s="25" t="s">
        <v>24</v>
      </c>
      <c r="BK294" s="245">
        <f>ROUND(I294*H294,2)</f>
        <v>0</v>
      </c>
      <c r="BL294" s="25" t="s">
        <v>137</v>
      </c>
      <c r="BM294" s="25" t="s">
        <v>462</v>
      </c>
    </row>
    <row r="295" spans="2:47" s="1" customFormat="1" ht="13.5">
      <c r="B295" s="47"/>
      <c r="C295" s="75"/>
      <c r="D295" s="246" t="s">
        <v>146</v>
      </c>
      <c r="E295" s="75"/>
      <c r="F295" s="247" t="s">
        <v>463</v>
      </c>
      <c r="G295" s="75"/>
      <c r="H295" s="75"/>
      <c r="I295" s="204"/>
      <c r="J295" s="75"/>
      <c r="K295" s="75"/>
      <c r="L295" s="73"/>
      <c r="M295" s="248"/>
      <c r="N295" s="48"/>
      <c r="O295" s="48"/>
      <c r="P295" s="48"/>
      <c r="Q295" s="48"/>
      <c r="R295" s="48"/>
      <c r="S295" s="48"/>
      <c r="T295" s="96"/>
      <c r="AT295" s="25" t="s">
        <v>146</v>
      </c>
      <c r="AU295" s="25" t="s">
        <v>85</v>
      </c>
    </row>
    <row r="296" spans="2:65" s="1" customFormat="1" ht="16.5" customHeight="1">
      <c r="B296" s="47"/>
      <c r="C296" s="284" t="s">
        <v>474</v>
      </c>
      <c r="D296" s="284" t="s">
        <v>330</v>
      </c>
      <c r="E296" s="285" t="s">
        <v>1420</v>
      </c>
      <c r="F296" s="286" t="s">
        <v>1421</v>
      </c>
      <c r="G296" s="287" t="s">
        <v>422</v>
      </c>
      <c r="H296" s="288">
        <v>2</v>
      </c>
      <c r="I296" s="289"/>
      <c r="J296" s="290">
        <f>ROUND(I296*H296,2)</f>
        <v>0</v>
      </c>
      <c r="K296" s="286" t="s">
        <v>22</v>
      </c>
      <c r="L296" s="291"/>
      <c r="M296" s="292" t="s">
        <v>22</v>
      </c>
      <c r="N296" s="293" t="s">
        <v>47</v>
      </c>
      <c r="O296" s="48"/>
      <c r="P296" s="243">
        <f>O296*H296</f>
        <v>0</v>
      </c>
      <c r="Q296" s="243">
        <v>0.0149</v>
      </c>
      <c r="R296" s="243">
        <f>Q296*H296</f>
        <v>0.0298</v>
      </c>
      <c r="S296" s="243">
        <v>0</v>
      </c>
      <c r="T296" s="244">
        <f>S296*H296</f>
        <v>0</v>
      </c>
      <c r="AR296" s="25" t="s">
        <v>218</v>
      </c>
      <c r="AT296" s="25" t="s">
        <v>330</v>
      </c>
      <c r="AU296" s="25" t="s">
        <v>85</v>
      </c>
      <c r="AY296" s="25" t="s">
        <v>138</v>
      </c>
      <c r="BE296" s="245">
        <f>IF(N296="základní",J296,0)</f>
        <v>0</v>
      </c>
      <c r="BF296" s="245">
        <f>IF(N296="snížená",J296,0)</f>
        <v>0</v>
      </c>
      <c r="BG296" s="245">
        <f>IF(N296="zákl. přenesená",J296,0)</f>
        <v>0</v>
      </c>
      <c r="BH296" s="245">
        <f>IF(N296="sníž. přenesená",J296,0)</f>
        <v>0</v>
      </c>
      <c r="BI296" s="245">
        <f>IF(N296="nulová",J296,0)</f>
        <v>0</v>
      </c>
      <c r="BJ296" s="25" t="s">
        <v>24</v>
      </c>
      <c r="BK296" s="245">
        <f>ROUND(I296*H296,2)</f>
        <v>0</v>
      </c>
      <c r="BL296" s="25" t="s">
        <v>137</v>
      </c>
      <c r="BM296" s="25" t="s">
        <v>467</v>
      </c>
    </row>
    <row r="297" spans="2:47" s="1" customFormat="1" ht="13.5">
      <c r="B297" s="47"/>
      <c r="C297" s="75"/>
      <c r="D297" s="246" t="s">
        <v>146</v>
      </c>
      <c r="E297" s="75"/>
      <c r="F297" s="247" t="s">
        <v>1422</v>
      </c>
      <c r="G297" s="75"/>
      <c r="H297" s="75"/>
      <c r="I297" s="204"/>
      <c r="J297" s="75"/>
      <c r="K297" s="75"/>
      <c r="L297" s="73"/>
      <c r="M297" s="248"/>
      <c r="N297" s="48"/>
      <c r="O297" s="48"/>
      <c r="P297" s="48"/>
      <c r="Q297" s="48"/>
      <c r="R297" s="48"/>
      <c r="S297" s="48"/>
      <c r="T297" s="96"/>
      <c r="AT297" s="25" t="s">
        <v>146</v>
      </c>
      <c r="AU297" s="25" t="s">
        <v>85</v>
      </c>
    </row>
    <row r="298" spans="2:65" s="1" customFormat="1" ht="25.5" customHeight="1">
      <c r="B298" s="47"/>
      <c r="C298" s="234" t="s">
        <v>479</v>
      </c>
      <c r="D298" s="234" t="s">
        <v>140</v>
      </c>
      <c r="E298" s="235" t="s">
        <v>489</v>
      </c>
      <c r="F298" s="236" t="s">
        <v>490</v>
      </c>
      <c r="G298" s="237" t="s">
        <v>203</v>
      </c>
      <c r="H298" s="238">
        <v>398.17</v>
      </c>
      <c r="I298" s="239"/>
      <c r="J298" s="240">
        <f>ROUND(I298*H298,2)</f>
        <v>0</v>
      </c>
      <c r="K298" s="236" t="s">
        <v>177</v>
      </c>
      <c r="L298" s="73"/>
      <c r="M298" s="241" t="s">
        <v>22</v>
      </c>
      <c r="N298" s="242" t="s">
        <v>47</v>
      </c>
      <c r="O298" s="48"/>
      <c r="P298" s="243">
        <f>O298*H298</f>
        <v>0</v>
      </c>
      <c r="Q298" s="243">
        <v>0</v>
      </c>
      <c r="R298" s="243">
        <f>Q298*H298</f>
        <v>0</v>
      </c>
      <c r="S298" s="243">
        <v>0</v>
      </c>
      <c r="T298" s="244">
        <f>S298*H298</f>
        <v>0</v>
      </c>
      <c r="AR298" s="25" t="s">
        <v>137</v>
      </c>
      <c r="AT298" s="25" t="s">
        <v>140</v>
      </c>
      <c r="AU298" s="25" t="s">
        <v>85</v>
      </c>
      <c r="AY298" s="25" t="s">
        <v>138</v>
      </c>
      <c r="BE298" s="245">
        <f>IF(N298="základní",J298,0)</f>
        <v>0</v>
      </c>
      <c r="BF298" s="245">
        <f>IF(N298="snížená",J298,0)</f>
        <v>0</v>
      </c>
      <c r="BG298" s="245">
        <f>IF(N298="zákl. přenesená",J298,0)</f>
        <v>0</v>
      </c>
      <c r="BH298" s="245">
        <f>IF(N298="sníž. přenesená",J298,0)</f>
        <v>0</v>
      </c>
      <c r="BI298" s="245">
        <f>IF(N298="nulová",J298,0)</f>
        <v>0</v>
      </c>
      <c r="BJ298" s="25" t="s">
        <v>24</v>
      </c>
      <c r="BK298" s="245">
        <f>ROUND(I298*H298,2)</f>
        <v>0</v>
      </c>
      <c r="BL298" s="25" t="s">
        <v>137</v>
      </c>
      <c r="BM298" s="25" t="s">
        <v>1423</v>
      </c>
    </row>
    <row r="299" spans="2:47" s="1" customFormat="1" ht="13.5">
      <c r="B299" s="47"/>
      <c r="C299" s="75"/>
      <c r="D299" s="246" t="s">
        <v>146</v>
      </c>
      <c r="E299" s="75"/>
      <c r="F299" s="247" t="s">
        <v>492</v>
      </c>
      <c r="G299" s="75"/>
      <c r="H299" s="75"/>
      <c r="I299" s="204"/>
      <c r="J299" s="75"/>
      <c r="K299" s="75"/>
      <c r="L299" s="73"/>
      <c r="M299" s="248"/>
      <c r="N299" s="48"/>
      <c r="O299" s="48"/>
      <c r="P299" s="48"/>
      <c r="Q299" s="48"/>
      <c r="R299" s="48"/>
      <c r="S299" s="48"/>
      <c r="T299" s="96"/>
      <c r="AT299" s="25" t="s">
        <v>146</v>
      </c>
      <c r="AU299" s="25" t="s">
        <v>85</v>
      </c>
    </row>
    <row r="300" spans="2:65" s="1" customFormat="1" ht="16.5" customHeight="1">
      <c r="B300" s="47"/>
      <c r="C300" s="284" t="s">
        <v>484</v>
      </c>
      <c r="D300" s="284" t="s">
        <v>330</v>
      </c>
      <c r="E300" s="285" t="s">
        <v>494</v>
      </c>
      <c r="F300" s="286" t="s">
        <v>495</v>
      </c>
      <c r="G300" s="287" t="s">
        <v>203</v>
      </c>
      <c r="H300" s="288">
        <v>404.143</v>
      </c>
      <c r="I300" s="289"/>
      <c r="J300" s="290">
        <f>ROUND(I300*H300,2)</f>
        <v>0</v>
      </c>
      <c r="K300" s="286" t="s">
        <v>177</v>
      </c>
      <c r="L300" s="291"/>
      <c r="M300" s="292" t="s">
        <v>22</v>
      </c>
      <c r="N300" s="293" t="s">
        <v>47</v>
      </c>
      <c r="O300" s="48"/>
      <c r="P300" s="243">
        <f>O300*H300</f>
        <v>0</v>
      </c>
      <c r="Q300" s="243">
        <v>0.00211</v>
      </c>
      <c r="R300" s="243">
        <f>Q300*H300</f>
        <v>0.8527417299999999</v>
      </c>
      <c r="S300" s="243">
        <v>0</v>
      </c>
      <c r="T300" s="244">
        <f>S300*H300</f>
        <v>0</v>
      </c>
      <c r="AR300" s="25" t="s">
        <v>218</v>
      </c>
      <c r="AT300" s="25" t="s">
        <v>330</v>
      </c>
      <c r="AU300" s="25" t="s">
        <v>85</v>
      </c>
      <c r="AY300" s="25" t="s">
        <v>138</v>
      </c>
      <c r="BE300" s="245">
        <f>IF(N300="základní",J300,0)</f>
        <v>0</v>
      </c>
      <c r="BF300" s="245">
        <f>IF(N300="snížená",J300,0)</f>
        <v>0</v>
      </c>
      <c r="BG300" s="245">
        <f>IF(N300="zákl. přenesená",J300,0)</f>
        <v>0</v>
      </c>
      <c r="BH300" s="245">
        <f>IF(N300="sníž. přenesená",J300,0)</f>
        <v>0</v>
      </c>
      <c r="BI300" s="245">
        <f>IF(N300="nulová",J300,0)</f>
        <v>0</v>
      </c>
      <c r="BJ300" s="25" t="s">
        <v>24</v>
      </c>
      <c r="BK300" s="245">
        <f>ROUND(I300*H300,2)</f>
        <v>0</v>
      </c>
      <c r="BL300" s="25" t="s">
        <v>137</v>
      </c>
      <c r="BM300" s="25" t="s">
        <v>496</v>
      </c>
    </row>
    <row r="301" spans="2:47" s="1" customFormat="1" ht="13.5">
      <c r="B301" s="47"/>
      <c r="C301" s="75"/>
      <c r="D301" s="246" t="s">
        <v>146</v>
      </c>
      <c r="E301" s="75"/>
      <c r="F301" s="247" t="s">
        <v>495</v>
      </c>
      <c r="G301" s="75"/>
      <c r="H301" s="75"/>
      <c r="I301" s="204"/>
      <c r="J301" s="75"/>
      <c r="K301" s="75"/>
      <c r="L301" s="73"/>
      <c r="M301" s="248"/>
      <c r="N301" s="48"/>
      <c r="O301" s="48"/>
      <c r="P301" s="48"/>
      <c r="Q301" s="48"/>
      <c r="R301" s="48"/>
      <c r="S301" s="48"/>
      <c r="T301" s="96"/>
      <c r="AT301" s="25" t="s">
        <v>146</v>
      </c>
      <c r="AU301" s="25" t="s">
        <v>85</v>
      </c>
    </row>
    <row r="302" spans="2:51" s="13" customFormat="1" ht="13.5">
      <c r="B302" s="262"/>
      <c r="C302" s="263"/>
      <c r="D302" s="246" t="s">
        <v>180</v>
      </c>
      <c r="E302" s="263"/>
      <c r="F302" s="265" t="s">
        <v>1424</v>
      </c>
      <c r="G302" s="263"/>
      <c r="H302" s="266">
        <v>404.143</v>
      </c>
      <c r="I302" s="267"/>
      <c r="J302" s="263"/>
      <c r="K302" s="263"/>
      <c r="L302" s="268"/>
      <c r="M302" s="269"/>
      <c r="N302" s="270"/>
      <c r="O302" s="270"/>
      <c r="P302" s="270"/>
      <c r="Q302" s="270"/>
      <c r="R302" s="270"/>
      <c r="S302" s="270"/>
      <c r="T302" s="271"/>
      <c r="AT302" s="272" t="s">
        <v>180</v>
      </c>
      <c r="AU302" s="272" t="s">
        <v>85</v>
      </c>
      <c r="AV302" s="13" t="s">
        <v>85</v>
      </c>
      <c r="AW302" s="13" t="s">
        <v>6</v>
      </c>
      <c r="AX302" s="13" t="s">
        <v>24</v>
      </c>
      <c r="AY302" s="272" t="s">
        <v>138</v>
      </c>
    </row>
    <row r="303" spans="2:65" s="1" customFormat="1" ht="16.5" customHeight="1">
      <c r="B303" s="47"/>
      <c r="C303" s="234" t="s">
        <v>488</v>
      </c>
      <c r="D303" s="234" t="s">
        <v>140</v>
      </c>
      <c r="E303" s="235" t="s">
        <v>499</v>
      </c>
      <c r="F303" s="236" t="s">
        <v>500</v>
      </c>
      <c r="G303" s="237" t="s">
        <v>422</v>
      </c>
      <c r="H303" s="238">
        <v>72</v>
      </c>
      <c r="I303" s="239"/>
      <c r="J303" s="240">
        <f>ROUND(I303*H303,2)</f>
        <v>0</v>
      </c>
      <c r="K303" s="236" t="s">
        <v>177</v>
      </c>
      <c r="L303" s="73"/>
      <c r="M303" s="241" t="s">
        <v>22</v>
      </c>
      <c r="N303" s="242" t="s">
        <v>47</v>
      </c>
      <c r="O303" s="48"/>
      <c r="P303" s="243">
        <f>O303*H303</f>
        <v>0</v>
      </c>
      <c r="Q303" s="243">
        <v>0</v>
      </c>
      <c r="R303" s="243">
        <f>Q303*H303</f>
        <v>0</v>
      </c>
      <c r="S303" s="243">
        <v>0</v>
      </c>
      <c r="T303" s="244">
        <f>S303*H303</f>
        <v>0</v>
      </c>
      <c r="AR303" s="25" t="s">
        <v>137</v>
      </c>
      <c r="AT303" s="25" t="s">
        <v>140</v>
      </c>
      <c r="AU303" s="25" t="s">
        <v>85</v>
      </c>
      <c r="AY303" s="25" t="s">
        <v>138</v>
      </c>
      <c r="BE303" s="245">
        <f>IF(N303="základní",J303,0)</f>
        <v>0</v>
      </c>
      <c r="BF303" s="245">
        <f>IF(N303="snížená",J303,0)</f>
        <v>0</v>
      </c>
      <c r="BG303" s="245">
        <f>IF(N303="zákl. přenesená",J303,0)</f>
        <v>0</v>
      </c>
      <c r="BH303" s="245">
        <f>IF(N303="sníž. přenesená",J303,0)</f>
        <v>0</v>
      </c>
      <c r="BI303" s="245">
        <f>IF(N303="nulová",J303,0)</f>
        <v>0</v>
      </c>
      <c r="BJ303" s="25" t="s">
        <v>24</v>
      </c>
      <c r="BK303" s="245">
        <f>ROUND(I303*H303,2)</f>
        <v>0</v>
      </c>
      <c r="BL303" s="25" t="s">
        <v>137</v>
      </c>
      <c r="BM303" s="25" t="s">
        <v>1425</v>
      </c>
    </row>
    <row r="304" spans="2:47" s="1" customFormat="1" ht="13.5">
      <c r="B304" s="47"/>
      <c r="C304" s="75"/>
      <c r="D304" s="246" t="s">
        <v>146</v>
      </c>
      <c r="E304" s="75"/>
      <c r="F304" s="247" t="s">
        <v>502</v>
      </c>
      <c r="G304" s="75"/>
      <c r="H304" s="75"/>
      <c r="I304" s="204"/>
      <c r="J304" s="75"/>
      <c r="K304" s="75"/>
      <c r="L304" s="73"/>
      <c r="M304" s="248"/>
      <c r="N304" s="48"/>
      <c r="O304" s="48"/>
      <c r="P304" s="48"/>
      <c r="Q304" s="48"/>
      <c r="R304" s="48"/>
      <c r="S304" s="48"/>
      <c r="T304" s="96"/>
      <c r="AT304" s="25" t="s">
        <v>146</v>
      </c>
      <c r="AU304" s="25" t="s">
        <v>85</v>
      </c>
    </row>
    <row r="305" spans="2:65" s="1" customFormat="1" ht="16.5" customHeight="1">
      <c r="B305" s="47"/>
      <c r="C305" s="284" t="s">
        <v>493</v>
      </c>
      <c r="D305" s="284" t="s">
        <v>330</v>
      </c>
      <c r="E305" s="285" t="s">
        <v>883</v>
      </c>
      <c r="F305" s="286" t="s">
        <v>505</v>
      </c>
      <c r="G305" s="287" t="s">
        <v>422</v>
      </c>
      <c r="H305" s="288">
        <v>72</v>
      </c>
      <c r="I305" s="289"/>
      <c r="J305" s="290">
        <f>ROUND(I305*H305,2)</f>
        <v>0</v>
      </c>
      <c r="K305" s="286" t="s">
        <v>177</v>
      </c>
      <c r="L305" s="291"/>
      <c r="M305" s="292" t="s">
        <v>22</v>
      </c>
      <c r="N305" s="293" t="s">
        <v>47</v>
      </c>
      <c r="O305" s="48"/>
      <c r="P305" s="243">
        <f>O305*H305</f>
        <v>0</v>
      </c>
      <c r="Q305" s="243">
        <v>0.00039</v>
      </c>
      <c r="R305" s="243">
        <f>Q305*H305</f>
        <v>0.02808</v>
      </c>
      <c r="S305" s="243">
        <v>0</v>
      </c>
      <c r="T305" s="244">
        <f>S305*H305</f>
        <v>0</v>
      </c>
      <c r="AR305" s="25" t="s">
        <v>218</v>
      </c>
      <c r="AT305" s="25" t="s">
        <v>330</v>
      </c>
      <c r="AU305" s="25" t="s">
        <v>85</v>
      </c>
      <c r="AY305" s="25" t="s">
        <v>138</v>
      </c>
      <c r="BE305" s="245">
        <f>IF(N305="základní",J305,0)</f>
        <v>0</v>
      </c>
      <c r="BF305" s="245">
        <f>IF(N305="snížená",J305,0)</f>
        <v>0</v>
      </c>
      <c r="BG305" s="245">
        <f>IF(N305="zákl. přenesená",J305,0)</f>
        <v>0</v>
      </c>
      <c r="BH305" s="245">
        <f>IF(N305="sníž. přenesená",J305,0)</f>
        <v>0</v>
      </c>
      <c r="BI305" s="245">
        <f>IF(N305="nulová",J305,0)</f>
        <v>0</v>
      </c>
      <c r="BJ305" s="25" t="s">
        <v>24</v>
      </c>
      <c r="BK305" s="245">
        <f>ROUND(I305*H305,2)</f>
        <v>0</v>
      </c>
      <c r="BL305" s="25" t="s">
        <v>137</v>
      </c>
      <c r="BM305" s="25" t="s">
        <v>1426</v>
      </c>
    </row>
    <row r="306" spans="2:47" s="1" customFormat="1" ht="13.5">
      <c r="B306" s="47"/>
      <c r="C306" s="75"/>
      <c r="D306" s="246" t="s">
        <v>146</v>
      </c>
      <c r="E306" s="75"/>
      <c r="F306" s="247" t="s">
        <v>505</v>
      </c>
      <c r="G306" s="75"/>
      <c r="H306" s="75"/>
      <c r="I306" s="204"/>
      <c r="J306" s="75"/>
      <c r="K306" s="75"/>
      <c r="L306" s="73"/>
      <c r="M306" s="248"/>
      <c r="N306" s="48"/>
      <c r="O306" s="48"/>
      <c r="P306" s="48"/>
      <c r="Q306" s="48"/>
      <c r="R306" s="48"/>
      <c r="S306" s="48"/>
      <c r="T306" s="96"/>
      <c r="AT306" s="25" t="s">
        <v>146</v>
      </c>
      <c r="AU306" s="25" t="s">
        <v>85</v>
      </c>
    </row>
    <row r="307" spans="2:65" s="1" customFormat="1" ht="16.5" customHeight="1">
      <c r="B307" s="47"/>
      <c r="C307" s="234" t="s">
        <v>498</v>
      </c>
      <c r="D307" s="234" t="s">
        <v>140</v>
      </c>
      <c r="E307" s="235" t="s">
        <v>1427</v>
      </c>
      <c r="F307" s="236" t="s">
        <v>1428</v>
      </c>
      <c r="G307" s="237" t="s">
        <v>422</v>
      </c>
      <c r="H307" s="238">
        <v>2</v>
      </c>
      <c r="I307" s="239"/>
      <c r="J307" s="240">
        <f>ROUND(I307*H307,2)</f>
        <v>0</v>
      </c>
      <c r="K307" s="236" t="s">
        <v>177</v>
      </c>
      <c r="L307" s="73"/>
      <c r="M307" s="241" t="s">
        <v>22</v>
      </c>
      <c r="N307" s="242" t="s">
        <v>47</v>
      </c>
      <c r="O307" s="48"/>
      <c r="P307" s="243">
        <f>O307*H307</f>
        <v>0</v>
      </c>
      <c r="Q307" s="243">
        <v>0</v>
      </c>
      <c r="R307" s="243">
        <f>Q307*H307</f>
        <v>0</v>
      </c>
      <c r="S307" s="243">
        <v>0</v>
      </c>
      <c r="T307" s="244">
        <f>S307*H307</f>
        <v>0</v>
      </c>
      <c r="AR307" s="25" t="s">
        <v>137</v>
      </c>
      <c r="AT307" s="25" t="s">
        <v>140</v>
      </c>
      <c r="AU307" s="25" t="s">
        <v>85</v>
      </c>
      <c r="AY307" s="25" t="s">
        <v>138</v>
      </c>
      <c r="BE307" s="245">
        <f>IF(N307="základní",J307,0)</f>
        <v>0</v>
      </c>
      <c r="BF307" s="245">
        <f>IF(N307="snížená",J307,0)</f>
        <v>0</v>
      </c>
      <c r="BG307" s="245">
        <f>IF(N307="zákl. přenesená",J307,0)</f>
        <v>0</v>
      </c>
      <c r="BH307" s="245">
        <f>IF(N307="sníž. přenesená",J307,0)</f>
        <v>0</v>
      </c>
      <c r="BI307" s="245">
        <f>IF(N307="nulová",J307,0)</f>
        <v>0</v>
      </c>
      <c r="BJ307" s="25" t="s">
        <v>24</v>
      </c>
      <c r="BK307" s="245">
        <f>ROUND(I307*H307,2)</f>
        <v>0</v>
      </c>
      <c r="BL307" s="25" t="s">
        <v>137</v>
      </c>
      <c r="BM307" s="25" t="s">
        <v>1429</v>
      </c>
    </row>
    <row r="308" spans="2:47" s="1" customFormat="1" ht="13.5">
      <c r="B308" s="47"/>
      <c r="C308" s="75"/>
      <c r="D308" s="246" t="s">
        <v>146</v>
      </c>
      <c r="E308" s="75"/>
      <c r="F308" s="247" t="s">
        <v>1430</v>
      </c>
      <c r="G308" s="75"/>
      <c r="H308" s="75"/>
      <c r="I308" s="204"/>
      <c r="J308" s="75"/>
      <c r="K308" s="75"/>
      <c r="L308" s="73"/>
      <c r="M308" s="248"/>
      <c r="N308" s="48"/>
      <c r="O308" s="48"/>
      <c r="P308" s="48"/>
      <c r="Q308" s="48"/>
      <c r="R308" s="48"/>
      <c r="S308" s="48"/>
      <c r="T308" s="96"/>
      <c r="AT308" s="25" t="s">
        <v>146</v>
      </c>
      <c r="AU308" s="25" t="s">
        <v>85</v>
      </c>
    </row>
    <row r="309" spans="2:65" s="1" customFormat="1" ht="16.5" customHeight="1">
      <c r="B309" s="47"/>
      <c r="C309" s="284" t="s">
        <v>503</v>
      </c>
      <c r="D309" s="284" t="s">
        <v>330</v>
      </c>
      <c r="E309" s="285" t="s">
        <v>1431</v>
      </c>
      <c r="F309" s="286" t="s">
        <v>1432</v>
      </c>
      <c r="G309" s="287" t="s">
        <v>422</v>
      </c>
      <c r="H309" s="288">
        <v>1</v>
      </c>
      <c r="I309" s="289"/>
      <c r="J309" s="290">
        <f>ROUND(I309*H309,2)</f>
        <v>0</v>
      </c>
      <c r="K309" s="286" t="s">
        <v>177</v>
      </c>
      <c r="L309" s="291"/>
      <c r="M309" s="292" t="s">
        <v>22</v>
      </c>
      <c r="N309" s="293" t="s">
        <v>47</v>
      </c>
      <c r="O309" s="48"/>
      <c r="P309" s="243">
        <f>O309*H309</f>
        <v>0</v>
      </c>
      <c r="Q309" s="243">
        <v>0.00056</v>
      </c>
      <c r="R309" s="243">
        <f>Q309*H309</f>
        <v>0.00056</v>
      </c>
      <c r="S309" s="243">
        <v>0</v>
      </c>
      <c r="T309" s="244">
        <f>S309*H309</f>
        <v>0</v>
      </c>
      <c r="AR309" s="25" t="s">
        <v>218</v>
      </c>
      <c r="AT309" s="25" t="s">
        <v>330</v>
      </c>
      <c r="AU309" s="25" t="s">
        <v>85</v>
      </c>
      <c r="AY309" s="25" t="s">
        <v>138</v>
      </c>
      <c r="BE309" s="245">
        <f>IF(N309="základní",J309,0)</f>
        <v>0</v>
      </c>
      <c r="BF309" s="245">
        <f>IF(N309="snížená",J309,0)</f>
        <v>0</v>
      </c>
      <c r="BG309" s="245">
        <f>IF(N309="zákl. přenesená",J309,0)</f>
        <v>0</v>
      </c>
      <c r="BH309" s="245">
        <f>IF(N309="sníž. přenesená",J309,0)</f>
        <v>0</v>
      </c>
      <c r="BI309" s="245">
        <f>IF(N309="nulová",J309,0)</f>
        <v>0</v>
      </c>
      <c r="BJ309" s="25" t="s">
        <v>24</v>
      </c>
      <c r="BK309" s="245">
        <f>ROUND(I309*H309,2)</f>
        <v>0</v>
      </c>
      <c r="BL309" s="25" t="s">
        <v>137</v>
      </c>
      <c r="BM309" s="25" t="s">
        <v>1433</v>
      </c>
    </row>
    <row r="310" spans="2:47" s="1" customFormat="1" ht="13.5">
      <c r="B310" s="47"/>
      <c r="C310" s="75"/>
      <c r="D310" s="246" t="s">
        <v>146</v>
      </c>
      <c r="E310" s="75"/>
      <c r="F310" s="247" t="s">
        <v>1432</v>
      </c>
      <c r="G310" s="75"/>
      <c r="H310" s="75"/>
      <c r="I310" s="204"/>
      <c r="J310" s="75"/>
      <c r="K310" s="75"/>
      <c r="L310" s="73"/>
      <c r="M310" s="248"/>
      <c r="N310" s="48"/>
      <c r="O310" s="48"/>
      <c r="P310" s="48"/>
      <c r="Q310" s="48"/>
      <c r="R310" s="48"/>
      <c r="S310" s="48"/>
      <c r="T310" s="96"/>
      <c r="AT310" s="25" t="s">
        <v>146</v>
      </c>
      <c r="AU310" s="25" t="s">
        <v>85</v>
      </c>
    </row>
    <row r="311" spans="2:65" s="1" customFormat="1" ht="16.5" customHeight="1">
      <c r="B311" s="47"/>
      <c r="C311" s="284" t="s">
        <v>507</v>
      </c>
      <c r="D311" s="284" t="s">
        <v>330</v>
      </c>
      <c r="E311" s="285" t="s">
        <v>1434</v>
      </c>
      <c r="F311" s="286" t="s">
        <v>1435</v>
      </c>
      <c r="G311" s="287" t="s">
        <v>422</v>
      </c>
      <c r="H311" s="288">
        <v>1</v>
      </c>
      <c r="I311" s="289"/>
      <c r="J311" s="290">
        <f>ROUND(I311*H311,2)</f>
        <v>0</v>
      </c>
      <c r="K311" s="286" t="s">
        <v>22</v>
      </c>
      <c r="L311" s="291"/>
      <c r="M311" s="292" t="s">
        <v>22</v>
      </c>
      <c r="N311" s="293" t="s">
        <v>47</v>
      </c>
      <c r="O311" s="48"/>
      <c r="P311" s="243">
        <f>O311*H311</f>
        <v>0</v>
      </c>
      <c r="Q311" s="243">
        <v>0.00056</v>
      </c>
      <c r="R311" s="243">
        <f>Q311*H311</f>
        <v>0.00056</v>
      </c>
      <c r="S311" s="243">
        <v>0</v>
      </c>
      <c r="T311" s="244">
        <f>S311*H311</f>
        <v>0</v>
      </c>
      <c r="AR311" s="25" t="s">
        <v>218</v>
      </c>
      <c r="AT311" s="25" t="s">
        <v>330</v>
      </c>
      <c r="AU311" s="25" t="s">
        <v>85</v>
      </c>
      <c r="AY311" s="25" t="s">
        <v>138</v>
      </c>
      <c r="BE311" s="245">
        <f>IF(N311="základní",J311,0)</f>
        <v>0</v>
      </c>
      <c r="BF311" s="245">
        <f>IF(N311="snížená",J311,0)</f>
        <v>0</v>
      </c>
      <c r="BG311" s="245">
        <f>IF(N311="zákl. přenesená",J311,0)</f>
        <v>0</v>
      </c>
      <c r="BH311" s="245">
        <f>IF(N311="sníž. přenesená",J311,0)</f>
        <v>0</v>
      </c>
      <c r="BI311" s="245">
        <f>IF(N311="nulová",J311,0)</f>
        <v>0</v>
      </c>
      <c r="BJ311" s="25" t="s">
        <v>24</v>
      </c>
      <c r="BK311" s="245">
        <f>ROUND(I311*H311,2)</f>
        <v>0</v>
      </c>
      <c r="BL311" s="25" t="s">
        <v>137</v>
      </c>
      <c r="BM311" s="25" t="s">
        <v>1436</v>
      </c>
    </row>
    <row r="312" spans="2:47" s="1" customFormat="1" ht="13.5">
      <c r="B312" s="47"/>
      <c r="C312" s="75"/>
      <c r="D312" s="246" t="s">
        <v>146</v>
      </c>
      <c r="E312" s="75"/>
      <c r="F312" s="247" t="s">
        <v>1435</v>
      </c>
      <c r="G312" s="75"/>
      <c r="H312" s="75"/>
      <c r="I312" s="204"/>
      <c r="J312" s="75"/>
      <c r="K312" s="75"/>
      <c r="L312" s="73"/>
      <c r="M312" s="248"/>
      <c r="N312" s="48"/>
      <c r="O312" s="48"/>
      <c r="P312" s="48"/>
      <c r="Q312" s="48"/>
      <c r="R312" s="48"/>
      <c r="S312" s="48"/>
      <c r="T312" s="96"/>
      <c r="AT312" s="25" t="s">
        <v>146</v>
      </c>
      <c r="AU312" s="25" t="s">
        <v>85</v>
      </c>
    </row>
    <row r="313" spans="2:65" s="1" customFormat="1" ht="16.5" customHeight="1">
      <c r="B313" s="47"/>
      <c r="C313" s="234" t="s">
        <v>512</v>
      </c>
      <c r="D313" s="234" t="s">
        <v>140</v>
      </c>
      <c r="E313" s="235" t="s">
        <v>1437</v>
      </c>
      <c r="F313" s="236" t="s">
        <v>1438</v>
      </c>
      <c r="G313" s="237" t="s">
        <v>422</v>
      </c>
      <c r="H313" s="238">
        <v>3</v>
      </c>
      <c r="I313" s="239"/>
      <c r="J313" s="240">
        <f>ROUND(I313*H313,2)</f>
        <v>0</v>
      </c>
      <c r="K313" s="236" t="s">
        <v>177</v>
      </c>
      <c r="L313" s="73"/>
      <c r="M313" s="241" t="s">
        <v>22</v>
      </c>
      <c r="N313" s="242" t="s">
        <v>47</v>
      </c>
      <c r="O313" s="48"/>
      <c r="P313" s="243">
        <f>O313*H313</f>
        <v>0</v>
      </c>
      <c r="Q313" s="243">
        <v>0</v>
      </c>
      <c r="R313" s="243">
        <f>Q313*H313</f>
        <v>0</v>
      </c>
      <c r="S313" s="243">
        <v>0</v>
      </c>
      <c r="T313" s="244">
        <f>S313*H313</f>
        <v>0</v>
      </c>
      <c r="AR313" s="25" t="s">
        <v>137</v>
      </c>
      <c r="AT313" s="25" t="s">
        <v>140</v>
      </c>
      <c r="AU313" s="25" t="s">
        <v>85</v>
      </c>
      <c r="AY313" s="25" t="s">
        <v>138</v>
      </c>
      <c r="BE313" s="245">
        <f>IF(N313="základní",J313,0)</f>
        <v>0</v>
      </c>
      <c r="BF313" s="245">
        <f>IF(N313="snížená",J313,0)</f>
        <v>0</v>
      </c>
      <c r="BG313" s="245">
        <f>IF(N313="zákl. přenesená",J313,0)</f>
        <v>0</v>
      </c>
      <c r="BH313" s="245">
        <f>IF(N313="sníž. přenesená",J313,0)</f>
        <v>0</v>
      </c>
      <c r="BI313" s="245">
        <f>IF(N313="nulová",J313,0)</f>
        <v>0</v>
      </c>
      <c r="BJ313" s="25" t="s">
        <v>24</v>
      </c>
      <c r="BK313" s="245">
        <f>ROUND(I313*H313,2)</f>
        <v>0</v>
      </c>
      <c r="BL313" s="25" t="s">
        <v>137</v>
      </c>
      <c r="BM313" s="25" t="s">
        <v>1439</v>
      </c>
    </row>
    <row r="314" spans="2:47" s="1" customFormat="1" ht="13.5">
      <c r="B314" s="47"/>
      <c r="C314" s="75"/>
      <c r="D314" s="246" t="s">
        <v>146</v>
      </c>
      <c r="E314" s="75"/>
      <c r="F314" s="247" t="s">
        <v>1440</v>
      </c>
      <c r="G314" s="75"/>
      <c r="H314" s="75"/>
      <c r="I314" s="204"/>
      <c r="J314" s="75"/>
      <c r="K314" s="75"/>
      <c r="L314" s="73"/>
      <c r="M314" s="248"/>
      <c r="N314" s="48"/>
      <c r="O314" s="48"/>
      <c r="P314" s="48"/>
      <c r="Q314" s="48"/>
      <c r="R314" s="48"/>
      <c r="S314" s="48"/>
      <c r="T314" s="96"/>
      <c r="AT314" s="25" t="s">
        <v>146</v>
      </c>
      <c r="AU314" s="25" t="s">
        <v>85</v>
      </c>
    </row>
    <row r="315" spans="2:65" s="1" customFormat="1" ht="16.5" customHeight="1">
      <c r="B315" s="47"/>
      <c r="C315" s="284" t="s">
        <v>516</v>
      </c>
      <c r="D315" s="284" t="s">
        <v>330</v>
      </c>
      <c r="E315" s="285" t="s">
        <v>1441</v>
      </c>
      <c r="F315" s="286" t="s">
        <v>1442</v>
      </c>
      <c r="G315" s="287" t="s">
        <v>422</v>
      </c>
      <c r="H315" s="288">
        <v>3</v>
      </c>
      <c r="I315" s="289"/>
      <c r="J315" s="290">
        <f>ROUND(I315*H315,2)</f>
        <v>0</v>
      </c>
      <c r="K315" s="286" t="s">
        <v>22</v>
      </c>
      <c r="L315" s="291"/>
      <c r="M315" s="292" t="s">
        <v>22</v>
      </c>
      <c r="N315" s="293" t="s">
        <v>47</v>
      </c>
      <c r="O315" s="48"/>
      <c r="P315" s="243">
        <f>O315*H315</f>
        <v>0</v>
      </c>
      <c r="Q315" s="243">
        <v>0.00068</v>
      </c>
      <c r="R315" s="243">
        <f>Q315*H315</f>
        <v>0.00204</v>
      </c>
      <c r="S315" s="243">
        <v>0</v>
      </c>
      <c r="T315" s="244">
        <f>S315*H315</f>
        <v>0</v>
      </c>
      <c r="AR315" s="25" t="s">
        <v>218</v>
      </c>
      <c r="AT315" s="25" t="s">
        <v>330</v>
      </c>
      <c r="AU315" s="25" t="s">
        <v>85</v>
      </c>
      <c r="AY315" s="25" t="s">
        <v>138</v>
      </c>
      <c r="BE315" s="245">
        <f>IF(N315="základní",J315,0)</f>
        <v>0</v>
      </c>
      <c r="BF315" s="245">
        <f>IF(N315="snížená",J315,0)</f>
        <v>0</v>
      </c>
      <c r="BG315" s="245">
        <f>IF(N315="zákl. přenesená",J315,0)</f>
        <v>0</v>
      </c>
      <c r="BH315" s="245">
        <f>IF(N315="sníž. přenesená",J315,0)</f>
        <v>0</v>
      </c>
      <c r="BI315" s="245">
        <f>IF(N315="nulová",J315,0)</f>
        <v>0</v>
      </c>
      <c r="BJ315" s="25" t="s">
        <v>24</v>
      </c>
      <c r="BK315" s="245">
        <f>ROUND(I315*H315,2)</f>
        <v>0</v>
      </c>
      <c r="BL315" s="25" t="s">
        <v>137</v>
      </c>
      <c r="BM315" s="25" t="s">
        <v>1443</v>
      </c>
    </row>
    <row r="316" spans="2:47" s="1" customFormat="1" ht="13.5">
      <c r="B316" s="47"/>
      <c r="C316" s="75"/>
      <c r="D316" s="246" t="s">
        <v>146</v>
      </c>
      <c r="E316" s="75"/>
      <c r="F316" s="247" t="s">
        <v>1444</v>
      </c>
      <c r="G316" s="75"/>
      <c r="H316" s="75"/>
      <c r="I316" s="204"/>
      <c r="J316" s="75"/>
      <c r="K316" s="75"/>
      <c r="L316" s="73"/>
      <c r="M316" s="248"/>
      <c r="N316" s="48"/>
      <c r="O316" s="48"/>
      <c r="P316" s="48"/>
      <c r="Q316" s="48"/>
      <c r="R316" s="48"/>
      <c r="S316" s="48"/>
      <c r="T316" s="96"/>
      <c r="AT316" s="25" t="s">
        <v>146</v>
      </c>
      <c r="AU316" s="25" t="s">
        <v>85</v>
      </c>
    </row>
    <row r="317" spans="2:65" s="1" customFormat="1" ht="16.5" customHeight="1">
      <c r="B317" s="47"/>
      <c r="C317" s="234" t="s">
        <v>521</v>
      </c>
      <c r="D317" s="234" t="s">
        <v>140</v>
      </c>
      <c r="E317" s="235" t="s">
        <v>517</v>
      </c>
      <c r="F317" s="236" t="s">
        <v>518</v>
      </c>
      <c r="G317" s="237" t="s">
        <v>422</v>
      </c>
      <c r="H317" s="238">
        <v>4</v>
      </c>
      <c r="I317" s="239"/>
      <c r="J317" s="240">
        <f>ROUND(I317*H317,2)</f>
        <v>0</v>
      </c>
      <c r="K317" s="236" t="s">
        <v>177</v>
      </c>
      <c r="L317" s="73"/>
      <c r="M317" s="241" t="s">
        <v>22</v>
      </c>
      <c r="N317" s="242" t="s">
        <v>47</v>
      </c>
      <c r="O317" s="48"/>
      <c r="P317" s="243">
        <f>O317*H317</f>
        <v>0</v>
      </c>
      <c r="Q317" s="243">
        <v>0.00162</v>
      </c>
      <c r="R317" s="243">
        <f>Q317*H317</f>
        <v>0.00648</v>
      </c>
      <c r="S317" s="243">
        <v>0</v>
      </c>
      <c r="T317" s="244">
        <f>S317*H317</f>
        <v>0</v>
      </c>
      <c r="AR317" s="25" t="s">
        <v>137</v>
      </c>
      <c r="AT317" s="25" t="s">
        <v>140</v>
      </c>
      <c r="AU317" s="25" t="s">
        <v>85</v>
      </c>
      <c r="AY317" s="25" t="s">
        <v>138</v>
      </c>
      <c r="BE317" s="245">
        <f>IF(N317="základní",J317,0)</f>
        <v>0</v>
      </c>
      <c r="BF317" s="245">
        <f>IF(N317="snížená",J317,0)</f>
        <v>0</v>
      </c>
      <c r="BG317" s="245">
        <f>IF(N317="zákl. přenesená",J317,0)</f>
        <v>0</v>
      </c>
      <c r="BH317" s="245">
        <f>IF(N317="sníž. přenesená",J317,0)</f>
        <v>0</v>
      </c>
      <c r="BI317" s="245">
        <f>IF(N317="nulová",J317,0)</f>
        <v>0</v>
      </c>
      <c r="BJ317" s="25" t="s">
        <v>24</v>
      </c>
      <c r="BK317" s="245">
        <f>ROUND(I317*H317,2)</f>
        <v>0</v>
      </c>
      <c r="BL317" s="25" t="s">
        <v>137</v>
      </c>
      <c r="BM317" s="25" t="s">
        <v>519</v>
      </c>
    </row>
    <row r="318" spans="2:47" s="1" customFormat="1" ht="13.5">
      <c r="B318" s="47"/>
      <c r="C318" s="75"/>
      <c r="D318" s="246" t="s">
        <v>146</v>
      </c>
      <c r="E318" s="75"/>
      <c r="F318" s="247" t="s">
        <v>520</v>
      </c>
      <c r="G318" s="75"/>
      <c r="H318" s="75"/>
      <c r="I318" s="204"/>
      <c r="J318" s="75"/>
      <c r="K318" s="75"/>
      <c r="L318" s="73"/>
      <c r="M318" s="248"/>
      <c r="N318" s="48"/>
      <c r="O318" s="48"/>
      <c r="P318" s="48"/>
      <c r="Q318" s="48"/>
      <c r="R318" s="48"/>
      <c r="S318" s="48"/>
      <c r="T318" s="96"/>
      <c r="AT318" s="25" t="s">
        <v>146</v>
      </c>
      <c r="AU318" s="25" t="s">
        <v>85</v>
      </c>
    </row>
    <row r="319" spans="2:65" s="1" customFormat="1" ht="16.5" customHeight="1">
      <c r="B319" s="47"/>
      <c r="C319" s="284" t="s">
        <v>525</v>
      </c>
      <c r="D319" s="284" t="s">
        <v>330</v>
      </c>
      <c r="E319" s="285" t="s">
        <v>522</v>
      </c>
      <c r="F319" s="286" t="s">
        <v>523</v>
      </c>
      <c r="G319" s="287" t="s">
        <v>422</v>
      </c>
      <c r="H319" s="288">
        <v>4</v>
      </c>
      <c r="I319" s="289"/>
      <c r="J319" s="290">
        <f>ROUND(I319*H319,2)</f>
        <v>0</v>
      </c>
      <c r="K319" s="286" t="s">
        <v>177</v>
      </c>
      <c r="L319" s="291"/>
      <c r="M319" s="292" t="s">
        <v>22</v>
      </c>
      <c r="N319" s="293" t="s">
        <v>47</v>
      </c>
      <c r="O319" s="48"/>
      <c r="P319" s="243">
        <f>O319*H319</f>
        <v>0</v>
      </c>
      <c r="Q319" s="243">
        <v>0.01847</v>
      </c>
      <c r="R319" s="243">
        <f>Q319*H319</f>
        <v>0.07388</v>
      </c>
      <c r="S319" s="243">
        <v>0</v>
      </c>
      <c r="T319" s="244">
        <f>S319*H319</f>
        <v>0</v>
      </c>
      <c r="AR319" s="25" t="s">
        <v>218</v>
      </c>
      <c r="AT319" s="25" t="s">
        <v>330</v>
      </c>
      <c r="AU319" s="25" t="s">
        <v>85</v>
      </c>
      <c r="AY319" s="25" t="s">
        <v>138</v>
      </c>
      <c r="BE319" s="245">
        <f>IF(N319="základní",J319,0)</f>
        <v>0</v>
      </c>
      <c r="BF319" s="245">
        <f>IF(N319="snížená",J319,0)</f>
        <v>0</v>
      </c>
      <c r="BG319" s="245">
        <f>IF(N319="zákl. přenesená",J319,0)</f>
        <v>0</v>
      </c>
      <c r="BH319" s="245">
        <f>IF(N319="sníž. přenesená",J319,0)</f>
        <v>0</v>
      </c>
      <c r="BI319" s="245">
        <f>IF(N319="nulová",J319,0)</f>
        <v>0</v>
      </c>
      <c r="BJ319" s="25" t="s">
        <v>24</v>
      </c>
      <c r="BK319" s="245">
        <f>ROUND(I319*H319,2)</f>
        <v>0</v>
      </c>
      <c r="BL319" s="25" t="s">
        <v>137</v>
      </c>
      <c r="BM319" s="25" t="s">
        <v>524</v>
      </c>
    </row>
    <row r="320" spans="2:47" s="1" customFormat="1" ht="13.5">
      <c r="B320" s="47"/>
      <c r="C320" s="75"/>
      <c r="D320" s="246" t="s">
        <v>146</v>
      </c>
      <c r="E320" s="75"/>
      <c r="F320" s="247" t="s">
        <v>523</v>
      </c>
      <c r="G320" s="75"/>
      <c r="H320" s="75"/>
      <c r="I320" s="204"/>
      <c r="J320" s="75"/>
      <c r="K320" s="75"/>
      <c r="L320" s="73"/>
      <c r="M320" s="248"/>
      <c r="N320" s="48"/>
      <c r="O320" s="48"/>
      <c r="P320" s="48"/>
      <c r="Q320" s="48"/>
      <c r="R320" s="48"/>
      <c r="S320" s="48"/>
      <c r="T320" s="96"/>
      <c r="AT320" s="25" t="s">
        <v>146</v>
      </c>
      <c r="AU320" s="25" t="s">
        <v>85</v>
      </c>
    </row>
    <row r="321" spans="2:65" s="1" customFormat="1" ht="16.5" customHeight="1">
      <c r="B321" s="47"/>
      <c r="C321" s="284" t="s">
        <v>529</v>
      </c>
      <c r="D321" s="284" t="s">
        <v>330</v>
      </c>
      <c r="E321" s="285" t="s">
        <v>526</v>
      </c>
      <c r="F321" s="286" t="s">
        <v>527</v>
      </c>
      <c r="G321" s="287" t="s">
        <v>456</v>
      </c>
      <c r="H321" s="288">
        <v>4</v>
      </c>
      <c r="I321" s="289"/>
      <c r="J321" s="290">
        <f>ROUND(I321*H321,2)</f>
        <v>0</v>
      </c>
      <c r="K321" s="286" t="s">
        <v>22</v>
      </c>
      <c r="L321" s="291"/>
      <c r="M321" s="292" t="s">
        <v>22</v>
      </c>
      <c r="N321" s="293" t="s">
        <v>47</v>
      </c>
      <c r="O321" s="48"/>
      <c r="P321" s="243">
        <f>O321*H321</f>
        <v>0</v>
      </c>
      <c r="Q321" s="243">
        <v>0.0073</v>
      </c>
      <c r="R321" s="243">
        <f>Q321*H321</f>
        <v>0.0292</v>
      </c>
      <c r="S321" s="243">
        <v>0</v>
      </c>
      <c r="T321" s="244">
        <f>S321*H321</f>
        <v>0</v>
      </c>
      <c r="AR321" s="25" t="s">
        <v>218</v>
      </c>
      <c r="AT321" s="25" t="s">
        <v>330</v>
      </c>
      <c r="AU321" s="25" t="s">
        <v>85</v>
      </c>
      <c r="AY321" s="25" t="s">
        <v>138</v>
      </c>
      <c r="BE321" s="245">
        <f>IF(N321="základní",J321,0)</f>
        <v>0</v>
      </c>
      <c r="BF321" s="245">
        <f>IF(N321="snížená",J321,0)</f>
        <v>0</v>
      </c>
      <c r="BG321" s="245">
        <f>IF(N321="zákl. přenesená",J321,0)</f>
        <v>0</v>
      </c>
      <c r="BH321" s="245">
        <f>IF(N321="sníž. přenesená",J321,0)</f>
        <v>0</v>
      </c>
      <c r="BI321" s="245">
        <f>IF(N321="nulová",J321,0)</f>
        <v>0</v>
      </c>
      <c r="BJ321" s="25" t="s">
        <v>24</v>
      </c>
      <c r="BK321" s="245">
        <f>ROUND(I321*H321,2)</f>
        <v>0</v>
      </c>
      <c r="BL321" s="25" t="s">
        <v>137</v>
      </c>
      <c r="BM321" s="25" t="s">
        <v>1445</v>
      </c>
    </row>
    <row r="322" spans="2:47" s="1" customFormat="1" ht="13.5">
      <c r="B322" s="47"/>
      <c r="C322" s="75"/>
      <c r="D322" s="246" t="s">
        <v>146</v>
      </c>
      <c r="E322" s="75"/>
      <c r="F322" s="247" t="s">
        <v>527</v>
      </c>
      <c r="G322" s="75"/>
      <c r="H322" s="75"/>
      <c r="I322" s="204"/>
      <c r="J322" s="75"/>
      <c r="K322" s="75"/>
      <c r="L322" s="73"/>
      <c r="M322" s="248"/>
      <c r="N322" s="48"/>
      <c r="O322" s="48"/>
      <c r="P322" s="48"/>
      <c r="Q322" s="48"/>
      <c r="R322" s="48"/>
      <c r="S322" s="48"/>
      <c r="T322" s="96"/>
      <c r="AT322" s="25" t="s">
        <v>146</v>
      </c>
      <c r="AU322" s="25" t="s">
        <v>85</v>
      </c>
    </row>
    <row r="323" spans="2:65" s="1" customFormat="1" ht="16.5" customHeight="1">
      <c r="B323" s="47"/>
      <c r="C323" s="234" t="s">
        <v>534</v>
      </c>
      <c r="D323" s="234" t="s">
        <v>140</v>
      </c>
      <c r="E323" s="235" t="s">
        <v>530</v>
      </c>
      <c r="F323" s="236" t="s">
        <v>531</v>
      </c>
      <c r="G323" s="237" t="s">
        <v>422</v>
      </c>
      <c r="H323" s="238">
        <v>2</v>
      </c>
      <c r="I323" s="239"/>
      <c r="J323" s="240">
        <f>ROUND(I323*H323,2)</f>
        <v>0</v>
      </c>
      <c r="K323" s="236" t="s">
        <v>177</v>
      </c>
      <c r="L323" s="73"/>
      <c r="M323" s="241" t="s">
        <v>22</v>
      </c>
      <c r="N323" s="242" t="s">
        <v>47</v>
      </c>
      <c r="O323" s="48"/>
      <c r="P323" s="243">
        <f>O323*H323</f>
        <v>0</v>
      </c>
      <c r="Q323" s="243">
        <v>0.00034</v>
      </c>
      <c r="R323" s="243">
        <f>Q323*H323</f>
        <v>0.00068</v>
      </c>
      <c r="S323" s="243">
        <v>0</v>
      </c>
      <c r="T323" s="244">
        <f>S323*H323</f>
        <v>0</v>
      </c>
      <c r="AR323" s="25" t="s">
        <v>137</v>
      </c>
      <c r="AT323" s="25" t="s">
        <v>140</v>
      </c>
      <c r="AU323" s="25" t="s">
        <v>85</v>
      </c>
      <c r="AY323" s="25" t="s">
        <v>138</v>
      </c>
      <c r="BE323" s="245">
        <f>IF(N323="základní",J323,0)</f>
        <v>0</v>
      </c>
      <c r="BF323" s="245">
        <f>IF(N323="snížená",J323,0)</f>
        <v>0</v>
      </c>
      <c r="BG323" s="245">
        <f>IF(N323="zákl. přenesená",J323,0)</f>
        <v>0</v>
      </c>
      <c r="BH323" s="245">
        <f>IF(N323="sníž. přenesená",J323,0)</f>
        <v>0</v>
      </c>
      <c r="BI323" s="245">
        <f>IF(N323="nulová",J323,0)</f>
        <v>0</v>
      </c>
      <c r="BJ323" s="25" t="s">
        <v>24</v>
      </c>
      <c r="BK323" s="245">
        <f>ROUND(I323*H323,2)</f>
        <v>0</v>
      </c>
      <c r="BL323" s="25" t="s">
        <v>137</v>
      </c>
      <c r="BM323" s="25" t="s">
        <v>532</v>
      </c>
    </row>
    <row r="324" spans="2:47" s="1" customFormat="1" ht="13.5">
      <c r="B324" s="47"/>
      <c r="C324" s="75"/>
      <c r="D324" s="246" t="s">
        <v>146</v>
      </c>
      <c r="E324" s="75"/>
      <c r="F324" s="247" t="s">
        <v>533</v>
      </c>
      <c r="G324" s="75"/>
      <c r="H324" s="75"/>
      <c r="I324" s="204"/>
      <c r="J324" s="75"/>
      <c r="K324" s="75"/>
      <c r="L324" s="73"/>
      <c r="M324" s="248"/>
      <c r="N324" s="48"/>
      <c r="O324" s="48"/>
      <c r="P324" s="48"/>
      <c r="Q324" s="48"/>
      <c r="R324" s="48"/>
      <c r="S324" s="48"/>
      <c r="T324" s="96"/>
      <c r="AT324" s="25" t="s">
        <v>146</v>
      </c>
      <c r="AU324" s="25" t="s">
        <v>85</v>
      </c>
    </row>
    <row r="325" spans="2:65" s="1" customFormat="1" ht="16.5" customHeight="1">
      <c r="B325" s="47"/>
      <c r="C325" s="284" t="s">
        <v>538</v>
      </c>
      <c r="D325" s="284" t="s">
        <v>330</v>
      </c>
      <c r="E325" s="285" t="s">
        <v>916</v>
      </c>
      <c r="F325" s="286" t="s">
        <v>536</v>
      </c>
      <c r="G325" s="287" t="s">
        <v>422</v>
      </c>
      <c r="H325" s="288">
        <v>2</v>
      </c>
      <c r="I325" s="289"/>
      <c r="J325" s="290">
        <f>ROUND(I325*H325,2)</f>
        <v>0</v>
      </c>
      <c r="K325" s="286" t="s">
        <v>22</v>
      </c>
      <c r="L325" s="291"/>
      <c r="M325" s="292" t="s">
        <v>22</v>
      </c>
      <c r="N325" s="293" t="s">
        <v>47</v>
      </c>
      <c r="O325" s="48"/>
      <c r="P325" s="243">
        <f>O325*H325</f>
        <v>0</v>
      </c>
      <c r="Q325" s="243">
        <v>0.0325</v>
      </c>
      <c r="R325" s="243">
        <f>Q325*H325</f>
        <v>0.065</v>
      </c>
      <c r="S325" s="243">
        <v>0</v>
      </c>
      <c r="T325" s="244">
        <f>S325*H325</f>
        <v>0</v>
      </c>
      <c r="AR325" s="25" t="s">
        <v>218</v>
      </c>
      <c r="AT325" s="25" t="s">
        <v>330</v>
      </c>
      <c r="AU325" s="25" t="s">
        <v>85</v>
      </c>
      <c r="AY325" s="25" t="s">
        <v>138</v>
      </c>
      <c r="BE325" s="245">
        <f>IF(N325="základní",J325,0)</f>
        <v>0</v>
      </c>
      <c r="BF325" s="245">
        <f>IF(N325="snížená",J325,0)</f>
        <v>0</v>
      </c>
      <c r="BG325" s="245">
        <f>IF(N325="zákl. přenesená",J325,0)</f>
        <v>0</v>
      </c>
      <c r="BH325" s="245">
        <f>IF(N325="sníž. přenesená",J325,0)</f>
        <v>0</v>
      </c>
      <c r="BI325" s="245">
        <f>IF(N325="nulová",J325,0)</f>
        <v>0</v>
      </c>
      <c r="BJ325" s="25" t="s">
        <v>24</v>
      </c>
      <c r="BK325" s="245">
        <f>ROUND(I325*H325,2)</f>
        <v>0</v>
      </c>
      <c r="BL325" s="25" t="s">
        <v>137</v>
      </c>
      <c r="BM325" s="25" t="s">
        <v>537</v>
      </c>
    </row>
    <row r="326" spans="2:47" s="1" customFormat="1" ht="13.5">
      <c r="B326" s="47"/>
      <c r="C326" s="75"/>
      <c r="D326" s="246" t="s">
        <v>146</v>
      </c>
      <c r="E326" s="75"/>
      <c r="F326" s="247" t="s">
        <v>536</v>
      </c>
      <c r="G326" s="75"/>
      <c r="H326" s="75"/>
      <c r="I326" s="204"/>
      <c r="J326" s="75"/>
      <c r="K326" s="75"/>
      <c r="L326" s="73"/>
      <c r="M326" s="248"/>
      <c r="N326" s="48"/>
      <c r="O326" s="48"/>
      <c r="P326" s="48"/>
      <c r="Q326" s="48"/>
      <c r="R326" s="48"/>
      <c r="S326" s="48"/>
      <c r="T326" s="96"/>
      <c r="AT326" s="25" t="s">
        <v>146</v>
      </c>
      <c r="AU326" s="25" t="s">
        <v>85</v>
      </c>
    </row>
    <row r="327" spans="2:65" s="1" customFormat="1" ht="16.5" customHeight="1">
      <c r="B327" s="47"/>
      <c r="C327" s="234" t="s">
        <v>543</v>
      </c>
      <c r="D327" s="234" t="s">
        <v>140</v>
      </c>
      <c r="E327" s="235" t="s">
        <v>548</v>
      </c>
      <c r="F327" s="236" t="s">
        <v>549</v>
      </c>
      <c r="G327" s="237" t="s">
        <v>203</v>
      </c>
      <c r="H327" s="238">
        <v>398.17</v>
      </c>
      <c r="I327" s="239"/>
      <c r="J327" s="240">
        <f>ROUND(I327*H327,2)</f>
        <v>0</v>
      </c>
      <c r="K327" s="236" t="s">
        <v>177</v>
      </c>
      <c r="L327" s="73"/>
      <c r="M327" s="241" t="s">
        <v>22</v>
      </c>
      <c r="N327" s="242" t="s">
        <v>47</v>
      </c>
      <c r="O327" s="48"/>
      <c r="P327" s="243">
        <f>O327*H327</f>
        <v>0</v>
      </c>
      <c r="Q327" s="243">
        <v>0</v>
      </c>
      <c r="R327" s="243">
        <f>Q327*H327</f>
        <v>0</v>
      </c>
      <c r="S327" s="243">
        <v>0</v>
      </c>
      <c r="T327" s="244">
        <f>S327*H327</f>
        <v>0</v>
      </c>
      <c r="AR327" s="25" t="s">
        <v>137</v>
      </c>
      <c r="AT327" s="25" t="s">
        <v>140</v>
      </c>
      <c r="AU327" s="25" t="s">
        <v>85</v>
      </c>
      <c r="AY327" s="25" t="s">
        <v>138</v>
      </c>
      <c r="BE327" s="245">
        <f>IF(N327="základní",J327,0)</f>
        <v>0</v>
      </c>
      <c r="BF327" s="245">
        <f>IF(N327="snížená",J327,0)</f>
        <v>0</v>
      </c>
      <c r="BG327" s="245">
        <f>IF(N327="zákl. přenesená",J327,0)</f>
        <v>0</v>
      </c>
      <c r="BH327" s="245">
        <f>IF(N327="sníž. přenesená",J327,0)</f>
        <v>0</v>
      </c>
      <c r="BI327" s="245">
        <f>IF(N327="nulová",J327,0)</f>
        <v>0</v>
      </c>
      <c r="BJ327" s="25" t="s">
        <v>24</v>
      </c>
      <c r="BK327" s="245">
        <f>ROUND(I327*H327,2)</f>
        <v>0</v>
      </c>
      <c r="BL327" s="25" t="s">
        <v>137</v>
      </c>
      <c r="BM327" s="25" t="s">
        <v>550</v>
      </c>
    </row>
    <row r="328" spans="2:47" s="1" customFormat="1" ht="13.5">
      <c r="B328" s="47"/>
      <c r="C328" s="75"/>
      <c r="D328" s="246" t="s">
        <v>146</v>
      </c>
      <c r="E328" s="75"/>
      <c r="F328" s="247" t="s">
        <v>551</v>
      </c>
      <c r="G328" s="75"/>
      <c r="H328" s="75"/>
      <c r="I328" s="204"/>
      <c r="J328" s="75"/>
      <c r="K328" s="75"/>
      <c r="L328" s="73"/>
      <c r="M328" s="248"/>
      <c r="N328" s="48"/>
      <c r="O328" s="48"/>
      <c r="P328" s="48"/>
      <c r="Q328" s="48"/>
      <c r="R328" s="48"/>
      <c r="S328" s="48"/>
      <c r="T328" s="96"/>
      <c r="AT328" s="25" t="s">
        <v>146</v>
      </c>
      <c r="AU328" s="25" t="s">
        <v>85</v>
      </c>
    </row>
    <row r="329" spans="2:65" s="1" customFormat="1" ht="16.5" customHeight="1">
      <c r="B329" s="47"/>
      <c r="C329" s="234" t="s">
        <v>547</v>
      </c>
      <c r="D329" s="234" t="s">
        <v>140</v>
      </c>
      <c r="E329" s="235" t="s">
        <v>553</v>
      </c>
      <c r="F329" s="236" t="s">
        <v>554</v>
      </c>
      <c r="G329" s="237" t="s">
        <v>203</v>
      </c>
      <c r="H329" s="238">
        <v>398.17</v>
      </c>
      <c r="I329" s="239"/>
      <c r="J329" s="240">
        <f>ROUND(I329*H329,2)</f>
        <v>0</v>
      </c>
      <c r="K329" s="236" t="s">
        <v>177</v>
      </c>
      <c r="L329" s="73"/>
      <c r="M329" s="241" t="s">
        <v>22</v>
      </c>
      <c r="N329" s="242" t="s">
        <v>47</v>
      </c>
      <c r="O329" s="48"/>
      <c r="P329" s="243">
        <f>O329*H329</f>
        <v>0</v>
      </c>
      <c r="Q329" s="243">
        <v>0</v>
      </c>
      <c r="R329" s="243">
        <f>Q329*H329</f>
        <v>0</v>
      </c>
      <c r="S329" s="243">
        <v>0</v>
      </c>
      <c r="T329" s="244">
        <f>S329*H329</f>
        <v>0</v>
      </c>
      <c r="AR329" s="25" t="s">
        <v>137</v>
      </c>
      <c r="AT329" s="25" t="s">
        <v>140</v>
      </c>
      <c r="AU329" s="25" t="s">
        <v>85</v>
      </c>
      <c r="AY329" s="25" t="s">
        <v>138</v>
      </c>
      <c r="BE329" s="245">
        <f>IF(N329="základní",J329,0)</f>
        <v>0</v>
      </c>
      <c r="BF329" s="245">
        <f>IF(N329="snížená",J329,0)</f>
        <v>0</v>
      </c>
      <c r="BG329" s="245">
        <f>IF(N329="zákl. přenesená",J329,0)</f>
        <v>0</v>
      </c>
      <c r="BH329" s="245">
        <f>IF(N329="sníž. přenesená",J329,0)</f>
        <v>0</v>
      </c>
      <c r="BI329" s="245">
        <f>IF(N329="nulová",J329,0)</f>
        <v>0</v>
      </c>
      <c r="BJ329" s="25" t="s">
        <v>24</v>
      </c>
      <c r="BK329" s="245">
        <f>ROUND(I329*H329,2)</f>
        <v>0</v>
      </c>
      <c r="BL329" s="25" t="s">
        <v>137</v>
      </c>
      <c r="BM329" s="25" t="s">
        <v>555</v>
      </c>
    </row>
    <row r="330" spans="2:47" s="1" customFormat="1" ht="13.5">
      <c r="B330" s="47"/>
      <c r="C330" s="75"/>
      <c r="D330" s="246" t="s">
        <v>146</v>
      </c>
      <c r="E330" s="75"/>
      <c r="F330" s="247" t="s">
        <v>554</v>
      </c>
      <c r="G330" s="75"/>
      <c r="H330" s="75"/>
      <c r="I330" s="204"/>
      <c r="J330" s="75"/>
      <c r="K330" s="75"/>
      <c r="L330" s="73"/>
      <c r="M330" s="248"/>
      <c r="N330" s="48"/>
      <c r="O330" s="48"/>
      <c r="P330" s="48"/>
      <c r="Q330" s="48"/>
      <c r="R330" s="48"/>
      <c r="S330" s="48"/>
      <c r="T330" s="96"/>
      <c r="AT330" s="25" t="s">
        <v>146</v>
      </c>
      <c r="AU330" s="25" t="s">
        <v>85</v>
      </c>
    </row>
    <row r="331" spans="2:65" s="1" customFormat="1" ht="16.5" customHeight="1">
      <c r="B331" s="47"/>
      <c r="C331" s="234" t="s">
        <v>552</v>
      </c>
      <c r="D331" s="234" t="s">
        <v>140</v>
      </c>
      <c r="E331" s="235" t="s">
        <v>557</v>
      </c>
      <c r="F331" s="236" t="s">
        <v>558</v>
      </c>
      <c r="G331" s="237" t="s">
        <v>422</v>
      </c>
      <c r="H331" s="238">
        <v>1</v>
      </c>
      <c r="I331" s="239"/>
      <c r="J331" s="240">
        <f>ROUND(I331*H331,2)</f>
        <v>0</v>
      </c>
      <c r="K331" s="236" t="s">
        <v>177</v>
      </c>
      <c r="L331" s="73"/>
      <c r="M331" s="241" t="s">
        <v>22</v>
      </c>
      <c r="N331" s="242" t="s">
        <v>47</v>
      </c>
      <c r="O331" s="48"/>
      <c r="P331" s="243">
        <f>O331*H331</f>
        <v>0</v>
      </c>
      <c r="Q331" s="243">
        <v>0.46009</v>
      </c>
      <c r="R331" s="243">
        <f>Q331*H331</f>
        <v>0.46009</v>
      </c>
      <c r="S331" s="243">
        <v>0</v>
      </c>
      <c r="T331" s="244">
        <f>S331*H331</f>
        <v>0</v>
      </c>
      <c r="AR331" s="25" t="s">
        <v>137</v>
      </c>
      <c r="AT331" s="25" t="s">
        <v>140</v>
      </c>
      <c r="AU331" s="25" t="s">
        <v>85</v>
      </c>
      <c r="AY331" s="25" t="s">
        <v>138</v>
      </c>
      <c r="BE331" s="245">
        <f>IF(N331="základní",J331,0)</f>
        <v>0</v>
      </c>
      <c r="BF331" s="245">
        <f>IF(N331="snížená",J331,0)</f>
        <v>0</v>
      </c>
      <c r="BG331" s="245">
        <f>IF(N331="zákl. přenesená",J331,0)</f>
        <v>0</v>
      </c>
      <c r="BH331" s="245">
        <f>IF(N331="sníž. přenesená",J331,0)</f>
        <v>0</v>
      </c>
      <c r="BI331" s="245">
        <f>IF(N331="nulová",J331,0)</f>
        <v>0</v>
      </c>
      <c r="BJ331" s="25" t="s">
        <v>24</v>
      </c>
      <c r="BK331" s="245">
        <f>ROUND(I331*H331,2)</f>
        <v>0</v>
      </c>
      <c r="BL331" s="25" t="s">
        <v>137</v>
      </c>
      <c r="BM331" s="25" t="s">
        <v>559</v>
      </c>
    </row>
    <row r="332" spans="2:47" s="1" customFormat="1" ht="13.5">
      <c r="B332" s="47"/>
      <c r="C332" s="75"/>
      <c r="D332" s="246" t="s">
        <v>146</v>
      </c>
      <c r="E332" s="75"/>
      <c r="F332" s="247" t="s">
        <v>560</v>
      </c>
      <c r="G332" s="75"/>
      <c r="H332" s="75"/>
      <c r="I332" s="204"/>
      <c r="J332" s="75"/>
      <c r="K332" s="75"/>
      <c r="L332" s="73"/>
      <c r="M332" s="248"/>
      <c r="N332" s="48"/>
      <c r="O332" s="48"/>
      <c r="P332" s="48"/>
      <c r="Q332" s="48"/>
      <c r="R332" s="48"/>
      <c r="S332" s="48"/>
      <c r="T332" s="96"/>
      <c r="AT332" s="25" t="s">
        <v>146</v>
      </c>
      <c r="AU332" s="25" t="s">
        <v>85</v>
      </c>
    </row>
    <row r="333" spans="2:65" s="1" customFormat="1" ht="16.5" customHeight="1">
      <c r="B333" s="47"/>
      <c r="C333" s="234" t="s">
        <v>556</v>
      </c>
      <c r="D333" s="234" t="s">
        <v>140</v>
      </c>
      <c r="E333" s="235" t="s">
        <v>562</v>
      </c>
      <c r="F333" s="236" t="s">
        <v>563</v>
      </c>
      <c r="G333" s="237" t="s">
        <v>422</v>
      </c>
      <c r="H333" s="238">
        <v>4</v>
      </c>
      <c r="I333" s="239"/>
      <c r="J333" s="240">
        <f>ROUND(I333*H333,2)</f>
        <v>0</v>
      </c>
      <c r="K333" s="236" t="s">
        <v>177</v>
      </c>
      <c r="L333" s="73"/>
      <c r="M333" s="241" t="s">
        <v>22</v>
      </c>
      <c r="N333" s="242" t="s">
        <v>47</v>
      </c>
      <c r="O333" s="48"/>
      <c r="P333" s="243">
        <f>O333*H333</f>
        <v>0</v>
      </c>
      <c r="Q333" s="243">
        <v>0.12303</v>
      </c>
      <c r="R333" s="243">
        <f>Q333*H333</f>
        <v>0.49212</v>
      </c>
      <c r="S333" s="243">
        <v>0</v>
      </c>
      <c r="T333" s="244">
        <f>S333*H333</f>
        <v>0</v>
      </c>
      <c r="AR333" s="25" t="s">
        <v>137</v>
      </c>
      <c r="AT333" s="25" t="s">
        <v>140</v>
      </c>
      <c r="AU333" s="25" t="s">
        <v>85</v>
      </c>
      <c r="AY333" s="25" t="s">
        <v>138</v>
      </c>
      <c r="BE333" s="245">
        <f>IF(N333="základní",J333,0)</f>
        <v>0</v>
      </c>
      <c r="BF333" s="245">
        <f>IF(N333="snížená",J333,0)</f>
        <v>0</v>
      </c>
      <c r="BG333" s="245">
        <f>IF(N333="zákl. přenesená",J333,0)</f>
        <v>0</v>
      </c>
      <c r="BH333" s="245">
        <f>IF(N333="sníž. přenesená",J333,0)</f>
        <v>0</v>
      </c>
      <c r="BI333" s="245">
        <f>IF(N333="nulová",J333,0)</f>
        <v>0</v>
      </c>
      <c r="BJ333" s="25" t="s">
        <v>24</v>
      </c>
      <c r="BK333" s="245">
        <f>ROUND(I333*H333,2)</f>
        <v>0</v>
      </c>
      <c r="BL333" s="25" t="s">
        <v>137</v>
      </c>
      <c r="BM333" s="25" t="s">
        <v>564</v>
      </c>
    </row>
    <row r="334" spans="2:47" s="1" customFormat="1" ht="13.5">
      <c r="B334" s="47"/>
      <c r="C334" s="75"/>
      <c r="D334" s="246" t="s">
        <v>146</v>
      </c>
      <c r="E334" s="75"/>
      <c r="F334" s="247" t="s">
        <v>563</v>
      </c>
      <c r="G334" s="75"/>
      <c r="H334" s="75"/>
      <c r="I334" s="204"/>
      <c r="J334" s="75"/>
      <c r="K334" s="75"/>
      <c r="L334" s="73"/>
      <c r="M334" s="248"/>
      <c r="N334" s="48"/>
      <c r="O334" s="48"/>
      <c r="P334" s="48"/>
      <c r="Q334" s="48"/>
      <c r="R334" s="48"/>
      <c r="S334" s="48"/>
      <c r="T334" s="96"/>
      <c r="AT334" s="25" t="s">
        <v>146</v>
      </c>
      <c r="AU334" s="25" t="s">
        <v>85</v>
      </c>
    </row>
    <row r="335" spans="2:65" s="1" customFormat="1" ht="16.5" customHeight="1">
      <c r="B335" s="47"/>
      <c r="C335" s="284" t="s">
        <v>561</v>
      </c>
      <c r="D335" s="284" t="s">
        <v>330</v>
      </c>
      <c r="E335" s="285" t="s">
        <v>566</v>
      </c>
      <c r="F335" s="286" t="s">
        <v>567</v>
      </c>
      <c r="G335" s="287" t="s">
        <v>422</v>
      </c>
      <c r="H335" s="288">
        <v>4</v>
      </c>
      <c r="I335" s="289"/>
      <c r="J335" s="290">
        <f>ROUND(I335*H335,2)</f>
        <v>0</v>
      </c>
      <c r="K335" s="286" t="s">
        <v>22</v>
      </c>
      <c r="L335" s="291"/>
      <c r="M335" s="292" t="s">
        <v>22</v>
      </c>
      <c r="N335" s="293" t="s">
        <v>47</v>
      </c>
      <c r="O335" s="48"/>
      <c r="P335" s="243">
        <f>O335*H335</f>
        <v>0</v>
      </c>
      <c r="Q335" s="243">
        <v>0.0133</v>
      </c>
      <c r="R335" s="243">
        <f>Q335*H335</f>
        <v>0.0532</v>
      </c>
      <c r="S335" s="243">
        <v>0</v>
      </c>
      <c r="T335" s="244">
        <f>S335*H335</f>
        <v>0</v>
      </c>
      <c r="AR335" s="25" t="s">
        <v>218</v>
      </c>
      <c r="AT335" s="25" t="s">
        <v>330</v>
      </c>
      <c r="AU335" s="25" t="s">
        <v>85</v>
      </c>
      <c r="AY335" s="25" t="s">
        <v>138</v>
      </c>
      <c r="BE335" s="245">
        <f>IF(N335="základní",J335,0)</f>
        <v>0</v>
      </c>
      <c r="BF335" s="245">
        <f>IF(N335="snížená",J335,0)</f>
        <v>0</v>
      </c>
      <c r="BG335" s="245">
        <f>IF(N335="zákl. přenesená",J335,0)</f>
        <v>0</v>
      </c>
      <c r="BH335" s="245">
        <f>IF(N335="sníž. přenesená",J335,0)</f>
        <v>0</v>
      </c>
      <c r="BI335" s="245">
        <f>IF(N335="nulová",J335,0)</f>
        <v>0</v>
      </c>
      <c r="BJ335" s="25" t="s">
        <v>24</v>
      </c>
      <c r="BK335" s="245">
        <f>ROUND(I335*H335,2)</f>
        <v>0</v>
      </c>
      <c r="BL335" s="25" t="s">
        <v>137</v>
      </c>
      <c r="BM335" s="25" t="s">
        <v>568</v>
      </c>
    </row>
    <row r="336" spans="2:47" s="1" customFormat="1" ht="13.5">
      <c r="B336" s="47"/>
      <c r="C336" s="75"/>
      <c r="D336" s="246" t="s">
        <v>146</v>
      </c>
      <c r="E336" s="75"/>
      <c r="F336" s="247" t="s">
        <v>567</v>
      </c>
      <c r="G336" s="75"/>
      <c r="H336" s="75"/>
      <c r="I336" s="204"/>
      <c r="J336" s="75"/>
      <c r="K336" s="75"/>
      <c r="L336" s="73"/>
      <c r="M336" s="248"/>
      <c r="N336" s="48"/>
      <c r="O336" s="48"/>
      <c r="P336" s="48"/>
      <c r="Q336" s="48"/>
      <c r="R336" s="48"/>
      <c r="S336" s="48"/>
      <c r="T336" s="96"/>
      <c r="AT336" s="25" t="s">
        <v>146</v>
      </c>
      <c r="AU336" s="25" t="s">
        <v>85</v>
      </c>
    </row>
    <row r="337" spans="2:65" s="1" customFormat="1" ht="16.5" customHeight="1">
      <c r="B337" s="47"/>
      <c r="C337" s="284" t="s">
        <v>565</v>
      </c>
      <c r="D337" s="284" t="s">
        <v>330</v>
      </c>
      <c r="E337" s="285" t="s">
        <v>570</v>
      </c>
      <c r="F337" s="286" t="s">
        <v>571</v>
      </c>
      <c r="G337" s="287" t="s">
        <v>422</v>
      </c>
      <c r="H337" s="288">
        <v>4</v>
      </c>
      <c r="I337" s="289"/>
      <c r="J337" s="290">
        <f>ROUND(I337*H337,2)</f>
        <v>0</v>
      </c>
      <c r="K337" s="286" t="s">
        <v>22</v>
      </c>
      <c r="L337" s="291"/>
      <c r="M337" s="292" t="s">
        <v>22</v>
      </c>
      <c r="N337" s="293" t="s">
        <v>47</v>
      </c>
      <c r="O337" s="48"/>
      <c r="P337" s="243">
        <f>O337*H337</f>
        <v>0</v>
      </c>
      <c r="Q337" s="243">
        <v>0</v>
      </c>
      <c r="R337" s="243">
        <f>Q337*H337</f>
        <v>0</v>
      </c>
      <c r="S337" s="243">
        <v>0</v>
      </c>
      <c r="T337" s="244">
        <f>S337*H337</f>
        <v>0</v>
      </c>
      <c r="AR337" s="25" t="s">
        <v>218</v>
      </c>
      <c r="AT337" s="25" t="s">
        <v>330</v>
      </c>
      <c r="AU337" s="25" t="s">
        <v>85</v>
      </c>
      <c r="AY337" s="25" t="s">
        <v>138</v>
      </c>
      <c r="BE337" s="245">
        <f>IF(N337="základní",J337,0)</f>
        <v>0</v>
      </c>
      <c r="BF337" s="245">
        <f>IF(N337="snížená",J337,0)</f>
        <v>0</v>
      </c>
      <c r="BG337" s="245">
        <f>IF(N337="zákl. přenesená",J337,0)</f>
        <v>0</v>
      </c>
      <c r="BH337" s="245">
        <f>IF(N337="sníž. přenesená",J337,0)</f>
        <v>0</v>
      </c>
      <c r="BI337" s="245">
        <f>IF(N337="nulová",J337,0)</f>
        <v>0</v>
      </c>
      <c r="BJ337" s="25" t="s">
        <v>24</v>
      </c>
      <c r="BK337" s="245">
        <f>ROUND(I337*H337,2)</f>
        <v>0</v>
      </c>
      <c r="BL337" s="25" t="s">
        <v>137</v>
      </c>
      <c r="BM337" s="25" t="s">
        <v>572</v>
      </c>
    </row>
    <row r="338" spans="2:47" s="1" customFormat="1" ht="13.5">
      <c r="B338" s="47"/>
      <c r="C338" s="75"/>
      <c r="D338" s="246" t="s">
        <v>146</v>
      </c>
      <c r="E338" s="75"/>
      <c r="F338" s="247" t="s">
        <v>571</v>
      </c>
      <c r="G338" s="75"/>
      <c r="H338" s="75"/>
      <c r="I338" s="204"/>
      <c r="J338" s="75"/>
      <c r="K338" s="75"/>
      <c r="L338" s="73"/>
      <c r="M338" s="248"/>
      <c r="N338" s="48"/>
      <c r="O338" s="48"/>
      <c r="P338" s="48"/>
      <c r="Q338" s="48"/>
      <c r="R338" s="48"/>
      <c r="S338" s="48"/>
      <c r="T338" s="96"/>
      <c r="AT338" s="25" t="s">
        <v>146</v>
      </c>
      <c r="AU338" s="25" t="s">
        <v>85</v>
      </c>
    </row>
    <row r="339" spans="2:65" s="1" customFormat="1" ht="16.5" customHeight="1">
      <c r="B339" s="47"/>
      <c r="C339" s="234" t="s">
        <v>569</v>
      </c>
      <c r="D339" s="234" t="s">
        <v>140</v>
      </c>
      <c r="E339" s="235" t="s">
        <v>574</v>
      </c>
      <c r="F339" s="236" t="s">
        <v>575</v>
      </c>
      <c r="G339" s="237" t="s">
        <v>422</v>
      </c>
      <c r="H339" s="238">
        <v>2</v>
      </c>
      <c r="I339" s="239"/>
      <c r="J339" s="240">
        <f>ROUND(I339*H339,2)</f>
        <v>0</v>
      </c>
      <c r="K339" s="236" t="s">
        <v>177</v>
      </c>
      <c r="L339" s="73"/>
      <c r="M339" s="241" t="s">
        <v>22</v>
      </c>
      <c r="N339" s="242" t="s">
        <v>47</v>
      </c>
      <c r="O339" s="48"/>
      <c r="P339" s="243">
        <f>O339*H339</f>
        <v>0</v>
      </c>
      <c r="Q339" s="243">
        <v>0.32906</v>
      </c>
      <c r="R339" s="243">
        <f>Q339*H339</f>
        <v>0.65812</v>
      </c>
      <c r="S339" s="243">
        <v>0</v>
      </c>
      <c r="T339" s="244">
        <f>S339*H339</f>
        <v>0</v>
      </c>
      <c r="AR339" s="25" t="s">
        <v>137</v>
      </c>
      <c r="AT339" s="25" t="s">
        <v>140</v>
      </c>
      <c r="AU339" s="25" t="s">
        <v>85</v>
      </c>
      <c r="AY339" s="25" t="s">
        <v>138</v>
      </c>
      <c r="BE339" s="245">
        <f>IF(N339="základní",J339,0)</f>
        <v>0</v>
      </c>
      <c r="BF339" s="245">
        <f>IF(N339="snížená",J339,0)</f>
        <v>0</v>
      </c>
      <c r="BG339" s="245">
        <f>IF(N339="zákl. přenesená",J339,0)</f>
        <v>0</v>
      </c>
      <c r="BH339" s="245">
        <f>IF(N339="sníž. přenesená",J339,0)</f>
        <v>0</v>
      </c>
      <c r="BI339" s="245">
        <f>IF(N339="nulová",J339,0)</f>
        <v>0</v>
      </c>
      <c r="BJ339" s="25" t="s">
        <v>24</v>
      </c>
      <c r="BK339" s="245">
        <f>ROUND(I339*H339,2)</f>
        <v>0</v>
      </c>
      <c r="BL339" s="25" t="s">
        <v>137</v>
      </c>
      <c r="BM339" s="25" t="s">
        <v>576</v>
      </c>
    </row>
    <row r="340" spans="2:47" s="1" customFormat="1" ht="13.5">
      <c r="B340" s="47"/>
      <c r="C340" s="75"/>
      <c r="D340" s="246" t="s">
        <v>146</v>
      </c>
      <c r="E340" s="75"/>
      <c r="F340" s="247" t="s">
        <v>575</v>
      </c>
      <c r="G340" s="75"/>
      <c r="H340" s="75"/>
      <c r="I340" s="204"/>
      <c r="J340" s="75"/>
      <c r="K340" s="75"/>
      <c r="L340" s="73"/>
      <c r="M340" s="248"/>
      <c r="N340" s="48"/>
      <c r="O340" s="48"/>
      <c r="P340" s="48"/>
      <c r="Q340" s="48"/>
      <c r="R340" s="48"/>
      <c r="S340" s="48"/>
      <c r="T340" s="96"/>
      <c r="AT340" s="25" t="s">
        <v>146</v>
      </c>
      <c r="AU340" s="25" t="s">
        <v>85</v>
      </c>
    </row>
    <row r="341" spans="2:65" s="1" customFormat="1" ht="16.5" customHeight="1">
      <c r="B341" s="47"/>
      <c r="C341" s="284" t="s">
        <v>573</v>
      </c>
      <c r="D341" s="284" t="s">
        <v>330</v>
      </c>
      <c r="E341" s="285" t="s">
        <v>578</v>
      </c>
      <c r="F341" s="286" t="s">
        <v>579</v>
      </c>
      <c r="G341" s="287" t="s">
        <v>422</v>
      </c>
      <c r="H341" s="288">
        <v>2</v>
      </c>
      <c r="I341" s="289"/>
      <c r="J341" s="290">
        <f>ROUND(I341*H341,2)</f>
        <v>0</v>
      </c>
      <c r="K341" s="286" t="s">
        <v>177</v>
      </c>
      <c r="L341" s="291"/>
      <c r="M341" s="292" t="s">
        <v>22</v>
      </c>
      <c r="N341" s="293" t="s">
        <v>47</v>
      </c>
      <c r="O341" s="48"/>
      <c r="P341" s="243">
        <f>O341*H341</f>
        <v>0</v>
      </c>
      <c r="Q341" s="243">
        <v>0.0295</v>
      </c>
      <c r="R341" s="243">
        <f>Q341*H341</f>
        <v>0.059</v>
      </c>
      <c r="S341" s="243">
        <v>0</v>
      </c>
      <c r="T341" s="244">
        <f>S341*H341</f>
        <v>0</v>
      </c>
      <c r="AR341" s="25" t="s">
        <v>218</v>
      </c>
      <c r="AT341" s="25" t="s">
        <v>330</v>
      </c>
      <c r="AU341" s="25" t="s">
        <v>85</v>
      </c>
      <c r="AY341" s="25" t="s">
        <v>138</v>
      </c>
      <c r="BE341" s="245">
        <f>IF(N341="základní",J341,0)</f>
        <v>0</v>
      </c>
      <c r="BF341" s="245">
        <f>IF(N341="snížená",J341,0)</f>
        <v>0</v>
      </c>
      <c r="BG341" s="245">
        <f>IF(N341="zákl. přenesená",J341,0)</f>
        <v>0</v>
      </c>
      <c r="BH341" s="245">
        <f>IF(N341="sníž. přenesená",J341,0)</f>
        <v>0</v>
      </c>
      <c r="BI341" s="245">
        <f>IF(N341="nulová",J341,0)</f>
        <v>0</v>
      </c>
      <c r="BJ341" s="25" t="s">
        <v>24</v>
      </c>
      <c r="BK341" s="245">
        <f>ROUND(I341*H341,2)</f>
        <v>0</v>
      </c>
      <c r="BL341" s="25" t="s">
        <v>137</v>
      </c>
      <c r="BM341" s="25" t="s">
        <v>580</v>
      </c>
    </row>
    <row r="342" spans="2:47" s="1" customFormat="1" ht="13.5">
      <c r="B342" s="47"/>
      <c r="C342" s="75"/>
      <c r="D342" s="246" t="s">
        <v>146</v>
      </c>
      <c r="E342" s="75"/>
      <c r="F342" s="247" t="s">
        <v>579</v>
      </c>
      <c r="G342" s="75"/>
      <c r="H342" s="75"/>
      <c r="I342" s="204"/>
      <c r="J342" s="75"/>
      <c r="K342" s="75"/>
      <c r="L342" s="73"/>
      <c r="M342" s="248"/>
      <c r="N342" s="48"/>
      <c r="O342" s="48"/>
      <c r="P342" s="48"/>
      <c r="Q342" s="48"/>
      <c r="R342" s="48"/>
      <c r="S342" s="48"/>
      <c r="T342" s="96"/>
      <c r="AT342" s="25" t="s">
        <v>146</v>
      </c>
      <c r="AU342" s="25" t="s">
        <v>85</v>
      </c>
    </row>
    <row r="343" spans="2:65" s="1" customFormat="1" ht="16.5" customHeight="1">
      <c r="B343" s="47"/>
      <c r="C343" s="284" t="s">
        <v>577</v>
      </c>
      <c r="D343" s="284" t="s">
        <v>330</v>
      </c>
      <c r="E343" s="285" t="s">
        <v>582</v>
      </c>
      <c r="F343" s="286" t="s">
        <v>950</v>
      </c>
      <c r="G343" s="287" t="s">
        <v>422</v>
      </c>
      <c r="H343" s="288">
        <v>2</v>
      </c>
      <c r="I343" s="289"/>
      <c r="J343" s="290">
        <f>ROUND(I343*H343,2)</f>
        <v>0</v>
      </c>
      <c r="K343" s="286" t="s">
        <v>22</v>
      </c>
      <c r="L343" s="291"/>
      <c r="M343" s="292" t="s">
        <v>22</v>
      </c>
      <c r="N343" s="293" t="s">
        <v>47</v>
      </c>
      <c r="O343" s="48"/>
      <c r="P343" s="243">
        <f>O343*H343</f>
        <v>0</v>
      </c>
      <c r="Q343" s="243">
        <v>0</v>
      </c>
      <c r="R343" s="243">
        <f>Q343*H343</f>
        <v>0</v>
      </c>
      <c r="S343" s="243">
        <v>0</v>
      </c>
      <c r="T343" s="244">
        <f>S343*H343</f>
        <v>0</v>
      </c>
      <c r="AR343" s="25" t="s">
        <v>218</v>
      </c>
      <c r="AT343" s="25" t="s">
        <v>330</v>
      </c>
      <c r="AU343" s="25" t="s">
        <v>85</v>
      </c>
      <c r="AY343" s="25" t="s">
        <v>138</v>
      </c>
      <c r="BE343" s="245">
        <f>IF(N343="základní",J343,0)</f>
        <v>0</v>
      </c>
      <c r="BF343" s="245">
        <f>IF(N343="snížená",J343,0)</f>
        <v>0</v>
      </c>
      <c r="BG343" s="245">
        <f>IF(N343="zákl. přenesená",J343,0)</f>
        <v>0</v>
      </c>
      <c r="BH343" s="245">
        <f>IF(N343="sníž. přenesená",J343,0)</f>
        <v>0</v>
      </c>
      <c r="BI343" s="245">
        <f>IF(N343="nulová",J343,0)</f>
        <v>0</v>
      </c>
      <c r="BJ343" s="25" t="s">
        <v>24</v>
      </c>
      <c r="BK343" s="245">
        <f>ROUND(I343*H343,2)</f>
        <v>0</v>
      </c>
      <c r="BL343" s="25" t="s">
        <v>137</v>
      </c>
      <c r="BM343" s="25" t="s">
        <v>584</v>
      </c>
    </row>
    <row r="344" spans="2:47" s="1" customFormat="1" ht="13.5">
      <c r="B344" s="47"/>
      <c r="C344" s="75"/>
      <c r="D344" s="246" t="s">
        <v>146</v>
      </c>
      <c r="E344" s="75"/>
      <c r="F344" s="247" t="s">
        <v>583</v>
      </c>
      <c r="G344" s="75"/>
      <c r="H344" s="75"/>
      <c r="I344" s="204"/>
      <c r="J344" s="75"/>
      <c r="K344" s="75"/>
      <c r="L344" s="73"/>
      <c r="M344" s="248"/>
      <c r="N344" s="48"/>
      <c r="O344" s="48"/>
      <c r="P344" s="48"/>
      <c r="Q344" s="48"/>
      <c r="R344" s="48"/>
      <c r="S344" s="48"/>
      <c r="T344" s="96"/>
      <c r="AT344" s="25" t="s">
        <v>146</v>
      </c>
      <c r="AU344" s="25" t="s">
        <v>85</v>
      </c>
    </row>
    <row r="345" spans="2:65" s="1" customFormat="1" ht="16.5" customHeight="1">
      <c r="B345" s="47"/>
      <c r="C345" s="234" t="s">
        <v>581</v>
      </c>
      <c r="D345" s="234" t="s">
        <v>140</v>
      </c>
      <c r="E345" s="235" t="s">
        <v>586</v>
      </c>
      <c r="F345" s="236" t="s">
        <v>587</v>
      </c>
      <c r="G345" s="237" t="s">
        <v>422</v>
      </c>
      <c r="H345" s="238">
        <v>6</v>
      </c>
      <c r="I345" s="239"/>
      <c r="J345" s="240">
        <f>ROUND(I345*H345,2)</f>
        <v>0</v>
      </c>
      <c r="K345" s="236" t="s">
        <v>177</v>
      </c>
      <c r="L345" s="73"/>
      <c r="M345" s="241" t="s">
        <v>22</v>
      </c>
      <c r="N345" s="242" t="s">
        <v>47</v>
      </c>
      <c r="O345" s="48"/>
      <c r="P345" s="243">
        <f>O345*H345</f>
        <v>0</v>
      </c>
      <c r="Q345" s="243">
        <v>0.00031</v>
      </c>
      <c r="R345" s="243">
        <f>Q345*H345</f>
        <v>0.00186</v>
      </c>
      <c r="S345" s="243">
        <v>0</v>
      </c>
      <c r="T345" s="244">
        <f>S345*H345</f>
        <v>0</v>
      </c>
      <c r="AR345" s="25" t="s">
        <v>137</v>
      </c>
      <c r="AT345" s="25" t="s">
        <v>140</v>
      </c>
      <c r="AU345" s="25" t="s">
        <v>85</v>
      </c>
      <c r="AY345" s="25" t="s">
        <v>138</v>
      </c>
      <c r="BE345" s="245">
        <f>IF(N345="základní",J345,0)</f>
        <v>0</v>
      </c>
      <c r="BF345" s="245">
        <f>IF(N345="snížená",J345,0)</f>
        <v>0</v>
      </c>
      <c r="BG345" s="245">
        <f>IF(N345="zákl. přenesená",J345,0)</f>
        <v>0</v>
      </c>
      <c r="BH345" s="245">
        <f>IF(N345="sníž. přenesená",J345,0)</f>
        <v>0</v>
      </c>
      <c r="BI345" s="245">
        <f>IF(N345="nulová",J345,0)</f>
        <v>0</v>
      </c>
      <c r="BJ345" s="25" t="s">
        <v>24</v>
      </c>
      <c r="BK345" s="245">
        <f>ROUND(I345*H345,2)</f>
        <v>0</v>
      </c>
      <c r="BL345" s="25" t="s">
        <v>137</v>
      </c>
      <c r="BM345" s="25" t="s">
        <v>1446</v>
      </c>
    </row>
    <row r="346" spans="2:47" s="1" customFormat="1" ht="13.5">
      <c r="B346" s="47"/>
      <c r="C346" s="75"/>
      <c r="D346" s="246" t="s">
        <v>146</v>
      </c>
      <c r="E346" s="75"/>
      <c r="F346" s="247" t="s">
        <v>589</v>
      </c>
      <c r="G346" s="75"/>
      <c r="H346" s="75"/>
      <c r="I346" s="204"/>
      <c r="J346" s="75"/>
      <c r="K346" s="75"/>
      <c r="L346" s="73"/>
      <c r="M346" s="248"/>
      <c r="N346" s="48"/>
      <c r="O346" s="48"/>
      <c r="P346" s="48"/>
      <c r="Q346" s="48"/>
      <c r="R346" s="48"/>
      <c r="S346" s="48"/>
      <c r="T346" s="96"/>
      <c r="AT346" s="25" t="s">
        <v>146</v>
      </c>
      <c r="AU346" s="25" t="s">
        <v>85</v>
      </c>
    </row>
    <row r="347" spans="2:65" s="1" customFormat="1" ht="16.5" customHeight="1">
      <c r="B347" s="47"/>
      <c r="C347" s="234" t="s">
        <v>585</v>
      </c>
      <c r="D347" s="234" t="s">
        <v>140</v>
      </c>
      <c r="E347" s="235" t="s">
        <v>591</v>
      </c>
      <c r="F347" s="236" t="s">
        <v>592</v>
      </c>
      <c r="G347" s="237" t="s">
        <v>203</v>
      </c>
      <c r="H347" s="238">
        <v>398.17</v>
      </c>
      <c r="I347" s="239"/>
      <c r="J347" s="240">
        <f>ROUND(I347*H347,2)</f>
        <v>0</v>
      </c>
      <c r="K347" s="236" t="s">
        <v>177</v>
      </c>
      <c r="L347" s="73"/>
      <c r="M347" s="241" t="s">
        <v>22</v>
      </c>
      <c r="N347" s="242" t="s">
        <v>47</v>
      </c>
      <c r="O347" s="48"/>
      <c r="P347" s="243">
        <f>O347*H347</f>
        <v>0</v>
      </c>
      <c r="Q347" s="243">
        <v>0.00019</v>
      </c>
      <c r="R347" s="243">
        <f>Q347*H347</f>
        <v>0.0756523</v>
      </c>
      <c r="S347" s="243">
        <v>0</v>
      </c>
      <c r="T347" s="244">
        <f>S347*H347</f>
        <v>0</v>
      </c>
      <c r="AR347" s="25" t="s">
        <v>137</v>
      </c>
      <c r="AT347" s="25" t="s">
        <v>140</v>
      </c>
      <c r="AU347" s="25" t="s">
        <v>85</v>
      </c>
      <c r="AY347" s="25" t="s">
        <v>138</v>
      </c>
      <c r="BE347" s="245">
        <f>IF(N347="základní",J347,0)</f>
        <v>0</v>
      </c>
      <c r="BF347" s="245">
        <f>IF(N347="snížená",J347,0)</f>
        <v>0</v>
      </c>
      <c r="BG347" s="245">
        <f>IF(N347="zákl. přenesená",J347,0)</f>
        <v>0</v>
      </c>
      <c r="BH347" s="245">
        <f>IF(N347="sníž. přenesená",J347,0)</f>
        <v>0</v>
      </c>
      <c r="BI347" s="245">
        <f>IF(N347="nulová",J347,0)</f>
        <v>0</v>
      </c>
      <c r="BJ347" s="25" t="s">
        <v>24</v>
      </c>
      <c r="BK347" s="245">
        <f>ROUND(I347*H347,2)</f>
        <v>0</v>
      </c>
      <c r="BL347" s="25" t="s">
        <v>137</v>
      </c>
      <c r="BM347" s="25" t="s">
        <v>593</v>
      </c>
    </row>
    <row r="348" spans="2:47" s="1" customFormat="1" ht="13.5">
      <c r="B348" s="47"/>
      <c r="C348" s="75"/>
      <c r="D348" s="246" t="s">
        <v>146</v>
      </c>
      <c r="E348" s="75"/>
      <c r="F348" s="247" t="s">
        <v>594</v>
      </c>
      <c r="G348" s="75"/>
      <c r="H348" s="75"/>
      <c r="I348" s="204"/>
      <c r="J348" s="75"/>
      <c r="K348" s="75"/>
      <c r="L348" s="73"/>
      <c r="M348" s="248"/>
      <c r="N348" s="48"/>
      <c r="O348" s="48"/>
      <c r="P348" s="48"/>
      <c r="Q348" s="48"/>
      <c r="R348" s="48"/>
      <c r="S348" s="48"/>
      <c r="T348" s="96"/>
      <c r="AT348" s="25" t="s">
        <v>146</v>
      </c>
      <c r="AU348" s="25" t="s">
        <v>85</v>
      </c>
    </row>
    <row r="349" spans="2:65" s="1" customFormat="1" ht="16.5" customHeight="1">
      <c r="B349" s="47"/>
      <c r="C349" s="234" t="s">
        <v>590</v>
      </c>
      <c r="D349" s="234" t="s">
        <v>140</v>
      </c>
      <c r="E349" s="235" t="s">
        <v>596</v>
      </c>
      <c r="F349" s="236" t="s">
        <v>597</v>
      </c>
      <c r="G349" s="237" t="s">
        <v>203</v>
      </c>
      <c r="H349" s="238">
        <v>398.17</v>
      </c>
      <c r="I349" s="239"/>
      <c r="J349" s="240">
        <f>ROUND(I349*H349,2)</f>
        <v>0</v>
      </c>
      <c r="K349" s="236" t="s">
        <v>177</v>
      </c>
      <c r="L349" s="73"/>
      <c r="M349" s="241" t="s">
        <v>22</v>
      </c>
      <c r="N349" s="242" t="s">
        <v>47</v>
      </c>
      <c r="O349" s="48"/>
      <c r="P349" s="243">
        <f>O349*H349</f>
        <v>0</v>
      </c>
      <c r="Q349" s="243">
        <v>7E-05</v>
      </c>
      <c r="R349" s="243">
        <f>Q349*H349</f>
        <v>0.027871899999999998</v>
      </c>
      <c r="S349" s="243">
        <v>0</v>
      </c>
      <c r="T349" s="244">
        <f>S349*H349</f>
        <v>0</v>
      </c>
      <c r="AR349" s="25" t="s">
        <v>137</v>
      </c>
      <c r="AT349" s="25" t="s">
        <v>140</v>
      </c>
      <c r="AU349" s="25" t="s">
        <v>85</v>
      </c>
      <c r="AY349" s="25" t="s">
        <v>138</v>
      </c>
      <c r="BE349" s="245">
        <f>IF(N349="základní",J349,0)</f>
        <v>0</v>
      </c>
      <c r="BF349" s="245">
        <f>IF(N349="snížená",J349,0)</f>
        <v>0</v>
      </c>
      <c r="BG349" s="245">
        <f>IF(N349="zákl. přenesená",J349,0)</f>
        <v>0</v>
      </c>
      <c r="BH349" s="245">
        <f>IF(N349="sníž. přenesená",J349,0)</f>
        <v>0</v>
      </c>
      <c r="BI349" s="245">
        <f>IF(N349="nulová",J349,0)</f>
        <v>0</v>
      </c>
      <c r="BJ349" s="25" t="s">
        <v>24</v>
      </c>
      <c r="BK349" s="245">
        <f>ROUND(I349*H349,2)</f>
        <v>0</v>
      </c>
      <c r="BL349" s="25" t="s">
        <v>137</v>
      </c>
      <c r="BM349" s="25" t="s">
        <v>598</v>
      </c>
    </row>
    <row r="350" spans="2:47" s="1" customFormat="1" ht="13.5">
      <c r="B350" s="47"/>
      <c r="C350" s="75"/>
      <c r="D350" s="246" t="s">
        <v>146</v>
      </c>
      <c r="E350" s="75"/>
      <c r="F350" s="247" t="s">
        <v>599</v>
      </c>
      <c r="G350" s="75"/>
      <c r="H350" s="75"/>
      <c r="I350" s="204"/>
      <c r="J350" s="75"/>
      <c r="K350" s="75"/>
      <c r="L350" s="73"/>
      <c r="M350" s="248"/>
      <c r="N350" s="48"/>
      <c r="O350" s="48"/>
      <c r="P350" s="48"/>
      <c r="Q350" s="48"/>
      <c r="R350" s="48"/>
      <c r="S350" s="48"/>
      <c r="T350" s="96"/>
      <c r="AT350" s="25" t="s">
        <v>146</v>
      </c>
      <c r="AU350" s="25" t="s">
        <v>85</v>
      </c>
    </row>
    <row r="351" spans="2:65" s="1" customFormat="1" ht="16.5" customHeight="1">
      <c r="B351" s="47"/>
      <c r="C351" s="234" t="s">
        <v>595</v>
      </c>
      <c r="D351" s="234" t="s">
        <v>140</v>
      </c>
      <c r="E351" s="235" t="s">
        <v>601</v>
      </c>
      <c r="F351" s="236" t="s">
        <v>602</v>
      </c>
      <c r="G351" s="237" t="s">
        <v>603</v>
      </c>
      <c r="H351" s="238">
        <v>14</v>
      </c>
      <c r="I351" s="239"/>
      <c r="J351" s="240">
        <f>ROUND(I351*H351,2)</f>
        <v>0</v>
      </c>
      <c r="K351" s="236" t="s">
        <v>22</v>
      </c>
      <c r="L351" s="73"/>
      <c r="M351" s="241" t="s">
        <v>22</v>
      </c>
      <c r="N351" s="242" t="s">
        <v>47</v>
      </c>
      <c r="O351" s="48"/>
      <c r="P351" s="243">
        <f>O351*H351</f>
        <v>0</v>
      </c>
      <c r="Q351" s="243">
        <v>0</v>
      </c>
      <c r="R351" s="243">
        <f>Q351*H351</f>
        <v>0</v>
      </c>
      <c r="S351" s="243">
        <v>0</v>
      </c>
      <c r="T351" s="244">
        <f>S351*H351</f>
        <v>0</v>
      </c>
      <c r="AR351" s="25" t="s">
        <v>137</v>
      </c>
      <c r="AT351" s="25" t="s">
        <v>140</v>
      </c>
      <c r="AU351" s="25" t="s">
        <v>85</v>
      </c>
      <c r="AY351" s="25" t="s">
        <v>138</v>
      </c>
      <c r="BE351" s="245">
        <f>IF(N351="základní",J351,0)</f>
        <v>0</v>
      </c>
      <c r="BF351" s="245">
        <f>IF(N351="snížená",J351,0)</f>
        <v>0</v>
      </c>
      <c r="BG351" s="245">
        <f>IF(N351="zákl. přenesená",J351,0)</f>
        <v>0</v>
      </c>
      <c r="BH351" s="245">
        <f>IF(N351="sníž. přenesená",J351,0)</f>
        <v>0</v>
      </c>
      <c r="BI351" s="245">
        <f>IF(N351="nulová",J351,0)</f>
        <v>0</v>
      </c>
      <c r="BJ351" s="25" t="s">
        <v>24</v>
      </c>
      <c r="BK351" s="245">
        <f>ROUND(I351*H351,2)</f>
        <v>0</v>
      </c>
      <c r="BL351" s="25" t="s">
        <v>137</v>
      </c>
      <c r="BM351" s="25" t="s">
        <v>1447</v>
      </c>
    </row>
    <row r="352" spans="2:47" s="1" customFormat="1" ht="13.5">
      <c r="B352" s="47"/>
      <c r="C352" s="75"/>
      <c r="D352" s="246" t="s">
        <v>146</v>
      </c>
      <c r="E352" s="75"/>
      <c r="F352" s="247" t="s">
        <v>602</v>
      </c>
      <c r="G352" s="75"/>
      <c r="H352" s="75"/>
      <c r="I352" s="204"/>
      <c r="J352" s="75"/>
      <c r="K352" s="75"/>
      <c r="L352" s="73"/>
      <c r="M352" s="248"/>
      <c r="N352" s="48"/>
      <c r="O352" s="48"/>
      <c r="P352" s="48"/>
      <c r="Q352" s="48"/>
      <c r="R352" s="48"/>
      <c r="S352" s="48"/>
      <c r="T352" s="96"/>
      <c r="AT352" s="25" t="s">
        <v>146</v>
      </c>
      <c r="AU352" s="25" t="s">
        <v>85</v>
      </c>
    </row>
    <row r="353" spans="2:51" s="13" customFormat="1" ht="13.5">
      <c r="B353" s="262"/>
      <c r="C353" s="263"/>
      <c r="D353" s="246" t="s">
        <v>180</v>
      </c>
      <c r="E353" s="264" t="s">
        <v>22</v>
      </c>
      <c r="F353" s="265" t="s">
        <v>259</v>
      </c>
      <c r="G353" s="263"/>
      <c r="H353" s="266">
        <v>14</v>
      </c>
      <c r="I353" s="267"/>
      <c r="J353" s="263"/>
      <c r="K353" s="263"/>
      <c r="L353" s="268"/>
      <c r="M353" s="269"/>
      <c r="N353" s="270"/>
      <c r="O353" s="270"/>
      <c r="P353" s="270"/>
      <c r="Q353" s="270"/>
      <c r="R353" s="270"/>
      <c r="S353" s="270"/>
      <c r="T353" s="271"/>
      <c r="AT353" s="272" t="s">
        <v>180</v>
      </c>
      <c r="AU353" s="272" t="s">
        <v>85</v>
      </c>
      <c r="AV353" s="13" t="s">
        <v>85</v>
      </c>
      <c r="AW353" s="13" t="s">
        <v>39</v>
      </c>
      <c r="AX353" s="13" t="s">
        <v>24</v>
      </c>
      <c r="AY353" s="272" t="s">
        <v>138</v>
      </c>
    </row>
    <row r="354" spans="2:63" s="11" customFormat="1" ht="29.85" customHeight="1">
      <c r="B354" s="218"/>
      <c r="C354" s="219"/>
      <c r="D354" s="220" t="s">
        <v>75</v>
      </c>
      <c r="E354" s="232" t="s">
        <v>224</v>
      </c>
      <c r="F354" s="232" t="s">
        <v>606</v>
      </c>
      <c r="G354" s="219"/>
      <c r="H354" s="219"/>
      <c r="I354" s="222"/>
      <c r="J354" s="233">
        <f>BK354</f>
        <v>0</v>
      </c>
      <c r="K354" s="219"/>
      <c r="L354" s="224"/>
      <c r="M354" s="225"/>
      <c r="N354" s="226"/>
      <c r="O354" s="226"/>
      <c r="P354" s="227">
        <f>SUM(P355:P367)</f>
        <v>0</v>
      </c>
      <c r="Q354" s="226"/>
      <c r="R354" s="227">
        <f>SUM(R355:R367)</f>
        <v>0.213636</v>
      </c>
      <c r="S354" s="226"/>
      <c r="T354" s="228">
        <f>SUM(T355:T367)</f>
        <v>0</v>
      </c>
      <c r="AR354" s="229" t="s">
        <v>24</v>
      </c>
      <c r="AT354" s="230" t="s">
        <v>75</v>
      </c>
      <c r="AU354" s="230" t="s">
        <v>24</v>
      </c>
      <c r="AY354" s="229" t="s">
        <v>138</v>
      </c>
      <c r="BK354" s="231">
        <f>SUM(BK355:BK367)</f>
        <v>0</v>
      </c>
    </row>
    <row r="355" spans="2:65" s="1" customFormat="1" ht="25.5" customHeight="1">
      <c r="B355" s="47"/>
      <c r="C355" s="234" t="s">
        <v>600</v>
      </c>
      <c r="D355" s="234" t="s">
        <v>140</v>
      </c>
      <c r="E355" s="235" t="s">
        <v>608</v>
      </c>
      <c r="F355" s="236" t="s">
        <v>609</v>
      </c>
      <c r="G355" s="237" t="s">
        <v>203</v>
      </c>
      <c r="H355" s="238">
        <v>610</v>
      </c>
      <c r="I355" s="239"/>
      <c r="J355" s="240">
        <f>ROUND(I355*H355,2)</f>
        <v>0</v>
      </c>
      <c r="K355" s="236" t="s">
        <v>177</v>
      </c>
      <c r="L355" s="73"/>
      <c r="M355" s="241" t="s">
        <v>22</v>
      </c>
      <c r="N355" s="242" t="s">
        <v>47</v>
      </c>
      <c r="O355" s="48"/>
      <c r="P355" s="243">
        <f>O355*H355</f>
        <v>0</v>
      </c>
      <c r="Q355" s="243">
        <v>1E-05</v>
      </c>
      <c r="R355" s="243">
        <f>Q355*H355</f>
        <v>0.0061</v>
      </c>
      <c r="S355" s="243">
        <v>0</v>
      </c>
      <c r="T355" s="244">
        <f>S355*H355</f>
        <v>0</v>
      </c>
      <c r="AR355" s="25" t="s">
        <v>137</v>
      </c>
      <c r="AT355" s="25" t="s">
        <v>140</v>
      </c>
      <c r="AU355" s="25" t="s">
        <v>85</v>
      </c>
      <c r="AY355" s="25" t="s">
        <v>138</v>
      </c>
      <c r="BE355" s="245">
        <f>IF(N355="základní",J355,0)</f>
        <v>0</v>
      </c>
      <c r="BF355" s="245">
        <f>IF(N355="snížená",J355,0)</f>
        <v>0</v>
      </c>
      <c r="BG355" s="245">
        <f>IF(N355="zákl. přenesená",J355,0)</f>
        <v>0</v>
      </c>
      <c r="BH355" s="245">
        <f>IF(N355="sníž. přenesená",J355,0)</f>
        <v>0</v>
      </c>
      <c r="BI355" s="245">
        <f>IF(N355="nulová",J355,0)</f>
        <v>0</v>
      </c>
      <c r="BJ355" s="25" t="s">
        <v>24</v>
      </c>
      <c r="BK355" s="245">
        <f>ROUND(I355*H355,2)</f>
        <v>0</v>
      </c>
      <c r="BL355" s="25" t="s">
        <v>137</v>
      </c>
      <c r="BM355" s="25" t="s">
        <v>1448</v>
      </c>
    </row>
    <row r="356" spans="2:47" s="1" customFormat="1" ht="13.5">
      <c r="B356" s="47"/>
      <c r="C356" s="75"/>
      <c r="D356" s="246" t="s">
        <v>146</v>
      </c>
      <c r="E356" s="75"/>
      <c r="F356" s="247" t="s">
        <v>611</v>
      </c>
      <c r="G356" s="75"/>
      <c r="H356" s="75"/>
      <c r="I356" s="204"/>
      <c r="J356" s="75"/>
      <c r="K356" s="75"/>
      <c r="L356" s="73"/>
      <c r="M356" s="248"/>
      <c r="N356" s="48"/>
      <c r="O356" s="48"/>
      <c r="P356" s="48"/>
      <c r="Q356" s="48"/>
      <c r="R356" s="48"/>
      <c r="S356" s="48"/>
      <c r="T356" s="96"/>
      <c r="AT356" s="25" t="s">
        <v>146</v>
      </c>
      <c r="AU356" s="25" t="s">
        <v>85</v>
      </c>
    </row>
    <row r="357" spans="2:65" s="1" customFormat="1" ht="25.5" customHeight="1">
      <c r="B357" s="47"/>
      <c r="C357" s="234" t="s">
        <v>607</v>
      </c>
      <c r="D357" s="234" t="s">
        <v>140</v>
      </c>
      <c r="E357" s="235" t="s">
        <v>613</v>
      </c>
      <c r="F357" s="236" t="s">
        <v>614</v>
      </c>
      <c r="G357" s="237" t="s">
        <v>203</v>
      </c>
      <c r="H357" s="238">
        <v>610.4</v>
      </c>
      <c r="I357" s="239"/>
      <c r="J357" s="240">
        <f>ROUND(I357*H357,2)</f>
        <v>0</v>
      </c>
      <c r="K357" s="236" t="s">
        <v>177</v>
      </c>
      <c r="L357" s="73"/>
      <c r="M357" s="241" t="s">
        <v>22</v>
      </c>
      <c r="N357" s="242" t="s">
        <v>47</v>
      </c>
      <c r="O357" s="48"/>
      <c r="P357" s="243">
        <f>O357*H357</f>
        <v>0</v>
      </c>
      <c r="Q357" s="243">
        <v>0.00034</v>
      </c>
      <c r="R357" s="243">
        <f>Q357*H357</f>
        <v>0.207536</v>
      </c>
      <c r="S357" s="243">
        <v>0</v>
      </c>
      <c r="T357" s="244">
        <f>S357*H357</f>
        <v>0</v>
      </c>
      <c r="AR357" s="25" t="s">
        <v>137</v>
      </c>
      <c r="AT357" s="25" t="s">
        <v>140</v>
      </c>
      <c r="AU357" s="25" t="s">
        <v>85</v>
      </c>
      <c r="AY357" s="25" t="s">
        <v>138</v>
      </c>
      <c r="BE357" s="245">
        <f>IF(N357="základní",J357,0)</f>
        <v>0</v>
      </c>
      <c r="BF357" s="245">
        <f>IF(N357="snížená",J357,0)</f>
        <v>0</v>
      </c>
      <c r="BG357" s="245">
        <f>IF(N357="zákl. přenesená",J357,0)</f>
        <v>0</v>
      </c>
      <c r="BH357" s="245">
        <f>IF(N357="sníž. přenesená",J357,0)</f>
        <v>0</v>
      </c>
      <c r="BI357" s="245">
        <f>IF(N357="nulová",J357,0)</f>
        <v>0</v>
      </c>
      <c r="BJ357" s="25" t="s">
        <v>24</v>
      </c>
      <c r="BK357" s="245">
        <f>ROUND(I357*H357,2)</f>
        <v>0</v>
      </c>
      <c r="BL357" s="25" t="s">
        <v>137</v>
      </c>
      <c r="BM357" s="25" t="s">
        <v>615</v>
      </c>
    </row>
    <row r="358" spans="2:47" s="1" customFormat="1" ht="13.5">
      <c r="B358" s="47"/>
      <c r="C358" s="75"/>
      <c r="D358" s="246" t="s">
        <v>146</v>
      </c>
      <c r="E358" s="75"/>
      <c r="F358" s="247" t="s">
        <v>616</v>
      </c>
      <c r="G358" s="75"/>
      <c r="H358" s="75"/>
      <c r="I358" s="204"/>
      <c r="J358" s="75"/>
      <c r="K358" s="75"/>
      <c r="L358" s="73"/>
      <c r="M358" s="248"/>
      <c r="N358" s="48"/>
      <c r="O358" s="48"/>
      <c r="P358" s="48"/>
      <c r="Q358" s="48"/>
      <c r="R358" s="48"/>
      <c r="S358" s="48"/>
      <c r="T358" s="96"/>
      <c r="AT358" s="25" t="s">
        <v>146</v>
      </c>
      <c r="AU358" s="25" t="s">
        <v>85</v>
      </c>
    </row>
    <row r="359" spans="2:51" s="13" customFormat="1" ht="13.5">
      <c r="B359" s="262"/>
      <c r="C359" s="263"/>
      <c r="D359" s="246" t="s">
        <v>180</v>
      </c>
      <c r="E359" s="264" t="s">
        <v>22</v>
      </c>
      <c r="F359" s="265" t="s">
        <v>1449</v>
      </c>
      <c r="G359" s="263"/>
      <c r="H359" s="266">
        <v>610.4</v>
      </c>
      <c r="I359" s="267"/>
      <c r="J359" s="263"/>
      <c r="K359" s="263"/>
      <c r="L359" s="268"/>
      <c r="M359" s="269"/>
      <c r="N359" s="270"/>
      <c r="O359" s="270"/>
      <c r="P359" s="270"/>
      <c r="Q359" s="270"/>
      <c r="R359" s="270"/>
      <c r="S359" s="270"/>
      <c r="T359" s="271"/>
      <c r="AT359" s="272" t="s">
        <v>180</v>
      </c>
      <c r="AU359" s="272" t="s">
        <v>85</v>
      </c>
      <c r="AV359" s="13" t="s">
        <v>85</v>
      </c>
      <c r="AW359" s="13" t="s">
        <v>39</v>
      </c>
      <c r="AX359" s="13" t="s">
        <v>76</v>
      </c>
      <c r="AY359" s="272" t="s">
        <v>138</v>
      </c>
    </row>
    <row r="360" spans="2:51" s="14" customFormat="1" ht="13.5">
      <c r="B360" s="273"/>
      <c r="C360" s="274"/>
      <c r="D360" s="246" t="s">
        <v>180</v>
      </c>
      <c r="E360" s="275" t="s">
        <v>22</v>
      </c>
      <c r="F360" s="276" t="s">
        <v>183</v>
      </c>
      <c r="G360" s="274"/>
      <c r="H360" s="277">
        <v>610.4</v>
      </c>
      <c r="I360" s="278"/>
      <c r="J360" s="274"/>
      <c r="K360" s="274"/>
      <c r="L360" s="279"/>
      <c r="M360" s="280"/>
      <c r="N360" s="281"/>
      <c r="O360" s="281"/>
      <c r="P360" s="281"/>
      <c r="Q360" s="281"/>
      <c r="R360" s="281"/>
      <c r="S360" s="281"/>
      <c r="T360" s="282"/>
      <c r="AT360" s="283" t="s">
        <v>180</v>
      </c>
      <c r="AU360" s="283" t="s">
        <v>85</v>
      </c>
      <c r="AV360" s="14" t="s">
        <v>137</v>
      </c>
      <c r="AW360" s="14" t="s">
        <v>39</v>
      </c>
      <c r="AX360" s="14" t="s">
        <v>24</v>
      </c>
      <c r="AY360" s="283" t="s">
        <v>138</v>
      </c>
    </row>
    <row r="361" spans="2:65" s="1" customFormat="1" ht="16.5" customHeight="1">
      <c r="B361" s="47"/>
      <c r="C361" s="234" t="s">
        <v>612</v>
      </c>
      <c r="D361" s="234" t="s">
        <v>140</v>
      </c>
      <c r="E361" s="235" t="s">
        <v>619</v>
      </c>
      <c r="F361" s="236" t="s">
        <v>620</v>
      </c>
      <c r="G361" s="237" t="s">
        <v>203</v>
      </c>
      <c r="H361" s="238">
        <v>610.4</v>
      </c>
      <c r="I361" s="239"/>
      <c r="J361" s="240">
        <f>ROUND(I361*H361,2)</f>
        <v>0</v>
      </c>
      <c r="K361" s="236" t="s">
        <v>177</v>
      </c>
      <c r="L361" s="73"/>
      <c r="M361" s="241" t="s">
        <v>22</v>
      </c>
      <c r="N361" s="242" t="s">
        <v>47</v>
      </c>
      <c r="O361" s="48"/>
      <c r="P361" s="243">
        <f>O361*H361</f>
        <v>0</v>
      </c>
      <c r="Q361" s="243">
        <v>0</v>
      </c>
      <c r="R361" s="243">
        <f>Q361*H361</f>
        <v>0</v>
      </c>
      <c r="S361" s="243">
        <v>0</v>
      </c>
      <c r="T361" s="244">
        <f>S361*H361</f>
        <v>0</v>
      </c>
      <c r="AR361" s="25" t="s">
        <v>137</v>
      </c>
      <c r="AT361" s="25" t="s">
        <v>140</v>
      </c>
      <c r="AU361" s="25" t="s">
        <v>85</v>
      </c>
      <c r="AY361" s="25" t="s">
        <v>138</v>
      </c>
      <c r="BE361" s="245">
        <f>IF(N361="základní",J361,0)</f>
        <v>0</v>
      </c>
      <c r="BF361" s="245">
        <f>IF(N361="snížená",J361,0)</f>
        <v>0</v>
      </c>
      <c r="BG361" s="245">
        <f>IF(N361="zákl. přenesená",J361,0)</f>
        <v>0</v>
      </c>
      <c r="BH361" s="245">
        <f>IF(N361="sníž. přenesená",J361,0)</f>
        <v>0</v>
      </c>
      <c r="BI361" s="245">
        <f>IF(N361="nulová",J361,0)</f>
        <v>0</v>
      </c>
      <c r="BJ361" s="25" t="s">
        <v>24</v>
      </c>
      <c r="BK361" s="245">
        <f>ROUND(I361*H361,2)</f>
        <v>0</v>
      </c>
      <c r="BL361" s="25" t="s">
        <v>137</v>
      </c>
      <c r="BM361" s="25" t="s">
        <v>621</v>
      </c>
    </row>
    <row r="362" spans="2:47" s="1" customFormat="1" ht="13.5">
      <c r="B362" s="47"/>
      <c r="C362" s="75"/>
      <c r="D362" s="246" t="s">
        <v>146</v>
      </c>
      <c r="E362" s="75"/>
      <c r="F362" s="247" t="s">
        <v>622</v>
      </c>
      <c r="G362" s="75"/>
      <c r="H362" s="75"/>
      <c r="I362" s="204"/>
      <c r="J362" s="75"/>
      <c r="K362" s="75"/>
      <c r="L362" s="73"/>
      <c r="M362" s="248"/>
      <c r="N362" s="48"/>
      <c r="O362" s="48"/>
      <c r="P362" s="48"/>
      <c r="Q362" s="48"/>
      <c r="R362" s="48"/>
      <c r="S362" s="48"/>
      <c r="T362" s="96"/>
      <c r="AT362" s="25" t="s">
        <v>146</v>
      </c>
      <c r="AU362" s="25" t="s">
        <v>85</v>
      </c>
    </row>
    <row r="363" spans="2:51" s="13" customFormat="1" ht="13.5">
      <c r="B363" s="262"/>
      <c r="C363" s="263"/>
      <c r="D363" s="246" t="s">
        <v>180</v>
      </c>
      <c r="E363" s="264" t="s">
        <v>22</v>
      </c>
      <c r="F363" s="265" t="s">
        <v>1450</v>
      </c>
      <c r="G363" s="263"/>
      <c r="H363" s="266">
        <v>610.4</v>
      </c>
      <c r="I363" s="267"/>
      <c r="J363" s="263"/>
      <c r="K363" s="263"/>
      <c r="L363" s="268"/>
      <c r="M363" s="269"/>
      <c r="N363" s="270"/>
      <c r="O363" s="270"/>
      <c r="P363" s="270"/>
      <c r="Q363" s="270"/>
      <c r="R363" s="270"/>
      <c r="S363" s="270"/>
      <c r="T363" s="271"/>
      <c r="AT363" s="272" t="s">
        <v>180</v>
      </c>
      <c r="AU363" s="272" t="s">
        <v>85</v>
      </c>
      <c r="AV363" s="13" t="s">
        <v>85</v>
      </c>
      <c r="AW363" s="13" t="s">
        <v>39</v>
      </c>
      <c r="AX363" s="13" t="s">
        <v>76</v>
      </c>
      <c r="AY363" s="272" t="s">
        <v>138</v>
      </c>
    </row>
    <row r="364" spans="2:51" s="14" customFormat="1" ht="13.5">
      <c r="B364" s="273"/>
      <c r="C364" s="274"/>
      <c r="D364" s="246" t="s">
        <v>180</v>
      </c>
      <c r="E364" s="275" t="s">
        <v>22</v>
      </c>
      <c r="F364" s="276" t="s">
        <v>183</v>
      </c>
      <c r="G364" s="274"/>
      <c r="H364" s="277">
        <v>610.4</v>
      </c>
      <c r="I364" s="278"/>
      <c r="J364" s="274"/>
      <c r="K364" s="274"/>
      <c r="L364" s="279"/>
      <c r="M364" s="280"/>
      <c r="N364" s="281"/>
      <c r="O364" s="281"/>
      <c r="P364" s="281"/>
      <c r="Q364" s="281"/>
      <c r="R364" s="281"/>
      <c r="S364" s="281"/>
      <c r="T364" s="282"/>
      <c r="AT364" s="283" t="s">
        <v>180</v>
      </c>
      <c r="AU364" s="283" t="s">
        <v>85</v>
      </c>
      <c r="AV364" s="14" t="s">
        <v>137</v>
      </c>
      <c r="AW364" s="14" t="s">
        <v>39</v>
      </c>
      <c r="AX364" s="14" t="s">
        <v>24</v>
      </c>
      <c r="AY364" s="283" t="s">
        <v>138</v>
      </c>
    </row>
    <row r="365" spans="2:65" s="1" customFormat="1" ht="25.5" customHeight="1">
      <c r="B365" s="47"/>
      <c r="C365" s="234" t="s">
        <v>618</v>
      </c>
      <c r="D365" s="234" t="s">
        <v>140</v>
      </c>
      <c r="E365" s="235" t="s">
        <v>969</v>
      </c>
      <c r="F365" s="236" t="s">
        <v>970</v>
      </c>
      <c r="G365" s="237" t="s">
        <v>176</v>
      </c>
      <c r="H365" s="238">
        <v>148.8</v>
      </c>
      <c r="I365" s="239"/>
      <c r="J365" s="240">
        <f>ROUND(I365*H365,2)</f>
        <v>0</v>
      </c>
      <c r="K365" s="236" t="s">
        <v>177</v>
      </c>
      <c r="L365" s="73"/>
      <c r="M365" s="241" t="s">
        <v>22</v>
      </c>
      <c r="N365" s="242" t="s">
        <v>47</v>
      </c>
      <c r="O365" s="48"/>
      <c r="P365" s="243">
        <f>O365*H365</f>
        <v>0</v>
      </c>
      <c r="Q365" s="243">
        <v>0</v>
      </c>
      <c r="R365" s="243">
        <f>Q365*H365</f>
        <v>0</v>
      </c>
      <c r="S365" s="243">
        <v>0</v>
      </c>
      <c r="T365" s="244">
        <f>S365*H365</f>
        <v>0</v>
      </c>
      <c r="AR365" s="25" t="s">
        <v>137</v>
      </c>
      <c r="AT365" s="25" t="s">
        <v>140</v>
      </c>
      <c r="AU365" s="25" t="s">
        <v>85</v>
      </c>
      <c r="AY365" s="25" t="s">
        <v>138</v>
      </c>
      <c r="BE365" s="245">
        <f>IF(N365="základní",J365,0)</f>
        <v>0</v>
      </c>
      <c r="BF365" s="245">
        <f>IF(N365="snížená",J365,0)</f>
        <v>0</v>
      </c>
      <c r="BG365" s="245">
        <f>IF(N365="zákl. přenesená",J365,0)</f>
        <v>0</v>
      </c>
      <c r="BH365" s="245">
        <f>IF(N365="sníž. přenesená",J365,0)</f>
        <v>0</v>
      </c>
      <c r="BI365" s="245">
        <f>IF(N365="nulová",J365,0)</f>
        <v>0</v>
      </c>
      <c r="BJ365" s="25" t="s">
        <v>24</v>
      </c>
      <c r="BK365" s="245">
        <f>ROUND(I365*H365,2)</f>
        <v>0</v>
      </c>
      <c r="BL365" s="25" t="s">
        <v>137</v>
      </c>
      <c r="BM365" s="25" t="s">
        <v>1451</v>
      </c>
    </row>
    <row r="366" spans="2:47" s="1" customFormat="1" ht="13.5">
      <c r="B366" s="47"/>
      <c r="C366" s="75"/>
      <c r="D366" s="246" t="s">
        <v>146</v>
      </c>
      <c r="E366" s="75"/>
      <c r="F366" s="247" t="s">
        <v>972</v>
      </c>
      <c r="G366" s="75"/>
      <c r="H366" s="75"/>
      <c r="I366" s="204"/>
      <c r="J366" s="75"/>
      <c r="K366" s="75"/>
      <c r="L366" s="73"/>
      <c r="M366" s="248"/>
      <c r="N366" s="48"/>
      <c r="O366" s="48"/>
      <c r="P366" s="48"/>
      <c r="Q366" s="48"/>
      <c r="R366" s="48"/>
      <c r="S366" s="48"/>
      <c r="T366" s="96"/>
      <c r="AT366" s="25" t="s">
        <v>146</v>
      </c>
      <c r="AU366" s="25" t="s">
        <v>85</v>
      </c>
    </row>
    <row r="367" spans="2:51" s="13" customFormat="1" ht="13.5">
      <c r="B367" s="262"/>
      <c r="C367" s="263"/>
      <c r="D367" s="246" t="s">
        <v>180</v>
      </c>
      <c r="E367" s="264" t="s">
        <v>22</v>
      </c>
      <c r="F367" s="265" t="s">
        <v>1452</v>
      </c>
      <c r="G367" s="263"/>
      <c r="H367" s="266">
        <v>148.8</v>
      </c>
      <c r="I367" s="267"/>
      <c r="J367" s="263"/>
      <c r="K367" s="263"/>
      <c r="L367" s="268"/>
      <c r="M367" s="269"/>
      <c r="N367" s="270"/>
      <c r="O367" s="270"/>
      <c r="P367" s="270"/>
      <c r="Q367" s="270"/>
      <c r="R367" s="270"/>
      <c r="S367" s="270"/>
      <c r="T367" s="271"/>
      <c r="AT367" s="272" t="s">
        <v>180</v>
      </c>
      <c r="AU367" s="272" t="s">
        <v>85</v>
      </c>
      <c r="AV367" s="13" t="s">
        <v>85</v>
      </c>
      <c r="AW367" s="13" t="s">
        <v>39</v>
      </c>
      <c r="AX367" s="13" t="s">
        <v>24</v>
      </c>
      <c r="AY367" s="272" t="s">
        <v>138</v>
      </c>
    </row>
    <row r="368" spans="2:63" s="11" customFormat="1" ht="29.85" customHeight="1">
      <c r="B368" s="218"/>
      <c r="C368" s="219"/>
      <c r="D368" s="220" t="s">
        <v>75</v>
      </c>
      <c r="E368" s="232" t="s">
        <v>628</v>
      </c>
      <c r="F368" s="232" t="s">
        <v>629</v>
      </c>
      <c r="G368" s="219"/>
      <c r="H368" s="219"/>
      <c r="I368" s="222"/>
      <c r="J368" s="233">
        <f>BK368</f>
        <v>0</v>
      </c>
      <c r="K368" s="219"/>
      <c r="L368" s="224"/>
      <c r="M368" s="225"/>
      <c r="N368" s="226"/>
      <c r="O368" s="226"/>
      <c r="P368" s="227">
        <f>SUM(P369:P401)</f>
        <v>0</v>
      </c>
      <c r="Q368" s="226"/>
      <c r="R368" s="227">
        <f>SUM(R369:R401)</f>
        <v>0</v>
      </c>
      <c r="S368" s="226"/>
      <c r="T368" s="228">
        <f>SUM(T369:T401)</f>
        <v>0</v>
      </c>
      <c r="AR368" s="229" t="s">
        <v>24</v>
      </c>
      <c r="AT368" s="230" t="s">
        <v>75</v>
      </c>
      <c r="AU368" s="230" t="s">
        <v>24</v>
      </c>
      <c r="AY368" s="229" t="s">
        <v>138</v>
      </c>
      <c r="BK368" s="231">
        <f>SUM(BK369:BK401)</f>
        <v>0</v>
      </c>
    </row>
    <row r="369" spans="2:65" s="1" customFormat="1" ht="16.5" customHeight="1">
      <c r="B369" s="47"/>
      <c r="C369" s="234" t="s">
        <v>623</v>
      </c>
      <c r="D369" s="234" t="s">
        <v>140</v>
      </c>
      <c r="E369" s="235" t="s">
        <v>643</v>
      </c>
      <c r="F369" s="236" t="s">
        <v>644</v>
      </c>
      <c r="G369" s="237" t="s">
        <v>314</v>
      </c>
      <c r="H369" s="238">
        <v>188.228</v>
      </c>
      <c r="I369" s="239"/>
      <c r="J369" s="240">
        <f>ROUND(I369*H369,2)</f>
        <v>0</v>
      </c>
      <c r="K369" s="236" t="s">
        <v>177</v>
      </c>
      <c r="L369" s="73"/>
      <c r="M369" s="241" t="s">
        <v>22</v>
      </c>
      <c r="N369" s="242" t="s">
        <v>47</v>
      </c>
      <c r="O369" s="48"/>
      <c r="P369" s="243">
        <f>O369*H369</f>
        <v>0</v>
      </c>
      <c r="Q369" s="243">
        <v>0</v>
      </c>
      <c r="R369" s="243">
        <f>Q369*H369</f>
        <v>0</v>
      </c>
      <c r="S369" s="243">
        <v>0</v>
      </c>
      <c r="T369" s="244">
        <f>S369*H369</f>
        <v>0</v>
      </c>
      <c r="AR369" s="25" t="s">
        <v>137</v>
      </c>
      <c r="AT369" s="25" t="s">
        <v>140</v>
      </c>
      <c r="AU369" s="25" t="s">
        <v>85</v>
      </c>
      <c r="AY369" s="25" t="s">
        <v>138</v>
      </c>
      <c r="BE369" s="245">
        <f>IF(N369="základní",J369,0)</f>
        <v>0</v>
      </c>
      <c r="BF369" s="245">
        <f>IF(N369="snížená",J369,0)</f>
        <v>0</v>
      </c>
      <c r="BG369" s="245">
        <f>IF(N369="zákl. přenesená",J369,0)</f>
        <v>0</v>
      </c>
      <c r="BH369" s="245">
        <f>IF(N369="sníž. přenesená",J369,0)</f>
        <v>0</v>
      </c>
      <c r="BI369" s="245">
        <f>IF(N369="nulová",J369,0)</f>
        <v>0</v>
      </c>
      <c r="BJ369" s="25" t="s">
        <v>24</v>
      </c>
      <c r="BK369" s="245">
        <f>ROUND(I369*H369,2)</f>
        <v>0</v>
      </c>
      <c r="BL369" s="25" t="s">
        <v>137</v>
      </c>
      <c r="BM369" s="25" t="s">
        <v>645</v>
      </c>
    </row>
    <row r="370" spans="2:47" s="1" customFormat="1" ht="13.5">
      <c r="B370" s="47"/>
      <c r="C370" s="75"/>
      <c r="D370" s="246" t="s">
        <v>146</v>
      </c>
      <c r="E370" s="75"/>
      <c r="F370" s="247" t="s">
        <v>646</v>
      </c>
      <c r="G370" s="75"/>
      <c r="H370" s="75"/>
      <c r="I370" s="204"/>
      <c r="J370" s="75"/>
      <c r="K370" s="75"/>
      <c r="L370" s="73"/>
      <c r="M370" s="248"/>
      <c r="N370" s="48"/>
      <c r="O370" s="48"/>
      <c r="P370" s="48"/>
      <c r="Q370" s="48"/>
      <c r="R370" s="48"/>
      <c r="S370" s="48"/>
      <c r="T370" s="96"/>
      <c r="AT370" s="25" t="s">
        <v>146</v>
      </c>
      <c r="AU370" s="25" t="s">
        <v>85</v>
      </c>
    </row>
    <row r="371" spans="2:51" s="13" customFormat="1" ht="13.5">
      <c r="B371" s="262"/>
      <c r="C371" s="263"/>
      <c r="D371" s="246" t="s">
        <v>180</v>
      </c>
      <c r="E371" s="264" t="s">
        <v>22</v>
      </c>
      <c r="F371" s="265" t="s">
        <v>1453</v>
      </c>
      <c r="G371" s="263"/>
      <c r="H371" s="266">
        <v>188.228</v>
      </c>
      <c r="I371" s="267"/>
      <c r="J371" s="263"/>
      <c r="K371" s="263"/>
      <c r="L371" s="268"/>
      <c r="M371" s="269"/>
      <c r="N371" s="270"/>
      <c r="O371" s="270"/>
      <c r="P371" s="270"/>
      <c r="Q371" s="270"/>
      <c r="R371" s="270"/>
      <c r="S371" s="270"/>
      <c r="T371" s="271"/>
      <c r="AT371" s="272" t="s">
        <v>180</v>
      </c>
      <c r="AU371" s="272" t="s">
        <v>85</v>
      </c>
      <c r="AV371" s="13" t="s">
        <v>85</v>
      </c>
      <c r="AW371" s="13" t="s">
        <v>39</v>
      </c>
      <c r="AX371" s="13" t="s">
        <v>76</v>
      </c>
      <c r="AY371" s="272" t="s">
        <v>138</v>
      </c>
    </row>
    <row r="372" spans="2:51" s="14" customFormat="1" ht="13.5">
      <c r="B372" s="273"/>
      <c r="C372" s="274"/>
      <c r="D372" s="246" t="s">
        <v>180</v>
      </c>
      <c r="E372" s="275" t="s">
        <v>22</v>
      </c>
      <c r="F372" s="276" t="s">
        <v>183</v>
      </c>
      <c r="G372" s="274"/>
      <c r="H372" s="277">
        <v>188.228</v>
      </c>
      <c r="I372" s="278"/>
      <c r="J372" s="274"/>
      <c r="K372" s="274"/>
      <c r="L372" s="279"/>
      <c r="M372" s="280"/>
      <c r="N372" s="281"/>
      <c r="O372" s="281"/>
      <c r="P372" s="281"/>
      <c r="Q372" s="281"/>
      <c r="R372" s="281"/>
      <c r="S372" s="281"/>
      <c r="T372" s="282"/>
      <c r="AT372" s="283" t="s">
        <v>180</v>
      </c>
      <c r="AU372" s="283" t="s">
        <v>85</v>
      </c>
      <c r="AV372" s="14" t="s">
        <v>137</v>
      </c>
      <c r="AW372" s="14" t="s">
        <v>39</v>
      </c>
      <c r="AX372" s="14" t="s">
        <v>24</v>
      </c>
      <c r="AY372" s="283" t="s">
        <v>138</v>
      </c>
    </row>
    <row r="373" spans="2:65" s="1" customFormat="1" ht="16.5" customHeight="1">
      <c r="B373" s="47"/>
      <c r="C373" s="234" t="s">
        <v>630</v>
      </c>
      <c r="D373" s="234" t="s">
        <v>140</v>
      </c>
      <c r="E373" s="235" t="s">
        <v>649</v>
      </c>
      <c r="F373" s="236" t="s">
        <v>650</v>
      </c>
      <c r="G373" s="237" t="s">
        <v>314</v>
      </c>
      <c r="H373" s="238">
        <v>3576.332</v>
      </c>
      <c r="I373" s="239"/>
      <c r="J373" s="240">
        <f>ROUND(I373*H373,2)</f>
        <v>0</v>
      </c>
      <c r="K373" s="236" t="s">
        <v>177</v>
      </c>
      <c r="L373" s="73"/>
      <c r="M373" s="241" t="s">
        <v>22</v>
      </c>
      <c r="N373" s="242" t="s">
        <v>47</v>
      </c>
      <c r="O373" s="48"/>
      <c r="P373" s="243">
        <f>O373*H373</f>
        <v>0</v>
      </c>
      <c r="Q373" s="243">
        <v>0</v>
      </c>
      <c r="R373" s="243">
        <f>Q373*H373</f>
        <v>0</v>
      </c>
      <c r="S373" s="243">
        <v>0</v>
      </c>
      <c r="T373" s="244">
        <f>S373*H373</f>
        <v>0</v>
      </c>
      <c r="AR373" s="25" t="s">
        <v>137</v>
      </c>
      <c r="AT373" s="25" t="s">
        <v>140</v>
      </c>
      <c r="AU373" s="25" t="s">
        <v>85</v>
      </c>
      <c r="AY373" s="25" t="s">
        <v>138</v>
      </c>
      <c r="BE373" s="245">
        <f>IF(N373="základní",J373,0)</f>
        <v>0</v>
      </c>
      <c r="BF373" s="245">
        <f>IF(N373="snížená",J373,0)</f>
        <v>0</v>
      </c>
      <c r="BG373" s="245">
        <f>IF(N373="zákl. přenesená",J373,0)</f>
        <v>0</v>
      </c>
      <c r="BH373" s="245">
        <f>IF(N373="sníž. přenesená",J373,0)</f>
        <v>0</v>
      </c>
      <c r="BI373" s="245">
        <f>IF(N373="nulová",J373,0)</f>
        <v>0</v>
      </c>
      <c r="BJ373" s="25" t="s">
        <v>24</v>
      </c>
      <c r="BK373" s="245">
        <f>ROUND(I373*H373,2)</f>
        <v>0</v>
      </c>
      <c r="BL373" s="25" t="s">
        <v>137</v>
      </c>
      <c r="BM373" s="25" t="s">
        <v>651</v>
      </c>
    </row>
    <row r="374" spans="2:47" s="1" customFormat="1" ht="13.5">
      <c r="B374" s="47"/>
      <c r="C374" s="75"/>
      <c r="D374" s="246" t="s">
        <v>146</v>
      </c>
      <c r="E374" s="75"/>
      <c r="F374" s="247" t="s">
        <v>652</v>
      </c>
      <c r="G374" s="75"/>
      <c r="H374" s="75"/>
      <c r="I374" s="204"/>
      <c r="J374" s="75"/>
      <c r="K374" s="75"/>
      <c r="L374" s="73"/>
      <c r="M374" s="248"/>
      <c r="N374" s="48"/>
      <c r="O374" s="48"/>
      <c r="P374" s="48"/>
      <c r="Q374" s="48"/>
      <c r="R374" s="48"/>
      <c r="S374" s="48"/>
      <c r="T374" s="96"/>
      <c r="AT374" s="25" t="s">
        <v>146</v>
      </c>
      <c r="AU374" s="25" t="s">
        <v>85</v>
      </c>
    </row>
    <row r="375" spans="2:51" s="13" customFormat="1" ht="13.5">
      <c r="B375" s="262"/>
      <c r="C375" s="263"/>
      <c r="D375" s="246" t="s">
        <v>180</v>
      </c>
      <c r="E375" s="264" t="s">
        <v>22</v>
      </c>
      <c r="F375" s="265" t="s">
        <v>1454</v>
      </c>
      <c r="G375" s="263"/>
      <c r="H375" s="266">
        <v>3576.332</v>
      </c>
      <c r="I375" s="267"/>
      <c r="J375" s="263"/>
      <c r="K375" s="263"/>
      <c r="L375" s="268"/>
      <c r="M375" s="269"/>
      <c r="N375" s="270"/>
      <c r="O375" s="270"/>
      <c r="P375" s="270"/>
      <c r="Q375" s="270"/>
      <c r="R375" s="270"/>
      <c r="S375" s="270"/>
      <c r="T375" s="271"/>
      <c r="AT375" s="272" t="s">
        <v>180</v>
      </c>
      <c r="AU375" s="272" t="s">
        <v>85</v>
      </c>
      <c r="AV375" s="13" t="s">
        <v>85</v>
      </c>
      <c r="AW375" s="13" t="s">
        <v>39</v>
      </c>
      <c r="AX375" s="13" t="s">
        <v>76</v>
      </c>
      <c r="AY375" s="272" t="s">
        <v>138</v>
      </c>
    </row>
    <row r="376" spans="2:51" s="14" customFormat="1" ht="13.5">
      <c r="B376" s="273"/>
      <c r="C376" s="274"/>
      <c r="D376" s="246" t="s">
        <v>180</v>
      </c>
      <c r="E376" s="275" t="s">
        <v>22</v>
      </c>
      <c r="F376" s="276" t="s">
        <v>183</v>
      </c>
      <c r="G376" s="274"/>
      <c r="H376" s="277">
        <v>3576.332</v>
      </c>
      <c r="I376" s="278"/>
      <c r="J376" s="274"/>
      <c r="K376" s="274"/>
      <c r="L376" s="279"/>
      <c r="M376" s="280"/>
      <c r="N376" s="281"/>
      <c r="O376" s="281"/>
      <c r="P376" s="281"/>
      <c r="Q376" s="281"/>
      <c r="R376" s="281"/>
      <c r="S376" s="281"/>
      <c r="T376" s="282"/>
      <c r="AT376" s="283" t="s">
        <v>180</v>
      </c>
      <c r="AU376" s="283" t="s">
        <v>85</v>
      </c>
      <c r="AV376" s="14" t="s">
        <v>137</v>
      </c>
      <c r="AW376" s="14" t="s">
        <v>39</v>
      </c>
      <c r="AX376" s="14" t="s">
        <v>24</v>
      </c>
      <c r="AY376" s="283" t="s">
        <v>138</v>
      </c>
    </row>
    <row r="377" spans="2:65" s="1" customFormat="1" ht="16.5" customHeight="1">
      <c r="B377" s="47"/>
      <c r="C377" s="234" t="s">
        <v>636</v>
      </c>
      <c r="D377" s="234" t="s">
        <v>140</v>
      </c>
      <c r="E377" s="235" t="s">
        <v>655</v>
      </c>
      <c r="F377" s="236" t="s">
        <v>656</v>
      </c>
      <c r="G377" s="237" t="s">
        <v>314</v>
      </c>
      <c r="H377" s="238">
        <v>448.96</v>
      </c>
      <c r="I377" s="239"/>
      <c r="J377" s="240">
        <f>ROUND(I377*H377,2)</f>
        <v>0</v>
      </c>
      <c r="K377" s="236" t="s">
        <v>177</v>
      </c>
      <c r="L377" s="73"/>
      <c r="M377" s="241" t="s">
        <v>22</v>
      </c>
      <c r="N377" s="242" t="s">
        <v>47</v>
      </c>
      <c r="O377" s="48"/>
      <c r="P377" s="243">
        <f>O377*H377</f>
        <v>0</v>
      </c>
      <c r="Q377" s="243">
        <v>0</v>
      </c>
      <c r="R377" s="243">
        <f>Q377*H377</f>
        <v>0</v>
      </c>
      <c r="S377" s="243">
        <v>0</v>
      </c>
      <c r="T377" s="244">
        <f>S377*H377</f>
        <v>0</v>
      </c>
      <c r="AR377" s="25" t="s">
        <v>137</v>
      </c>
      <c r="AT377" s="25" t="s">
        <v>140</v>
      </c>
      <c r="AU377" s="25" t="s">
        <v>85</v>
      </c>
      <c r="AY377" s="25" t="s">
        <v>138</v>
      </c>
      <c r="BE377" s="245">
        <f>IF(N377="základní",J377,0)</f>
        <v>0</v>
      </c>
      <c r="BF377" s="245">
        <f>IF(N377="snížená",J377,0)</f>
        <v>0</v>
      </c>
      <c r="BG377" s="245">
        <f>IF(N377="zákl. přenesená",J377,0)</f>
        <v>0</v>
      </c>
      <c r="BH377" s="245">
        <f>IF(N377="sníž. přenesená",J377,0)</f>
        <v>0</v>
      </c>
      <c r="BI377" s="245">
        <f>IF(N377="nulová",J377,0)</f>
        <v>0</v>
      </c>
      <c r="BJ377" s="25" t="s">
        <v>24</v>
      </c>
      <c r="BK377" s="245">
        <f>ROUND(I377*H377,2)</f>
        <v>0</v>
      </c>
      <c r="BL377" s="25" t="s">
        <v>137</v>
      </c>
      <c r="BM377" s="25" t="s">
        <v>657</v>
      </c>
    </row>
    <row r="378" spans="2:47" s="1" customFormat="1" ht="13.5">
      <c r="B378" s="47"/>
      <c r="C378" s="75"/>
      <c r="D378" s="246" t="s">
        <v>146</v>
      </c>
      <c r="E378" s="75"/>
      <c r="F378" s="247" t="s">
        <v>658</v>
      </c>
      <c r="G378" s="75"/>
      <c r="H378" s="75"/>
      <c r="I378" s="204"/>
      <c r="J378" s="75"/>
      <c r="K378" s="75"/>
      <c r="L378" s="73"/>
      <c r="M378" s="248"/>
      <c r="N378" s="48"/>
      <c r="O378" s="48"/>
      <c r="P378" s="48"/>
      <c r="Q378" s="48"/>
      <c r="R378" s="48"/>
      <c r="S378" s="48"/>
      <c r="T378" s="96"/>
      <c r="AT378" s="25" t="s">
        <v>146</v>
      </c>
      <c r="AU378" s="25" t="s">
        <v>85</v>
      </c>
    </row>
    <row r="379" spans="2:51" s="13" customFormat="1" ht="13.5">
      <c r="B379" s="262"/>
      <c r="C379" s="263"/>
      <c r="D379" s="246" t="s">
        <v>180</v>
      </c>
      <c r="E379" s="264" t="s">
        <v>22</v>
      </c>
      <c r="F379" s="265" t="s">
        <v>1455</v>
      </c>
      <c r="G379" s="263"/>
      <c r="H379" s="266">
        <v>11.904</v>
      </c>
      <c r="I379" s="267"/>
      <c r="J379" s="263"/>
      <c r="K379" s="263"/>
      <c r="L379" s="268"/>
      <c r="M379" s="269"/>
      <c r="N379" s="270"/>
      <c r="O379" s="270"/>
      <c r="P379" s="270"/>
      <c r="Q379" s="270"/>
      <c r="R379" s="270"/>
      <c r="S379" s="270"/>
      <c r="T379" s="271"/>
      <c r="AT379" s="272" t="s">
        <v>180</v>
      </c>
      <c r="AU379" s="272" t="s">
        <v>85</v>
      </c>
      <c r="AV379" s="13" t="s">
        <v>85</v>
      </c>
      <c r="AW379" s="13" t="s">
        <v>39</v>
      </c>
      <c r="AX379" s="13" t="s">
        <v>76</v>
      </c>
      <c r="AY379" s="272" t="s">
        <v>138</v>
      </c>
    </row>
    <row r="380" spans="2:51" s="13" customFormat="1" ht="13.5">
      <c r="B380" s="262"/>
      <c r="C380" s="263"/>
      <c r="D380" s="246" t="s">
        <v>180</v>
      </c>
      <c r="E380" s="264" t="s">
        <v>22</v>
      </c>
      <c r="F380" s="265" t="s">
        <v>1456</v>
      </c>
      <c r="G380" s="263"/>
      <c r="H380" s="266">
        <v>278.953</v>
      </c>
      <c r="I380" s="267"/>
      <c r="J380" s="263"/>
      <c r="K380" s="263"/>
      <c r="L380" s="268"/>
      <c r="M380" s="269"/>
      <c r="N380" s="270"/>
      <c r="O380" s="270"/>
      <c r="P380" s="270"/>
      <c r="Q380" s="270"/>
      <c r="R380" s="270"/>
      <c r="S380" s="270"/>
      <c r="T380" s="271"/>
      <c r="AT380" s="272" t="s">
        <v>180</v>
      </c>
      <c r="AU380" s="272" t="s">
        <v>85</v>
      </c>
      <c r="AV380" s="13" t="s">
        <v>85</v>
      </c>
      <c r="AW380" s="13" t="s">
        <v>39</v>
      </c>
      <c r="AX380" s="13" t="s">
        <v>76</v>
      </c>
      <c r="AY380" s="272" t="s">
        <v>138</v>
      </c>
    </row>
    <row r="381" spans="2:51" s="13" customFormat="1" ht="13.5">
      <c r="B381" s="262"/>
      <c r="C381" s="263"/>
      <c r="D381" s="246" t="s">
        <v>180</v>
      </c>
      <c r="E381" s="264" t="s">
        <v>22</v>
      </c>
      <c r="F381" s="265" t="s">
        <v>1457</v>
      </c>
      <c r="G381" s="263"/>
      <c r="H381" s="266">
        <v>62.871</v>
      </c>
      <c r="I381" s="267"/>
      <c r="J381" s="263"/>
      <c r="K381" s="263"/>
      <c r="L381" s="268"/>
      <c r="M381" s="269"/>
      <c r="N381" s="270"/>
      <c r="O381" s="270"/>
      <c r="P381" s="270"/>
      <c r="Q381" s="270"/>
      <c r="R381" s="270"/>
      <c r="S381" s="270"/>
      <c r="T381" s="271"/>
      <c r="AT381" s="272" t="s">
        <v>180</v>
      </c>
      <c r="AU381" s="272" t="s">
        <v>85</v>
      </c>
      <c r="AV381" s="13" t="s">
        <v>85</v>
      </c>
      <c r="AW381" s="13" t="s">
        <v>39</v>
      </c>
      <c r="AX381" s="13" t="s">
        <v>76</v>
      </c>
      <c r="AY381" s="272" t="s">
        <v>138</v>
      </c>
    </row>
    <row r="382" spans="2:51" s="15" customFormat="1" ht="13.5">
      <c r="B382" s="300"/>
      <c r="C382" s="301"/>
      <c r="D382" s="246" t="s">
        <v>180</v>
      </c>
      <c r="E382" s="302" t="s">
        <v>22</v>
      </c>
      <c r="F382" s="303" t="s">
        <v>984</v>
      </c>
      <c r="G382" s="301"/>
      <c r="H382" s="304">
        <v>353.728</v>
      </c>
      <c r="I382" s="305"/>
      <c r="J382" s="301"/>
      <c r="K382" s="301"/>
      <c r="L382" s="306"/>
      <c r="M382" s="307"/>
      <c r="N382" s="308"/>
      <c r="O382" s="308"/>
      <c r="P382" s="308"/>
      <c r="Q382" s="308"/>
      <c r="R382" s="308"/>
      <c r="S382" s="308"/>
      <c r="T382" s="309"/>
      <c r="AT382" s="310" t="s">
        <v>180</v>
      </c>
      <c r="AU382" s="310" t="s">
        <v>85</v>
      </c>
      <c r="AV382" s="15" t="s">
        <v>154</v>
      </c>
      <c r="AW382" s="15" t="s">
        <v>39</v>
      </c>
      <c r="AX382" s="15" t="s">
        <v>76</v>
      </c>
      <c r="AY382" s="310" t="s">
        <v>138</v>
      </c>
    </row>
    <row r="383" spans="2:51" s="13" customFormat="1" ht="13.5">
      <c r="B383" s="262"/>
      <c r="C383" s="263"/>
      <c r="D383" s="246" t="s">
        <v>180</v>
      </c>
      <c r="E383" s="264" t="s">
        <v>22</v>
      </c>
      <c r="F383" s="265" t="s">
        <v>1458</v>
      </c>
      <c r="G383" s="263"/>
      <c r="H383" s="266">
        <v>95.232</v>
      </c>
      <c r="I383" s="267"/>
      <c r="J383" s="263"/>
      <c r="K383" s="263"/>
      <c r="L383" s="268"/>
      <c r="M383" s="269"/>
      <c r="N383" s="270"/>
      <c r="O383" s="270"/>
      <c r="P383" s="270"/>
      <c r="Q383" s="270"/>
      <c r="R383" s="270"/>
      <c r="S383" s="270"/>
      <c r="T383" s="271"/>
      <c r="AT383" s="272" t="s">
        <v>180</v>
      </c>
      <c r="AU383" s="272" t="s">
        <v>85</v>
      </c>
      <c r="AV383" s="13" t="s">
        <v>85</v>
      </c>
      <c r="AW383" s="13" t="s">
        <v>39</v>
      </c>
      <c r="AX383" s="13" t="s">
        <v>76</v>
      </c>
      <c r="AY383" s="272" t="s">
        <v>138</v>
      </c>
    </row>
    <row r="384" spans="2:51" s="14" customFormat="1" ht="13.5">
      <c r="B384" s="273"/>
      <c r="C384" s="274"/>
      <c r="D384" s="246" t="s">
        <v>180</v>
      </c>
      <c r="E384" s="275" t="s">
        <v>22</v>
      </c>
      <c r="F384" s="276" t="s">
        <v>183</v>
      </c>
      <c r="G384" s="274"/>
      <c r="H384" s="277">
        <v>448.96</v>
      </c>
      <c r="I384" s="278"/>
      <c r="J384" s="274"/>
      <c r="K384" s="274"/>
      <c r="L384" s="279"/>
      <c r="M384" s="280"/>
      <c r="N384" s="281"/>
      <c r="O384" s="281"/>
      <c r="P384" s="281"/>
      <c r="Q384" s="281"/>
      <c r="R384" s="281"/>
      <c r="S384" s="281"/>
      <c r="T384" s="282"/>
      <c r="AT384" s="283" t="s">
        <v>180</v>
      </c>
      <c r="AU384" s="283" t="s">
        <v>85</v>
      </c>
      <c r="AV384" s="14" t="s">
        <v>137</v>
      </c>
      <c r="AW384" s="14" t="s">
        <v>39</v>
      </c>
      <c r="AX384" s="14" t="s">
        <v>24</v>
      </c>
      <c r="AY384" s="283" t="s">
        <v>138</v>
      </c>
    </row>
    <row r="385" spans="2:65" s="1" customFormat="1" ht="16.5" customHeight="1">
      <c r="B385" s="47"/>
      <c r="C385" s="234" t="s">
        <v>642</v>
      </c>
      <c r="D385" s="234" t="s">
        <v>140</v>
      </c>
      <c r="E385" s="235" t="s">
        <v>662</v>
      </c>
      <c r="F385" s="236" t="s">
        <v>663</v>
      </c>
      <c r="G385" s="237" t="s">
        <v>314</v>
      </c>
      <c r="H385" s="238">
        <v>6816.064</v>
      </c>
      <c r="I385" s="239"/>
      <c r="J385" s="240">
        <f>ROUND(I385*H385,2)</f>
        <v>0</v>
      </c>
      <c r="K385" s="236" t="s">
        <v>177</v>
      </c>
      <c r="L385" s="73"/>
      <c r="M385" s="241" t="s">
        <v>22</v>
      </c>
      <c r="N385" s="242" t="s">
        <v>47</v>
      </c>
      <c r="O385" s="48"/>
      <c r="P385" s="243">
        <f>O385*H385</f>
        <v>0</v>
      </c>
      <c r="Q385" s="243">
        <v>0</v>
      </c>
      <c r="R385" s="243">
        <f>Q385*H385</f>
        <v>0</v>
      </c>
      <c r="S385" s="243">
        <v>0</v>
      </c>
      <c r="T385" s="244">
        <f>S385*H385</f>
        <v>0</v>
      </c>
      <c r="AR385" s="25" t="s">
        <v>137</v>
      </c>
      <c r="AT385" s="25" t="s">
        <v>140</v>
      </c>
      <c r="AU385" s="25" t="s">
        <v>85</v>
      </c>
      <c r="AY385" s="25" t="s">
        <v>138</v>
      </c>
      <c r="BE385" s="245">
        <f>IF(N385="základní",J385,0)</f>
        <v>0</v>
      </c>
      <c r="BF385" s="245">
        <f>IF(N385="snížená",J385,0)</f>
        <v>0</v>
      </c>
      <c r="BG385" s="245">
        <f>IF(N385="zákl. přenesená",J385,0)</f>
        <v>0</v>
      </c>
      <c r="BH385" s="245">
        <f>IF(N385="sníž. přenesená",J385,0)</f>
        <v>0</v>
      </c>
      <c r="BI385" s="245">
        <f>IF(N385="nulová",J385,0)</f>
        <v>0</v>
      </c>
      <c r="BJ385" s="25" t="s">
        <v>24</v>
      </c>
      <c r="BK385" s="245">
        <f>ROUND(I385*H385,2)</f>
        <v>0</v>
      </c>
      <c r="BL385" s="25" t="s">
        <v>137</v>
      </c>
      <c r="BM385" s="25" t="s">
        <v>664</v>
      </c>
    </row>
    <row r="386" spans="2:47" s="1" customFormat="1" ht="13.5">
      <c r="B386" s="47"/>
      <c r="C386" s="75"/>
      <c r="D386" s="246" t="s">
        <v>146</v>
      </c>
      <c r="E386" s="75"/>
      <c r="F386" s="247" t="s">
        <v>652</v>
      </c>
      <c r="G386" s="75"/>
      <c r="H386" s="75"/>
      <c r="I386" s="204"/>
      <c r="J386" s="75"/>
      <c r="K386" s="75"/>
      <c r="L386" s="73"/>
      <c r="M386" s="248"/>
      <c r="N386" s="48"/>
      <c r="O386" s="48"/>
      <c r="P386" s="48"/>
      <c r="Q386" s="48"/>
      <c r="R386" s="48"/>
      <c r="S386" s="48"/>
      <c r="T386" s="96"/>
      <c r="AT386" s="25" t="s">
        <v>146</v>
      </c>
      <c r="AU386" s="25" t="s">
        <v>85</v>
      </c>
    </row>
    <row r="387" spans="2:51" s="13" customFormat="1" ht="13.5">
      <c r="B387" s="262"/>
      <c r="C387" s="263"/>
      <c r="D387" s="246" t="s">
        <v>180</v>
      </c>
      <c r="E387" s="264" t="s">
        <v>22</v>
      </c>
      <c r="F387" s="265" t="s">
        <v>1459</v>
      </c>
      <c r="G387" s="263"/>
      <c r="H387" s="266">
        <v>6720.832</v>
      </c>
      <c r="I387" s="267"/>
      <c r="J387" s="263"/>
      <c r="K387" s="263"/>
      <c r="L387" s="268"/>
      <c r="M387" s="269"/>
      <c r="N387" s="270"/>
      <c r="O387" s="270"/>
      <c r="P387" s="270"/>
      <c r="Q387" s="270"/>
      <c r="R387" s="270"/>
      <c r="S387" s="270"/>
      <c r="T387" s="271"/>
      <c r="AT387" s="272" t="s">
        <v>180</v>
      </c>
      <c r="AU387" s="272" t="s">
        <v>85</v>
      </c>
      <c r="AV387" s="13" t="s">
        <v>85</v>
      </c>
      <c r="AW387" s="13" t="s">
        <v>39</v>
      </c>
      <c r="AX387" s="13" t="s">
        <v>76</v>
      </c>
      <c r="AY387" s="272" t="s">
        <v>138</v>
      </c>
    </row>
    <row r="388" spans="2:51" s="13" customFormat="1" ht="13.5">
      <c r="B388" s="262"/>
      <c r="C388" s="263"/>
      <c r="D388" s="246" t="s">
        <v>180</v>
      </c>
      <c r="E388" s="264" t="s">
        <v>22</v>
      </c>
      <c r="F388" s="265" t="s">
        <v>1460</v>
      </c>
      <c r="G388" s="263"/>
      <c r="H388" s="266">
        <v>95.232</v>
      </c>
      <c r="I388" s="267"/>
      <c r="J388" s="263"/>
      <c r="K388" s="263"/>
      <c r="L388" s="268"/>
      <c r="M388" s="269"/>
      <c r="N388" s="270"/>
      <c r="O388" s="270"/>
      <c r="P388" s="270"/>
      <c r="Q388" s="270"/>
      <c r="R388" s="270"/>
      <c r="S388" s="270"/>
      <c r="T388" s="271"/>
      <c r="AT388" s="272" t="s">
        <v>180</v>
      </c>
      <c r="AU388" s="272" t="s">
        <v>85</v>
      </c>
      <c r="AV388" s="13" t="s">
        <v>85</v>
      </c>
      <c r="AW388" s="13" t="s">
        <v>39</v>
      </c>
      <c r="AX388" s="13" t="s">
        <v>76</v>
      </c>
      <c r="AY388" s="272" t="s">
        <v>138</v>
      </c>
    </row>
    <row r="389" spans="2:51" s="14" customFormat="1" ht="13.5">
      <c r="B389" s="273"/>
      <c r="C389" s="274"/>
      <c r="D389" s="246" t="s">
        <v>180</v>
      </c>
      <c r="E389" s="275" t="s">
        <v>22</v>
      </c>
      <c r="F389" s="276" t="s">
        <v>183</v>
      </c>
      <c r="G389" s="274"/>
      <c r="H389" s="277">
        <v>6816.064</v>
      </c>
      <c r="I389" s="278"/>
      <c r="J389" s="274"/>
      <c r="K389" s="274"/>
      <c r="L389" s="279"/>
      <c r="M389" s="280"/>
      <c r="N389" s="281"/>
      <c r="O389" s="281"/>
      <c r="P389" s="281"/>
      <c r="Q389" s="281"/>
      <c r="R389" s="281"/>
      <c r="S389" s="281"/>
      <c r="T389" s="282"/>
      <c r="AT389" s="283" t="s">
        <v>180</v>
      </c>
      <c r="AU389" s="283" t="s">
        <v>85</v>
      </c>
      <c r="AV389" s="14" t="s">
        <v>137</v>
      </c>
      <c r="AW389" s="14" t="s">
        <v>39</v>
      </c>
      <c r="AX389" s="14" t="s">
        <v>24</v>
      </c>
      <c r="AY389" s="283" t="s">
        <v>138</v>
      </c>
    </row>
    <row r="390" spans="2:65" s="1" customFormat="1" ht="16.5" customHeight="1">
      <c r="B390" s="47"/>
      <c r="C390" s="234" t="s">
        <v>648</v>
      </c>
      <c r="D390" s="234" t="s">
        <v>140</v>
      </c>
      <c r="E390" s="235" t="s">
        <v>991</v>
      </c>
      <c r="F390" s="236" t="s">
        <v>992</v>
      </c>
      <c r="G390" s="237" t="s">
        <v>314</v>
      </c>
      <c r="H390" s="238">
        <v>47.616</v>
      </c>
      <c r="I390" s="239"/>
      <c r="J390" s="240">
        <f>ROUND(I390*H390,2)</f>
        <v>0</v>
      </c>
      <c r="K390" s="236" t="s">
        <v>177</v>
      </c>
      <c r="L390" s="73"/>
      <c r="M390" s="241" t="s">
        <v>22</v>
      </c>
      <c r="N390" s="242" t="s">
        <v>47</v>
      </c>
      <c r="O390" s="48"/>
      <c r="P390" s="243">
        <f>O390*H390</f>
        <v>0</v>
      </c>
      <c r="Q390" s="243">
        <v>0</v>
      </c>
      <c r="R390" s="243">
        <f>Q390*H390</f>
        <v>0</v>
      </c>
      <c r="S390" s="243">
        <v>0</v>
      </c>
      <c r="T390" s="244">
        <f>S390*H390</f>
        <v>0</v>
      </c>
      <c r="AR390" s="25" t="s">
        <v>137</v>
      </c>
      <c r="AT390" s="25" t="s">
        <v>140</v>
      </c>
      <c r="AU390" s="25" t="s">
        <v>85</v>
      </c>
      <c r="AY390" s="25" t="s">
        <v>138</v>
      </c>
      <c r="BE390" s="245">
        <f>IF(N390="základní",J390,0)</f>
        <v>0</v>
      </c>
      <c r="BF390" s="245">
        <f>IF(N390="snížená",J390,0)</f>
        <v>0</v>
      </c>
      <c r="BG390" s="245">
        <f>IF(N390="zákl. přenesená",J390,0)</f>
        <v>0</v>
      </c>
      <c r="BH390" s="245">
        <f>IF(N390="sníž. přenesená",J390,0)</f>
        <v>0</v>
      </c>
      <c r="BI390" s="245">
        <f>IF(N390="nulová",J390,0)</f>
        <v>0</v>
      </c>
      <c r="BJ390" s="25" t="s">
        <v>24</v>
      </c>
      <c r="BK390" s="245">
        <f>ROUND(I390*H390,2)</f>
        <v>0</v>
      </c>
      <c r="BL390" s="25" t="s">
        <v>137</v>
      </c>
      <c r="BM390" s="25" t="s">
        <v>1461</v>
      </c>
    </row>
    <row r="391" spans="2:47" s="1" customFormat="1" ht="13.5">
      <c r="B391" s="47"/>
      <c r="C391" s="75"/>
      <c r="D391" s="246" t="s">
        <v>146</v>
      </c>
      <c r="E391" s="75"/>
      <c r="F391" s="247" t="s">
        <v>994</v>
      </c>
      <c r="G391" s="75"/>
      <c r="H391" s="75"/>
      <c r="I391" s="204"/>
      <c r="J391" s="75"/>
      <c r="K391" s="75"/>
      <c r="L391" s="73"/>
      <c r="M391" s="248"/>
      <c r="N391" s="48"/>
      <c r="O391" s="48"/>
      <c r="P391" s="48"/>
      <c r="Q391" s="48"/>
      <c r="R391" s="48"/>
      <c r="S391" s="48"/>
      <c r="T391" s="96"/>
      <c r="AT391" s="25" t="s">
        <v>146</v>
      </c>
      <c r="AU391" s="25" t="s">
        <v>85</v>
      </c>
    </row>
    <row r="392" spans="2:51" s="13" customFormat="1" ht="13.5">
      <c r="B392" s="262"/>
      <c r="C392" s="263"/>
      <c r="D392" s="246" t="s">
        <v>180</v>
      </c>
      <c r="E392" s="264" t="s">
        <v>22</v>
      </c>
      <c r="F392" s="265" t="s">
        <v>1462</v>
      </c>
      <c r="G392" s="263"/>
      <c r="H392" s="266">
        <v>47.616</v>
      </c>
      <c r="I392" s="267"/>
      <c r="J392" s="263"/>
      <c r="K392" s="263"/>
      <c r="L392" s="268"/>
      <c r="M392" s="269"/>
      <c r="N392" s="270"/>
      <c r="O392" s="270"/>
      <c r="P392" s="270"/>
      <c r="Q392" s="270"/>
      <c r="R392" s="270"/>
      <c r="S392" s="270"/>
      <c r="T392" s="271"/>
      <c r="AT392" s="272" t="s">
        <v>180</v>
      </c>
      <c r="AU392" s="272" t="s">
        <v>85</v>
      </c>
      <c r="AV392" s="13" t="s">
        <v>85</v>
      </c>
      <c r="AW392" s="13" t="s">
        <v>39</v>
      </c>
      <c r="AX392" s="13" t="s">
        <v>24</v>
      </c>
      <c r="AY392" s="272" t="s">
        <v>138</v>
      </c>
    </row>
    <row r="393" spans="2:65" s="1" customFormat="1" ht="25.5" customHeight="1">
      <c r="B393" s="47"/>
      <c r="C393" s="234" t="s">
        <v>654</v>
      </c>
      <c r="D393" s="234" t="s">
        <v>140</v>
      </c>
      <c r="E393" s="235" t="s">
        <v>667</v>
      </c>
      <c r="F393" s="236" t="s">
        <v>668</v>
      </c>
      <c r="G393" s="237" t="s">
        <v>314</v>
      </c>
      <c r="H393" s="238">
        <v>278.953</v>
      </c>
      <c r="I393" s="239"/>
      <c r="J393" s="240">
        <f>ROUND(I393*H393,2)</f>
        <v>0</v>
      </c>
      <c r="K393" s="236" t="s">
        <v>177</v>
      </c>
      <c r="L393" s="73"/>
      <c r="M393" s="241" t="s">
        <v>22</v>
      </c>
      <c r="N393" s="242" t="s">
        <v>47</v>
      </c>
      <c r="O393" s="48"/>
      <c r="P393" s="243">
        <f>O393*H393</f>
        <v>0</v>
      </c>
      <c r="Q393" s="243">
        <v>0</v>
      </c>
      <c r="R393" s="243">
        <f>Q393*H393</f>
        <v>0</v>
      </c>
      <c r="S393" s="243">
        <v>0</v>
      </c>
      <c r="T393" s="244">
        <f>S393*H393</f>
        <v>0</v>
      </c>
      <c r="AR393" s="25" t="s">
        <v>137</v>
      </c>
      <c r="AT393" s="25" t="s">
        <v>140</v>
      </c>
      <c r="AU393" s="25" t="s">
        <v>85</v>
      </c>
      <c r="AY393" s="25" t="s">
        <v>138</v>
      </c>
      <c r="BE393" s="245">
        <f>IF(N393="základní",J393,0)</f>
        <v>0</v>
      </c>
      <c r="BF393" s="245">
        <f>IF(N393="snížená",J393,0)</f>
        <v>0</v>
      </c>
      <c r="BG393" s="245">
        <f>IF(N393="zákl. přenesená",J393,0)</f>
        <v>0</v>
      </c>
      <c r="BH393" s="245">
        <f>IF(N393="sníž. přenesená",J393,0)</f>
        <v>0</v>
      </c>
      <c r="BI393" s="245">
        <f>IF(N393="nulová",J393,0)</f>
        <v>0</v>
      </c>
      <c r="BJ393" s="25" t="s">
        <v>24</v>
      </c>
      <c r="BK393" s="245">
        <f>ROUND(I393*H393,2)</f>
        <v>0</v>
      </c>
      <c r="BL393" s="25" t="s">
        <v>137</v>
      </c>
      <c r="BM393" s="25" t="s">
        <v>669</v>
      </c>
    </row>
    <row r="394" spans="2:47" s="1" customFormat="1" ht="13.5">
      <c r="B394" s="47"/>
      <c r="C394" s="75"/>
      <c r="D394" s="246" t="s">
        <v>146</v>
      </c>
      <c r="E394" s="75"/>
      <c r="F394" s="247" t="s">
        <v>670</v>
      </c>
      <c r="G394" s="75"/>
      <c r="H394" s="75"/>
      <c r="I394" s="204"/>
      <c r="J394" s="75"/>
      <c r="K394" s="75"/>
      <c r="L394" s="73"/>
      <c r="M394" s="248"/>
      <c r="N394" s="48"/>
      <c r="O394" s="48"/>
      <c r="P394" s="48"/>
      <c r="Q394" s="48"/>
      <c r="R394" s="48"/>
      <c r="S394" s="48"/>
      <c r="T394" s="96"/>
      <c r="AT394" s="25" t="s">
        <v>146</v>
      </c>
      <c r="AU394" s="25" t="s">
        <v>85</v>
      </c>
    </row>
    <row r="395" spans="2:51" s="13" customFormat="1" ht="13.5">
      <c r="B395" s="262"/>
      <c r="C395" s="263"/>
      <c r="D395" s="246" t="s">
        <v>180</v>
      </c>
      <c r="E395" s="264" t="s">
        <v>22</v>
      </c>
      <c r="F395" s="265" t="s">
        <v>1456</v>
      </c>
      <c r="G395" s="263"/>
      <c r="H395" s="266">
        <v>278.953</v>
      </c>
      <c r="I395" s="267"/>
      <c r="J395" s="263"/>
      <c r="K395" s="263"/>
      <c r="L395" s="268"/>
      <c r="M395" s="269"/>
      <c r="N395" s="270"/>
      <c r="O395" s="270"/>
      <c r="P395" s="270"/>
      <c r="Q395" s="270"/>
      <c r="R395" s="270"/>
      <c r="S395" s="270"/>
      <c r="T395" s="271"/>
      <c r="AT395" s="272" t="s">
        <v>180</v>
      </c>
      <c r="AU395" s="272" t="s">
        <v>85</v>
      </c>
      <c r="AV395" s="13" t="s">
        <v>85</v>
      </c>
      <c r="AW395" s="13" t="s">
        <v>39</v>
      </c>
      <c r="AX395" s="13" t="s">
        <v>76</v>
      </c>
      <c r="AY395" s="272" t="s">
        <v>138</v>
      </c>
    </row>
    <row r="396" spans="2:51" s="14" customFormat="1" ht="13.5">
      <c r="B396" s="273"/>
      <c r="C396" s="274"/>
      <c r="D396" s="246" t="s">
        <v>180</v>
      </c>
      <c r="E396" s="275" t="s">
        <v>22</v>
      </c>
      <c r="F396" s="276" t="s">
        <v>183</v>
      </c>
      <c r="G396" s="274"/>
      <c r="H396" s="277">
        <v>278.953</v>
      </c>
      <c r="I396" s="278"/>
      <c r="J396" s="274"/>
      <c r="K396" s="274"/>
      <c r="L396" s="279"/>
      <c r="M396" s="280"/>
      <c r="N396" s="281"/>
      <c r="O396" s="281"/>
      <c r="P396" s="281"/>
      <c r="Q396" s="281"/>
      <c r="R396" s="281"/>
      <c r="S396" s="281"/>
      <c r="T396" s="282"/>
      <c r="AT396" s="283" t="s">
        <v>180</v>
      </c>
      <c r="AU396" s="283" t="s">
        <v>85</v>
      </c>
      <c r="AV396" s="14" t="s">
        <v>137</v>
      </c>
      <c r="AW396" s="14" t="s">
        <v>39</v>
      </c>
      <c r="AX396" s="14" t="s">
        <v>24</v>
      </c>
      <c r="AY396" s="283" t="s">
        <v>138</v>
      </c>
    </row>
    <row r="397" spans="2:65" s="1" customFormat="1" ht="25.5" customHeight="1">
      <c r="B397" s="47"/>
      <c r="C397" s="234" t="s">
        <v>661</v>
      </c>
      <c r="D397" s="234" t="s">
        <v>140</v>
      </c>
      <c r="E397" s="235" t="s">
        <v>672</v>
      </c>
      <c r="F397" s="236" t="s">
        <v>673</v>
      </c>
      <c r="G397" s="237" t="s">
        <v>314</v>
      </c>
      <c r="H397" s="238">
        <v>200.132</v>
      </c>
      <c r="I397" s="239"/>
      <c r="J397" s="240">
        <f>ROUND(I397*H397,2)</f>
        <v>0</v>
      </c>
      <c r="K397" s="236" t="s">
        <v>177</v>
      </c>
      <c r="L397" s="73"/>
      <c r="M397" s="241" t="s">
        <v>22</v>
      </c>
      <c r="N397" s="242" t="s">
        <v>47</v>
      </c>
      <c r="O397" s="48"/>
      <c r="P397" s="243">
        <f>O397*H397</f>
        <v>0</v>
      </c>
      <c r="Q397" s="243">
        <v>0</v>
      </c>
      <c r="R397" s="243">
        <f>Q397*H397</f>
        <v>0</v>
      </c>
      <c r="S397" s="243">
        <v>0</v>
      </c>
      <c r="T397" s="244">
        <f>S397*H397</f>
        <v>0</v>
      </c>
      <c r="AR397" s="25" t="s">
        <v>137</v>
      </c>
      <c r="AT397" s="25" t="s">
        <v>140</v>
      </c>
      <c r="AU397" s="25" t="s">
        <v>85</v>
      </c>
      <c r="AY397" s="25" t="s">
        <v>138</v>
      </c>
      <c r="BE397" s="245">
        <f>IF(N397="základní",J397,0)</f>
        <v>0</v>
      </c>
      <c r="BF397" s="245">
        <f>IF(N397="snížená",J397,0)</f>
        <v>0</v>
      </c>
      <c r="BG397" s="245">
        <f>IF(N397="zákl. přenesená",J397,0)</f>
        <v>0</v>
      </c>
      <c r="BH397" s="245">
        <f>IF(N397="sníž. přenesená",J397,0)</f>
        <v>0</v>
      </c>
      <c r="BI397" s="245">
        <f>IF(N397="nulová",J397,0)</f>
        <v>0</v>
      </c>
      <c r="BJ397" s="25" t="s">
        <v>24</v>
      </c>
      <c r="BK397" s="245">
        <f>ROUND(I397*H397,2)</f>
        <v>0</v>
      </c>
      <c r="BL397" s="25" t="s">
        <v>137</v>
      </c>
      <c r="BM397" s="25" t="s">
        <v>674</v>
      </c>
    </row>
    <row r="398" spans="2:47" s="1" customFormat="1" ht="13.5">
      <c r="B398" s="47"/>
      <c r="C398" s="75"/>
      <c r="D398" s="246" t="s">
        <v>146</v>
      </c>
      <c r="E398" s="75"/>
      <c r="F398" s="247" t="s">
        <v>316</v>
      </c>
      <c r="G398" s="75"/>
      <c r="H398" s="75"/>
      <c r="I398" s="204"/>
      <c r="J398" s="75"/>
      <c r="K398" s="75"/>
      <c r="L398" s="73"/>
      <c r="M398" s="248"/>
      <c r="N398" s="48"/>
      <c r="O398" s="48"/>
      <c r="P398" s="48"/>
      <c r="Q398" s="48"/>
      <c r="R398" s="48"/>
      <c r="S398" s="48"/>
      <c r="T398" s="96"/>
      <c r="AT398" s="25" t="s">
        <v>146</v>
      </c>
      <c r="AU398" s="25" t="s">
        <v>85</v>
      </c>
    </row>
    <row r="399" spans="2:51" s="13" customFormat="1" ht="13.5">
      <c r="B399" s="262"/>
      <c r="C399" s="263"/>
      <c r="D399" s="246" t="s">
        <v>180</v>
      </c>
      <c r="E399" s="264" t="s">
        <v>22</v>
      </c>
      <c r="F399" s="265" t="s">
        <v>1453</v>
      </c>
      <c r="G399" s="263"/>
      <c r="H399" s="266">
        <v>188.228</v>
      </c>
      <c r="I399" s="267"/>
      <c r="J399" s="263"/>
      <c r="K399" s="263"/>
      <c r="L399" s="268"/>
      <c r="M399" s="269"/>
      <c r="N399" s="270"/>
      <c r="O399" s="270"/>
      <c r="P399" s="270"/>
      <c r="Q399" s="270"/>
      <c r="R399" s="270"/>
      <c r="S399" s="270"/>
      <c r="T399" s="271"/>
      <c r="AT399" s="272" t="s">
        <v>180</v>
      </c>
      <c r="AU399" s="272" t="s">
        <v>85</v>
      </c>
      <c r="AV399" s="13" t="s">
        <v>85</v>
      </c>
      <c r="AW399" s="13" t="s">
        <v>39</v>
      </c>
      <c r="AX399" s="13" t="s">
        <v>76</v>
      </c>
      <c r="AY399" s="272" t="s">
        <v>138</v>
      </c>
    </row>
    <row r="400" spans="2:51" s="13" customFormat="1" ht="13.5">
      <c r="B400" s="262"/>
      <c r="C400" s="263"/>
      <c r="D400" s="246" t="s">
        <v>180</v>
      </c>
      <c r="E400" s="264" t="s">
        <v>22</v>
      </c>
      <c r="F400" s="265" t="s">
        <v>1455</v>
      </c>
      <c r="G400" s="263"/>
      <c r="H400" s="266">
        <v>11.904</v>
      </c>
      <c r="I400" s="267"/>
      <c r="J400" s="263"/>
      <c r="K400" s="263"/>
      <c r="L400" s="268"/>
      <c r="M400" s="269"/>
      <c r="N400" s="270"/>
      <c r="O400" s="270"/>
      <c r="P400" s="270"/>
      <c r="Q400" s="270"/>
      <c r="R400" s="270"/>
      <c r="S400" s="270"/>
      <c r="T400" s="271"/>
      <c r="AT400" s="272" t="s">
        <v>180</v>
      </c>
      <c r="AU400" s="272" t="s">
        <v>85</v>
      </c>
      <c r="AV400" s="13" t="s">
        <v>85</v>
      </c>
      <c r="AW400" s="13" t="s">
        <v>39</v>
      </c>
      <c r="AX400" s="13" t="s">
        <v>76</v>
      </c>
      <c r="AY400" s="272" t="s">
        <v>138</v>
      </c>
    </row>
    <row r="401" spans="2:51" s="14" customFormat="1" ht="13.5">
      <c r="B401" s="273"/>
      <c r="C401" s="274"/>
      <c r="D401" s="246" t="s">
        <v>180</v>
      </c>
      <c r="E401" s="275" t="s">
        <v>22</v>
      </c>
      <c r="F401" s="276" t="s">
        <v>183</v>
      </c>
      <c r="G401" s="274"/>
      <c r="H401" s="277">
        <v>200.132</v>
      </c>
      <c r="I401" s="278"/>
      <c r="J401" s="274"/>
      <c r="K401" s="274"/>
      <c r="L401" s="279"/>
      <c r="M401" s="280"/>
      <c r="N401" s="281"/>
      <c r="O401" s="281"/>
      <c r="P401" s="281"/>
      <c r="Q401" s="281"/>
      <c r="R401" s="281"/>
      <c r="S401" s="281"/>
      <c r="T401" s="282"/>
      <c r="AT401" s="283" t="s">
        <v>180</v>
      </c>
      <c r="AU401" s="283" t="s">
        <v>85</v>
      </c>
      <c r="AV401" s="14" t="s">
        <v>137</v>
      </c>
      <c r="AW401" s="14" t="s">
        <v>39</v>
      </c>
      <c r="AX401" s="14" t="s">
        <v>24</v>
      </c>
      <c r="AY401" s="283" t="s">
        <v>138</v>
      </c>
    </row>
    <row r="402" spans="2:63" s="11" customFormat="1" ht="29.85" customHeight="1">
      <c r="B402" s="218"/>
      <c r="C402" s="219"/>
      <c r="D402" s="220" t="s">
        <v>75</v>
      </c>
      <c r="E402" s="232" t="s">
        <v>676</v>
      </c>
      <c r="F402" s="232" t="s">
        <v>677</v>
      </c>
      <c r="G402" s="219"/>
      <c r="H402" s="219"/>
      <c r="I402" s="222"/>
      <c r="J402" s="233">
        <f>BK402</f>
        <v>0</v>
      </c>
      <c r="K402" s="219"/>
      <c r="L402" s="224"/>
      <c r="M402" s="225"/>
      <c r="N402" s="226"/>
      <c r="O402" s="226"/>
      <c r="P402" s="227">
        <f>SUM(P403:P410)</f>
        <v>0</v>
      </c>
      <c r="Q402" s="226"/>
      <c r="R402" s="227">
        <f>SUM(R403:R410)</f>
        <v>0</v>
      </c>
      <c r="S402" s="226"/>
      <c r="T402" s="228">
        <f>SUM(T403:T410)</f>
        <v>0</v>
      </c>
      <c r="AR402" s="229" t="s">
        <v>24</v>
      </c>
      <c r="AT402" s="230" t="s">
        <v>75</v>
      </c>
      <c r="AU402" s="230" t="s">
        <v>24</v>
      </c>
      <c r="AY402" s="229" t="s">
        <v>138</v>
      </c>
      <c r="BK402" s="231">
        <f>SUM(BK403:BK410)</f>
        <v>0</v>
      </c>
    </row>
    <row r="403" spans="2:65" s="1" customFormat="1" ht="25.5" customHeight="1">
      <c r="B403" s="47"/>
      <c r="C403" s="234" t="s">
        <v>666</v>
      </c>
      <c r="D403" s="234" t="s">
        <v>140</v>
      </c>
      <c r="E403" s="235" t="s">
        <v>679</v>
      </c>
      <c r="F403" s="236" t="s">
        <v>680</v>
      </c>
      <c r="G403" s="237" t="s">
        <v>314</v>
      </c>
      <c r="H403" s="238">
        <v>534.939</v>
      </c>
      <c r="I403" s="239"/>
      <c r="J403" s="240">
        <f>ROUND(I403*H403,2)</f>
        <v>0</v>
      </c>
      <c r="K403" s="236" t="s">
        <v>177</v>
      </c>
      <c r="L403" s="73"/>
      <c r="M403" s="241" t="s">
        <v>22</v>
      </c>
      <c r="N403" s="242" t="s">
        <v>47</v>
      </c>
      <c r="O403" s="48"/>
      <c r="P403" s="243">
        <f>O403*H403</f>
        <v>0</v>
      </c>
      <c r="Q403" s="243">
        <v>0</v>
      </c>
      <c r="R403" s="243">
        <f>Q403*H403</f>
        <v>0</v>
      </c>
      <c r="S403" s="243">
        <v>0</v>
      </c>
      <c r="T403" s="244">
        <f>S403*H403</f>
        <v>0</v>
      </c>
      <c r="AR403" s="25" t="s">
        <v>137</v>
      </c>
      <c r="AT403" s="25" t="s">
        <v>140</v>
      </c>
      <c r="AU403" s="25" t="s">
        <v>85</v>
      </c>
      <c r="AY403" s="25" t="s">
        <v>138</v>
      </c>
      <c r="BE403" s="245">
        <f>IF(N403="základní",J403,0)</f>
        <v>0</v>
      </c>
      <c r="BF403" s="245">
        <f>IF(N403="snížená",J403,0)</f>
        <v>0</v>
      </c>
      <c r="BG403" s="245">
        <f>IF(N403="zákl. přenesená",J403,0)</f>
        <v>0</v>
      </c>
      <c r="BH403" s="245">
        <f>IF(N403="sníž. přenesená",J403,0)</f>
        <v>0</v>
      </c>
      <c r="BI403" s="245">
        <f>IF(N403="nulová",J403,0)</f>
        <v>0</v>
      </c>
      <c r="BJ403" s="25" t="s">
        <v>24</v>
      </c>
      <c r="BK403" s="245">
        <f>ROUND(I403*H403,2)</f>
        <v>0</v>
      </c>
      <c r="BL403" s="25" t="s">
        <v>137</v>
      </c>
      <c r="BM403" s="25" t="s">
        <v>681</v>
      </c>
    </row>
    <row r="404" spans="2:47" s="1" customFormat="1" ht="13.5">
      <c r="B404" s="47"/>
      <c r="C404" s="75"/>
      <c r="D404" s="246" t="s">
        <v>146</v>
      </c>
      <c r="E404" s="75"/>
      <c r="F404" s="247" t="s">
        <v>682</v>
      </c>
      <c r="G404" s="75"/>
      <c r="H404" s="75"/>
      <c r="I404" s="204"/>
      <c r="J404" s="75"/>
      <c r="K404" s="75"/>
      <c r="L404" s="73"/>
      <c r="M404" s="248"/>
      <c r="N404" s="48"/>
      <c r="O404" s="48"/>
      <c r="P404" s="48"/>
      <c r="Q404" s="48"/>
      <c r="R404" s="48"/>
      <c r="S404" s="48"/>
      <c r="T404" s="96"/>
      <c r="AT404" s="25" t="s">
        <v>146</v>
      </c>
      <c r="AU404" s="25" t="s">
        <v>85</v>
      </c>
    </row>
    <row r="405" spans="2:51" s="13" customFormat="1" ht="13.5">
      <c r="B405" s="262"/>
      <c r="C405" s="263"/>
      <c r="D405" s="246" t="s">
        <v>180</v>
      </c>
      <c r="E405" s="264" t="s">
        <v>22</v>
      </c>
      <c r="F405" s="265" t="s">
        <v>1463</v>
      </c>
      <c r="G405" s="263"/>
      <c r="H405" s="266">
        <v>534.939</v>
      </c>
      <c r="I405" s="267"/>
      <c r="J405" s="263"/>
      <c r="K405" s="263"/>
      <c r="L405" s="268"/>
      <c r="M405" s="269"/>
      <c r="N405" s="270"/>
      <c r="O405" s="270"/>
      <c r="P405" s="270"/>
      <c r="Q405" s="270"/>
      <c r="R405" s="270"/>
      <c r="S405" s="270"/>
      <c r="T405" s="271"/>
      <c r="AT405" s="272" t="s">
        <v>180</v>
      </c>
      <c r="AU405" s="272" t="s">
        <v>85</v>
      </c>
      <c r="AV405" s="13" t="s">
        <v>85</v>
      </c>
      <c r="AW405" s="13" t="s">
        <v>39</v>
      </c>
      <c r="AX405" s="13" t="s">
        <v>76</v>
      </c>
      <c r="AY405" s="272" t="s">
        <v>138</v>
      </c>
    </row>
    <row r="406" spans="2:51" s="14" customFormat="1" ht="13.5">
      <c r="B406" s="273"/>
      <c r="C406" s="274"/>
      <c r="D406" s="246" t="s">
        <v>180</v>
      </c>
      <c r="E406" s="275" t="s">
        <v>22</v>
      </c>
      <c r="F406" s="276" t="s">
        <v>183</v>
      </c>
      <c r="G406" s="274"/>
      <c r="H406" s="277">
        <v>534.939</v>
      </c>
      <c r="I406" s="278"/>
      <c r="J406" s="274"/>
      <c r="K406" s="274"/>
      <c r="L406" s="279"/>
      <c r="M406" s="280"/>
      <c r="N406" s="281"/>
      <c r="O406" s="281"/>
      <c r="P406" s="281"/>
      <c r="Q406" s="281"/>
      <c r="R406" s="281"/>
      <c r="S406" s="281"/>
      <c r="T406" s="282"/>
      <c r="AT406" s="283" t="s">
        <v>180</v>
      </c>
      <c r="AU406" s="283" t="s">
        <v>85</v>
      </c>
      <c r="AV406" s="14" t="s">
        <v>137</v>
      </c>
      <c r="AW406" s="14" t="s">
        <v>39</v>
      </c>
      <c r="AX406" s="14" t="s">
        <v>24</v>
      </c>
      <c r="AY406" s="283" t="s">
        <v>138</v>
      </c>
    </row>
    <row r="407" spans="2:65" s="1" customFormat="1" ht="16.5" customHeight="1">
      <c r="B407" s="47"/>
      <c r="C407" s="234" t="s">
        <v>671</v>
      </c>
      <c r="D407" s="234" t="s">
        <v>140</v>
      </c>
      <c r="E407" s="235" t="s">
        <v>685</v>
      </c>
      <c r="F407" s="236" t="s">
        <v>686</v>
      </c>
      <c r="G407" s="237" t="s">
        <v>314</v>
      </c>
      <c r="H407" s="238">
        <v>4.973</v>
      </c>
      <c r="I407" s="239"/>
      <c r="J407" s="240">
        <f>ROUND(I407*H407,2)</f>
        <v>0</v>
      </c>
      <c r="K407" s="236" t="s">
        <v>177</v>
      </c>
      <c r="L407" s="73"/>
      <c r="M407" s="241" t="s">
        <v>22</v>
      </c>
      <c r="N407" s="242" t="s">
        <v>47</v>
      </c>
      <c r="O407" s="48"/>
      <c r="P407" s="243">
        <f>O407*H407</f>
        <v>0</v>
      </c>
      <c r="Q407" s="243">
        <v>0</v>
      </c>
      <c r="R407" s="243">
        <f>Q407*H407</f>
        <v>0</v>
      </c>
      <c r="S407" s="243">
        <v>0</v>
      </c>
      <c r="T407" s="244">
        <f>S407*H407</f>
        <v>0</v>
      </c>
      <c r="AR407" s="25" t="s">
        <v>137</v>
      </c>
      <c r="AT407" s="25" t="s">
        <v>140</v>
      </c>
      <c r="AU407" s="25" t="s">
        <v>85</v>
      </c>
      <c r="AY407" s="25" t="s">
        <v>138</v>
      </c>
      <c r="BE407" s="245">
        <f>IF(N407="základní",J407,0)</f>
        <v>0</v>
      </c>
      <c r="BF407" s="245">
        <f>IF(N407="snížená",J407,0)</f>
        <v>0</v>
      </c>
      <c r="BG407" s="245">
        <f>IF(N407="zákl. přenesená",J407,0)</f>
        <v>0</v>
      </c>
      <c r="BH407" s="245">
        <f>IF(N407="sníž. přenesená",J407,0)</f>
        <v>0</v>
      </c>
      <c r="BI407" s="245">
        <f>IF(N407="nulová",J407,0)</f>
        <v>0</v>
      </c>
      <c r="BJ407" s="25" t="s">
        <v>24</v>
      </c>
      <c r="BK407" s="245">
        <f>ROUND(I407*H407,2)</f>
        <v>0</v>
      </c>
      <c r="BL407" s="25" t="s">
        <v>137</v>
      </c>
      <c r="BM407" s="25" t="s">
        <v>687</v>
      </c>
    </row>
    <row r="408" spans="2:47" s="1" customFormat="1" ht="13.5">
      <c r="B408" s="47"/>
      <c r="C408" s="75"/>
      <c r="D408" s="246" t="s">
        <v>146</v>
      </c>
      <c r="E408" s="75"/>
      <c r="F408" s="247" t="s">
        <v>688</v>
      </c>
      <c r="G408" s="75"/>
      <c r="H408" s="75"/>
      <c r="I408" s="204"/>
      <c r="J408" s="75"/>
      <c r="K408" s="75"/>
      <c r="L408" s="73"/>
      <c r="M408" s="248"/>
      <c r="N408" s="48"/>
      <c r="O408" s="48"/>
      <c r="P408" s="48"/>
      <c r="Q408" s="48"/>
      <c r="R408" s="48"/>
      <c r="S408" s="48"/>
      <c r="T408" s="96"/>
      <c r="AT408" s="25" t="s">
        <v>146</v>
      </c>
      <c r="AU408" s="25" t="s">
        <v>85</v>
      </c>
    </row>
    <row r="409" spans="2:51" s="13" customFormat="1" ht="13.5">
      <c r="B409" s="262"/>
      <c r="C409" s="263"/>
      <c r="D409" s="246" t="s">
        <v>180</v>
      </c>
      <c r="E409" s="264" t="s">
        <v>22</v>
      </c>
      <c r="F409" s="265" t="s">
        <v>1464</v>
      </c>
      <c r="G409" s="263"/>
      <c r="H409" s="266">
        <v>4.973</v>
      </c>
      <c r="I409" s="267"/>
      <c r="J409" s="263"/>
      <c r="K409" s="263"/>
      <c r="L409" s="268"/>
      <c r="M409" s="269"/>
      <c r="N409" s="270"/>
      <c r="O409" s="270"/>
      <c r="P409" s="270"/>
      <c r="Q409" s="270"/>
      <c r="R409" s="270"/>
      <c r="S409" s="270"/>
      <c r="T409" s="271"/>
      <c r="AT409" s="272" t="s">
        <v>180</v>
      </c>
      <c r="AU409" s="272" t="s">
        <v>85</v>
      </c>
      <c r="AV409" s="13" t="s">
        <v>85</v>
      </c>
      <c r="AW409" s="13" t="s">
        <v>39</v>
      </c>
      <c r="AX409" s="13" t="s">
        <v>76</v>
      </c>
      <c r="AY409" s="272" t="s">
        <v>138</v>
      </c>
    </row>
    <row r="410" spans="2:51" s="14" customFormat="1" ht="13.5">
      <c r="B410" s="273"/>
      <c r="C410" s="274"/>
      <c r="D410" s="246" t="s">
        <v>180</v>
      </c>
      <c r="E410" s="275" t="s">
        <v>22</v>
      </c>
      <c r="F410" s="276" t="s">
        <v>183</v>
      </c>
      <c r="G410" s="274"/>
      <c r="H410" s="277">
        <v>4.973</v>
      </c>
      <c r="I410" s="278"/>
      <c r="J410" s="274"/>
      <c r="K410" s="274"/>
      <c r="L410" s="279"/>
      <c r="M410" s="294"/>
      <c r="N410" s="295"/>
      <c r="O410" s="295"/>
      <c r="P410" s="295"/>
      <c r="Q410" s="295"/>
      <c r="R410" s="295"/>
      <c r="S410" s="295"/>
      <c r="T410" s="296"/>
      <c r="AT410" s="283" t="s">
        <v>180</v>
      </c>
      <c r="AU410" s="283" t="s">
        <v>85</v>
      </c>
      <c r="AV410" s="14" t="s">
        <v>137</v>
      </c>
      <c r="AW410" s="14" t="s">
        <v>39</v>
      </c>
      <c r="AX410" s="14" t="s">
        <v>24</v>
      </c>
      <c r="AY410" s="283" t="s">
        <v>138</v>
      </c>
    </row>
    <row r="411" spans="2:12" s="1" customFormat="1" ht="6.95" customHeight="1">
      <c r="B411" s="68"/>
      <c r="C411" s="69"/>
      <c r="D411" s="69"/>
      <c r="E411" s="69"/>
      <c r="F411" s="69"/>
      <c r="G411" s="69"/>
      <c r="H411" s="69"/>
      <c r="I411" s="179"/>
      <c r="J411" s="69"/>
      <c r="K411" s="69"/>
      <c r="L411" s="73"/>
    </row>
  </sheetData>
  <sheetProtection password="CC35" sheet="1" objects="1" scenarios="1" formatColumns="0" formatRows="0" autoFilter="0"/>
  <autoFilter ref="C83:K410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11" customWidth="1"/>
    <col min="2" max="2" width="1.66796875" style="311" customWidth="1"/>
    <col min="3" max="4" width="5" style="311" customWidth="1"/>
    <col min="5" max="5" width="11.66015625" style="311" customWidth="1"/>
    <col min="6" max="6" width="9.16015625" style="311" customWidth="1"/>
    <col min="7" max="7" width="5" style="311" customWidth="1"/>
    <col min="8" max="8" width="77.83203125" style="311" customWidth="1"/>
    <col min="9" max="10" width="20" style="311" customWidth="1"/>
    <col min="11" max="11" width="1.66796875" style="311" customWidth="1"/>
  </cols>
  <sheetData>
    <row r="1" ht="37.5" customHeight="1"/>
    <row r="2" spans="2:11" ht="7.5" customHeight="1">
      <c r="B2" s="312"/>
      <c r="C2" s="313"/>
      <c r="D2" s="313"/>
      <c r="E2" s="313"/>
      <c r="F2" s="313"/>
      <c r="G2" s="313"/>
      <c r="H2" s="313"/>
      <c r="I2" s="313"/>
      <c r="J2" s="313"/>
      <c r="K2" s="314"/>
    </row>
    <row r="3" spans="2:11" s="16" customFormat="1" ht="45" customHeight="1">
      <c r="B3" s="315"/>
      <c r="C3" s="316" t="s">
        <v>1465</v>
      </c>
      <c r="D3" s="316"/>
      <c r="E3" s="316"/>
      <c r="F3" s="316"/>
      <c r="G3" s="316"/>
      <c r="H3" s="316"/>
      <c r="I3" s="316"/>
      <c r="J3" s="316"/>
      <c r="K3" s="317"/>
    </row>
    <row r="4" spans="2:11" ht="25.5" customHeight="1">
      <c r="B4" s="318"/>
      <c r="C4" s="319" t="s">
        <v>1466</v>
      </c>
      <c r="D4" s="319"/>
      <c r="E4" s="319"/>
      <c r="F4" s="319"/>
      <c r="G4" s="319"/>
      <c r="H4" s="319"/>
      <c r="I4" s="319"/>
      <c r="J4" s="319"/>
      <c r="K4" s="320"/>
    </row>
    <row r="5" spans="2:11" ht="5.25" customHeight="1">
      <c r="B5" s="318"/>
      <c r="C5" s="321"/>
      <c r="D5" s="321"/>
      <c r="E5" s="321"/>
      <c r="F5" s="321"/>
      <c r="G5" s="321"/>
      <c r="H5" s="321"/>
      <c r="I5" s="321"/>
      <c r="J5" s="321"/>
      <c r="K5" s="320"/>
    </row>
    <row r="6" spans="2:11" ht="15" customHeight="1">
      <c r="B6" s="318"/>
      <c r="C6" s="322" t="s">
        <v>1467</v>
      </c>
      <c r="D6" s="322"/>
      <c r="E6" s="322"/>
      <c r="F6" s="322"/>
      <c r="G6" s="322"/>
      <c r="H6" s="322"/>
      <c r="I6" s="322"/>
      <c r="J6" s="322"/>
      <c r="K6" s="320"/>
    </row>
    <row r="7" spans="2:11" ht="15" customHeight="1">
      <c r="B7" s="323"/>
      <c r="C7" s="322" t="s">
        <v>1468</v>
      </c>
      <c r="D7" s="322"/>
      <c r="E7" s="322"/>
      <c r="F7" s="322"/>
      <c r="G7" s="322"/>
      <c r="H7" s="322"/>
      <c r="I7" s="322"/>
      <c r="J7" s="322"/>
      <c r="K7" s="320"/>
    </row>
    <row r="8" spans="2:11" ht="12.75" customHeight="1">
      <c r="B8" s="323"/>
      <c r="C8" s="322"/>
      <c r="D8" s="322"/>
      <c r="E8" s="322"/>
      <c r="F8" s="322"/>
      <c r="G8" s="322"/>
      <c r="H8" s="322"/>
      <c r="I8" s="322"/>
      <c r="J8" s="322"/>
      <c r="K8" s="320"/>
    </row>
    <row r="9" spans="2:11" ht="15" customHeight="1">
      <c r="B9" s="323"/>
      <c r="C9" s="322" t="s">
        <v>1469</v>
      </c>
      <c r="D9" s="322"/>
      <c r="E9" s="322"/>
      <c r="F9" s="322"/>
      <c r="G9" s="322"/>
      <c r="H9" s="322"/>
      <c r="I9" s="322"/>
      <c r="J9" s="322"/>
      <c r="K9" s="320"/>
    </row>
    <row r="10" spans="2:11" ht="15" customHeight="1">
      <c r="B10" s="323"/>
      <c r="C10" s="322"/>
      <c r="D10" s="322" t="s">
        <v>1470</v>
      </c>
      <c r="E10" s="322"/>
      <c r="F10" s="322"/>
      <c r="G10" s="322"/>
      <c r="H10" s="322"/>
      <c r="I10" s="322"/>
      <c r="J10" s="322"/>
      <c r="K10" s="320"/>
    </row>
    <row r="11" spans="2:11" ht="15" customHeight="1">
      <c r="B11" s="323"/>
      <c r="C11" s="324"/>
      <c r="D11" s="322" t="s">
        <v>1471</v>
      </c>
      <c r="E11" s="322"/>
      <c r="F11" s="322"/>
      <c r="G11" s="322"/>
      <c r="H11" s="322"/>
      <c r="I11" s="322"/>
      <c r="J11" s="322"/>
      <c r="K11" s="320"/>
    </row>
    <row r="12" spans="2:11" ht="12.75" customHeight="1">
      <c r="B12" s="323"/>
      <c r="C12" s="324"/>
      <c r="D12" s="324"/>
      <c r="E12" s="324"/>
      <c r="F12" s="324"/>
      <c r="G12" s="324"/>
      <c r="H12" s="324"/>
      <c r="I12" s="324"/>
      <c r="J12" s="324"/>
      <c r="K12" s="320"/>
    </row>
    <row r="13" spans="2:11" ht="15" customHeight="1">
      <c r="B13" s="323"/>
      <c r="C13" s="324"/>
      <c r="D13" s="322" t="s">
        <v>1472</v>
      </c>
      <c r="E13" s="322"/>
      <c r="F13" s="322"/>
      <c r="G13" s="322"/>
      <c r="H13" s="322"/>
      <c r="I13" s="322"/>
      <c r="J13" s="322"/>
      <c r="K13" s="320"/>
    </row>
    <row r="14" spans="2:11" ht="15" customHeight="1">
      <c r="B14" s="323"/>
      <c r="C14" s="324"/>
      <c r="D14" s="322" t="s">
        <v>1473</v>
      </c>
      <c r="E14" s="322"/>
      <c r="F14" s="322"/>
      <c r="G14" s="322"/>
      <c r="H14" s="322"/>
      <c r="I14" s="322"/>
      <c r="J14" s="322"/>
      <c r="K14" s="320"/>
    </row>
    <row r="15" spans="2:11" ht="15" customHeight="1">
      <c r="B15" s="323"/>
      <c r="C15" s="324"/>
      <c r="D15" s="322" t="s">
        <v>1474</v>
      </c>
      <c r="E15" s="322"/>
      <c r="F15" s="322"/>
      <c r="G15" s="322"/>
      <c r="H15" s="322"/>
      <c r="I15" s="322"/>
      <c r="J15" s="322"/>
      <c r="K15" s="320"/>
    </row>
    <row r="16" spans="2:11" ht="15" customHeight="1">
      <c r="B16" s="323"/>
      <c r="C16" s="324"/>
      <c r="D16" s="324"/>
      <c r="E16" s="325" t="s">
        <v>1475</v>
      </c>
      <c r="F16" s="322" t="s">
        <v>1476</v>
      </c>
      <c r="G16" s="322"/>
      <c r="H16" s="322"/>
      <c r="I16" s="322"/>
      <c r="J16" s="322"/>
      <c r="K16" s="320"/>
    </row>
    <row r="17" spans="2:11" ht="15" customHeight="1">
      <c r="B17" s="323"/>
      <c r="C17" s="324"/>
      <c r="D17" s="324"/>
      <c r="E17" s="325" t="s">
        <v>88</v>
      </c>
      <c r="F17" s="322" t="s">
        <v>1477</v>
      </c>
      <c r="G17" s="322"/>
      <c r="H17" s="322"/>
      <c r="I17" s="322"/>
      <c r="J17" s="322"/>
      <c r="K17" s="320"/>
    </row>
    <row r="18" spans="2:11" ht="15" customHeight="1">
      <c r="B18" s="323"/>
      <c r="C18" s="324"/>
      <c r="D18" s="324"/>
      <c r="E18" s="325" t="s">
        <v>1478</v>
      </c>
      <c r="F18" s="322" t="s">
        <v>1479</v>
      </c>
      <c r="G18" s="322"/>
      <c r="H18" s="322"/>
      <c r="I18" s="322"/>
      <c r="J18" s="322"/>
      <c r="K18" s="320"/>
    </row>
    <row r="19" spans="2:11" ht="15" customHeight="1">
      <c r="B19" s="323"/>
      <c r="C19" s="324"/>
      <c r="D19" s="324"/>
      <c r="E19" s="325" t="s">
        <v>83</v>
      </c>
      <c r="F19" s="322" t="s">
        <v>1480</v>
      </c>
      <c r="G19" s="322"/>
      <c r="H19" s="322"/>
      <c r="I19" s="322"/>
      <c r="J19" s="322"/>
      <c r="K19" s="320"/>
    </row>
    <row r="20" spans="2:11" ht="15" customHeight="1">
      <c r="B20" s="323"/>
      <c r="C20" s="324"/>
      <c r="D20" s="324"/>
      <c r="E20" s="325" t="s">
        <v>135</v>
      </c>
      <c r="F20" s="322" t="s">
        <v>136</v>
      </c>
      <c r="G20" s="322"/>
      <c r="H20" s="322"/>
      <c r="I20" s="322"/>
      <c r="J20" s="322"/>
      <c r="K20" s="320"/>
    </row>
    <row r="21" spans="2:11" ht="15" customHeight="1">
      <c r="B21" s="323"/>
      <c r="C21" s="324"/>
      <c r="D21" s="324"/>
      <c r="E21" s="325" t="s">
        <v>94</v>
      </c>
      <c r="F21" s="322" t="s">
        <v>1481</v>
      </c>
      <c r="G21" s="322"/>
      <c r="H21" s="322"/>
      <c r="I21" s="322"/>
      <c r="J21" s="322"/>
      <c r="K21" s="320"/>
    </row>
    <row r="22" spans="2:11" ht="12.75" customHeight="1">
      <c r="B22" s="323"/>
      <c r="C22" s="324"/>
      <c r="D22" s="324"/>
      <c r="E22" s="324"/>
      <c r="F22" s="324"/>
      <c r="G22" s="324"/>
      <c r="H22" s="324"/>
      <c r="I22" s="324"/>
      <c r="J22" s="324"/>
      <c r="K22" s="320"/>
    </row>
    <row r="23" spans="2:11" ht="15" customHeight="1">
      <c r="B23" s="323"/>
      <c r="C23" s="322" t="s">
        <v>1482</v>
      </c>
      <c r="D23" s="322"/>
      <c r="E23" s="322"/>
      <c r="F23" s="322"/>
      <c r="G23" s="322"/>
      <c r="H23" s="322"/>
      <c r="I23" s="322"/>
      <c r="J23" s="322"/>
      <c r="K23" s="320"/>
    </row>
    <row r="24" spans="2:11" ht="15" customHeight="1">
      <c r="B24" s="323"/>
      <c r="C24" s="322" t="s">
        <v>1483</v>
      </c>
      <c r="D24" s="322"/>
      <c r="E24" s="322"/>
      <c r="F24" s="322"/>
      <c r="G24" s="322"/>
      <c r="H24" s="322"/>
      <c r="I24" s="322"/>
      <c r="J24" s="322"/>
      <c r="K24" s="320"/>
    </row>
    <row r="25" spans="2:11" ht="15" customHeight="1">
      <c r="B25" s="323"/>
      <c r="C25" s="322"/>
      <c r="D25" s="322" t="s">
        <v>1484</v>
      </c>
      <c r="E25" s="322"/>
      <c r="F25" s="322"/>
      <c r="G25" s="322"/>
      <c r="H25" s="322"/>
      <c r="I25" s="322"/>
      <c r="J25" s="322"/>
      <c r="K25" s="320"/>
    </row>
    <row r="26" spans="2:11" ht="15" customHeight="1">
      <c r="B26" s="323"/>
      <c r="C26" s="324"/>
      <c r="D26" s="322" t="s">
        <v>1485</v>
      </c>
      <c r="E26" s="322"/>
      <c r="F26" s="322"/>
      <c r="G26" s="322"/>
      <c r="H26" s="322"/>
      <c r="I26" s="322"/>
      <c r="J26" s="322"/>
      <c r="K26" s="320"/>
    </row>
    <row r="27" spans="2:11" ht="12.75" customHeight="1">
      <c r="B27" s="323"/>
      <c r="C27" s="324"/>
      <c r="D27" s="324"/>
      <c r="E27" s="324"/>
      <c r="F27" s="324"/>
      <c r="G27" s="324"/>
      <c r="H27" s="324"/>
      <c r="I27" s="324"/>
      <c r="J27" s="324"/>
      <c r="K27" s="320"/>
    </row>
    <row r="28" spans="2:11" ht="15" customHeight="1">
      <c r="B28" s="323"/>
      <c r="C28" s="324"/>
      <c r="D28" s="322" t="s">
        <v>1486</v>
      </c>
      <c r="E28" s="322"/>
      <c r="F28" s="322"/>
      <c r="G28" s="322"/>
      <c r="H28" s="322"/>
      <c r="I28" s="322"/>
      <c r="J28" s="322"/>
      <c r="K28" s="320"/>
    </row>
    <row r="29" spans="2:11" ht="15" customHeight="1">
      <c r="B29" s="323"/>
      <c r="C29" s="324"/>
      <c r="D29" s="322" t="s">
        <v>1487</v>
      </c>
      <c r="E29" s="322"/>
      <c r="F29" s="322"/>
      <c r="G29" s="322"/>
      <c r="H29" s="322"/>
      <c r="I29" s="322"/>
      <c r="J29" s="322"/>
      <c r="K29" s="320"/>
    </row>
    <row r="30" spans="2:11" ht="12.75" customHeight="1">
      <c r="B30" s="323"/>
      <c r="C30" s="324"/>
      <c r="D30" s="324"/>
      <c r="E30" s="324"/>
      <c r="F30" s="324"/>
      <c r="G30" s="324"/>
      <c r="H30" s="324"/>
      <c r="I30" s="324"/>
      <c r="J30" s="324"/>
      <c r="K30" s="320"/>
    </row>
    <row r="31" spans="2:11" ht="15" customHeight="1">
      <c r="B31" s="323"/>
      <c r="C31" s="324"/>
      <c r="D31" s="322" t="s">
        <v>1488</v>
      </c>
      <c r="E31" s="322"/>
      <c r="F31" s="322"/>
      <c r="G31" s="322"/>
      <c r="H31" s="322"/>
      <c r="I31" s="322"/>
      <c r="J31" s="322"/>
      <c r="K31" s="320"/>
    </row>
    <row r="32" spans="2:11" ht="15" customHeight="1">
      <c r="B32" s="323"/>
      <c r="C32" s="324"/>
      <c r="D32" s="322" t="s">
        <v>1489</v>
      </c>
      <c r="E32" s="322"/>
      <c r="F32" s="322"/>
      <c r="G32" s="322"/>
      <c r="H32" s="322"/>
      <c r="I32" s="322"/>
      <c r="J32" s="322"/>
      <c r="K32" s="320"/>
    </row>
    <row r="33" spans="2:11" ht="15" customHeight="1">
      <c r="B33" s="323"/>
      <c r="C33" s="324"/>
      <c r="D33" s="322" t="s">
        <v>1490</v>
      </c>
      <c r="E33" s="322"/>
      <c r="F33" s="322"/>
      <c r="G33" s="322"/>
      <c r="H33" s="322"/>
      <c r="I33" s="322"/>
      <c r="J33" s="322"/>
      <c r="K33" s="320"/>
    </row>
    <row r="34" spans="2:11" ht="15" customHeight="1">
      <c r="B34" s="323"/>
      <c r="C34" s="324"/>
      <c r="D34" s="322"/>
      <c r="E34" s="326" t="s">
        <v>122</v>
      </c>
      <c r="F34" s="322"/>
      <c r="G34" s="322" t="s">
        <v>1491</v>
      </c>
      <c r="H34" s="322"/>
      <c r="I34" s="322"/>
      <c r="J34" s="322"/>
      <c r="K34" s="320"/>
    </row>
    <row r="35" spans="2:11" ht="30.75" customHeight="1">
      <c r="B35" s="323"/>
      <c r="C35" s="324"/>
      <c r="D35" s="322"/>
      <c r="E35" s="326" t="s">
        <v>1492</v>
      </c>
      <c r="F35" s="322"/>
      <c r="G35" s="322" t="s">
        <v>1493</v>
      </c>
      <c r="H35" s="322"/>
      <c r="I35" s="322"/>
      <c r="J35" s="322"/>
      <c r="K35" s="320"/>
    </row>
    <row r="36" spans="2:11" ht="15" customHeight="1">
      <c r="B36" s="323"/>
      <c r="C36" s="324"/>
      <c r="D36" s="322"/>
      <c r="E36" s="326" t="s">
        <v>57</v>
      </c>
      <c r="F36" s="322"/>
      <c r="G36" s="322" t="s">
        <v>1494</v>
      </c>
      <c r="H36" s="322"/>
      <c r="I36" s="322"/>
      <c r="J36" s="322"/>
      <c r="K36" s="320"/>
    </row>
    <row r="37" spans="2:11" ht="15" customHeight="1">
      <c r="B37" s="323"/>
      <c r="C37" s="324"/>
      <c r="D37" s="322"/>
      <c r="E37" s="326" t="s">
        <v>123</v>
      </c>
      <c r="F37" s="322"/>
      <c r="G37" s="322" t="s">
        <v>1495</v>
      </c>
      <c r="H37" s="322"/>
      <c r="I37" s="322"/>
      <c r="J37" s="322"/>
      <c r="K37" s="320"/>
    </row>
    <row r="38" spans="2:11" ht="15" customHeight="1">
      <c r="B38" s="323"/>
      <c r="C38" s="324"/>
      <c r="D38" s="322"/>
      <c r="E38" s="326" t="s">
        <v>124</v>
      </c>
      <c r="F38" s="322"/>
      <c r="G38" s="322" t="s">
        <v>1496</v>
      </c>
      <c r="H38" s="322"/>
      <c r="I38" s="322"/>
      <c r="J38" s="322"/>
      <c r="K38" s="320"/>
    </row>
    <row r="39" spans="2:11" ht="15" customHeight="1">
      <c r="B39" s="323"/>
      <c r="C39" s="324"/>
      <c r="D39" s="322"/>
      <c r="E39" s="326" t="s">
        <v>125</v>
      </c>
      <c r="F39" s="322"/>
      <c r="G39" s="322" t="s">
        <v>1497</v>
      </c>
      <c r="H39" s="322"/>
      <c r="I39" s="322"/>
      <c r="J39" s="322"/>
      <c r="K39" s="320"/>
    </row>
    <row r="40" spans="2:11" ht="15" customHeight="1">
      <c r="B40" s="323"/>
      <c r="C40" s="324"/>
      <c r="D40" s="322"/>
      <c r="E40" s="326" t="s">
        <v>1498</v>
      </c>
      <c r="F40" s="322"/>
      <c r="G40" s="322" t="s">
        <v>1499</v>
      </c>
      <c r="H40" s="322"/>
      <c r="I40" s="322"/>
      <c r="J40" s="322"/>
      <c r="K40" s="320"/>
    </row>
    <row r="41" spans="2:11" ht="15" customHeight="1">
      <c r="B41" s="323"/>
      <c r="C41" s="324"/>
      <c r="D41" s="322"/>
      <c r="E41" s="326"/>
      <c r="F41" s="322"/>
      <c r="G41" s="322" t="s">
        <v>1500</v>
      </c>
      <c r="H41" s="322"/>
      <c r="I41" s="322"/>
      <c r="J41" s="322"/>
      <c r="K41" s="320"/>
    </row>
    <row r="42" spans="2:11" ht="15" customHeight="1">
      <c r="B42" s="323"/>
      <c r="C42" s="324"/>
      <c r="D42" s="322"/>
      <c r="E42" s="326" t="s">
        <v>1501</v>
      </c>
      <c r="F42" s="322"/>
      <c r="G42" s="322" t="s">
        <v>1502</v>
      </c>
      <c r="H42" s="322"/>
      <c r="I42" s="322"/>
      <c r="J42" s="322"/>
      <c r="K42" s="320"/>
    </row>
    <row r="43" spans="2:11" ht="15" customHeight="1">
      <c r="B43" s="323"/>
      <c r="C43" s="324"/>
      <c r="D43" s="322"/>
      <c r="E43" s="326" t="s">
        <v>127</v>
      </c>
      <c r="F43" s="322"/>
      <c r="G43" s="322" t="s">
        <v>1503</v>
      </c>
      <c r="H43" s="322"/>
      <c r="I43" s="322"/>
      <c r="J43" s="322"/>
      <c r="K43" s="320"/>
    </row>
    <row r="44" spans="2:11" ht="12.75" customHeight="1">
      <c r="B44" s="323"/>
      <c r="C44" s="324"/>
      <c r="D44" s="322"/>
      <c r="E44" s="322"/>
      <c r="F44" s="322"/>
      <c r="G44" s="322"/>
      <c r="H44" s="322"/>
      <c r="I44" s="322"/>
      <c r="J44" s="322"/>
      <c r="K44" s="320"/>
    </row>
    <row r="45" spans="2:11" ht="15" customHeight="1">
      <c r="B45" s="323"/>
      <c r="C45" s="324"/>
      <c r="D45" s="322" t="s">
        <v>1504</v>
      </c>
      <c r="E45" s="322"/>
      <c r="F45" s="322"/>
      <c r="G45" s="322"/>
      <c r="H45" s="322"/>
      <c r="I45" s="322"/>
      <c r="J45" s="322"/>
      <c r="K45" s="320"/>
    </row>
    <row r="46" spans="2:11" ht="15" customHeight="1">
      <c r="B46" s="323"/>
      <c r="C46" s="324"/>
      <c r="D46" s="324"/>
      <c r="E46" s="322" t="s">
        <v>1505</v>
      </c>
      <c r="F46" s="322"/>
      <c r="G46" s="322"/>
      <c r="H46" s="322"/>
      <c r="I46" s="322"/>
      <c r="J46" s="322"/>
      <c r="K46" s="320"/>
    </row>
    <row r="47" spans="2:11" ht="15" customHeight="1">
      <c r="B47" s="323"/>
      <c r="C47" s="324"/>
      <c r="D47" s="324"/>
      <c r="E47" s="322" t="s">
        <v>1506</v>
      </c>
      <c r="F47" s="322"/>
      <c r="G47" s="322"/>
      <c r="H47" s="322"/>
      <c r="I47" s="322"/>
      <c r="J47" s="322"/>
      <c r="K47" s="320"/>
    </row>
    <row r="48" spans="2:11" ht="15" customHeight="1">
      <c r="B48" s="323"/>
      <c r="C48" s="324"/>
      <c r="D48" s="324"/>
      <c r="E48" s="322" t="s">
        <v>1507</v>
      </c>
      <c r="F48" s="322"/>
      <c r="G48" s="322"/>
      <c r="H48" s="322"/>
      <c r="I48" s="322"/>
      <c r="J48" s="322"/>
      <c r="K48" s="320"/>
    </row>
    <row r="49" spans="2:11" ht="15" customHeight="1">
      <c r="B49" s="323"/>
      <c r="C49" s="324"/>
      <c r="D49" s="322" t="s">
        <v>1508</v>
      </c>
      <c r="E49" s="322"/>
      <c r="F49" s="322"/>
      <c r="G49" s="322"/>
      <c r="H49" s="322"/>
      <c r="I49" s="322"/>
      <c r="J49" s="322"/>
      <c r="K49" s="320"/>
    </row>
    <row r="50" spans="2:11" ht="25.5" customHeight="1">
      <c r="B50" s="318"/>
      <c r="C50" s="319" t="s">
        <v>1509</v>
      </c>
      <c r="D50" s="319"/>
      <c r="E50" s="319"/>
      <c r="F50" s="319"/>
      <c r="G50" s="319"/>
      <c r="H50" s="319"/>
      <c r="I50" s="319"/>
      <c r="J50" s="319"/>
      <c r="K50" s="320"/>
    </row>
    <row r="51" spans="2:11" ht="5.25" customHeight="1">
      <c r="B51" s="318"/>
      <c r="C51" s="321"/>
      <c r="D51" s="321"/>
      <c r="E51" s="321"/>
      <c r="F51" s="321"/>
      <c r="G51" s="321"/>
      <c r="H51" s="321"/>
      <c r="I51" s="321"/>
      <c r="J51" s="321"/>
      <c r="K51" s="320"/>
    </row>
    <row r="52" spans="2:11" ht="15" customHeight="1">
      <c r="B52" s="318"/>
      <c r="C52" s="322" t="s">
        <v>1510</v>
      </c>
      <c r="D52" s="322"/>
      <c r="E52" s="322"/>
      <c r="F52" s="322"/>
      <c r="G52" s="322"/>
      <c r="H52" s="322"/>
      <c r="I52" s="322"/>
      <c r="J52" s="322"/>
      <c r="K52" s="320"/>
    </row>
    <row r="53" spans="2:11" ht="15" customHeight="1">
      <c r="B53" s="318"/>
      <c r="C53" s="322" t="s">
        <v>1511</v>
      </c>
      <c r="D53" s="322"/>
      <c r="E53" s="322"/>
      <c r="F53" s="322"/>
      <c r="G53" s="322"/>
      <c r="H53" s="322"/>
      <c r="I53" s="322"/>
      <c r="J53" s="322"/>
      <c r="K53" s="320"/>
    </row>
    <row r="54" spans="2:11" ht="12.75" customHeight="1">
      <c r="B54" s="318"/>
      <c r="C54" s="322"/>
      <c r="D54" s="322"/>
      <c r="E54" s="322"/>
      <c r="F54" s="322"/>
      <c r="G54" s="322"/>
      <c r="H54" s="322"/>
      <c r="I54" s="322"/>
      <c r="J54" s="322"/>
      <c r="K54" s="320"/>
    </row>
    <row r="55" spans="2:11" ht="15" customHeight="1">
      <c r="B55" s="318"/>
      <c r="C55" s="322" t="s">
        <v>1512</v>
      </c>
      <c r="D55" s="322"/>
      <c r="E55" s="322"/>
      <c r="F55" s="322"/>
      <c r="G55" s="322"/>
      <c r="H55" s="322"/>
      <c r="I55" s="322"/>
      <c r="J55" s="322"/>
      <c r="K55" s="320"/>
    </row>
    <row r="56" spans="2:11" ht="15" customHeight="1">
      <c r="B56" s="318"/>
      <c r="C56" s="324"/>
      <c r="D56" s="322" t="s">
        <v>1513</v>
      </c>
      <c r="E56" s="322"/>
      <c r="F56" s="322"/>
      <c r="G56" s="322"/>
      <c r="H56" s="322"/>
      <c r="I56" s="322"/>
      <c r="J56" s="322"/>
      <c r="K56" s="320"/>
    </row>
    <row r="57" spans="2:11" ht="15" customHeight="1">
      <c r="B57" s="318"/>
      <c r="C57" s="324"/>
      <c r="D57" s="322" t="s">
        <v>1514</v>
      </c>
      <c r="E57" s="322"/>
      <c r="F57" s="322"/>
      <c r="G57" s="322"/>
      <c r="H57" s="322"/>
      <c r="I57" s="322"/>
      <c r="J57" s="322"/>
      <c r="K57" s="320"/>
    </row>
    <row r="58" spans="2:11" ht="15" customHeight="1">
      <c r="B58" s="318"/>
      <c r="C58" s="324"/>
      <c r="D58" s="322" t="s">
        <v>1515</v>
      </c>
      <c r="E58" s="322"/>
      <c r="F58" s="322"/>
      <c r="G58" s="322"/>
      <c r="H58" s="322"/>
      <c r="I58" s="322"/>
      <c r="J58" s="322"/>
      <c r="K58" s="320"/>
    </row>
    <row r="59" spans="2:11" ht="15" customHeight="1">
      <c r="B59" s="318"/>
      <c r="C59" s="324"/>
      <c r="D59" s="322" t="s">
        <v>1516</v>
      </c>
      <c r="E59" s="322"/>
      <c r="F59" s="322"/>
      <c r="G59" s="322"/>
      <c r="H59" s="322"/>
      <c r="I59" s="322"/>
      <c r="J59" s="322"/>
      <c r="K59" s="320"/>
    </row>
    <row r="60" spans="2:11" ht="15" customHeight="1">
      <c r="B60" s="318"/>
      <c r="C60" s="324"/>
      <c r="D60" s="327" t="s">
        <v>1517</v>
      </c>
      <c r="E60" s="327"/>
      <c r="F60" s="327"/>
      <c r="G60" s="327"/>
      <c r="H60" s="327"/>
      <c r="I60" s="327"/>
      <c r="J60" s="327"/>
      <c r="K60" s="320"/>
    </row>
    <row r="61" spans="2:11" ht="15" customHeight="1">
      <c r="B61" s="318"/>
      <c r="C61" s="324"/>
      <c r="D61" s="322" t="s">
        <v>1518</v>
      </c>
      <c r="E61" s="322"/>
      <c r="F61" s="322"/>
      <c r="G61" s="322"/>
      <c r="H61" s="322"/>
      <c r="I61" s="322"/>
      <c r="J61" s="322"/>
      <c r="K61" s="320"/>
    </row>
    <row r="62" spans="2:11" ht="12.75" customHeight="1">
      <c r="B62" s="318"/>
      <c r="C62" s="324"/>
      <c r="D62" s="324"/>
      <c r="E62" s="328"/>
      <c r="F62" s="324"/>
      <c r="G62" s="324"/>
      <c r="H62" s="324"/>
      <c r="I62" s="324"/>
      <c r="J62" s="324"/>
      <c r="K62" s="320"/>
    </row>
    <row r="63" spans="2:11" ht="15" customHeight="1">
      <c r="B63" s="318"/>
      <c r="C63" s="324"/>
      <c r="D63" s="322" t="s">
        <v>1519</v>
      </c>
      <c r="E63" s="322"/>
      <c r="F63" s="322"/>
      <c r="G63" s="322"/>
      <c r="H63" s="322"/>
      <c r="I63" s="322"/>
      <c r="J63" s="322"/>
      <c r="K63" s="320"/>
    </row>
    <row r="64" spans="2:11" ht="15" customHeight="1">
      <c r="B64" s="318"/>
      <c r="C64" s="324"/>
      <c r="D64" s="327" t="s">
        <v>1520</v>
      </c>
      <c r="E64" s="327"/>
      <c r="F64" s="327"/>
      <c r="G64" s="327"/>
      <c r="H64" s="327"/>
      <c r="I64" s="327"/>
      <c r="J64" s="327"/>
      <c r="K64" s="320"/>
    </row>
    <row r="65" spans="2:11" ht="15" customHeight="1">
      <c r="B65" s="318"/>
      <c r="C65" s="324"/>
      <c r="D65" s="322" t="s">
        <v>1521</v>
      </c>
      <c r="E65" s="322"/>
      <c r="F65" s="322"/>
      <c r="G65" s="322"/>
      <c r="H65" s="322"/>
      <c r="I65" s="322"/>
      <c r="J65" s="322"/>
      <c r="K65" s="320"/>
    </row>
    <row r="66" spans="2:11" ht="15" customHeight="1">
      <c r="B66" s="318"/>
      <c r="C66" s="324"/>
      <c r="D66" s="322" t="s">
        <v>1522</v>
      </c>
      <c r="E66" s="322"/>
      <c r="F66" s="322"/>
      <c r="G66" s="322"/>
      <c r="H66" s="322"/>
      <c r="I66" s="322"/>
      <c r="J66" s="322"/>
      <c r="K66" s="320"/>
    </row>
    <row r="67" spans="2:11" ht="15" customHeight="1">
      <c r="B67" s="318"/>
      <c r="C67" s="324"/>
      <c r="D67" s="322" t="s">
        <v>1523</v>
      </c>
      <c r="E67" s="322"/>
      <c r="F67" s="322"/>
      <c r="G67" s="322"/>
      <c r="H67" s="322"/>
      <c r="I67" s="322"/>
      <c r="J67" s="322"/>
      <c r="K67" s="320"/>
    </row>
    <row r="68" spans="2:11" ht="15" customHeight="1">
      <c r="B68" s="318"/>
      <c r="C68" s="324"/>
      <c r="D68" s="322" t="s">
        <v>1524</v>
      </c>
      <c r="E68" s="322"/>
      <c r="F68" s="322"/>
      <c r="G68" s="322"/>
      <c r="H68" s="322"/>
      <c r="I68" s="322"/>
      <c r="J68" s="322"/>
      <c r="K68" s="320"/>
    </row>
    <row r="69" spans="2:11" ht="12.75" customHeight="1">
      <c r="B69" s="329"/>
      <c r="C69" s="330"/>
      <c r="D69" s="330"/>
      <c r="E69" s="330"/>
      <c r="F69" s="330"/>
      <c r="G69" s="330"/>
      <c r="H69" s="330"/>
      <c r="I69" s="330"/>
      <c r="J69" s="330"/>
      <c r="K69" s="331"/>
    </row>
    <row r="70" spans="2:11" ht="18.75" customHeight="1">
      <c r="B70" s="332"/>
      <c r="C70" s="332"/>
      <c r="D70" s="332"/>
      <c r="E70" s="332"/>
      <c r="F70" s="332"/>
      <c r="G70" s="332"/>
      <c r="H70" s="332"/>
      <c r="I70" s="332"/>
      <c r="J70" s="332"/>
      <c r="K70" s="333"/>
    </row>
    <row r="71" spans="2:11" ht="18.75" customHeight="1">
      <c r="B71" s="333"/>
      <c r="C71" s="333"/>
      <c r="D71" s="333"/>
      <c r="E71" s="333"/>
      <c r="F71" s="333"/>
      <c r="G71" s="333"/>
      <c r="H71" s="333"/>
      <c r="I71" s="333"/>
      <c r="J71" s="333"/>
      <c r="K71" s="333"/>
    </row>
    <row r="72" spans="2:11" ht="7.5" customHeight="1">
      <c r="B72" s="334"/>
      <c r="C72" s="335"/>
      <c r="D72" s="335"/>
      <c r="E72" s="335"/>
      <c r="F72" s="335"/>
      <c r="G72" s="335"/>
      <c r="H72" s="335"/>
      <c r="I72" s="335"/>
      <c r="J72" s="335"/>
      <c r="K72" s="336"/>
    </row>
    <row r="73" spans="2:11" ht="45" customHeight="1">
      <c r="B73" s="337"/>
      <c r="C73" s="338" t="s">
        <v>108</v>
      </c>
      <c r="D73" s="338"/>
      <c r="E73" s="338"/>
      <c r="F73" s="338"/>
      <c r="G73" s="338"/>
      <c r="H73" s="338"/>
      <c r="I73" s="338"/>
      <c r="J73" s="338"/>
      <c r="K73" s="339"/>
    </row>
    <row r="74" spans="2:11" ht="17.25" customHeight="1">
      <c r="B74" s="337"/>
      <c r="C74" s="340" t="s">
        <v>1525</v>
      </c>
      <c r="D74" s="340"/>
      <c r="E74" s="340"/>
      <c r="F74" s="340" t="s">
        <v>1526</v>
      </c>
      <c r="G74" s="341"/>
      <c r="H74" s="340" t="s">
        <v>123</v>
      </c>
      <c r="I74" s="340" t="s">
        <v>61</v>
      </c>
      <c r="J74" s="340" t="s">
        <v>1527</v>
      </c>
      <c r="K74" s="339"/>
    </row>
    <row r="75" spans="2:11" ht="17.25" customHeight="1">
      <c r="B75" s="337"/>
      <c r="C75" s="342" t="s">
        <v>1528</v>
      </c>
      <c r="D75" s="342"/>
      <c r="E75" s="342"/>
      <c r="F75" s="343" t="s">
        <v>1529</v>
      </c>
      <c r="G75" s="344"/>
      <c r="H75" s="342"/>
      <c r="I75" s="342"/>
      <c r="J75" s="342" t="s">
        <v>1530</v>
      </c>
      <c r="K75" s="339"/>
    </row>
    <row r="76" spans="2:11" ht="5.25" customHeight="1">
      <c r="B76" s="337"/>
      <c r="C76" s="345"/>
      <c r="D76" s="345"/>
      <c r="E76" s="345"/>
      <c r="F76" s="345"/>
      <c r="G76" s="346"/>
      <c r="H76" s="345"/>
      <c r="I76" s="345"/>
      <c r="J76" s="345"/>
      <c r="K76" s="339"/>
    </row>
    <row r="77" spans="2:11" ht="15" customHeight="1">
      <c r="B77" s="337"/>
      <c r="C77" s="326" t="s">
        <v>57</v>
      </c>
      <c r="D77" s="345"/>
      <c r="E77" s="345"/>
      <c r="F77" s="347" t="s">
        <v>1531</v>
      </c>
      <c r="G77" s="346"/>
      <c r="H77" s="326" t="s">
        <v>1532</v>
      </c>
      <c r="I77" s="326" t="s">
        <v>1533</v>
      </c>
      <c r="J77" s="326">
        <v>20</v>
      </c>
      <c r="K77" s="339"/>
    </row>
    <row r="78" spans="2:11" ht="15" customHeight="1">
      <c r="B78" s="337"/>
      <c r="C78" s="326" t="s">
        <v>1534</v>
      </c>
      <c r="D78" s="326"/>
      <c r="E78" s="326"/>
      <c r="F78" s="347" t="s">
        <v>1531</v>
      </c>
      <c r="G78" s="346"/>
      <c r="H78" s="326" t="s">
        <v>1535</v>
      </c>
      <c r="I78" s="326" t="s">
        <v>1533</v>
      </c>
      <c r="J78" s="326">
        <v>120</v>
      </c>
      <c r="K78" s="339"/>
    </row>
    <row r="79" spans="2:11" ht="15" customHeight="1">
      <c r="B79" s="348"/>
      <c r="C79" s="326" t="s">
        <v>1536</v>
      </c>
      <c r="D79" s="326"/>
      <c r="E79" s="326"/>
      <c r="F79" s="347" t="s">
        <v>1537</v>
      </c>
      <c r="G79" s="346"/>
      <c r="H79" s="326" t="s">
        <v>1538</v>
      </c>
      <c r="I79" s="326" t="s">
        <v>1533</v>
      </c>
      <c r="J79" s="326">
        <v>50</v>
      </c>
      <c r="K79" s="339"/>
    </row>
    <row r="80" spans="2:11" ht="15" customHeight="1">
      <c r="B80" s="348"/>
      <c r="C80" s="326" t="s">
        <v>1539</v>
      </c>
      <c r="D80" s="326"/>
      <c r="E80" s="326"/>
      <c r="F80" s="347" t="s">
        <v>1531</v>
      </c>
      <c r="G80" s="346"/>
      <c r="H80" s="326" t="s">
        <v>1540</v>
      </c>
      <c r="I80" s="326" t="s">
        <v>1541</v>
      </c>
      <c r="J80" s="326"/>
      <c r="K80" s="339"/>
    </row>
    <row r="81" spans="2:11" ht="15" customHeight="1">
      <c r="B81" s="348"/>
      <c r="C81" s="349" t="s">
        <v>1542</v>
      </c>
      <c r="D81" s="349"/>
      <c r="E81" s="349"/>
      <c r="F81" s="350" t="s">
        <v>1537</v>
      </c>
      <c r="G81" s="349"/>
      <c r="H81" s="349" t="s">
        <v>1543</v>
      </c>
      <c r="I81" s="349" t="s">
        <v>1533</v>
      </c>
      <c r="J81" s="349">
        <v>15</v>
      </c>
      <c r="K81" s="339"/>
    </row>
    <row r="82" spans="2:11" ht="15" customHeight="1">
      <c r="B82" s="348"/>
      <c r="C82" s="349" t="s">
        <v>1544</v>
      </c>
      <c r="D82" s="349"/>
      <c r="E82" s="349"/>
      <c r="F82" s="350" t="s">
        <v>1537</v>
      </c>
      <c r="G82" s="349"/>
      <c r="H82" s="349" t="s">
        <v>1545</v>
      </c>
      <c r="I82" s="349" t="s">
        <v>1533</v>
      </c>
      <c r="J82" s="349">
        <v>15</v>
      </c>
      <c r="K82" s="339"/>
    </row>
    <row r="83" spans="2:11" ht="15" customHeight="1">
      <c r="B83" s="348"/>
      <c r="C83" s="349" t="s">
        <v>1546</v>
      </c>
      <c r="D83" s="349"/>
      <c r="E83" s="349"/>
      <c r="F83" s="350" t="s">
        <v>1537</v>
      </c>
      <c r="G83" s="349"/>
      <c r="H83" s="349" t="s">
        <v>1547</v>
      </c>
      <c r="I83" s="349" t="s">
        <v>1533</v>
      </c>
      <c r="J83" s="349">
        <v>20</v>
      </c>
      <c r="K83" s="339"/>
    </row>
    <row r="84" spans="2:11" ht="15" customHeight="1">
      <c r="B84" s="348"/>
      <c r="C84" s="349" t="s">
        <v>1548</v>
      </c>
      <c r="D84" s="349"/>
      <c r="E84" s="349"/>
      <c r="F84" s="350" t="s">
        <v>1537</v>
      </c>
      <c r="G84" s="349"/>
      <c r="H84" s="349" t="s">
        <v>1549</v>
      </c>
      <c r="I84" s="349" t="s">
        <v>1533</v>
      </c>
      <c r="J84" s="349">
        <v>20</v>
      </c>
      <c r="K84" s="339"/>
    </row>
    <row r="85" spans="2:11" ht="15" customHeight="1">
      <c r="B85" s="348"/>
      <c r="C85" s="326" t="s">
        <v>1550</v>
      </c>
      <c r="D85" s="326"/>
      <c r="E85" s="326"/>
      <c r="F85" s="347" t="s">
        <v>1537</v>
      </c>
      <c r="G85" s="346"/>
      <c r="H85" s="326" t="s">
        <v>1551</v>
      </c>
      <c r="I85" s="326" t="s">
        <v>1533</v>
      </c>
      <c r="J85" s="326">
        <v>50</v>
      </c>
      <c r="K85" s="339"/>
    </row>
    <row r="86" spans="2:11" ht="15" customHeight="1">
      <c r="B86" s="348"/>
      <c r="C86" s="326" t="s">
        <v>1552</v>
      </c>
      <c r="D86" s="326"/>
      <c r="E86" s="326"/>
      <c r="F86" s="347" t="s">
        <v>1537</v>
      </c>
      <c r="G86" s="346"/>
      <c r="H86" s="326" t="s">
        <v>1553</v>
      </c>
      <c r="I86" s="326" t="s">
        <v>1533</v>
      </c>
      <c r="J86" s="326">
        <v>20</v>
      </c>
      <c r="K86" s="339"/>
    </row>
    <row r="87" spans="2:11" ht="15" customHeight="1">
      <c r="B87" s="348"/>
      <c r="C87" s="326" t="s">
        <v>1554</v>
      </c>
      <c r="D87" s="326"/>
      <c r="E87" s="326"/>
      <c r="F87" s="347" t="s">
        <v>1537</v>
      </c>
      <c r="G87" s="346"/>
      <c r="H87" s="326" t="s">
        <v>1555</v>
      </c>
      <c r="I87" s="326" t="s">
        <v>1533</v>
      </c>
      <c r="J87" s="326">
        <v>20</v>
      </c>
      <c r="K87" s="339"/>
    </row>
    <row r="88" spans="2:11" ht="15" customHeight="1">
      <c r="B88" s="348"/>
      <c r="C88" s="326" t="s">
        <v>1556</v>
      </c>
      <c r="D88" s="326"/>
      <c r="E88" s="326"/>
      <c r="F88" s="347" t="s">
        <v>1537</v>
      </c>
      <c r="G88" s="346"/>
      <c r="H88" s="326" t="s">
        <v>1557</v>
      </c>
      <c r="I88" s="326" t="s">
        <v>1533</v>
      </c>
      <c r="J88" s="326">
        <v>50</v>
      </c>
      <c r="K88" s="339"/>
    </row>
    <row r="89" spans="2:11" ht="15" customHeight="1">
      <c r="B89" s="348"/>
      <c r="C89" s="326" t="s">
        <v>1558</v>
      </c>
      <c r="D89" s="326"/>
      <c r="E89" s="326"/>
      <c r="F89" s="347" t="s">
        <v>1537</v>
      </c>
      <c r="G89" s="346"/>
      <c r="H89" s="326" t="s">
        <v>1558</v>
      </c>
      <c r="I89" s="326" t="s">
        <v>1533</v>
      </c>
      <c r="J89" s="326">
        <v>50</v>
      </c>
      <c r="K89" s="339"/>
    </row>
    <row r="90" spans="2:11" ht="15" customHeight="1">
      <c r="B90" s="348"/>
      <c r="C90" s="326" t="s">
        <v>128</v>
      </c>
      <c r="D90" s="326"/>
      <c r="E90" s="326"/>
      <c r="F90" s="347" t="s">
        <v>1537</v>
      </c>
      <c r="G90" s="346"/>
      <c r="H90" s="326" t="s">
        <v>1559</v>
      </c>
      <c r="I90" s="326" t="s">
        <v>1533</v>
      </c>
      <c r="J90" s="326">
        <v>255</v>
      </c>
      <c r="K90" s="339"/>
    </row>
    <row r="91" spans="2:11" ht="15" customHeight="1">
      <c r="B91" s="348"/>
      <c r="C91" s="326" t="s">
        <v>1560</v>
      </c>
      <c r="D91" s="326"/>
      <c r="E91" s="326"/>
      <c r="F91" s="347" t="s">
        <v>1531</v>
      </c>
      <c r="G91" s="346"/>
      <c r="H91" s="326" t="s">
        <v>1561</v>
      </c>
      <c r="I91" s="326" t="s">
        <v>1562</v>
      </c>
      <c r="J91" s="326"/>
      <c r="K91" s="339"/>
    </row>
    <row r="92" spans="2:11" ht="15" customHeight="1">
      <c r="B92" s="348"/>
      <c r="C92" s="326" t="s">
        <v>1563</v>
      </c>
      <c r="D92" s="326"/>
      <c r="E92" s="326"/>
      <c r="F92" s="347" t="s">
        <v>1531</v>
      </c>
      <c r="G92" s="346"/>
      <c r="H92" s="326" t="s">
        <v>1564</v>
      </c>
      <c r="I92" s="326" t="s">
        <v>1565</v>
      </c>
      <c r="J92" s="326"/>
      <c r="K92" s="339"/>
    </row>
    <row r="93" spans="2:11" ht="15" customHeight="1">
      <c r="B93" s="348"/>
      <c r="C93" s="326" t="s">
        <v>1566</v>
      </c>
      <c r="D93" s="326"/>
      <c r="E93" s="326"/>
      <c r="F93" s="347" t="s">
        <v>1531</v>
      </c>
      <c r="G93" s="346"/>
      <c r="H93" s="326" t="s">
        <v>1566</v>
      </c>
      <c r="I93" s="326" t="s">
        <v>1565</v>
      </c>
      <c r="J93" s="326"/>
      <c r="K93" s="339"/>
    </row>
    <row r="94" spans="2:11" ht="15" customHeight="1">
      <c r="B94" s="348"/>
      <c r="C94" s="326" t="s">
        <v>42</v>
      </c>
      <c r="D94" s="326"/>
      <c r="E94" s="326"/>
      <c r="F94" s="347" t="s">
        <v>1531</v>
      </c>
      <c r="G94" s="346"/>
      <c r="H94" s="326" t="s">
        <v>1567</v>
      </c>
      <c r="I94" s="326" t="s">
        <v>1565</v>
      </c>
      <c r="J94" s="326"/>
      <c r="K94" s="339"/>
    </row>
    <row r="95" spans="2:11" ht="15" customHeight="1">
      <c r="B95" s="348"/>
      <c r="C95" s="326" t="s">
        <v>52</v>
      </c>
      <c r="D95" s="326"/>
      <c r="E95" s="326"/>
      <c r="F95" s="347" t="s">
        <v>1531</v>
      </c>
      <c r="G95" s="346"/>
      <c r="H95" s="326" t="s">
        <v>1568</v>
      </c>
      <c r="I95" s="326" t="s">
        <v>1565</v>
      </c>
      <c r="J95" s="326"/>
      <c r="K95" s="339"/>
    </row>
    <row r="96" spans="2:11" ht="15" customHeight="1">
      <c r="B96" s="351"/>
      <c r="C96" s="352"/>
      <c r="D96" s="352"/>
      <c r="E96" s="352"/>
      <c r="F96" s="352"/>
      <c r="G96" s="352"/>
      <c r="H96" s="352"/>
      <c r="I96" s="352"/>
      <c r="J96" s="352"/>
      <c r="K96" s="353"/>
    </row>
    <row r="97" spans="2:11" ht="18.75" customHeight="1">
      <c r="B97" s="354"/>
      <c r="C97" s="355"/>
      <c r="D97" s="355"/>
      <c r="E97" s="355"/>
      <c r="F97" s="355"/>
      <c r="G97" s="355"/>
      <c r="H97" s="355"/>
      <c r="I97" s="355"/>
      <c r="J97" s="355"/>
      <c r="K97" s="354"/>
    </row>
    <row r="98" spans="2:11" ht="18.75" customHeight="1">
      <c r="B98" s="333"/>
      <c r="C98" s="333"/>
      <c r="D98" s="333"/>
      <c r="E98" s="333"/>
      <c r="F98" s="333"/>
      <c r="G98" s="333"/>
      <c r="H98" s="333"/>
      <c r="I98" s="333"/>
      <c r="J98" s="333"/>
      <c r="K98" s="333"/>
    </row>
    <row r="99" spans="2:11" ht="7.5" customHeight="1">
      <c r="B99" s="334"/>
      <c r="C99" s="335"/>
      <c r="D99" s="335"/>
      <c r="E99" s="335"/>
      <c r="F99" s="335"/>
      <c r="G99" s="335"/>
      <c r="H99" s="335"/>
      <c r="I99" s="335"/>
      <c r="J99" s="335"/>
      <c r="K99" s="336"/>
    </row>
    <row r="100" spans="2:11" ht="45" customHeight="1">
      <c r="B100" s="337"/>
      <c r="C100" s="338" t="s">
        <v>1569</v>
      </c>
      <c r="D100" s="338"/>
      <c r="E100" s="338"/>
      <c r="F100" s="338"/>
      <c r="G100" s="338"/>
      <c r="H100" s="338"/>
      <c r="I100" s="338"/>
      <c r="J100" s="338"/>
      <c r="K100" s="339"/>
    </row>
    <row r="101" spans="2:11" ht="17.25" customHeight="1">
      <c r="B101" s="337"/>
      <c r="C101" s="340" t="s">
        <v>1525</v>
      </c>
      <c r="D101" s="340"/>
      <c r="E101" s="340"/>
      <c r="F101" s="340" t="s">
        <v>1526</v>
      </c>
      <c r="G101" s="341"/>
      <c r="H101" s="340" t="s">
        <v>123</v>
      </c>
      <c r="I101" s="340" t="s">
        <v>61</v>
      </c>
      <c r="J101" s="340" t="s">
        <v>1527</v>
      </c>
      <c r="K101" s="339"/>
    </row>
    <row r="102" spans="2:11" ht="17.25" customHeight="1">
      <c r="B102" s="337"/>
      <c r="C102" s="342" t="s">
        <v>1528</v>
      </c>
      <c r="D102" s="342"/>
      <c r="E102" s="342"/>
      <c r="F102" s="343" t="s">
        <v>1529</v>
      </c>
      <c r="G102" s="344"/>
      <c r="H102" s="342"/>
      <c r="I102" s="342"/>
      <c r="J102" s="342" t="s">
        <v>1530</v>
      </c>
      <c r="K102" s="339"/>
    </row>
    <row r="103" spans="2:11" ht="5.25" customHeight="1">
      <c r="B103" s="337"/>
      <c r="C103" s="340"/>
      <c r="D103" s="340"/>
      <c r="E103" s="340"/>
      <c r="F103" s="340"/>
      <c r="G103" s="356"/>
      <c r="H103" s="340"/>
      <c r="I103" s="340"/>
      <c r="J103" s="340"/>
      <c r="K103" s="339"/>
    </row>
    <row r="104" spans="2:11" ht="15" customHeight="1">
      <c r="B104" s="337"/>
      <c r="C104" s="326" t="s">
        <v>57</v>
      </c>
      <c r="D104" s="345"/>
      <c r="E104" s="345"/>
      <c r="F104" s="347" t="s">
        <v>1531</v>
      </c>
      <c r="G104" s="356"/>
      <c r="H104" s="326" t="s">
        <v>1570</v>
      </c>
      <c r="I104" s="326" t="s">
        <v>1533</v>
      </c>
      <c r="J104" s="326">
        <v>20</v>
      </c>
      <c r="K104" s="339"/>
    </row>
    <row r="105" spans="2:11" ht="15" customHeight="1">
      <c r="B105" s="337"/>
      <c r="C105" s="326" t="s">
        <v>1534</v>
      </c>
      <c r="D105" s="326"/>
      <c r="E105" s="326"/>
      <c r="F105" s="347" t="s">
        <v>1531</v>
      </c>
      <c r="G105" s="326"/>
      <c r="H105" s="326" t="s">
        <v>1570</v>
      </c>
      <c r="I105" s="326" t="s">
        <v>1533</v>
      </c>
      <c r="J105" s="326">
        <v>120</v>
      </c>
      <c r="K105" s="339"/>
    </row>
    <row r="106" spans="2:11" ht="15" customHeight="1">
      <c r="B106" s="348"/>
      <c r="C106" s="326" t="s">
        <v>1536</v>
      </c>
      <c r="D106" s="326"/>
      <c r="E106" s="326"/>
      <c r="F106" s="347" t="s">
        <v>1537</v>
      </c>
      <c r="G106" s="326"/>
      <c r="H106" s="326" t="s">
        <v>1570</v>
      </c>
      <c r="I106" s="326" t="s">
        <v>1533</v>
      </c>
      <c r="J106" s="326">
        <v>50</v>
      </c>
      <c r="K106" s="339"/>
    </row>
    <row r="107" spans="2:11" ht="15" customHeight="1">
      <c r="B107" s="348"/>
      <c r="C107" s="326" t="s">
        <v>1539</v>
      </c>
      <c r="D107" s="326"/>
      <c r="E107" s="326"/>
      <c r="F107" s="347" t="s">
        <v>1531</v>
      </c>
      <c r="G107" s="326"/>
      <c r="H107" s="326" t="s">
        <v>1570</v>
      </c>
      <c r="I107" s="326" t="s">
        <v>1541</v>
      </c>
      <c r="J107" s="326"/>
      <c r="K107" s="339"/>
    </row>
    <row r="108" spans="2:11" ht="15" customHeight="1">
      <c r="B108" s="348"/>
      <c r="C108" s="326" t="s">
        <v>1550</v>
      </c>
      <c r="D108" s="326"/>
      <c r="E108" s="326"/>
      <c r="F108" s="347" t="s">
        <v>1537</v>
      </c>
      <c r="G108" s="326"/>
      <c r="H108" s="326" t="s">
        <v>1570</v>
      </c>
      <c r="I108" s="326" t="s">
        <v>1533</v>
      </c>
      <c r="J108" s="326">
        <v>50</v>
      </c>
      <c r="K108" s="339"/>
    </row>
    <row r="109" spans="2:11" ht="15" customHeight="1">
      <c r="B109" s="348"/>
      <c r="C109" s="326" t="s">
        <v>1558</v>
      </c>
      <c r="D109" s="326"/>
      <c r="E109" s="326"/>
      <c r="F109" s="347" t="s">
        <v>1537</v>
      </c>
      <c r="G109" s="326"/>
      <c r="H109" s="326" t="s">
        <v>1570</v>
      </c>
      <c r="I109" s="326" t="s">
        <v>1533</v>
      </c>
      <c r="J109" s="326">
        <v>50</v>
      </c>
      <c r="K109" s="339"/>
    </row>
    <row r="110" spans="2:11" ht="15" customHeight="1">
      <c r="B110" s="348"/>
      <c r="C110" s="326" t="s">
        <v>1556</v>
      </c>
      <c r="D110" s="326"/>
      <c r="E110" s="326"/>
      <c r="F110" s="347" t="s">
        <v>1537</v>
      </c>
      <c r="G110" s="326"/>
      <c r="H110" s="326" t="s">
        <v>1570</v>
      </c>
      <c r="I110" s="326" t="s">
        <v>1533</v>
      </c>
      <c r="J110" s="326">
        <v>50</v>
      </c>
      <c r="K110" s="339"/>
    </row>
    <row r="111" spans="2:11" ht="15" customHeight="1">
      <c r="B111" s="348"/>
      <c r="C111" s="326" t="s">
        <v>57</v>
      </c>
      <c r="D111" s="326"/>
      <c r="E111" s="326"/>
      <c r="F111" s="347" t="s">
        <v>1531</v>
      </c>
      <c r="G111" s="326"/>
      <c r="H111" s="326" t="s">
        <v>1571</v>
      </c>
      <c r="I111" s="326" t="s">
        <v>1533</v>
      </c>
      <c r="J111" s="326">
        <v>20</v>
      </c>
      <c r="K111" s="339"/>
    </row>
    <row r="112" spans="2:11" ht="15" customHeight="1">
      <c r="B112" s="348"/>
      <c r="C112" s="326" t="s">
        <v>1572</v>
      </c>
      <c r="D112" s="326"/>
      <c r="E112" s="326"/>
      <c r="F112" s="347" t="s">
        <v>1531</v>
      </c>
      <c r="G112" s="326"/>
      <c r="H112" s="326" t="s">
        <v>1573</v>
      </c>
      <c r="I112" s="326" t="s">
        <v>1533</v>
      </c>
      <c r="J112" s="326">
        <v>120</v>
      </c>
      <c r="K112" s="339"/>
    </row>
    <row r="113" spans="2:11" ht="15" customHeight="1">
      <c r="B113" s="348"/>
      <c r="C113" s="326" t="s">
        <v>42</v>
      </c>
      <c r="D113" s="326"/>
      <c r="E113" s="326"/>
      <c r="F113" s="347" t="s">
        <v>1531</v>
      </c>
      <c r="G113" s="326"/>
      <c r="H113" s="326" t="s">
        <v>1574</v>
      </c>
      <c r="I113" s="326" t="s">
        <v>1565</v>
      </c>
      <c r="J113" s="326"/>
      <c r="K113" s="339"/>
    </row>
    <row r="114" spans="2:11" ht="15" customHeight="1">
      <c r="B114" s="348"/>
      <c r="C114" s="326" t="s">
        <v>52</v>
      </c>
      <c r="D114" s="326"/>
      <c r="E114" s="326"/>
      <c r="F114" s="347" t="s">
        <v>1531</v>
      </c>
      <c r="G114" s="326"/>
      <c r="H114" s="326" t="s">
        <v>1575</v>
      </c>
      <c r="I114" s="326" t="s">
        <v>1565</v>
      </c>
      <c r="J114" s="326"/>
      <c r="K114" s="339"/>
    </row>
    <row r="115" spans="2:11" ht="15" customHeight="1">
      <c r="B115" s="348"/>
      <c r="C115" s="326" t="s">
        <v>61</v>
      </c>
      <c r="D115" s="326"/>
      <c r="E115" s="326"/>
      <c r="F115" s="347" t="s">
        <v>1531</v>
      </c>
      <c r="G115" s="326"/>
      <c r="H115" s="326" t="s">
        <v>1576</v>
      </c>
      <c r="I115" s="326" t="s">
        <v>1577</v>
      </c>
      <c r="J115" s="326"/>
      <c r="K115" s="339"/>
    </row>
    <row r="116" spans="2:11" ht="15" customHeight="1">
      <c r="B116" s="351"/>
      <c r="C116" s="357"/>
      <c r="D116" s="357"/>
      <c r="E116" s="357"/>
      <c r="F116" s="357"/>
      <c r="G116" s="357"/>
      <c r="H116" s="357"/>
      <c r="I116" s="357"/>
      <c r="J116" s="357"/>
      <c r="K116" s="353"/>
    </row>
    <row r="117" spans="2:11" ht="18.75" customHeight="1">
      <c r="B117" s="358"/>
      <c r="C117" s="322"/>
      <c r="D117" s="322"/>
      <c r="E117" s="322"/>
      <c r="F117" s="359"/>
      <c r="G117" s="322"/>
      <c r="H117" s="322"/>
      <c r="I117" s="322"/>
      <c r="J117" s="322"/>
      <c r="K117" s="358"/>
    </row>
    <row r="118" spans="2:11" ht="18.75" customHeight="1">
      <c r="B118" s="333"/>
      <c r="C118" s="333"/>
      <c r="D118" s="333"/>
      <c r="E118" s="333"/>
      <c r="F118" s="333"/>
      <c r="G118" s="333"/>
      <c r="H118" s="333"/>
      <c r="I118" s="333"/>
      <c r="J118" s="333"/>
      <c r="K118" s="333"/>
    </row>
    <row r="119" spans="2:11" ht="7.5" customHeight="1">
      <c r="B119" s="360"/>
      <c r="C119" s="361"/>
      <c r="D119" s="361"/>
      <c r="E119" s="361"/>
      <c r="F119" s="361"/>
      <c r="G119" s="361"/>
      <c r="H119" s="361"/>
      <c r="I119" s="361"/>
      <c r="J119" s="361"/>
      <c r="K119" s="362"/>
    </row>
    <row r="120" spans="2:11" ht="45" customHeight="1">
      <c r="B120" s="363"/>
      <c r="C120" s="316" t="s">
        <v>1578</v>
      </c>
      <c r="D120" s="316"/>
      <c r="E120" s="316"/>
      <c r="F120" s="316"/>
      <c r="G120" s="316"/>
      <c r="H120" s="316"/>
      <c r="I120" s="316"/>
      <c r="J120" s="316"/>
      <c r="K120" s="364"/>
    </row>
    <row r="121" spans="2:11" ht="17.25" customHeight="1">
      <c r="B121" s="365"/>
      <c r="C121" s="340" t="s">
        <v>1525</v>
      </c>
      <c r="D121" s="340"/>
      <c r="E121" s="340"/>
      <c r="F121" s="340" t="s">
        <v>1526</v>
      </c>
      <c r="G121" s="341"/>
      <c r="H121" s="340" t="s">
        <v>123</v>
      </c>
      <c r="I121" s="340" t="s">
        <v>61</v>
      </c>
      <c r="J121" s="340" t="s">
        <v>1527</v>
      </c>
      <c r="K121" s="366"/>
    </row>
    <row r="122" spans="2:11" ht="17.25" customHeight="1">
      <c r="B122" s="365"/>
      <c r="C122" s="342" t="s">
        <v>1528</v>
      </c>
      <c r="D122" s="342"/>
      <c r="E122" s="342"/>
      <c r="F122" s="343" t="s">
        <v>1529</v>
      </c>
      <c r="G122" s="344"/>
      <c r="H122" s="342"/>
      <c r="I122" s="342"/>
      <c r="J122" s="342" t="s">
        <v>1530</v>
      </c>
      <c r="K122" s="366"/>
    </row>
    <row r="123" spans="2:11" ht="5.25" customHeight="1">
      <c r="B123" s="367"/>
      <c r="C123" s="345"/>
      <c r="D123" s="345"/>
      <c r="E123" s="345"/>
      <c r="F123" s="345"/>
      <c r="G123" s="326"/>
      <c r="H123" s="345"/>
      <c r="I123" s="345"/>
      <c r="J123" s="345"/>
      <c r="K123" s="368"/>
    </row>
    <row r="124" spans="2:11" ht="15" customHeight="1">
      <c r="B124" s="367"/>
      <c r="C124" s="326" t="s">
        <v>1534</v>
      </c>
      <c r="D124" s="345"/>
      <c r="E124" s="345"/>
      <c r="F124" s="347" t="s">
        <v>1531</v>
      </c>
      <c r="G124" s="326"/>
      <c r="H124" s="326" t="s">
        <v>1570</v>
      </c>
      <c r="I124" s="326" t="s">
        <v>1533</v>
      </c>
      <c r="J124" s="326">
        <v>120</v>
      </c>
      <c r="K124" s="369"/>
    </row>
    <row r="125" spans="2:11" ht="15" customHeight="1">
      <c r="B125" s="367"/>
      <c r="C125" s="326" t="s">
        <v>1579</v>
      </c>
      <c r="D125" s="326"/>
      <c r="E125" s="326"/>
      <c r="F125" s="347" t="s">
        <v>1531</v>
      </c>
      <c r="G125" s="326"/>
      <c r="H125" s="326" t="s">
        <v>1580</v>
      </c>
      <c r="I125" s="326" t="s">
        <v>1533</v>
      </c>
      <c r="J125" s="326" t="s">
        <v>1581</v>
      </c>
      <c r="K125" s="369"/>
    </row>
    <row r="126" spans="2:11" ht="15" customHeight="1">
      <c r="B126" s="367"/>
      <c r="C126" s="326" t="s">
        <v>94</v>
      </c>
      <c r="D126" s="326"/>
      <c r="E126" s="326"/>
      <c r="F126" s="347" t="s">
        <v>1531</v>
      </c>
      <c r="G126" s="326"/>
      <c r="H126" s="326" t="s">
        <v>1582</v>
      </c>
      <c r="I126" s="326" t="s">
        <v>1533</v>
      </c>
      <c r="J126" s="326" t="s">
        <v>1581</v>
      </c>
      <c r="K126" s="369"/>
    </row>
    <row r="127" spans="2:11" ht="15" customHeight="1">
      <c r="B127" s="367"/>
      <c r="C127" s="326" t="s">
        <v>1542</v>
      </c>
      <c r="D127" s="326"/>
      <c r="E127" s="326"/>
      <c r="F127" s="347" t="s">
        <v>1537</v>
      </c>
      <c r="G127" s="326"/>
      <c r="H127" s="326" t="s">
        <v>1543</v>
      </c>
      <c r="I127" s="326" t="s">
        <v>1533</v>
      </c>
      <c r="J127" s="326">
        <v>15</v>
      </c>
      <c r="K127" s="369"/>
    </row>
    <row r="128" spans="2:11" ht="15" customHeight="1">
      <c r="B128" s="367"/>
      <c r="C128" s="349" t="s">
        <v>1544</v>
      </c>
      <c r="D128" s="349"/>
      <c r="E128" s="349"/>
      <c r="F128" s="350" t="s">
        <v>1537</v>
      </c>
      <c r="G128" s="349"/>
      <c r="H128" s="349" t="s">
        <v>1545</v>
      </c>
      <c r="I128" s="349" t="s">
        <v>1533</v>
      </c>
      <c r="J128" s="349">
        <v>15</v>
      </c>
      <c r="K128" s="369"/>
    </row>
    <row r="129" spans="2:11" ht="15" customHeight="1">
      <c r="B129" s="367"/>
      <c r="C129" s="349" t="s">
        <v>1546</v>
      </c>
      <c r="D129" s="349"/>
      <c r="E129" s="349"/>
      <c r="F129" s="350" t="s">
        <v>1537</v>
      </c>
      <c r="G129" s="349"/>
      <c r="H129" s="349" t="s">
        <v>1547</v>
      </c>
      <c r="I129" s="349" t="s">
        <v>1533</v>
      </c>
      <c r="J129" s="349">
        <v>20</v>
      </c>
      <c r="K129" s="369"/>
    </row>
    <row r="130" spans="2:11" ht="15" customHeight="1">
      <c r="B130" s="367"/>
      <c r="C130" s="349" t="s">
        <v>1548</v>
      </c>
      <c r="D130" s="349"/>
      <c r="E130" s="349"/>
      <c r="F130" s="350" t="s">
        <v>1537</v>
      </c>
      <c r="G130" s="349"/>
      <c r="H130" s="349" t="s">
        <v>1549</v>
      </c>
      <c r="I130" s="349" t="s">
        <v>1533</v>
      </c>
      <c r="J130" s="349">
        <v>20</v>
      </c>
      <c r="K130" s="369"/>
    </row>
    <row r="131" spans="2:11" ht="15" customHeight="1">
      <c r="B131" s="367"/>
      <c r="C131" s="326" t="s">
        <v>1536</v>
      </c>
      <c r="D131" s="326"/>
      <c r="E131" s="326"/>
      <c r="F131" s="347" t="s">
        <v>1537</v>
      </c>
      <c r="G131" s="326"/>
      <c r="H131" s="326" t="s">
        <v>1570</v>
      </c>
      <c r="I131" s="326" t="s">
        <v>1533</v>
      </c>
      <c r="J131" s="326">
        <v>50</v>
      </c>
      <c r="K131" s="369"/>
    </row>
    <row r="132" spans="2:11" ht="15" customHeight="1">
      <c r="B132" s="367"/>
      <c r="C132" s="326" t="s">
        <v>1550</v>
      </c>
      <c r="D132" s="326"/>
      <c r="E132" s="326"/>
      <c r="F132" s="347" t="s">
        <v>1537</v>
      </c>
      <c r="G132" s="326"/>
      <c r="H132" s="326" t="s">
        <v>1570</v>
      </c>
      <c r="I132" s="326" t="s">
        <v>1533</v>
      </c>
      <c r="J132" s="326">
        <v>50</v>
      </c>
      <c r="K132" s="369"/>
    </row>
    <row r="133" spans="2:11" ht="15" customHeight="1">
      <c r="B133" s="367"/>
      <c r="C133" s="326" t="s">
        <v>1556</v>
      </c>
      <c r="D133" s="326"/>
      <c r="E133" s="326"/>
      <c r="F133" s="347" t="s">
        <v>1537</v>
      </c>
      <c r="G133" s="326"/>
      <c r="H133" s="326" t="s">
        <v>1570</v>
      </c>
      <c r="I133" s="326" t="s">
        <v>1533</v>
      </c>
      <c r="J133" s="326">
        <v>50</v>
      </c>
      <c r="K133" s="369"/>
    </row>
    <row r="134" spans="2:11" ht="15" customHeight="1">
      <c r="B134" s="367"/>
      <c r="C134" s="326" t="s">
        <v>1558</v>
      </c>
      <c r="D134" s="326"/>
      <c r="E134" s="326"/>
      <c r="F134" s="347" t="s">
        <v>1537</v>
      </c>
      <c r="G134" s="326"/>
      <c r="H134" s="326" t="s">
        <v>1570</v>
      </c>
      <c r="I134" s="326" t="s">
        <v>1533</v>
      </c>
      <c r="J134" s="326">
        <v>50</v>
      </c>
      <c r="K134" s="369"/>
    </row>
    <row r="135" spans="2:11" ht="15" customHeight="1">
      <c r="B135" s="367"/>
      <c r="C135" s="326" t="s">
        <v>128</v>
      </c>
      <c r="D135" s="326"/>
      <c r="E135" s="326"/>
      <c r="F135" s="347" t="s">
        <v>1537</v>
      </c>
      <c r="G135" s="326"/>
      <c r="H135" s="326" t="s">
        <v>1583</v>
      </c>
      <c r="I135" s="326" t="s">
        <v>1533</v>
      </c>
      <c r="J135" s="326">
        <v>255</v>
      </c>
      <c r="K135" s="369"/>
    </row>
    <row r="136" spans="2:11" ht="15" customHeight="1">
      <c r="B136" s="367"/>
      <c r="C136" s="326" t="s">
        <v>1560</v>
      </c>
      <c r="D136" s="326"/>
      <c r="E136" s="326"/>
      <c r="F136" s="347" t="s">
        <v>1531</v>
      </c>
      <c r="G136" s="326"/>
      <c r="H136" s="326" t="s">
        <v>1584</v>
      </c>
      <c r="I136" s="326" t="s">
        <v>1562</v>
      </c>
      <c r="J136" s="326"/>
      <c r="K136" s="369"/>
    </row>
    <row r="137" spans="2:11" ht="15" customHeight="1">
      <c r="B137" s="367"/>
      <c r="C137" s="326" t="s">
        <v>1563</v>
      </c>
      <c r="D137" s="326"/>
      <c r="E137" s="326"/>
      <c r="F137" s="347" t="s">
        <v>1531</v>
      </c>
      <c r="G137" s="326"/>
      <c r="H137" s="326" t="s">
        <v>1585</v>
      </c>
      <c r="I137" s="326" t="s">
        <v>1565</v>
      </c>
      <c r="J137" s="326"/>
      <c r="K137" s="369"/>
    </row>
    <row r="138" spans="2:11" ht="15" customHeight="1">
      <c r="B138" s="367"/>
      <c r="C138" s="326" t="s">
        <v>1566</v>
      </c>
      <c r="D138" s="326"/>
      <c r="E138" s="326"/>
      <c r="F138" s="347" t="s">
        <v>1531</v>
      </c>
      <c r="G138" s="326"/>
      <c r="H138" s="326" t="s">
        <v>1566</v>
      </c>
      <c r="I138" s="326" t="s">
        <v>1565</v>
      </c>
      <c r="J138" s="326"/>
      <c r="K138" s="369"/>
    </row>
    <row r="139" spans="2:11" ht="15" customHeight="1">
      <c r="B139" s="367"/>
      <c r="C139" s="326" t="s">
        <v>42</v>
      </c>
      <c r="D139" s="326"/>
      <c r="E139" s="326"/>
      <c r="F139" s="347" t="s">
        <v>1531</v>
      </c>
      <c r="G139" s="326"/>
      <c r="H139" s="326" t="s">
        <v>1586</v>
      </c>
      <c r="I139" s="326" t="s">
        <v>1565</v>
      </c>
      <c r="J139" s="326"/>
      <c r="K139" s="369"/>
    </row>
    <row r="140" spans="2:11" ht="15" customHeight="1">
      <c r="B140" s="367"/>
      <c r="C140" s="326" t="s">
        <v>1587</v>
      </c>
      <c r="D140" s="326"/>
      <c r="E140" s="326"/>
      <c r="F140" s="347" t="s">
        <v>1531</v>
      </c>
      <c r="G140" s="326"/>
      <c r="H140" s="326" t="s">
        <v>1588</v>
      </c>
      <c r="I140" s="326" t="s">
        <v>1565</v>
      </c>
      <c r="J140" s="326"/>
      <c r="K140" s="369"/>
    </row>
    <row r="141" spans="2:11" ht="15" customHeight="1">
      <c r="B141" s="370"/>
      <c r="C141" s="371"/>
      <c r="D141" s="371"/>
      <c r="E141" s="371"/>
      <c r="F141" s="371"/>
      <c r="G141" s="371"/>
      <c r="H141" s="371"/>
      <c r="I141" s="371"/>
      <c r="J141" s="371"/>
      <c r="K141" s="372"/>
    </row>
    <row r="142" spans="2:11" ht="18.75" customHeight="1">
      <c r="B142" s="322"/>
      <c r="C142" s="322"/>
      <c r="D142" s="322"/>
      <c r="E142" s="322"/>
      <c r="F142" s="359"/>
      <c r="G142" s="322"/>
      <c r="H142" s="322"/>
      <c r="I142" s="322"/>
      <c r="J142" s="322"/>
      <c r="K142" s="322"/>
    </row>
    <row r="143" spans="2:11" ht="18.75" customHeight="1">
      <c r="B143" s="333"/>
      <c r="C143" s="333"/>
      <c r="D143" s="333"/>
      <c r="E143" s="333"/>
      <c r="F143" s="333"/>
      <c r="G143" s="333"/>
      <c r="H143" s="333"/>
      <c r="I143" s="333"/>
      <c r="J143" s="333"/>
      <c r="K143" s="333"/>
    </row>
    <row r="144" spans="2:11" ht="7.5" customHeight="1">
      <c r="B144" s="334"/>
      <c r="C144" s="335"/>
      <c r="D144" s="335"/>
      <c r="E144" s="335"/>
      <c r="F144" s="335"/>
      <c r="G144" s="335"/>
      <c r="H144" s="335"/>
      <c r="I144" s="335"/>
      <c r="J144" s="335"/>
      <c r="K144" s="336"/>
    </row>
    <row r="145" spans="2:11" ht="45" customHeight="1">
      <c r="B145" s="337"/>
      <c r="C145" s="338" t="s">
        <v>1589</v>
      </c>
      <c r="D145" s="338"/>
      <c r="E145" s="338"/>
      <c r="F145" s="338"/>
      <c r="G145" s="338"/>
      <c r="H145" s="338"/>
      <c r="I145" s="338"/>
      <c r="J145" s="338"/>
      <c r="K145" s="339"/>
    </row>
    <row r="146" spans="2:11" ht="17.25" customHeight="1">
      <c r="B146" s="337"/>
      <c r="C146" s="340" t="s">
        <v>1525</v>
      </c>
      <c r="D146" s="340"/>
      <c r="E146" s="340"/>
      <c r="F146" s="340" t="s">
        <v>1526</v>
      </c>
      <c r="G146" s="341"/>
      <c r="H146" s="340" t="s">
        <v>123</v>
      </c>
      <c r="I146" s="340" t="s">
        <v>61</v>
      </c>
      <c r="J146" s="340" t="s">
        <v>1527</v>
      </c>
      <c r="K146" s="339"/>
    </row>
    <row r="147" spans="2:11" ht="17.25" customHeight="1">
      <c r="B147" s="337"/>
      <c r="C147" s="342" t="s">
        <v>1528</v>
      </c>
      <c r="D147" s="342"/>
      <c r="E147" s="342"/>
      <c r="F147" s="343" t="s">
        <v>1529</v>
      </c>
      <c r="G147" s="344"/>
      <c r="H147" s="342"/>
      <c r="I147" s="342"/>
      <c r="J147" s="342" t="s">
        <v>1530</v>
      </c>
      <c r="K147" s="339"/>
    </row>
    <row r="148" spans="2:11" ht="5.25" customHeight="1">
      <c r="B148" s="348"/>
      <c r="C148" s="345"/>
      <c r="D148" s="345"/>
      <c r="E148" s="345"/>
      <c r="F148" s="345"/>
      <c r="G148" s="346"/>
      <c r="H148" s="345"/>
      <c r="I148" s="345"/>
      <c r="J148" s="345"/>
      <c r="K148" s="369"/>
    </row>
    <row r="149" spans="2:11" ht="15" customHeight="1">
      <c r="B149" s="348"/>
      <c r="C149" s="373" t="s">
        <v>1534</v>
      </c>
      <c r="D149" s="326"/>
      <c r="E149" s="326"/>
      <c r="F149" s="374" t="s">
        <v>1531</v>
      </c>
      <c r="G149" s="326"/>
      <c r="H149" s="373" t="s">
        <v>1570</v>
      </c>
      <c r="I149" s="373" t="s">
        <v>1533</v>
      </c>
      <c r="J149" s="373">
        <v>120</v>
      </c>
      <c r="K149" s="369"/>
    </row>
    <row r="150" spans="2:11" ht="15" customHeight="1">
      <c r="B150" s="348"/>
      <c r="C150" s="373" t="s">
        <v>1579</v>
      </c>
      <c r="D150" s="326"/>
      <c r="E150" s="326"/>
      <c r="F150" s="374" t="s">
        <v>1531</v>
      </c>
      <c r="G150" s="326"/>
      <c r="H150" s="373" t="s">
        <v>1590</v>
      </c>
      <c r="I150" s="373" t="s">
        <v>1533</v>
      </c>
      <c r="J150" s="373" t="s">
        <v>1581</v>
      </c>
      <c r="K150" s="369"/>
    </row>
    <row r="151" spans="2:11" ht="15" customHeight="1">
      <c r="B151" s="348"/>
      <c r="C151" s="373" t="s">
        <v>94</v>
      </c>
      <c r="D151" s="326"/>
      <c r="E151" s="326"/>
      <c r="F151" s="374" t="s">
        <v>1531</v>
      </c>
      <c r="G151" s="326"/>
      <c r="H151" s="373" t="s">
        <v>1591</v>
      </c>
      <c r="I151" s="373" t="s">
        <v>1533</v>
      </c>
      <c r="J151" s="373" t="s">
        <v>1581</v>
      </c>
      <c r="K151" s="369"/>
    </row>
    <row r="152" spans="2:11" ht="15" customHeight="1">
      <c r="B152" s="348"/>
      <c r="C152" s="373" t="s">
        <v>1536</v>
      </c>
      <c r="D152" s="326"/>
      <c r="E152" s="326"/>
      <c r="F152" s="374" t="s">
        <v>1537</v>
      </c>
      <c r="G152" s="326"/>
      <c r="H152" s="373" t="s">
        <v>1570</v>
      </c>
      <c r="I152" s="373" t="s">
        <v>1533</v>
      </c>
      <c r="J152" s="373">
        <v>50</v>
      </c>
      <c r="K152" s="369"/>
    </row>
    <row r="153" spans="2:11" ht="15" customHeight="1">
      <c r="B153" s="348"/>
      <c r="C153" s="373" t="s">
        <v>1539</v>
      </c>
      <c r="D153" s="326"/>
      <c r="E153" s="326"/>
      <c r="F153" s="374" t="s">
        <v>1531</v>
      </c>
      <c r="G153" s="326"/>
      <c r="H153" s="373" t="s">
        <v>1570</v>
      </c>
      <c r="I153" s="373" t="s">
        <v>1541</v>
      </c>
      <c r="J153" s="373"/>
      <c r="K153" s="369"/>
    </row>
    <row r="154" spans="2:11" ht="15" customHeight="1">
      <c r="B154" s="348"/>
      <c r="C154" s="373" t="s">
        <v>1550</v>
      </c>
      <c r="D154" s="326"/>
      <c r="E154" s="326"/>
      <c r="F154" s="374" t="s">
        <v>1537</v>
      </c>
      <c r="G154" s="326"/>
      <c r="H154" s="373" t="s">
        <v>1570</v>
      </c>
      <c r="I154" s="373" t="s">
        <v>1533</v>
      </c>
      <c r="J154" s="373">
        <v>50</v>
      </c>
      <c r="K154" s="369"/>
    </row>
    <row r="155" spans="2:11" ht="15" customHeight="1">
      <c r="B155" s="348"/>
      <c r="C155" s="373" t="s">
        <v>1558</v>
      </c>
      <c r="D155" s="326"/>
      <c r="E155" s="326"/>
      <c r="F155" s="374" t="s">
        <v>1537</v>
      </c>
      <c r="G155" s="326"/>
      <c r="H155" s="373" t="s">
        <v>1570</v>
      </c>
      <c r="I155" s="373" t="s">
        <v>1533</v>
      </c>
      <c r="J155" s="373">
        <v>50</v>
      </c>
      <c r="K155" s="369"/>
    </row>
    <row r="156" spans="2:11" ht="15" customHeight="1">
      <c r="B156" s="348"/>
      <c r="C156" s="373" t="s">
        <v>1556</v>
      </c>
      <c r="D156" s="326"/>
      <c r="E156" s="326"/>
      <c r="F156" s="374" t="s">
        <v>1537</v>
      </c>
      <c r="G156" s="326"/>
      <c r="H156" s="373" t="s">
        <v>1570</v>
      </c>
      <c r="I156" s="373" t="s">
        <v>1533</v>
      </c>
      <c r="J156" s="373">
        <v>50</v>
      </c>
      <c r="K156" s="369"/>
    </row>
    <row r="157" spans="2:11" ht="15" customHeight="1">
      <c r="B157" s="348"/>
      <c r="C157" s="373" t="s">
        <v>113</v>
      </c>
      <c r="D157" s="326"/>
      <c r="E157" s="326"/>
      <c r="F157" s="374" t="s">
        <v>1531</v>
      </c>
      <c r="G157" s="326"/>
      <c r="H157" s="373" t="s">
        <v>1592</v>
      </c>
      <c r="I157" s="373" t="s">
        <v>1533</v>
      </c>
      <c r="J157" s="373" t="s">
        <v>1593</v>
      </c>
      <c r="K157" s="369"/>
    </row>
    <row r="158" spans="2:11" ht="15" customHeight="1">
      <c r="B158" s="348"/>
      <c r="C158" s="373" t="s">
        <v>1594</v>
      </c>
      <c r="D158" s="326"/>
      <c r="E158" s="326"/>
      <c r="F158" s="374" t="s">
        <v>1531</v>
      </c>
      <c r="G158" s="326"/>
      <c r="H158" s="373" t="s">
        <v>1595</v>
      </c>
      <c r="I158" s="373" t="s">
        <v>1565</v>
      </c>
      <c r="J158" s="373"/>
      <c r="K158" s="369"/>
    </row>
    <row r="159" spans="2:11" ht="15" customHeight="1">
      <c r="B159" s="375"/>
      <c r="C159" s="357"/>
      <c r="D159" s="357"/>
      <c r="E159" s="357"/>
      <c r="F159" s="357"/>
      <c r="G159" s="357"/>
      <c r="H159" s="357"/>
      <c r="I159" s="357"/>
      <c r="J159" s="357"/>
      <c r="K159" s="376"/>
    </row>
    <row r="160" spans="2:11" ht="18.75" customHeight="1">
      <c r="B160" s="322"/>
      <c r="C160" s="326"/>
      <c r="D160" s="326"/>
      <c r="E160" s="326"/>
      <c r="F160" s="347"/>
      <c r="G160" s="326"/>
      <c r="H160" s="326"/>
      <c r="I160" s="326"/>
      <c r="J160" s="326"/>
      <c r="K160" s="322"/>
    </row>
    <row r="161" spans="2:11" ht="18.75" customHeight="1">
      <c r="B161" s="333"/>
      <c r="C161" s="333"/>
      <c r="D161" s="333"/>
      <c r="E161" s="333"/>
      <c r="F161" s="333"/>
      <c r="G161" s="333"/>
      <c r="H161" s="333"/>
      <c r="I161" s="333"/>
      <c r="J161" s="333"/>
      <c r="K161" s="333"/>
    </row>
    <row r="162" spans="2:11" ht="7.5" customHeight="1">
      <c r="B162" s="312"/>
      <c r="C162" s="313"/>
      <c r="D162" s="313"/>
      <c r="E162" s="313"/>
      <c r="F162" s="313"/>
      <c r="G162" s="313"/>
      <c r="H162" s="313"/>
      <c r="I162" s="313"/>
      <c r="J162" s="313"/>
      <c r="K162" s="314"/>
    </row>
    <row r="163" spans="2:11" ht="45" customHeight="1">
      <c r="B163" s="315"/>
      <c r="C163" s="316" t="s">
        <v>1596</v>
      </c>
      <c r="D163" s="316"/>
      <c r="E163" s="316"/>
      <c r="F163" s="316"/>
      <c r="G163" s="316"/>
      <c r="H163" s="316"/>
      <c r="I163" s="316"/>
      <c r="J163" s="316"/>
      <c r="K163" s="317"/>
    </row>
    <row r="164" spans="2:11" ht="17.25" customHeight="1">
      <c r="B164" s="315"/>
      <c r="C164" s="340" t="s">
        <v>1525</v>
      </c>
      <c r="D164" s="340"/>
      <c r="E164" s="340"/>
      <c r="F164" s="340" t="s">
        <v>1526</v>
      </c>
      <c r="G164" s="377"/>
      <c r="H164" s="378" t="s">
        <v>123</v>
      </c>
      <c r="I164" s="378" t="s">
        <v>61</v>
      </c>
      <c r="J164" s="340" t="s">
        <v>1527</v>
      </c>
      <c r="K164" s="317"/>
    </row>
    <row r="165" spans="2:11" ht="17.25" customHeight="1">
      <c r="B165" s="318"/>
      <c r="C165" s="342" t="s">
        <v>1528</v>
      </c>
      <c r="D165" s="342"/>
      <c r="E165" s="342"/>
      <c r="F165" s="343" t="s">
        <v>1529</v>
      </c>
      <c r="G165" s="379"/>
      <c r="H165" s="380"/>
      <c r="I165" s="380"/>
      <c r="J165" s="342" t="s">
        <v>1530</v>
      </c>
      <c r="K165" s="320"/>
    </row>
    <row r="166" spans="2:11" ht="5.25" customHeight="1">
      <c r="B166" s="348"/>
      <c r="C166" s="345"/>
      <c r="D166" s="345"/>
      <c r="E166" s="345"/>
      <c r="F166" s="345"/>
      <c r="G166" s="346"/>
      <c r="H166" s="345"/>
      <c r="I166" s="345"/>
      <c r="J166" s="345"/>
      <c r="K166" s="369"/>
    </row>
    <row r="167" spans="2:11" ht="15" customHeight="1">
      <c r="B167" s="348"/>
      <c r="C167" s="326" t="s">
        <v>1534</v>
      </c>
      <c r="D167" s="326"/>
      <c r="E167" s="326"/>
      <c r="F167" s="347" t="s">
        <v>1531</v>
      </c>
      <c r="G167" s="326"/>
      <c r="H167" s="326" t="s">
        <v>1570</v>
      </c>
      <c r="I167" s="326" t="s">
        <v>1533</v>
      </c>
      <c r="J167" s="326">
        <v>120</v>
      </c>
      <c r="K167" s="369"/>
    </row>
    <row r="168" spans="2:11" ht="15" customHeight="1">
      <c r="B168" s="348"/>
      <c r="C168" s="326" t="s">
        <v>1579</v>
      </c>
      <c r="D168" s="326"/>
      <c r="E168" s="326"/>
      <c r="F168" s="347" t="s">
        <v>1531</v>
      </c>
      <c r="G168" s="326"/>
      <c r="H168" s="326" t="s">
        <v>1580</v>
      </c>
      <c r="I168" s="326" t="s">
        <v>1533</v>
      </c>
      <c r="J168" s="326" t="s">
        <v>1581</v>
      </c>
      <c r="K168" s="369"/>
    </row>
    <row r="169" spans="2:11" ht="15" customHeight="1">
      <c r="B169" s="348"/>
      <c r="C169" s="326" t="s">
        <v>94</v>
      </c>
      <c r="D169" s="326"/>
      <c r="E169" s="326"/>
      <c r="F169" s="347" t="s">
        <v>1531</v>
      </c>
      <c r="G169" s="326"/>
      <c r="H169" s="326" t="s">
        <v>1597</v>
      </c>
      <c r="I169" s="326" t="s">
        <v>1533</v>
      </c>
      <c r="J169" s="326" t="s">
        <v>1581</v>
      </c>
      <c r="K169" s="369"/>
    </row>
    <row r="170" spans="2:11" ht="15" customHeight="1">
      <c r="B170" s="348"/>
      <c r="C170" s="326" t="s">
        <v>1536</v>
      </c>
      <c r="D170" s="326"/>
      <c r="E170" s="326"/>
      <c r="F170" s="347" t="s">
        <v>1537</v>
      </c>
      <c r="G170" s="326"/>
      <c r="H170" s="326" t="s">
        <v>1597</v>
      </c>
      <c r="I170" s="326" t="s">
        <v>1533</v>
      </c>
      <c r="J170" s="326">
        <v>50</v>
      </c>
      <c r="K170" s="369"/>
    </row>
    <row r="171" spans="2:11" ht="15" customHeight="1">
      <c r="B171" s="348"/>
      <c r="C171" s="326" t="s">
        <v>1539</v>
      </c>
      <c r="D171" s="326"/>
      <c r="E171" s="326"/>
      <c r="F171" s="347" t="s">
        <v>1531</v>
      </c>
      <c r="G171" s="326"/>
      <c r="H171" s="326" t="s">
        <v>1597</v>
      </c>
      <c r="I171" s="326" t="s">
        <v>1541</v>
      </c>
      <c r="J171" s="326"/>
      <c r="K171" s="369"/>
    </row>
    <row r="172" spans="2:11" ht="15" customHeight="1">
      <c r="B172" s="348"/>
      <c r="C172" s="326" t="s">
        <v>1550</v>
      </c>
      <c r="D172" s="326"/>
      <c r="E172" s="326"/>
      <c r="F172" s="347" t="s">
        <v>1537</v>
      </c>
      <c r="G172" s="326"/>
      <c r="H172" s="326" t="s">
        <v>1597</v>
      </c>
      <c r="I172" s="326" t="s">
        <v>1533</v>
      </c>
      <c r="J172" s="326">
        <v>50</v>
      </c>
      <c r="K172" s="369"/>
    </row>
    <row r="173" spans="2:11" ht="15" customHeight="1">
      <c r="B173" s="348"/>
      <c r="C173" s="326" t="s">
        <v>1558</v>
      </c>
      <c r="D173" s="326"/>
      <c r="E173" s="326"/>
      <c r="F173" s="347" t="s">
        <v>1537</v>
      </c>
      <c r="G173" s="326"/>
      <c r="H173" s="326" t="s">
        <v>1597</v>
      </c>
      <c r="I173" s="326" t="s">
        <v>1533</v>
      </c>
      <c r="J173" s="326">
        <v>50</v>
      </c>
      <c r="K173" s="369"/>
    </row>
    <row r="174" spans="2:11" ht="15" customHeight="1">
      <c r="B174" s="348"/>
      <c r="C174" s="326" t="s">
        <v>1556</v>
      </c>
      <c r="D174" s="326"/>
      <c r="E174" s="326"/>
      <c r="F174" s="347" t="s">
        <v>1537</v>
      </c>
      <c r="G174" s="326"/>
      <c r="H174" s="326" t="s">
        <v>1597</v>
      </c>
      <c r="I174" s="326" t="s">
        <v>1533</v>
      </c>
      <c r="J174" s="326">
        <v>50</v>
      </c>
      <c r="K174" s="369"/>
    </row>
    <row r="175" spans="2:11" ht="15" customHeight="1">
      <c r="B175" s="348"/>
      <c r="C175" s="326" t="s">
        <v>122</v>
      </c>
      <c r="D175" s="326"/>
      <c r="E175" s="326"/>
      <c r="F175" s="347" t="s">
        <v>1531</v>
      </c>
      <c r="G175" s="326"/>
      <c r="H175" s="326" t="s">
        <v>1598</v>
      </c>
      <c r="I175" s="326" t="s">
        <v>1599</v>
      </c>
      <c r="J175" s="326"/>
      <c r="K175" s="369"/>
    </row>
    <row r="176" spans="2:11" ht="15" customHeight="1">
      <c r="B176" s="348"/>
      <c r="C176" s="326" t="s">
        <v>61</v>
      </c>
      <c r="D176" s="326"/>
      <c r="E176" s="326"/>
      <c r="F176" s="347" t="s">
        <v>1531</v>
      </c>
      <c r="G176" s="326"/>
      <c r="H176" s="326" t="s">
        <v>1600</v>
      </c>
      <c r="I176" s="326" t="s">
        <v>1601</v>
      </c>
      <c r="J176" s="326">
        <v>1</v>
      </c>
      <c r="K176" s="369"/>
    </row>
    <row r="177" spans="2:11" ht="15" customHeight="1">
      <c r="B177" s="348"/>
      <c r="C177" s="326" t="s">
        <v>57</v>
      </c>
      <c r="D177" s="326"/>
      <c r="E177" s="326"/>
      <c r="F177" s="347" t="s">
        <v>1531</v>
      </c>
      <c r="G177" s="326"/>
      <c r="H177" s="326" t="s">
        <v>1602</v>
      </c>
      <c r="I177" s="326" t="s">
        <v>1533</v>
      </c>
      <c r="J177" s="326">
        <v>20</v>
      </c>
      <c r="K177" s="369"/>
    </row>
    <row r="178" spans="2:11" ht="15" customHeight="1">
      <c r="B178" s="348"/>
      <c r="C178" s="326" t="s">
        <v>123</v>
      </c>
      <c r="D178" s="326"/>
      <c r="E178" s="326"/>
      <c r="F178" s="347" t="s">
        <v>1531</v>
      </c>
      <c r="G178" s="326"/>
      <c r="H178" s="326" t="s">
        <v>1603</v>
      </c>
      <c r="I178" s="326" t="s">
        <v>1533</v>
      </c>
      <c r="J178" s="326">
        <v>255</v>
      </c>
      <c r="K178" s="369"/>
    </row>
    <row r="179" spans="2:11" ht="15" customHeight="1">
      <c r="B179" s="348"/>
      <c r="C179" s="326" t="s">
        <v>124</v>
      </c>
      <c r="D179" s="326"/>
      <c r="E179" s="326"/>
      <c r="F179" s="347" t="s">
        <v>1531</v>
      </c>
      <c r="G179" s="326"/>
      <c r="H179" s="326" t="s">
        <v>1496</v>
      </c>
      <c r="I179" s="326" t="s">
        <v>1533</v>
      </c>
      <c r="J179" s="326">
        <v>10</v>
      </c>
      <c r="K179" s="369"/>
    </row>
    <row r="180" spans="2:11" ht="15" customHeight="1">
      <c r="B180" s="348"/>
      <c r="C180" s="326" t="s">
        <v>125</v>
      </c>
      <c r="D180" s="326"/>
      <c r="E180" s="326"/>
      <c r="F180" s="347" t="s">
        <v>1531</v>
      </c>
      <c r="G180" s="326"/>
      <c r="H180" s="326" t="s">
        <v>1604</v>
      </c>
      <c r="I180" s="326" t="s">
        <v>1565</v>
      </c>
      <c r="J180" s="326"/>
      <c r="K180" s="369"/>
    </row>
    <row r="181" spans="2:11" ht="15" customHeight="1">
      <c r="B181" s="348"/>
      <c r="C181" s="326" t="s">
        <v>1605</v>
      </c>
      <c r="D181" s="326"/>
      <c r="E181" s="326"/>
      <c r="F181" s="347" t="s">
        <v>1531</v>
      </c>
      <c r="G181" s="326"/>
      <c r="H181" s="326" t="s">
        <v>1606</v>
      </c>
      <c r="I181" s="326" t="s">
        <v>1565</v>
      </c>
      <c r="J181" s="326"/>
      <c r="K181" s="369"/>
    </row>
    <row r="182" spans="2:11" ht="15" customHeight="1">
      <c r="B182" s="348"/>
      <c r="C182" s="326" t="s">
        <v>1594</v>
      </c>
      <c r="D182" s="326"/>
      <c r="E182" s="326"/>
      <c r="F182" s="347" t="s">
        <v>1531</v>
      </c>
      <c r="G182" s="326"/>
      <c r="H182" s="326" t="s">
        <v>1607</v>
      </c>
      <c r="I182" s="326" t="s">
        <v>1565</v>
      </c>
      <c r="J182" s="326"/>
      <c r="K182" s="369"/>
    </row>
    <row r="183" spans="2:11" ht="15" customHeight="1">
      <c r="B183" s="348"/>
      <c r="C183" s="326" t="s">
        <v>127</v>
      </c>
      <c r="D183" s="326"/>
      <c r="E183" s="326"/>
      <c r="F183" s="347" t="s">
        <v>1537</v>
      </c>
      <c r="G183" s="326"/>
      <c r="H183" s="326" t="s">
        <v>1608</v>
      </c>
      <c r="I183" s="326" t="s">
        <v>1533</v>
      </c>
      <c r="J183" s="326">
        <v>50</v>
      </c>
      <c r="K183" s="369"/>
    </row>
    <row r="184" spans="2:11" ht="15" customHeight="1">
      <c r="B184" s="348"/>
      <c r="C184" s="326" t="s">
        <v>1609</v>
      </c>
      <c r="D184" s="326"/>
      <c r="E184" s="326"/>
      <c r="F184" s="347" t="s">
        <v>1537</v>
      </c>
      <c r="G184" s="326"/>
      <c r="H184" s="326" t="s">
        <v>1610</v>
      </c>
      <c r="I184" s="326" t="s">
        <v>1611</v>
      </c>
      <c r="J184" s="326"/>
      <c r="K184" s="369"/>
    </row>
    <row r="185" spans="2:11" ht="15" customHeight="1">
      <c r="B185" s="348"/>
      <c r="C185" s="326" t="s">
        <v>1612</v>
      </c>
      <c r="D185" s="326"/>
      <c r="E185" s="326"/>
      <c r="F185" s="347" t="s">
        <v>1537</v>
      </c>
      <c r="G185" s="326"/>
      <c r="H185" s="326" t="s">
        <v>1613</v>
      </c>
      <c r="I185" s="326" t="s">
        <v>1611</v>
      </c>
      <c r="J185" s="326"/>
      <c r="K185" s="369"/>
    </row>
    <row r="186" spans="2:11" ht="15" customHeight="1">
      <c r="B186" s="348"/>
      <c r="C186" s="326" t="s">
        <v>1614</v>
      </c>
      <c r="D186" s="326"/>
      <c r="E186" s="326"/>
      <c r="F186" s="347" t="s">
        <v>1537</v>
      </c>
      <c r="G186" s="326"/>
      <c r="H186" s="326" t="s">
        <v>1615</v>
      </c>
      <c r="I186" s="326" t="s">
        <v>1611</v>
      </c>
      <c r="J186" s="326"/>
      <c r="K186" s="369"/>
    </row>
    <row r="187" spans="2:11" ht="15" customHeight="1">
      <c r="B187" s="348"/>
      <c r="C187" s="381" t="s">
        <v>1616</v>
      </c>
      <c r="D187" s="326"/>
      <c r="E187" s="326"/>
      <c r="F187" s="347" t="s">
        <v>1537</v>
      </c>
      <c r="G187" s="326"/>
      <c r="H187" s="326" t="s">
        <v>1617</v>
      </c>
      <c r="I187" s="326" t="s">
        <v>1618</v>
      </c>
      <c r="J187" s="382" t="s">
        <v>1619</v>
      </c>
      <c r="K187" s="369"/>
    </row>
    <row r="188" spans="2:11" ht="15" customHeight="1">
      <c r="B188" s="348"/>
      <c r="C188" s="332" t="s">
        <v>46</v>
      </c>
      <c r="D188" s="326"/>
      <c r="E188" s="326"/>
      <c r="F188" s="347" t="s">
        <v>1531</v>
      </c>
      <c r="G188" s="326"/>
      <c r="H188" s="322" t="s">
        <v>1620</v>
      </c>
      <c r="I188" s="326" t="s">
        <v>1621</v>
      </c>
      <c r="J188" s="326"/>
      <c r="K188" s="369"/>
    </row>
    <row r="189" spans="2:11" ht="15" customHeight="1">
      <c r="B189" s="348"/>
      <c r="C189" s="332" t="s">
        <v>1622</v>
      </c>
      <c r="D189" s="326"/>
      <c r="E189" s="326"/>
      <c r="F189" s="347" t="s">
        <v>1531</v>
      </c>
      <c r="G189" s="326"/>
      <c r="H189" s="326" t="s">
        <v>1623</v>
      </c>
      <c r="I189" s="326" t="s">
        <v>1565</v>
      </c>
      <c r="J189" s="326"/>
      <c r="K189" s="369"/>
    </row>
    <row r="190" spans="2:11" ht="15" customHeight="1">
      <c r="B190" s="348"/>
      <c r="C190" s="332" t="s">
        <v>1624</v>
      </c>
      <c r="D190" s="326"/>
      <c r="E190" s="326"/>
      <c r="F190" s="347" t="s">
        <v>1531</v>
      </c>
      <c r="G190" s="326"/>
      <c r="H190" s="326" t="s">
        <v>1625</v>
      </c>
      <c r="I190" s="326" t="s">
        <v>1565</v>
      </c>
      <c r="J190" s="326"/>
      <c r="K190" s="369"/>
    </row>
    <row r="191" spans="2:11" ht="15" customHeight="1">
      <c r="B191" s="348"/>
      <c r="C191" s="332" t="s">
        <v>1626</v>
      </c>
      <c r="D191" s="326"/>
      <c r="E191" s="326"/>
      <c r="F191" s="347" t="s">
        <v>1537</v>
      </c>
      <c r="G191" s="326"/>
      <c r="H191" s="326" t="s">
        <v>1627</v>
      </c>
      <c r="I191" s="326" t="s">
        <v>1565</v>
      </c>
      <c r="J191" s="326"/>
      <c r="K191" s="369"/>
    </row>
    <row r="192" spans="2:11" ht="15" customHeight="1">
      <c r="B192" s="375"/>
      <c r="C192" s="383"/>
      <c r="D192" s="357"/>
      <c r="E192" s="357"/>
      <c r="F192" s="357"/>
      <c r="G192" s="357"/>
      <c r="H192" s="357"/>
      <c r="I192" s="357"/>
      <c r="J192" s="357"/>
      <c r="K192" s="376"/>
    </row>
    <row r="193" spans="2:11" ht="18.75" customHeight="1">
      <c r="B193" s="322"/>
      <c r="C193" s="326"/>
      <c r="D193" s="326"/>
      <c r="E193" s="326"/>
      <c r="F193" s="347"/>
      <c r="G193" s="326"/>
      <c r="H193" s="326"/>
      <c r="I193" s="326"/>
      <c r="J193" s="326"/>
      <c r="K193" s="322"/>
    </row>
    <row r="194" spans="2:11" ht="18.75" customHeight="1">
      <c r="B194" s="322"/>
      <c r="C194" s="326"/>
      <c r="D194" s="326"/>
      <c r="E194" s="326"/>
      <c r="F194" s="347"/>
      <c r="G194" s="326"/>
      <c r="H194" s="326"/>
      <c r="I194" s="326"/>
      <c r="J194" s="326"/>
      <c r="K194" s="322"/>
    </row>
    <row r="195" spans="2:11" ht="18.75" customHeight="1">
      <c r="B195" s="333"/>
      <c r="C195" s="333"/>
      <c r="D195" s="333"/>
      <c r="E195" s="333"/>
      <c r="F195" s="333"/>
      <c r="G195" s="333"/>
      <c r="H195" s="333"/>
      <c r="I195" s="333"/>
      <c r="J195" s="333"/>
      <c r="K195" s="333"/>
    </row>
    <row r="196" spans="2:11" ht="13.5">
      <c r="B196" s="312"/>
      <c r="C196" s="313"/>
      <c r="D196" s="313"/>
      <c r="E196" s="313"/>
      <c r="F196" s="313"/>
      <c r="G196" s="313"/>
      <c r="H196" s="313"/>
      <c r="I196" s="313"/>
      <c r="J196" s="313"/>
      <c r="K196" s="314"/>
    </row>
    <row r="197" spans="2:11" ht="21">
      <c r="B197" s="315"/>
      <c r="C197" s="316" t="s">
        <v>1628</v>
      </c>
      <c r="D197" s="316"/>
      <c r="E197" s="316"/>
      <c r="F197" s="316"/>
      <c r="G197" s="316"/>
      <c r="H197" s="316"/>
      <c r="I197" s="316"/>
      <c r="J197" s="316"/>
      <c r="K197" s="317"/>
    </row>
    <row r="198" spans="2:11" ht="25.5" customHeight="1">
      <c r="B198" s="315"/>
      <c r="C198" s="384" t="s">
        <v>1629</v>
      </c>
      <c r="D198" s="384"/>
      <c r="E198" s="384"/>
      <c r="F198" s="384" t="s">
        <v>1630</v>
      </c>
      <c r="G198" s="385"/>
      <c r="H198" s="384" t="s">
        <v>1631</v>
      </c>
      <c r="I198" s="384"/>
      <c r="J198" s="384"/>
      <c r="K198" s="317"/>
    </row>
    <row r="199" spans="2:11" ht="5.25" customHeight="1">
      <c r="B199" s="348"/>
      <c r="C199" s="345"/>
      <c r="D199" s="345"/>
      <c r="E199" s="345"/>
      <c r="F199" s="345"/>
      <c r="G199" s="326"/>
      <c r="H199" s="345"/>
      <c r="I199" s="345"/>
      <c r="J199" s="345"/>
      <c r="K199" s="369"/>
    </row>
    <row r="200" spans="2:11" ht="15" customHeight="1">
      <c r="B200" s="348"/>
      <c r="C200" s="326" t="s">
        <v>1621</v>
      </c>
      <c r="D200" s="326"/>
      <c r="E200" s="326"/>
      <c r="F200" s="347" t="s">
        <v>47</v>
      </c>
      <c r="G200" s="326"/>
      <c r="H200" s="326" t="s">
        <v>1632</v>
      </c>
      <c r="I200" s="326"/>
      <c r="J200" s="326"/>
      <c r="K200" s="369"/>
    </row>
    <row r="201" spans="2:11" ht="15" customHeight="1">
      <c r="B201" s="348"/>
      <c r="C201" s="354"/>
      <c r="D201" s="326"/>
      <c r="E201" s="326"/>
      <c r="F201" s="347" t="s">
        <v>48</v>
      </c>
      <c r="G201" s="326"/>
      <c r="H201" s="326" t="s">
        <v>1633</v>
      </c>
      <c r="I201" s="326"/>
      <c r="J201" s="326"/>
      <c r="K201" s="369"/>
    </row>
    <row r="202" spans="2:11" ht="15" customHeight="1">
      <c r="B202" s="348"/>
      <c r="C202" s="354"/>
      <c r="D202" s="326"/>
      <c r="E202" s="326"/>
      <c r="F202" s="347" t="s">
        <v>51</v>
      </c>
      <c r="G202" s="326"/>
      <c r="H202" s="326" t="s">
        <v>1634</v>
      </c>
      <c r="I202" s="326"/>
      <c r="J202" s="326"/>
      <c r="K202" s="369"/>
    </row>
    <row r="203" spans="2:11" ht="15" customHeight="1">
      <c r="B203" s="348"/>
      <c r="C203" s="326"/>
      <c r="D203" s="326"/>
      <c r="E203" s="326"/>
      <c r="F203" s="347" t="s">
        <v>49</v>
      </c>
      <c r="G203" s="326"/>
      <c r="H203" s="326" t="s">
        <v>1635</v>
      </c>
      <c r="I203" s="326"/>
      <c r="J203" s="326"/>
      <c r="K203" s="369"/>
    </row>
    <row r="204" spans="2:11" ht="15" customHeight="1">
      <c r="B204" s="348"/>
      <c r="C204" s="326"/>
      <c r="D204" s="326"/>
      <c r="E204" s="326"/>
      <c r="F204" s="347" t="s">
        <v>50</v>
      </c>
      <c r="G204" s="326"/>
      <c r="H204" s="326" t="s">
        <v>1636</v>
      </c>
      <c r="I204" s="326"/>
      <c r="J204" s="326"/>
      <c r="K204" s="369"/>
    </row>
    <row r="205" spans="2:11" ht="15" customHeight="1">
      <c r="B205" s="348"/>
      <c r="C205" s="326"/>
      <c r="D205" s="326"/>
      <c r="E205" s="326"/>
      <c r="F205" s="347"/>
      <c r="G205" s="326"/>
      <c r="H205" s="326"/>
      <c r="I205" s="326"/>
      <c r="J205" s="326"/>
      <c r="K205" s="369"/>
    </row>
    <row r="206" spans="2:11" ht="15" customHeight="1">
      <c r="B206" s="348"/>
      <c r="C206" s="326" t="s">
        <v>1577</v>
      </c>
      <c r="D206" s="326"/>
      <c r="E206" s="326"/>
      <c r="F206" s="347" t="s">
        <v>1475</v>
      </c>
      <c r="G206" s="326"/>
      <c r="H206" s="326" t="s">
        <v>1637</v>
      </c>
      <c r="I206" s="326"/>
      <c r="J206" s="326"/>
      <c r="K206" s="369"/>
    </row>
    <row r="207" spans="2:11" ht="15" customHeight="1">
      <c r="B207" s="348"/>
      <c r="C207" s="354"/>
      <c r="D207" s="326"/>
      <c r="E207" s="326"/>
      <c r="F207" s="347" t="s">
        <v>1478</v>
      </c>
      <c r="G207" s="326"/>
      <c r="H207" s="326" t="s">
        <v>1479</v>
      </c>
      <c r="I207" s="326"/>
      <c r="J207" s="326"/>
      <c r="K207" s="369"/>
    </row>
    <row r="208" spans="2:11" ht="15" customHeight="1">
      <c r="B208" s="348"/>
      <c r="C208" s="326"/>
      <c r="D208" s="326"/>
      <c r="E208" s="326"/>
      <c r="F208" s="347" t="s">
        <v>88</v>
      </c>
      <c r="G208" s="326"/>
      <c r="H208" s="326" t="s">
        <v>1638</v>
      </c>
      <c r="I208" s="326"/>
      <c r="J208" s="326"/>
      <c r="K208" s="369"/>
    </row>
    <row r="209" spans="2:11" ht="15" customHeight="1">
      <c r="B209" s="386"/>
      <c r="C209" s="354"/>
      <c r="D209" s="354"/>
      <c r="E209" s="354"/>
      <c r="F209" s="347" t="s">
        <v>83</v>
      </c>
      <c r="G209" s="332"/>
      <c r="H209" s="373" t="s">
        <v>1480</v>
      </c>
      <c r="I209" s="373"/>
      <c r="J209" s="373"/>
      <c r="K209" s="387"/>
    </row>
    <row r="210" spans="2:11" ht="15" customHeight="1">
      <c r="B210" s="386"/>
      <c r="C210" s="354"/>
      <c r="D210" s="354"/>
      <c r="E210" s="354"/>
      <c r="F210" s="347" t="s">
        <v>135</v>
      </c>
      <c r="G210" s="332"/>
      <c r="H210" s="373" t="s">
        <v>1639</v>
      </c>
      <c r="I210" s="373"/>
      <c r="J210" s="373"/>
      <c r="K210" s="387"/>
    </row>
    <row r="211" spans="2:11" ht="15" customHeight="1">
      <c r="B211" s="386"/>
      <c r="C211" s="354"/>
      <c r="D211" s="354"/>
      <c r="E211" s="354"/>
      <c r="F211" s="388"/>
      <c r="G211" s="332"/>
      <c r="H211" s="389"/>
      <c r="I211" s="389"/>
      <c r="J211" s="389"/>
      <c r="K211" s="387"/>
    </row>
    <row r="212" spans="2:11" ht="15" customHeight="1">
      <c r="B212" s="386"/>
      <c r="C212" s="326" t="s">
        <v>1601</v>
      </c>
      <c r="D212" s="354"/>
      <c r="E212" s="354"/>
      <c r="F212" s="347">
        <v>1</v>
      </c>
      <c r="G212" s="332"/>
      <c r="H212" s="373" t="s">
        <v>1640</v>
      </c>
      <c r="I212" s="373"/>
      <c r="J212" s="373"/>
      <c r="K212" s="387"/>
    </row>
    <row r="213" spans="2:11" ht="15" customHeight="1">
      <c r="B213" s="386"/>
      <c r="C213" s="354"/>
      <c r="D213" s="354"/>
      <c r="E213" s="354"/>
      <c r="F213" s="347">
        <v>2</v>
      </c>
      <c r="G213" s="332"/>
      <c r="H213" s="373" t="s">
        <v>1641</v>
      </c>
      <c r="I213" s="373"/>
      <c r="J213" s="373"/>
      <c r="K213" s="387"/>
    </row>
    <row r="214" spans="2:11" ht="15" customHeight="1">
      <c r="B214" s="386"/>
      <c r="C214" s="354"/>
      <c r="D214" s="354"/>
      <c r="E214" s="354"/>
      <c r="F214" s="347">
        <v>3</v>
      </c>
      <c r="G214" s="332"/>
      <c r="H214" s="373" t="s">
        <v>1642</v>
      </c>
      <c r="I214" s="373"/>
      <c r="J214" s="373"/>
      <c r="K214" s="387"/>
    </row>
    <row r="215" spans="2:11" ht="15" customHeight="1">
      <c r="B215" s="386"/>
      <c r="C215" s="354"/>
      <c r="D215" s="354"/>
      <c r="E215" s="354"/>
      <c r="F215" s="347">
        <v>4</v>
      </c>
      <c r="G215" s="332"/>
      <c r="H215" s="373" t="s">
        <v>1643</v>
      </c>
      <c r="I215" s="373"/>
      <c r="J215" s="373"/>
      <c r="K215" s="387"/>
    </row>
    <row r="216" spans="2:11" ht="12.75" customHeight="1">
      <c r="B216" s="390"/>
      <c r="C216" s="391"/>
      <c r="D216" s="391"/>
      <c r="E216" s="391"/>
      <c r="F216" s="391"/>
      <c r="G216" s="391"/>
      <c r="H216" s="391"/>
      <c r="I216" s="391"/>
      <c r="J216" s="391"/>
      <c r="K216" s="392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Dědeček Petr</dc:creator>
  <cp:keywords/>
  <dc:description/>
  <cp:lastModifiedBy>Dědeček Petr</cp:lastModifiedBy>
  <dcterms:created xsi:type="dcterms:W3CDTF">2018-11-28T11:42:11Z</dcterms:created>
  <dcterms:modified xsi:type="dcterms:W3CDTF">2018-11-28T11:42:31Z</dcterms:modified>
  <cp:category/>
  <cp:version/>
  <cp:contentType/>
  <cp:contentStatus/>
</cp:coreProperties>
</file>