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8-0087a - Vytápění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'2018-0087a - Vytápění'!$C$86:$L$192</definedName>
    <definedName name="_xlnm.Print_Area" localSheetId="1">'2018-0087a - Vytápění'!$C$4:$K$41,'2018-0087a - Vytápění'!$C$47:$K$68,'2018-0087a - Vytápění'!$C$74:$L$192</definedName>
    <definedName name="_xlnm.Print_Titles" localSheetId="1">'2018-0087a - Vytápění'!$86:$86</definedName>
  </definedNames>
  <calcPr/>
</workbook>
</file>

<file path=xl/calcChain.xml><?xml version="1.0" encoding="utf-8"?>
<calcChain xmlns="http://schemas.openxmlformats.org/spreadsheetml/2006/main">
  <c i="2" r="K39"/>
  <c r="K38"/>
  <c i="1" r="BA55"/>
  <c i="2" r="K37"/>
  <c i="1" r="AZ55"/>
  <c i="2" r="BI192"/>
  <c r="BH192"/>
  <c r="BG192"/>
  <c r="BF192"/>
  <c r="R192"/>
  <c r="Q192"/>
  <c r="X192"/>
  <c r="V192"/>
  <c r="T192"/>
  <c r="P192"/>
  <c r="BK192"/>
  <c r="K192"/>
  <c r="BE192"/>
  <c r="BI191"/>
  <c r="BH191"/>
  <c r="BG191"/>
  <c r="BF191"/>
  <c r="R191"/>
  <c r="Q191"/>
  <c r="X191"/>
  <c r="V191"/>
  <c r="T191"/>
  <c r="P191"/>
  <c r="BK191"/>
  <c r="K191"/>
  <c r="BE191"/>
  <c r="BI190"/>
  <c r="BH190"/>
  <c r="BG190"/>
  <c r="BF190"/>
  <c r="R190"/>
  <c r="Q190"/>
  <c r="X190"/>
  <c r="V190"/>
  <c r="T190"/>
  <c r="P190"/>
  <c r="BK190"/>
  <c r="K190"/>
  <c r="BE190"/>
  <c r="BI189"/>
  <c r="BH189"/>
  <c r="BG189"/>
  <c r="BF189"/>
  <c r="R189"/>
  <c r="Q189"/>
  <c r="X189"/>
  <c r="V189"/>
  <c r="T189"/>
  <c r="P189"/>
  <c r="BK189"/>
  <c r="K189"/>
  <c r="BE189"/>
  <c r="BI188"/>
  <c r="BH188"/>
  <c r="BG188"/>
  <c r="BF188"/>
  <c r="R188"/>
  <c r="Q188"/>
  <c r="X188"/>
  <c r="V188"/>
  <c r="T188"/>
  <c r="P188"/>
  <c r="BK188"/>
  <c r="K188"/>
  <c r="BE188"/>
  <c r="BI187"/>
  <c r="BH187"/>
  <c r="BG187"/>
  <c r="BF187"/>
  <c r="R187"/>
  <c r="Q187"/>
  <c r="X187"/>
  <c r="V187"/>
  <c r="T187"/>
  <c r="P187"/>
  <c r="BK187"/>
  <c r="K187"/>
  <c r="BE187"/>
  <c r="BI186"/>
  <c r="BH186"/>
  <c r="BG186"/>
  <c r="BF186"/>
  <c r="R186"/>
  <c r="Q186"/>
  <c r="X186"/>
  <c r="V186"/>
  <c r="T186"/>
  <c r="P186"/>
  <c r="BK186"/>
  <c r="K186"/>
  <c r="BE186"/>
  <c r="BI185"/>
  <c r="BH185"/>
  <c r="BG185"/>
  <c r="BF185"/>
  <c r="R185"/>
  <c r="Q185"/>
  <c r="X185"/>
  <c r="V185"/>
  <c r="T185"/>
  <c r="P185"/>
  <c r="BK185"/>
  <c r="K185"/>
  <c r="BE185"/>
  <c r="BI184"/>
  <c r="BH184"/>
  <c r="BG184"/>
  <c r="BF184"/>
  <c r="R184"/>
  <c r="Q184"/>
  <c r="X184"/>
  <c r="V184"/>
  <c r="T184"/>
  <c r="P184"/>
  <c r="BK184"/>
  <c r="K184"/>
  <c r="BE184"/>
  <c r="BI183"/>
  <c r="BH183"/>
  <c r="BG183"/>
  <c r="BF183"/>
  <c r="R183"/>
  <c r="Q183"/>
  <c r="X183"/>
  <c r="V183"/>
  <c r="T183"/>
  <c r="P183"/>
  <c r="BK183"/>
  <c r="K183"/>
  <c r="BE183"/>
  <c r="BI182"/>
  <c r="BH182"/>
  <c r="BG182"/>
  <c r="BF182"/>
  <c r="R182"/>
  <c r="Q182"/>
  <c r="X182"/>
  <c r="V182"/>
  <c r="T182"/>
  <c r="P182"/>
  <c r="BK182"/>
  <c r="K182"/>
  <c r="BE182"/>
  <c r="BI181"/>
  <c r="BH181"/>
  <c r="BG181"/>
  <c r="BF181"/>
  <c r="R181"/>
  <c r="Q181"/>
  <c r="X181"/>
  <c r="V181"/>
  <c r="T181"/>
  <c r="P181"/>
  <c r="BK181"/>
  <c r="K181"/>
  <c r="BE181"/>
  <c r="BI180"/>
  <c r="BH180"/>
  <c r="BG180"/>
  <c r="BF180"/>
  <c r="R180"/>
  <c r="R179"/>
  <c r="Q180"/>
  <c r="Q179"/>
  <c r="X180"/>
  <c r="X179"/>
  <c r="V180"/>
  <c r="V179"/>
  <c r="T180"/>
  <c r="T179"/>
  <c r="P180"/>
  <c r="BK180"/>
  <c r="BK179"/>
  <c r="K179"/>
  <c r="K180"/>
  <c r="BE180"/>
  <c r="K67"/>
  <c r="J67"/>
  <c r="I67"/>
  <c r="BI178"/>
  <c r="BH178"/>
  <c r="BG178"/>
  <c r="BF178"/>
  <c r="R178"/>
  <c r="Q178"/>
  <c r="X178"/>
  <c r="V178"/>
  <c r="T178"/>
  <c r="P178"/>
  <c r="BK178"/>
  <c r="K178"/>
  <c r="BE178"/>
  <c r="BI177"/>
  <c r="BH177"/>
  <c r="BG177"/>
  <c r="BF177"/>
  <c r="R177"/>
  <c r="Q177"/>
  <c r="X177"/>
  <c r="V177"/>
  <c r="T177"/>
  <c r="P177"/>
  <c r="BK177"/>
  <c r="K177"/>
  <c r="BE177"/>
  <c r="BI176"/>
  <c r="BH176"/>
  <c r="BG176"/>
  <c r="BF176"/>
  <c r="R176"/>
  <c r="Q176"/>
  <c r="X176"/>
  <c r="V176"/>
  <c r="T176"/>
  <c r="P176"/>
  <c r="BK176"/>
  <c r="K176"/>
  <c r="BE176"/>
  <c r="BI175"/>
  <c r="BH175"/>
  <c r="BG175"/>
  <c r="BF175"/>
  <c r="R175"/>
  <c r="Q175"/>
  <c r="X175"/>
  <c r="V175"/>
  <c r="T175"/>
  <c r="P175"/>
  <c r="BK175"/>
  <c r="K175"/>
  <c r="BE175"/>
  <c r="BI174"/>
  <c r="BH174"/>
  <c r="BG174"/>
  <c r="BF174"/>
  <c r="R174"/>
  <c r="Q174"/>
  <c r="X174"/>
  <c r="V174"/>
  <c r="T174"/>
  <c r="P174"/>
  <c r="BK174"/>
  <c r="K174"/>
  <c r="BE174"/>
  <c r="BI173"/>
  <c r="BH173"/>
  <c r="BG173"/>
  <c r="BF173"/>
  <c r="R173"/>
  <c r="Q173"/>
  <c r="X173"/>
  <c r="V173"/>
  <c r="T173"/>
  <c r="P173"/>
  <c r="BK173"/>
  <c r="K173"/>
  <c r="BE173"/>
  <c r="BI172"/>
  <c r="BH172"/>
  <c r="BG172"/>
  <c r="BF172"/>
  <c r="R172"/>
  <c r="Q172"/>
  <c r="X172"/>
  <c r="V172"/>
  <c r="T172"/>
  <c r="P172"/>
  <c r="BK172"/>
  <c r="K172"/>
  <c r="BE172"/>
  <c r="BI171"/>
  <c r="BH171"/>
  <c r="BG171"/>
  <c r="BF171"/>
  <c r="R171"/>
  <c r="Q171"/>
  <c r="X171"/>
  <c r="V171"/>
  <c r="T171"/>
  <c r="P171"/>
  <c r="BK171"/>
  <c r="K171"/>
  <c r="BE171"/>
  <c r="BI170"/>
  <c r="BH170"/>
  <c r="BG170"/>
  <c r="BF170"/>
  <c r="R170"/>
  <c r="Q170"/>
  <c r="X170"/>
  <c r="V170"/>
  <c r="T170"/>
  <c r="P170"/>
  <c r="BK170"/>
  <c r="K170"/>
  <c r="BE170"/>
  <c r="BI169"/>
  <c r="BH169"/>
  <c r="BG169"/>
  <c r="BF169"/>
  <c r="R169"/>
  <c r="Q169"/>
  <c r="X169"/>
  <c r="V169"/>
  <c r="T169"/>
  <c r="P169"/>
  <c r="BK169"/>
  <c r="K169"/>
  <c r="BE169"/>
  <c r="BI168"/>
  <c r="BH168"/>
  <c r="BG168"/>
  <c r="BF168"/>
  <c r="R168"/>
  <c r="Q168"/>
  <c r="X168"/>
  <c r="V168"/>
  <c r="T168"/>
  <c r="P168"/>
  <c r="BK168"/>
  <c r="K168"/>
  <c r="BE168"/>
  <c r="BI167"/>
  <c r="BH167"/>
  <c r="BG167"/>
  <c r="BF167"/>
  <c r="R167"/>
  <c r="Q167"/>
  <c r="X167"/>
  <c r="V167"/>
  <c r="T167"/>
  <c r="P167"/>
  <c r="BK167"/>
  <c r="K167"/>
  <c r="BE167"/>
  <c r="BI166"/>
  <c r="BH166"/>
  <c r="BG166"/>
  <c r="BF166"/>
  <c r="R166"/>
  <c r="Q166"/>
  <c r="X166"/>
  <c r="V166"/>
  <c r="T166"/>
  <c r="P166"/>
  <c r="BK166"/>
  <c r="K166"/>
  <c r="BE166"/>
  <c r="BI165"/>
  <c r="BH165"/>
  <c r="BG165"/>
  <c r="BF165"/>
  <c r="R165"/>
  <c r="Q165"/>
  <c r="X165"/>
  <c r="V165"/>
  <c r="T165"/>
  <c r="P165"/>
  <c r="BK165"/>
  <c r="K165"/>
  <c r="BE165"/>
  <c r="BI164"/>
  <c r="BH164"/>
  <c r="BG164"/>
  <c r="BF164"/>
  <c r="R164"/>
  <c r="Q164"/>
  <c r="X164"/>
  <c r="V164"/>
  <c r="T164"/>
  <c r="P164"/>
  <c r="BK164"/>
  <c r="K164"/>
  <c r="BE164"/>
  <c r="BI163"/>
  <c r="BH163"/>
  <c r="BG163"/>
  <c r="BF163"/>
  <c r="R163"/>
  <c r="Q163"/>
  <c r="X163"/>
  <c r="V163"/>
  <c r="T163"/>
  <c r="P163"/>
  <c r="BK163"/>
  <c r="K163"/>
  <c r="BE163"/>
  <c r="BI162"/>
  <c r="BH162"/>
  <c r="BG162"/>
  <c r="BF162"/>
  <c r="R162"/>
  <c r="Q162"/>
  <c r="X162"/>
  <c r="V162"/>
  <c r="T162"/>
  <c r="P162"/>
  <c r="BK162"/>
  <c r="K162"/>
  <c r="BE162"/>
  <c r="BI161"/>
  <c r="BH161"/>
  <c r="BG161"/>
  <c r="BF161"/>
  <c r="R161"/>
  <c r="Q161"/>
  <c r="X161"/>
  <c r="V161"/>
  <c r="T161"/>
  <c r="P161"/>
  <c r="BK161"/>
  <c r="K161"/>
  <c r="BE161"/>
  <c r="BI160"/>
  <c r="BH160"/>
  <c r="BG160"/>
  <c r="BF160"/>
  <c r="R160"/>
  <c r="Q160"/>
  <c r="X160"/>
  <c r="V160"/>
  <c r="T160"/>
  <c r="P160"/>
  <c r="BK160"/>
  <c r="K160"/>
  <c r="BE160"/>
  <c r="BI159"/>
  <c r="BH159"/>
  <c r="BG159"/>
  <c r="BF159"/>
  <c r="R159"/>
  <c r="Q159"/>
  <c r="X159"/>
  <c r="V159"/>
  <c r="T159"/>
  <c r="P159"/>
  <c r="BK159"/>
  <c r="K159"/>
  <c r="BE159"/>
  <c r="BI158"/>
  <c r="BH158"/>
  <c r="BG158"/>
  <c r="BF158"/>
  <c r="R158"/>
  <c r="Q158"/>
  <c r="X158"/>
  <c r="V158"/>
  <c r="T158"/>
  <c r="P158"/>
  <c r="BK158"/>
  <c r="K158"/>
  <c r="BE158"/>
  <c r="BI157"/>
  <c r="BH157"/>
  <c r="BG157"/>
  <c r="BF157"/>
  <c r="R157"/>
  <c r="Q157"/>
  <c r="X157"/>
  <c r="V157"/>
  <c r="T157"/>
  <c r="P157"/>
  <c r="BK157"/>
  <c r="K157"/>
  <c r="BE157"/>
  <c r="BI156"/>
  <c r="BH156"/>
  <c r="BG156"/>
  <c r="BF156"/>
  <c r="R156"/>
  <c r="Q156"/>
  <c r="X156"/>
  <c r="V156"/>
  <c r="T156"/>
  <c r="P156"/>
  <c r="BK156"/>
  <c r="K156"/>
  <c r="BE156"/>
  <c r="BI155"/>
  <c r="BH155"/>
  <c r="BG155"/>
  <c r="BF155"/>
  <c r="R155"/>
  <c r="R154"/>
  <c r="Q155"/>
  <c r="Q154"/>
  <c r="X155"/>
  <c r="X154"/>
  <c r="V155"/>
  <c r="V154"/>
  <c r="T155"/>
  <c r="T154"/>
  <c r="P155"/>
  <c r="BK155"/>
  <c r="BK154"/>
  <c r="K154"/>
  <c r="K155"/>
  <c r="BE155"/>
  <c r="K66"/>
  <c r="J66"/>
  <c r="I66"/>
  <c r="BI153"/>
  <c r="BH153"/>
  <c r="BG153"/>
  <c r="BF153"/>
  <c r="R153"/>
  <c r="Q153"/>
  <c r="X153"/>
  <c r="V153"/>
  <c r="T153"/>
  <c r="P153"/>
  <c r="BK153"/>
  <c r="K153"/>
  <c r="BE153"/>
  <c r="BI152"/>
  <c r="BH152"/>
  <c r="BG152"/>
  <c r="BF152"/>
  <c r="R152"/>
  <c r="Q152"/>
  <c r="X152"/>
  <c r="V152"/>
  <c r="T152"/>
  <c r="P152"/>
  <c r="BK152"/>
  <c r="K152"/>
  <c r="BE152"/>
  <c r="BI151"/>
  <c r="BH151"/>
  <c r="BG151"/>
  <c r="BF151"/>
  <c r="R151"/>
  <c r="Q151"/>
  <c r="X151"/>
  <c r="V151"/>
  <c r="T151"/>
  <c r="P151"/>
  <c r="BK151"/>
  <c r="K151"/>
  <c r="BE151"/>
  <c r="BI150"/>
  <c r="BH150"/>
  <c r="BG150"/>
  <c r="BF150"/>
  <c r="R150"/>
  <c r="Q150"/>
  <c r="X150"/>
  <c r="V150"/>
  <c r="T150"/>
  <c r="P150"/>
  <c r="BK150"/>
  <c r="K150"/>
  <c r="BE150"/>
  <c r="BI149"/>
  <c r="BH149"/>
  <c r="BG149"/>
  <c r="BF149"/>
  <c r="R149"/>
  <c r="Q149"/>
  <c r="X149"/>
  <c r="V149"/>
  <c r="T149"/>
  <c r="P149"/>
  <c r="BK149"/>
  <c r="K149"/>
  <c r="BE149"/>
  <c r="BI148"/>
  <c r="BH148"/>
  <c r="BG148"/>
  <c r="BF148"/>
  <c r="R148"/>
  <c r="Q148"/>
  <c r="X148"/>
  <c r="V148"/>
  <c r="T148"/>
  <c r="P148"/>
  <c r="BK148"/>
  <c r="K148"/>
  <c r="BE148"/>
  <c r="BI147"/>
  <c r="BH147"/>
  <c r="BG147"/>
  <c r="BF147"/>
  <c r="R147"/>
  <c r="Q147"/>
  <c r="X147"/>
  <c r="V147"/>
  <c r="T147"/>
  <c r="P147"/>
  <c r="BK147"/>
  <c r="K147"/>
  <c r="BE147"/>
  <c r="BI146"/>
  <c r="BH146"/>
  <c r="BG146"/>
  <c r="BF146"/>
  <c r="R146"/>
  <c r="Q146"/>
  <c r="X146"/>
  <c r="V146"/>
  <c r="T146"/>
  <c r="P146"/>
  <c r="BK146"/>
  <c r="K146"/>
  <c r="BE146"/>
  <c r="BI145"/>
  <c r="BH145"/>
  <c r="BG145"/>
  <c r="BF145"/>
  <c r="R145"/>
  <c r="Q145"/>
  <c r="X145"/>
  <c r="V145"/>
  <c r="T145"/>
  <c r="P145"/>
  <c r="BK145"/>
  <c r="K145"/>
  <c r="BE145"/>
  <c r="BI144"/>
  <c r="BH144"/>
  <c r="BG144"/>
  <c r="BF144"/>
  <c r="R144"/>
  <c r="Q144"/>
  <c r="X144"/>
  <c r="V144"/>
  <c r="T144"/>
  <c r="P144"/>
  <c r="BK144"/>
  <c r="K144"/>
  <c r="BE144"/>
  <c r="BI143"/>
  <c r="BH143"/>
  <c r="BG143"/>
  <c r="BF143"/>
  <c r="R143"/>
  <c r="Q143"/>
  <c r="X143"/>
  <c r="V143"/>
  <c r="T143"/>
  <c r="P143"/>
  <c r="BK143"/>
  <c r="K143"/>
  <c r="BE143"/>
  <c r="BI142"/>
  <c r="BH142"/>
  <c r="BG142"/>
  <c r="BF142"/>
  <c r="R142"/>
  <c r="Q142"/>
  <c r="X142"/>
  <c r="V142"/>
  <c r="T142"/>
  <c r="P142"/>
  <c r="BK142"/>
  <c r="K142"/>
  <c r="BE142"/>
  <c r="BI141"/>
  <c r="BH141"/>
  <c r="BG141"/>
  <c r="BF141"/>
  <c r="R141"/>
  <c r="Q141"/>
  <c r="X141"/>
  <c r="V141"/>
  <c r="T141"/>
  <c r="P141"/>
  <c r="BK141"/>
  <c r="K141"/>
  <c r="BE141"/>
  <c r="BI140"/>
  <c r="BH140"/>
  <c r="BG140"/>
  <c r="BF140"/>
  <c r="R140"/>
  <c r="Q140"/>
  <c r="X140"/>
  <c r="V140"/>
  <c r="T140"/>
  <c r="P140"/>
  <c r="BK140"/>
  <c r="K140"/>
  <c r="BE140"/>
  <c r="BI139"/>
  <c r="BH139"/>
  <c r="BG139"/>
  <c r="BF139"/>
  <c r="R139"/>
  <c r="Q139"/>
  <c r="X139"/>
  <c r="V139"/>
  <c r="T139"/>
  <c r="P139"/>
  <c r="BK139"/>
  <c r="K139"/>
  <c r="BE139"/>
  <c r="BI138"/>
  <c r="BH138"/>
  <c r="BG138"/>
  <c r="BF138"/>
  <c r="R138"/>
  <c r="Q138"/>
  <c r="X138"/>
  <c r="V138"/>
  <c r="T138"/>
  <c r="P138"/>
  <c r="BK138"/>
  <c r="K138"/>
  <c r="BE138"/>
  <c r="BI137"/>
  <c r="BH137"/>
  <c r="BG137"/>
  <c r="BF137"/>
  <c r="R137"/>
  <c r="Q137"/>
  <c r="X137"/>
  <c r="V137"/>
  <c r="T137"/>
  <c r="P137"/>
  <c r="BK137"/>
  <c r="K137"/>
  <c r="BE137"/>
  <c r="BI136"/>
  <c r="BH136"/>
  <c r="BG136"/>
  <c r="BF136"/>
  <c r="R136"/>
  <c r="Q136"/>
  <c r="X136"/>
  <c r="V136"/>
  <c r="T136"/>
  <c r="P136"/>
  <c r="BK136"/>
  <c r="K136"/>
  <c r="BE136"/>
  <c r="BI135"/>
  <c r="BH135"/>
  <c r="BG135"/>
  <c r="BF135"/>
  <c r="R135"/>
  <c r="Q135"/>
  <c r="X135"/>
  <c r="V135"/>
  <c r="T135"/>
  <c r="P135"/>
  <c r="BK135"/>
  <c r="K135"/>
  <c r="BE135"/>
  <c r="BI134"/>
  <c r="BH134"/>
  <c r="BG134"/>
  <c r="BF134"/>
  <c r="R134"/>
  <c r="Q134"/>
  <c r="X134"/>
  <c r="V134"/>
  <c r="T134"/>
  <c r="P134"/>
  <c r="BK134"/>
  <c r="K134"/>
  <c r="BE134"/>
  <c r="BI133"/>
  <c r="BH133"/>
  <c r="BG133"/>
  <c r="BF133"/>
  <c r="R133"/>
  <c r="Q133"/>
  <c r="X133"/>
  <c r="V133"/>
  <c r="T133"/>
  <c r="P133"/>
  <c r="BK133"/>
  <c r="K133"/>
  <c r="BE133"/>
  <c r="BI132"/>
  <c r="BH132"/>
  <c r="BG132"/>
  <c r="BF132"/>
  <c r="R132"/>
  <c r="Q132"/>
  <c r="X132"/>
  <c r="V132"/>
  <c r="T132"/>
  <c r="P132"/>
  <c r="BK132"/>
  <c r="K132"/>
  <c r="BE132"/>
  <c r="BI131"/>
  <c r="BH131"/>
  <c r="BG131"/>
  <c r="BF131"/>
  <c r="R131"/>
  <c r="Q131"/>
  <c r="X131"/>
  <c r="V131"/>
  <c r="T131"/>
  <c r="P131"/>
  <c r="BK131"/>
  <c r="K131"/>
  <c r="BE131"/>
  <c r="BI130"/>
  <c r="BH130"/>
  <c r="BG130"/>
  <c r="BF130"/>
  <c r="R130"/>
  <c r="Q130"/>
  <c r="X130"/>
  <c r="V130"/>
  <c r="T130"/>
  <c r="P130"/>
  <c r="BK130"/>
  <c r="K130"/>
  <c r="BE130"/>
  <c r="BI129"/>
  <c r="BH129"/>
  <c r="BG129"/>
  <c r="BF129"/>
  <c r="R129"/>
  <c r="Q129"/>
  <c r="X129"/>
  <c r="V129"/>
  <c r="T129"/>
  <c r="P129"/>
  <c r="BK129"/>
  <c r="K129"/>
  <c r="BE129"/>
  <c r="BI128"/>
  <c r="BH128"/>
  <c r="BG128"/>
  <c r="BF128"/>
  <c r="R128"/>
  <c r="R127"/>
  <c r="Q128"/>
  <c r="Q127"/>
  <c r="X128"/>
  <c r="X127"/>
  <c r="V128"/>
  <c r="V127"/>
  <c r="T128"/>
  <c r="T127"/>
  <c r="P128"/>
  <c r="BK128"/>
  <c r="BK127"/>
  <c r="K127"/>
  <c r="K128"/>
  <c r="BE128"/>
  <c r="K65"/>
  <c r="J65"/>
  <c r="I65"/>
  <c r="BI126"/>
  <c r="BH126"/>
  <c r="BG126"/>
  <c r="BF126"/>
  <c r="R126"/>
  <c r="Q126"/>
  <c r="X126"/>
  <c r="V126"/>
  <c r="T126"/>
  <c r="P126"/>
  <c r="BK126"/>
  <c r="K126"/>
  <c r="BE126"/>
  <c r="BI125"/>
  <c r="BH125"/>
  <c r="BG125"/>
  <c r="BF125"/>
  <c r="R125"/>
  <c r="Q125"/>
  <c r="X125"/>
  <c r="V125"/>
  <c r="T125"/>
  <c r="P125"/>
  <c r="BK125"/>
  <c r="K125"/>
  <c r="BE125"/>
  <c r="BI124"/>
  <c r="BH124"/>
  <c r="BG124"/>
  <c r="BF124"/>
  <c r="R124"/>
  <c r="Q124"/>
  <c r="X124"/>
  <c r="V124"/>
  <c r="T124"/>
  <c r="P124"/>
  <c r="BK124"/>
  <c r="K124"/>
  <c r="BE124"/>
  <c r="BI123"/>
  <c r="BH123"/>
  <c r="BG123"/>
  <c r="BF123"/>
  <c r="R123"/>
  <c r="Q123"/>
  <c r="X123"/>
  <c r="V123"/>
  <c r="T123"/>
  <c r="P123"/>
  <c r="BK123"/>
  <c r="K123"/>
  <c r="BE123"/>
  <c r="BI122"/>
  <c r="BH122"/>
  <c r="BG122"/>
  <c r="BF122"/>
  <c r="R122"/>
  <c r="Q122"/>
  <c r="X122"/>
  <c r="V122"/>
  <c r="T122"/>
  <c r="P122"/>
  <c r="BK122"/>
  <c r="K122"/>
  <c r="BE122"/>
  <c r="BI121"/>
  <c r="BH121"/>
  <c r="BG121"/>
  <c r="BF121"/>
  <c r="R121"/>
  <c r="Q121"/>
  <c r="X121"/>
  <c r="V121"/>
  <c r="T121"/>
  <c r="P121"/>
  <c r="BK121"/>
  <c r="K121"/>
  <c r="BE121"/>
  <c r="BI120"/>
  <c r="BH120"/>
  <c r="BG120"/>
  <c r="BF120"/>
  <c r="R120"/>
  <c r="Q120"/>
  <c r="X120"/>
  <c r="V120"/>
  <c r="T120"/>
  <c r="P120"/>
  <c r="BK120"/>
  <c r="K120"/>
  <c r="BE120"/>
  <c r="BI119"/>
  <c r="BH119"/>
  <c r="BG119"/>
  <c r="BF119"/>
  <c r="R119"/>
  <c r="Q119"/>
  <c r="X119"/>
  <c r="V119"/>
  <c r="T119"/>
  <c r="P119"/>
  <c r="BK119"/>
  <c r="K119"/>
  <c r="BE119"/>
  <c r="BI118"/>
  <c r="BH118"/>
  <c r="BG118"/>
  <c r="BF118"/>
  <c r="R118"/>
  <c r="Q118"/>
  <c r="X118"/>
  <c r="V118"/>
  <c r="T118"/>
  <c r="P118"/>
  <c r="BK118"/>
  <c r="K118"/>
  <c r="BE118"/>
  <c r="BI117"/>
  <c r="BH117"/>
  <c r="BG117"/>
  <c r="BF117"/>
  <c r="R117"/>
  <c r="Q117"/>
  <c r="X117"/>
  <c r="V117"/>
  <c r="T117"/>
  <c r="P117"/>
  <c r="BK117"/>
  <c r="K117"/>
  <c r="BE117"/>
  <c r="BI116"/>
  <c r="BH116"/>
  <c r="BG116"/>
  <c r="BF116"/>
  <c r="R116"/>
  <c r="Q116"/>
  <c r="X116"/>
  <c r="V116"/>
  <c r="T116"/>
  <c r="P116"/>
  <c r="BK116"/>
  <c r="K116"/>
  <c r="BE116"/>
  <c r="BI115"/>
  <c r="BH115"/>
  <c r="BG115"/>
  <c r="BF115"/>
  <c r="R115"/>
  <c r="Q115"/>
  <c r="X115"/>
  <c r="V115"/>
  <c r="T115"/>
  <c r="P115"/>
  <c r="BK115"/>
  <c r="K115"/>
  <c r="BE115"/>
  <c r="BI114"/>
  <c r="BH114"/>
  <c r="BG114"/>
  <c r="BF114"/>
  <c r="R114"/>
  <c r="Q114"/>
  <c r="X114"/>
  <c r="V114"/>
  <c r="T114"/>
  <c r="P114"/>
  <c r="BK114"/>
  <c r="K114"/>
  <c r="BE114"/>
  <c r="BI113"/>
  <c r="BH113"/>
  <c r="BG113"/>
  <c r="BF113"/>
  <c r="R113"/>
  <c r="Q113"/>
  <c r="X113"/>
  <c r="V113"/>
  <c r="T113"/>
  <c r="P113"/>
  <c r="BK113"/>
  <c r="K113"/>
  <c r="BE113"/>
  <c r="BI112"/>
  <c r="BH112"/>
  <c r="BG112"/>
  <c r="BF112"/>
  <c r="R112"/>
  <c r="Q112"/>
  <c r="X112"/>
  <c r="V112"/>
  <c r="T112"/>
  <c r="P112"/>
  <c r="BK112"/>
  <c r="K112"/>
  <c r="BE112"/>
  <c r="BI111"/>
  <c r="BH111"/>
  <c r="BG111"/>
  <c r="BF111"/>
  <c r="R111"/>
  <c r="Q111"/>
  <c r="X111"/>
  <c r="V111"/>
  <c r="T111"/>
  <c r="P111"/>
  <c r="BK111"/>
  <c r="K111"/>
  <c r="BE111"/>
  <c r="BI110"/>
  <c r="BH110"/>
  <c r="BG110"/>
  <c r="BF110"/>
  <c r="R110"/>
  <c r="Q110"/>
  <c r="X110"/>
  <c r="V110"/>
  <c r="T110"/>
  <c r="P110"/>
  <c r="BK110"/>
  <c r="K110"/>
  <c r="BE110"/>
  <c r="BI109"/>
  <c r="BH109"/>
  <c r="BG109"/>
  <c r="BF109"/>
  <c r="R109"/>
  <c r="Q109"/>
  <c r="X109"/>
  <c r="V109"/>
  <c r="T109"/>
  <c r="P109"/>
  <c r="BK109"/>
  <c r="K109"/>
  <c r="BE109"/>
  <c r="BI108"/>
  <c r="BH108"/>
  <c r="BG108"/>
  <c r="BF108"/>
  <c r="R108"/>
  <c r="Q108"/>
  <c r="X108"/>
  <c r="V108"/>
  <c r="T108"/>
  <c r="P108"/>
  <c r="BK108"/>
  <c r="K108"/>
  <c r="BE108"/>
  <c r="BI107"/>
  <c r="BH107"/>
  <c r="BG107"/>
  <c r="BF107"/>
  <c r="R107"/>
  <c r="R106"/>
  <c r="Q107"/>
  <c r="Q106"/>
  <c r="X107"/>
  <c r="X106"/>
  <c r="V107"/>
  <c r="V106"/>
  <c r="T107"/>
  <c r="T106"/>
  <c r="P107"/>
  <c r="BK107"/>
  <c r="BK106"/>
  <c r="K106"/>
  <c r="K107"/>
  <c r="BE107"/>
  <c r="K64"/>
  <c r="J64"/>
  <c r="I64"/>
  <c r="BI105"/>
  <c r="BH105"/>
  <c r="BG105"/>
  <c r="BF105"/>
  <c r="R105"/>
  <c r="Q105"/>
  <c r="X105"/>
  <c r="V105"/>
  <c r="T105"/>
  <c r="P105"/>
  <c r="BK105"/>
  <c r="K105"/>
  <c r="BE105"/>
  <c r="BI104"/>
  <c r="BH104"/>
  <c r="BG104"/>
  <c r="BF104"/>
  <c r="R104"/>
  <c r="Q104"/>
  <c r="X104"/>
  <c r="V104"/>
  <c r="T104"/>
  <c r="P104"/>
  <c r="BK104"/>
  <c r="K104"/>
  <c r="BE104"/>
  <c r="BI103"/>
  <c r="BH103"/>
  <c r="BG103"/>
  <c r="BF103"/>
  <c r="R103"/>
  <c r="Q103"/>
  <c r="X103"/>
  <c r="V103"/>
  <c r="T103"/>
  <c r="P103"/>
  <c r="BK103"/>
  <c r="K103"/>
  <c r="BE103"/>
  <c r="BI102"/>
  <c r="BH102"/>
  <c r="BG102"/>
  <c r="BF102"/>
  <c r="R102"/>
  <c r="Q102"/>
  <c r="X102"/>
  <c r="V102"/>
  <c r="T102"/>
  <c r="P102"/>
  <c r="BK102"/>
  <c r="K102"/>
  <c r="BE102"/>
  <c r="BI101"/>
  <c r="BH101"/>
  <c r="BG101"/>
  <c r="BF101"/>
  <c r="R101"/>
  <c r="Q101"/>
  <c r="X101"/>
  <c r="V101"/>
  <c r="T101"/>
  <c r="P101"/>
  <c r="BK101"/>
  <c r="K101"/>
  <c r="BE101"/>
  <c r="BI100"/>
  <c r="BH100"/>
  <c r="BG100"/>
  <c r="BF100"/>
  <c r="R100"/>
  <c r="Q100"/>
  <c r="X100"/>
  <c r="V100"/>
  <c r="T100"/>
  <c r="P100"/>
  <c r="BK100"/>
  <c r="K100"/>
  <c r="BE100"/>
  <c r="BI99"/>
  <c r="BH99"/>
  <c r="BG99"/>
  <c r="BF99"/>
  <c r="R99"/>
  <c r="Q99"/>
  <c r="X99"/>
  <c r="V99"/>
  <c r="T99"/>
  <c r="P99"/>
  <c r="BK99"/>
  <c r="K99"/>
  <c r="BE99"/>
  <c r="BI98"/>
  <c r="BH98"/>
  <c r="BG98"/>
  <c r="BF98"/>
  <c r="R98"/>
  <c r="Q98"/>
  <c r="X98"/>
  <c r="V98"/>
  <c r="T98"/>
  <c r="P98"/>
  <c r="BK98"/>
  <c r="K98"/>
  <c r="BE98"/>
  <c r="BI97"/>
  <c r="BH97"/>
  <c r="BG97"/>
  <c r="BF97"/>
  <c r="R97"/>
  <c r="Q97"/>
  <c r="X97"/>
  <c r="V97"/>
  <c r="T97"/>
  <c r="P97"/>
  <c r="BK97"/>
  <c r="K97"/>
  <c r="BE97"/>
  <c r="BI96"/>
  <c r="BH96"/>
  <c r="BG96"/>
  <c r="BF96"/>
  <c r="R96"/>
  <c r="Q96"/>
  <c r="X96"/>
  <c r="V96"/>
  <c r="T96"/>
  <c r="P96"/>
  <c r="BK96"/>
  <c r="K96"/>
  <c r="BE96"/>
  <c r="BI95"/>
  <c r="BH95"/>
  <c r="BG95"/>
  <c r="BF95"/>
  <c r="R95"/>
  <c r="Q95"/>
  <c r="X95"/>
  <c r="V95"/>
  <c r="T95"/>
  <c r="P95"/>
  <c r="BK95"/>
  <c r="K95"/>
  <c r="BE95"/>
  <c r="BI94"/>
  <c r="BH94"/>
  <c r="BG94"/>
  <c r="BF94"/>
  <c r="R94"/>
  <c r="Q94"/>
  <c r="X94"/>
  <c r="V94"/>
  <c r="T94"/>
  <c r="P94"/>
  <c r="BK94"/>
  <c r="K94"/>
  <c r="BE94"/>
  <c r="BI93"/>
  <c r="BH93"/>
  <c r="BG93"/>
  <c r="BF93"/>
  <c r="R93"/>
  <c r="Q93"/>
  <c r="X93"/>
  <c r="V93"/>
  <c r="T93"/>
  <c r="P93"/>
  <c r="BK93"/>
  <c r="K93"/>
  <c r="BE93"/>
  <c r="BI92"/>
  <c r="BH92"/>
  <c r="BG92"/>
  <c r="BF92"/>
  <c r="R92"/>
  <c r="Q92"/>
  <c r="X92"/>
  <c r="V92"/>
  <c r="T92"/>
  <c r="P92"/>
  <c r="BK92"/>
  <c r="K92"/>
  <c r="BE92"/>
  <c r="BI91"/>
  <c r="BH91"/>
  <c r="BG91"/>
  <c r="BF91"/>
  <c r="R91"/>
  <c r="Q91"/>
  <c r="X91"/>
  <c r="V91"/>
  <c r="T91"/>
  <c r="P91"/>
  <c r="BK91"/>
  <c r="K91"/>
  <c r="BE91"/>
  <c r="BI90"/>
  <c r="F39"/>
  <c i="1" r="BF55"/>
  <c i="2" r="BH90"/>
  <c r="F38"/>
  <c i="1" r="BE55"/>
  <c i="2" r="BG90"/>
  <c r="F37"/>
  <c i="1" r="BD55"/>
  <c i="2" r="BF90"/>
  <c r="K36"/>
  <c i="1" r="AY55"/>
  <c i="2" r="F36"/>
  <c i="1" r="BC55"/>
  <c i="2" r="R90"/>
  <c r="R89"/>
  <c r="R88"/>
  <c r="R87"/>
  <c r="J61"/>
  <c r="Q90"/>
  <c r="Q89"/>
  <c r="Q88"/>
  <c r="Q87"/>
  <c r="I61"/>
  <c r="X90"/>
  <c r="X89"/>
  <c r="X88"/>
  <c r="X87"/>
  <c r="V90"/>
  <c r="V89"/>
  <c r="V88"/>
  <c r="V87"/>
  <c r="T90"/>
  <c r="T89"/>
  <c r="T88"/>
  <c r="T87"/>
  <c i="1" r="AW55"/>
  <c i="2" r="P90"/>
  <c r="BK90"/>
  <c r="BK89"/>
  <c r="K89"/>
  <c r="BK88"/>
  <c r="K88"/>
  <c r="BK87"/>
  <c r="K87"/>
  <c r="K61"/>
  <c r="K32"/>
  <c i="1" r="AG55"/>
  <c i="2" r="K90"/>
  <c r="BE90"/>
  <c r="K35"/>
  <c i="1" r="AX55"/>
  <c i="2" r="F35"/>
  <c i="1" r="BB55"/>
  <c i="2" r="K63"/>
  <c r="J63"/>
  <c r="I63"/>
  <c r="K62"/>
  <c r="J62"/>
  <c r="I62"/>
  <c r="J84"/>
  <c r="F83"/>
  <c r="F81"/>
  <c r="E79"/>
  <c r="K31"/>
  <c i="1" r="AT55"/>
  <c i="2" r="K30"/>
  <c i="1" r="AS55"/>
  <c i="2" r="J57"/>
  <c r="F56"/>
  <c r="F54"/>
  <c r="E52"/>
  <c r="K41"/>
  <c r="J21"/>
  <c r="E21"/>
  <c r="J83"/>
  <c r="J56"/>
  <c r="J20"/>
  <c r="J18"/>
  <c r="E18"/>
  <c r="F84"/>
  <c r="F57"/>
  <c r="J17"/>
  <c r="J12"/>
  <c r="J81"/>
  <c r="J54"/>
  <c r="E7"/>
  <c r="E77"/>
  <c r="E50"/>
  <c i="1" r="BF54"/>
  <c r="W33"/>
  <c r="BE54"/>
  <c r="W32"/>
  <c r="BD54"/>
  <c r="W31"/>
  <c r="BC54"/>
  <c r="W30"/>
  <c r="BB54"/>
  <c r="W29"/>
  <c r="BA54"/>
  <c r="AZ54"/>
  <c r="AY54"/>
  <c r="AK30"/>
  <c r="AX54"/>
  <c r="AK29"/>
  <c r="AW54"/>
  <c r="AV54"/>
  <c r="AU54"/>
  <c r="AT54"/>
  <c r="AS54"/>
  <c r="AG54"/>
  <c r="AK26"/>
  <c r="AV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<sst xmlns="http://schemas.openxmlformats.org/spreadsheetml/2006/main">
  <si>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</si>
  <si>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</si>
  <si>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</si>
  <si>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</si>
  <si>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</si>
  <si>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</si>
  <si>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{35752a71-1e2d-4185-bf2e-88dfd08687e5}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</si>
  <si>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</si>
  <si>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</si>
  <si>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</si>
  <si>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</si>
  <si>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</si>
  <si>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</si>
  <si>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</si>
  <si>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</si>
  <si>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2018/0087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</si>
  <si>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</si>
  <si>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</si>
  <si>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Nemocnice Stod - Oddělení následné péče 3.etapa - Rehabilitace+přístavba</t>
  </si>
  <si>
    <t>KSO:</t>
  </si>
  <si>
    <t>CC-CZ:</t>
  </si>
  <si>
    <t>Místo:</t>
  </si>
  <si>
    <t>Stod</t>
  </si>
  <si>
    <t>Datum:</t>
  </si>
  <si>
    <t>28. 11. 2018</t>
  </si>
  <si>
    <t>Zadavatel:</t>
  </si>
  <si>
    <t>IČ:</t>
  </si>
  <si>
    <t>Stodská nemocnice a.s., Hradecká 600, 330 00 Stod</t>
  </si>
  <si>
    <t>DIČ:</t>
  </si>
  <si>
    <t>Uchazeč:</t>
  </si>
  <si>
    <t>Vyplň údaj</t>
  </si>
  <si>
    <t>Projektant:</t>
  </si>
  <si>
    <t xml:space="preserve"> </t>
  </si>
  <si>
    <t>Zpracovatel:</t>
  </si>
  <si>
    <t>Jan Štětka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</si>
  <si>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</si>
  <si>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</si>
  <si>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</si>
  <si>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</si>
  <si>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</si>
  <si>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</si>
  <si>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</si>
  <si>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</si>
  <si>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</si>
  <si>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</si>
  <si>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</si>
  <si>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</si>
  <si>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</si>
  <si>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</si>
  <si>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</si>
  <si>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</si>
  <si>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</si>
  <si>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</si>
  <si>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</si>
  <si>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</si>
  <si>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</si>
  <si>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</si>
  <si>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</si>
  <si>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</si>
  <si>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</si>
  <si>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</si>
  <si>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</si>
  <si>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</si>
  <si>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</si>
  <si>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</si>
  <si>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</si>
  <si>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</si>
  <si>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</si>
  <si>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</si>
  <si>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</si>
  <si>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</si>
  <si>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</si>
  <si>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</si>
  <si>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</si>
  <si>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</si>
  <si>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</si>
  <si>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</si>
  <si>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2018/0087a</t>
  </si>
  <si>
    <t>Vytápění</t>
  </si>
  <si>
    <t>STA</t>
  </si>
  <si>
    <t>1</t>
  </si>
  <si>
    <t>{2bfcbb3b-cbe3-4d53-b341-73b3a00f75cd}</t>
  </si>
  <si>
    <t>2</t>
  </si>
  <si>
    <t>KRYCÍ LIST SOUPISU PRACÍ</t>
  </si>
  <si>
    <t>Objekt: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</si>
  <si>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</si>
  <si>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</si>
  <si>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</si>
  <si>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</si>
  <si>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</si>
  <si>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</si>
  <si>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</si>
  <si>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</si>
  <si>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</si>
  <si>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</si>
  <si>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</si>
  <si>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</si>
  <si>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</si>
  <si>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</si>
  <si>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999 -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</si>
  <si>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</si>
  <si>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</si>
  <si>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</si>
  <si>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</si>
  <si>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</si>
  <si>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</si>
  <si>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</si>
  <si>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</si>
  <si>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</si>
  <si>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</si>
  <si>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</si>
  <si>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</si>
  <si>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</si>
  <si>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</si>
  <si>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</si>
  <si>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</si>
  <si>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</si>
  <si>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</si>
  <si>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</si>
  <si>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</si>
  <si>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</si>
  <si>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</si>
  <si>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</si>
  <si>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713461871</t>
  </si>
  <si>
    <t>Odstanění izolace tepelné potrubí a ohybů návlekovými izolačními pouzdry</t>
  </si>
  <si>
    <t>m</t>
  </si>
  <si>
    <t>CS ÚRS 2018 01</t>
  </si>
  <si>
    <t>16</t>
  </si>
  <si>
    <t>1322605113</t>
  </si>
  <si>
    <t>713463311</t>
  </si>
  <si>
    <t>Montáž izolace tepelné potrubí potrubními pouzdry s Al fólií s přesahem Al páskou 1x D do 50 mm</t>
  </si>
  <si>
    <t>-1760046530</t>
  </si>
  <si>
    <t>3</t>
  </si>
  <si>
    <t>M</t>
  </si>
  <si>
    <t>63154575</t>
  </si>
  <si>
    <t>pouzdro izolační potrubní s jednostrannou Al fólií max. 250/100 °C 60/40 mm</t>
  </si>
  <si>
    <t>32</t>
  </si>
  <si>
    <t>1192518760</t>
  </si>
  <si>
    <t>4</t>
  </si>
  <si>
    <t>63154534</t>
  </si>
  <si>
    <t>pouzdro izolační potrubní s jednostrannou Al fólií max. 250/100 °C 49/30 mm</t>
  </si>
  <si>
    <t>1985293432</t>
  </si>
  <si>
    <t>5</t>
  </si>
  <si>
    <t>63154532</t>
  </si>
  <si>
    <t>pouzdro izolační potrubní s jednostrannou Al fólií max. 250/100 °C 35/30 mm</t>
  </si>
  <si>
    <t>1426842505</t>
  </si>
  <si>
    <t>6</t>
  </si>
  <si>
    <t>63154531</t>
  </si>
  <si>
    <t>pouzdro izolační potrubní s jednostrannou Al fólií max. 250/100 °C 28/30 mm</t>
  </si>
  <si>
    <t>-325094126</t>
  </si>
  <si>
    <t>7</t>
  </si>
  <si>
    <t>63154510</t>
  </si>
  <si>
    <t>pouzdro izolační potrubní s jednostrannou Al fólií max. 250/100 °C 22/25 mm</t>
  </si>
  <si>
    <t>-2002436157</t>
  </si>
  <si>
    <t>8</t>
  </si>
  <si>
    <t>713463411</t>
  </si>
  <si>
    <t>Montáž izolace tepelné potrubí a ohybů návlekovými izolačními pouzdry</t>
  </si>
  <si>
    <t>1730575469</t>
  </si>
  <si>
    <t>9</t>
  </si>
  <si>
    <t>28377096</t>
  </si>
  <si>
    <t>izolace tepelná potrubí z pěnového polyetylenu 15 x 20 mm</t>
  </si>
  <si>
    <t>1552951396</t>
  </si>
  <si>
    <t>10</t>
  </si>
  <si>
    <t>28377106</t>
  </si>
  <si>
    <t>izolace tepelná potrubí z pěnového polyetylenu 18 x 20 mm</t>
  </si>
  <si>
    <t>-845984924</t>
  </si>
  <si>
    <t>11</t>
  </si>
  <si>
    <t>28377104</t>
  </si>
  <si>
    <t>izolace tepelná potrubí z pěnového polyetylenu 22 x 13 mm</t>
  </si>
  <si>
    <t>-64338884</t>
  </si>
  <si>
    <t>12</t>
  </si>
  <si>
    <t>28377101</t>
  </si>
  <si>
    <t>izolace tepelná potrubí z pěnového polyetylenu 18 x 9 mm</t>
  </si>
  <si>
    <t>-276262600</t>
  </si>
  <si>
    <t>13</t>
  </si>
  <si>
    <t>28377094</t>
  </si>
  <si>
    <t>izolace tepelná potrubí z pěnového polyetylenu 15 x 9 mm</t>
  </si>
  <si>
    <t>-2055797516</t>
  </si>
  <si>
    <t>14</t>
  </si>
  <si>
    <t>28377130</t>
  </si>
  <si>
    <t>spona na izolaci pod podlahové krytiny z pěnového PE</t>
  </si>
  <si>
    <t>kus</t>
  </si>
  <si>
    <t>551242839</t>
  </si>
  <si>
    <t>28377001</t>
  </si>
  <si>
    <t>páska samolepící na izolace tepelné z pěnového polyetylenu po 20 m</t>
  </si>
  <si>
    <t>-975432041</t>
  </si>
  <si>
    <t>998713102</t>
  </si>
  <si>
    <t>Přesun hmot tonážní pro izolace tepelné v objektech v do 12 m</t>
  </si>
  <si>
    <t>t</t>
  </si>
  <si>
    <t>-2015230217</t>
  </si>
  <si>
    <t>733</t>
  </si>
  <si>
    <t>Ústřední vytápění - rozvodné potrubí</t>
  </si>
  <si>
    <t>17</t>
  </si>
  <si>
    <t>733110808</t>
  </si>
  <si>
    <t>Demontáž potrubí ocelového závitového do DN 50</t>
  </si>
  <si>
    <t>-408667732</t>
  </si>
  <si>
    <t>18</t>
  </si>
  <si>
    <t>733111105</t>
  </si>
  <si>
    <t>Potrubí ocelové závitové bezešvé běžné nízkotlaké DN 25</t>
  </si>
  <si>
    <t>-1457372947</t>
  </si>
  <si>
    <t>19</t>
  </si>
  <si>
    <t>733111107</t>
  </si>
  <si>
    <t>Potrubí ocelové závitové bezešvé běžné nízkotlaké DN 40</t>
  </si>
  <si>
    <t>-1138044084</t>
  </si>
  <si>
    <t>20</t>
  </si>
  <si>
    <t>733111108</t>
  </si>
  <si>
    <t>Potrubí ocelové závitové bezešvé běžné nízkotlaké DN 50</t>
  </si>
  <si>
    <t>-264145959</t>
  </si>
  <si>
    <t>733190107</t>
  </si>
  <si>
    <t>Zkouška těsnosti potrubí ocelové závitové do DN 40</t>
  </si>
  <si>
    <t>-61027769</t>
  </si>
  <si>
    <t>22</t>
  </si>
  <si>
    <t>733190108</t>
  </si>
  <si>
    <t>Zkouška těsnosti potrubí ocelové závitové do DN 50</t>
  </si>
  <si>
    <t>964239105</t>
  </si>
  <si>
    <t>23</t>
  </si>
  <si>
    <t>733191928</t>
  </si>
  <si>
    <t>Navaření odbočky na potrubí ocelové závitové DN 50</t>
  </si>
  <si>
    <t>-1698073913</t>
  </si>
  <si>
    <t>24</t>
  </si>
  <si>
    <t>733223202</t>
  </si>
  <si>
    <t>Potrubí měděné tvrdé spojované tvrdým pájením D 15x1</t>
  </si>
  <si>
    <t>1212101488</t>
  </si>
  <si>
    <t>25</t>
  </si>
  <si>
    <t>733223203</t>
  </si>
  <si>
    <t>Potrubí měděné tvrdé spojované tvrdým pájením D 18x1</t>
  </si>
  <si>
    <t>1956893415</t>
  </si>
  <si>
    <t>26</t>
  </si>
  <si>
    <t>733223204</t>
  </si>
  <si>
    <t>Potrubí měděné tvrdé spojované tvrdým pájením D 22x1</t>
  </si>
  <si>
    <t>-1410257620</t>
  </si>
  <si>
    <t>27</t>
  </si>
  <si>
    <t>733223205</t>
  </si>
  <si>
    <t>Potrubí měděné tvrdé spojované tvrdým pájením D 28x1,5</t>
  </si>
  <si>
    <t>-1604261302</t>
  </si>
  <si>
    <t>28</t>
  </si>
  <si>
    <t>733223206</t>
  </si>
  <si>
    <t>Potrubí měděné tvrdé spojované tvrdým pájením D 35x1,5</t>
  </si>
  <si>
    <t>904467739</t>
  </si>
  <si>
    <t>29</t>
  </si>
  <si>
    <t>733224222</t>
  </si>
  <si>
    <t>Příplatek k potrubí měděnému za zhotovení přípojky z trubek měděných D 15x1</t>
  </si>
  <si>
    <t>691761476</t>
  </si>
  <si>
    <t>30</t>
  </si>
  <si>
    <t>733224223</t>
  </si>
  <si>
    <t>Příplatek k potrubí měděnému za zhotovení přípojky z trubek měděných D 18x1</t>
  </si>
  <si>
    <t>213099086</t>
  </si>
  <si>
    <t>31</t>
  </si>
  <si>
    <t>733290801</t>
  </si>
  <si>
    <t>Demontáž potrubí měděného do D 35x1,5 mm</t>
  </si>
  <si>
    <t>1883988202</t>
  </si>
  <si>
    <t>733290802</t>
  </si>
  <si>
    <t>Demontáž potrubí měděného do D 64x2 mm</t>
  </si>
  <si>
    <t>1272560948</t>
  </si>
  <si>
    <t>33</t>
  </si>
  <si>
    <t>733291101</t>
  </si>
  <si>
    <t>Zkouška těsnosti potrubí měděné do D 35x1,5</t>
  </si>
  <si>
    <t>-1063676568</t>
  </si>
  <si>
    <t>34</t>
  </si>
  <si>
    <t>733291904</t>
  </si>
  <si>
    <t>Propojení potrubí měděného při opravě D 22x1 mm</t>
  </si>
  <si>
    <t>1585032811</t>
  </si>
  <si>
    <t>35</t>
  </si>
  <si>
    <t>733890801</t>
  </si>
  <si>
    <t>Přemístění potrubí demontovaného vodorovně do 100 m v objektech výšky do 6 m</t>
  </si>
  <si>
    <t>-695137129</t>
  </si>
  <si>
    <t>36</t>
  </si>
  <si>
    <t>998733102</t>
  </si>
  <si>
    <t>Přesun hmot tonážní pro rozvody potrubí v objektech v do 12 m</t>
  </si>
  <si>
    <t>1099487434</t>
  </si>
  <si>
    <t>734</t>
  </si>
  <si>
    <t>Ústřední vytápění - armatury</t>
  </si>
  <si>
    <t>37</t>
  </si>
  <si>
    <t>734200811</t>
  </si>
  <si>
    <t>Demontáž armatury závitové s jedním závitem do G 1/2</t>
  </si>
  <si>
    <t>601529336</t>
  </si>
  <si>
    <t>38</t>
  </si>
  <si>
    <t>734200811.1</t>
  </si>
  <si>
    <t>Demontáž stávající termostatické hlavice</t>
  </si>
  <si>
    <t>ks</t>
  </si>
  <si>
    <t>655588403</t>
  </si>
  <si>
    <t>39</t>
  </si>
  <si>
    <t>734200821</t>
  </si>
  <si>
    <t>Demontáž armatury závitové se dvěma závity do G 1/2</t>
  </si>
  <si>
    <t>-650618623</t>
  </si>
  <si>
    <t>40</t>
  </si>
  <si>
    <t>734200823</t>
  </si>
  <si>
    <t>Demontáž armatury závitové se dvěma závity do G 6/4</t>
  </si>
  <si>
    <t>376585435</t>
  </si>
  <si>
    <t>41</t>
  </si>
  <si>
    <t>734209103</t>
  </si>
  <si>
    <t>Montáž armatury závitové s jedním závitem G 1/2</t>
  </si>
  <si>
    <t>1739526506</t>
  </si>
  <si>
    <t>42</t>
  </si>
  <si>
    <t>734209113</t>
  </si>
  <si>
    <t>Montáž armatury závitové s dvěma závity G 1/2</t>
  </si>
  <si>
    <t>-877148542</t>
  </si>
  <si>
    <t>43</t>
  </si>
  <si>
    <t>734209114</t>
  </si>
  <si>
    <t>Montáž armatury závitové s dvěma závity G 3/4</t>
  </si>
  <si>
    <t>979033849</t>
  </si>
  <si>
    <t>44</t>
  </si>
  <si>
    <t>734209115</t>
  </si>
  <si>
    <t>Montáž armatury závitové s dvěma závity G 1</t>
  </si>
  <si>
    <t>-257236177</t>
  </si>
  <si>
    <t>45</t>
  </si>
  <si>
    <t>734209117</t>
  </si>
  <si>
    <t>Montáž armatury závitové s dvěma závity G 6/4</t>
  </si>
  <si>
    <t>429752917</t>
  </si>
  <si>
    <t>46</t>
  </si>
  <si>
    <t>734209133</t>
  </si>
  <si>
    <t>Montáž armatury závitové s čtyřmi závity G 1/2</t>
  </si>
  <si>
    <t>-2094763487</t>
  </si>
  <si>
    <t>47</t>
  </si>
  <si>
    <t>734220100</t>
  </si>
  <si>
    <t>Ventil závitový regulační přímý G 1/2 PN 20 do 100°C vyvažovací</t>
  </si>
  <si>
    <t>122810506</t>
  </si>
  <si>
    <t>48</t>
  </si>
  <si>
    <t>734220101</t>
  </si>
  <si>
    <t>Ventil závitový regulační přímý G 3/4 PN 20 do 100°C vyvažovací</t>
  </si>
  <si>
    <t>-1968042512</t>
  </si>
  <si>
    <t>49</t>
  </si>
  <si>
    <t>734220102</t>
  </si>
  <si>
    <t>Ventil závitový regulační přímý G 1 PN 20 do 100°C vyvažovací</t>
  </si>
  <si>
    <t>-818063476</t>
  </si>
  <si>
    <t>50</t>
  </si>
  <si>
    <t>734220104</t>
  </si>
  <si>
    <t>Ventil závitový regulační přímý G 6/4 PN 20 do 100°C vyvažovací</t>
  </si>
  <si>
    <t>-1132157587</t>
  </si>
  <si>
    <t>51</t>
  </si>
  <si>
    <t>734220105</t>
  </si>
  <si>
    <t>Ventil závitový regulační přímý G 2 PN 20 do 100°C vyvažovací</t>
  </si>
  <si>
    <t>358083737</t>
  </si>
  <si>
    <t>52</t>
  </si>
  <si>
    <t>734221543</t>
  </si>
  <si>
    <t>Ventil závitový termostatický rohový jednoregulační G 1/2x18 bez hlavice pro rozvod z CU nebo UH</t>
  </si>
  <si>
    <t>384278506</t>
  </si>
  <si>
    <t>53</t>
  </si>
  <si>
    <t>734221682</t>
  </si>
  <si>
    <t>Termostatická hlavice kapalinová PN 10 do 110°C otopných těles</t>
  </si>
  <si>
    <t>-223649284</t>
  </si>
  <si>
    <t>54</t>
  </si>
  <si>
    <t>734261402</t>
  </si>
  <si>
    <t>Armatura připojovací rohová G 1/2x18 PN 10 do 110°C radiátorů typu VK</t>
  </si>
  <si>
    <t>695675844</t>
  </si>
  <si>
    <t>55</t>
  </si>
  <si>
    <t>734261412</t>
  </si>
  <si>
    <t>Šroubení regulační radiátorové rohové G 1/2 bez vypouštění</t>
  </si>
  <si>
    <t>-1443979366</t>
  </si>
  <si>
    <t>56</t>
  </si>
  <si>
    <t>734291123</t>
  </si>
  <si>
    <t>Kohout plnící a vypouštěcí G 1/2 PN 10 do 90°C závitový</t>
  </si>
  <si>
    <t>758527665</t>
  </si>
  <si>
    <t>57</t>
  </si>
  <si>
    <t>734292713</t>
  </si>
  <si>
    <t>Kohout kulový přímý G 1/2 PN 42 do 185°C vnitřní závit</t>
  </si>
  <si>
    <t>-1947806662</t>
  </si>
  <si>
    <t>58</t>
  </si>
  <si>
    <t>734292715</t>
  </si>
  <si>
    <t>Kohout kulový přímý G 1 PN 42 do 185°C vnitřní závit</t>
  </si>
  <si>
    <t>-419390303</t>
  </si>
  <si>
    <t>59</t>
  </si>
  <si>
    <t>734292717</t>
  </si>
  <si>
    <t>Kohout kulový přímý G 1 1/2 PN 42 do 185°C vnitřní závit</t>
  </si>
  <si>
    <t>-1392601925</t>
  </si>
  <si>
    <t>60</t>
  </si>
  <si>
    <t>734411101</t>
  </si>
  <si>
    <t>Teploměr technický s pevným stonkem a jímkou zadní připojení průměr 63 mm délky 50 mm</t>
  </si>
  <si>
    <t>-2083490466</t>
  </si>
  <si>
    <t>61</t>
  </si>
  <si>
    <t>734890801</t>
  </si>
  <si>
    <t>Přemístění demontovaných armatur vodorovně do 100 m v objektech výšky do 6 m</t>
  </si>
  <si>
    <t>-2132745528</t>
  </si>
  <si>
    <t>62</t>
  </si>
  <si>
    <t>998734102</t>
  </si>
  <si>
    <t>Přesun hmot tonážní pro armatury v objektech v do 12 m</t>
  </si>
  <si>
    <t>-919824061</t>
  </si>
  <si>
    <t>735</t>
  </si>
  <si>
    <t>Ústřední vytápění - otopná tělesa</t>
  </si>
  <si>
    <t>63</t>
  </si>
  <si>
    <t>735000912</t>
  </si>
  <si>
    <t>Vyregulování ventilu nebo kohoutu dvojregulačního s termostatickým ovládáním</t>
  </si>
  <si>
    <t>918039468</t>
  </si>
  <si>
    <t>64</t>
  </si>
  <si>
    <t>735151272</t>
  </si>
  <si>
    <t>Otopné těleso panelové jednodeskové 1 přídavná přestupní plocha výška/délka 600/500 mm</t>
  </si>
  <si>
    <t>661175138</t>
  </si>
  <si>
    <t>65</t>
  </si>
  <si>
    <t>735151575</t>
  </si>
  <si>
    <t>Otopné těleso panelové dvoudeskové 2 přídavné přestupní plochy výška/délka 600/800 mm</t>
  </si>
  <si>
    <t>-1854450981</t>
  </si>
  <si>
    <t>66</t>
  </si>
  <si>
    <t>735151593</t>
  </si>
  <si>
    <t>Otopné těleso panelové dvoudeskové 2 přídavné přestupní plochy výška/délka 900/600 mm</t>
  </si>
  <si>
    <t>-816133831</t>
  </si>
  <si>
    <t>67</t>
  </si>
  <si>
    <t>735151594</t>
  </si>
  <si>
    <t>Otopné těleso panelové dvoudeskové 2 přídavné přestupní plochy výška/délka 900/700 mm</t>
  </si>
  <si>
    <t>-874388188</t>
  </si>
  <si>
    <t>68</t>
  </si>
  <si>
    <t>735151821</t>
  </si>
  <si>
    <t>Demontáž otopného tělesa panelového dvouřadého délka do 1500 mm</t>
  </si>
  <si>
    <t>911143412</t>
  </si>
  <si>
    <t>69</t>
  </si>
  <si>
    <t>735151822</t>
  </si>
  <si>
    <t>Demontáž otopného tělesa panelového dvouřadého délka do 2820 mm</t>
  </si>
  <si>
    <t>-1720477926</t>
  </si>
  <si>
    <t>70</t>
  </si>
  <si>
    <t>735151831</t>
  </si>
  <si>
    <t>Demontáž otopného tělesa panelového třířadého délka do 1500 mm</t>
  </si>
  <si>
    <t>-1063040480</t>
  </si>
  <si>
    <t>71</t>
  </si>
  <si>
    <t>735152272</t>
  </si>
  <si>
    <t>Otopné těleso panelové VK jednodeskové 1 přídavná přestupní plocha výška/délka 600/500mm</t>
  </si>
  <si>
    <t>-603441973</t>
  </si>
  <si>
    <t>72</t>
  </si>
  <si>
    <t>735152273</t>
  </si>
  <si>
    <t>Otopné těleso panelové VK jednodeskové 1 přídavná přestupní plocha výška/délka 600/600mm</t>
  </si>
  <si>
    <t>-798410104</t>
  </si>
  <si>
    <t>73</t>
  </si>
  <si>
    <t>735152274</t>
  </si>
  <si>
    <t>Otopné těleso panelové VK jednodeskové 1 přídavná přestupní plocha výška/délka 600/700mm</t>
  </si>
  <si>
    <t>1431940888</t>
  </si>
  <si>
    <t>74</t>
  </si>
  <si>
    <t>735152276</t>
  </si>
  <si>
    <t>Otopné těleso panelové VK jednodeskové 1 přídavná přestupní plocha výška/délka 600/900mm</t>
  </si>
  <si>
    <t>-1828580272</t>
  </si>
  <si>
    <t>75</t>
  </si>
  <si>
    <t>735152278</t>
  </si>
  <si>
    <t>Otopné těleso panel VK jednodeskové 1 přídavná přestupní plocha výška/délka 600/1100 mm</t>
  </si>
  <si>
    <t>-1958575115</t>
  </si>
  <si>
    <t>76</t>
  </si>
  <si>
    <t>735152279</t>
  </si>
  <si>
    <t>Otopné těleso panel VK jednodeskové 1 přídavná přestupní plocha výška/délka 600/1200 mm</t>
  </si>
  <si>
    <t>259861220</t>
  </si>
  <si>
    <t>77</t>
  </si>
  <si>
    <t>735152474</t>
  </si>
  <si>
    <t>Otopné těleso panelové VK dvoudeskové 1 přídavná přestupní plocha výška/délka 600/700 mm</t>
  </si>
  <si>
    <t>-601548041</t>
  </si>
  <si>
    <t>78</t>
  </si>
  <si>
    <t>735152475</t>
  </si>
  <si>
    <t>Otopné těleso panelové VK dvoudeskové 1 přídavná přestupní plocha výška/délka 600/800mm</t>
  </si>
  <si>
    <t>-796981979</t>
  </si>
  <si>
    <t>79</t>
  </si>
  <si>
    <t>735152476</t>
  </si>
  <si>
    <t>Otopné těleso panelové VK dvoudeskové 1 přídavná přestupní plocha výška/délka 600/90 mm</t>
  </si>
  <si>
    <t>241985717</t>
  </si>
  <si>
    <t>80</t>
  </si>
  <si>
    <t>735152480</t>
  </si>
  <si>
    <t>Otopné těleso panelové VK dvoudeskové 1 přídavná přestupní plocha výška/délka 600/1400mm</t>
  </si>
  <si>
    <t>-764760462</t>
  </si>
  <si>
    <t>81</t>
  </si>
  <si>
    <t>735152673</t>
  </si>
  <si>
    <t>Otopné těleso panelové VK třídeskové 3 přídavné přestupní plochy výška/délka 600/600 mm</t>
  </si>
  <si>
    <t>-1237651069</t>
  </si>
  <si>
    <t>82</t>
  </si>
  <si>
    <t>735164522</t>
  </si>
  <si>
    <t>Montáž otopného tělesa trubkového na stěny výšky tělesa přes 1340 mm</t>
  </si>
  <si>
    <t>1535118542</t>
  </si>
  <si>
    <t>83</t>
  </si>
  <si>
    <t>735164522.1</t>
  </si>
  <si>
    <t>Ocelové trubkové těleso 1500x600mm</t>
  </si>
  <si>
    <t>1419277218</t>
  </si>
  <si>
    <t>84</t>
  </si>
  <si>
    <t>735192925</t>
  </si>
  <si>
    <t>Zpětná montáž otopného tělesa panelového třířadého do 1500 mm</t>
  </si>
  <si>
    <t>1567191222</t>
  </si>
  <si>
    <t>85</t>
  </si>
  <si>
    <t>735890801</t>
  </si>
  <si>
    <t>Přemístění demontovaného otopného tělesa vodorovně 100 m v objektech výšky do 6 m</t>
  </si>
  <si>
    <t>-2001450826</t>
  </si>
  <si>
    <t>86</t>
  </si>
  <si>
    <t>998735102</t>
  </si>
  <si>
    <t>Přesun hmot tonážní pro otopná tělesa v objektech v do 12 m</t>
  </si>
  <si>
    <t>569535104</t>
  </si>
  <si>
    <t>999</t>
  </si>
  <si>
    <t>Ostatní</t>
  </si>
  <si>
    <t>87</t>
  </si>
  <si>
    <t>0030101</t>
  </si>
  <si>
    <t>Ekologická likvidace demontovaného materiálu</t>
  </si>
  <si>
    <t>512</t>
  </si>
  <si>
    <t>1977328455</t>
  </si>
  <si>
    <t>88</t>
  </si>
  <si>
    <t>0030201</t>
  </si>
  <si>
    <t>Požární těsnění prostupů potrubí do DN32 stavebními konstrukcemi mezi požárními úseky typu EI30 - EI 90 (materiál upřesněn projektem PBŘ a systémovým řešením dodavatele)</t>
  </si>
  <si>
    <t>-1474832913</t>
  </si>
  <si>
    <t>89</t>
  </si>
  <si>
    <t>999.1</t>
  </si>
  <si>
    <t>Montážní a těsnící materiál</t>
  </si>
  <si>
    <t>kg</t>
  </si>
  <si>
    <t>1650003742</t>
  </si>
  <si>
    <t>90</t>
  </si>
  <si>
    <t>HZS3111</t>
  </si>
  <si>
    <t>Stavební výpomoce při přípravě drážek a prostupů stavebními konstrukcemi (odhad) - bez zazdění</t>
  </si>
  <si>
    <t>hod</t>
  </si>
  <si>
    <t>-1322318483</t>
  </si>
  <si>
    <t>91</t>
  </si>
  <si>
    <t>HZS3111.1</t>
  </si>
  <si>
    <t>Zazdění a povrchová úprava drážek a prostupů stavebními konstrukcemi - součást projektu stavebních prací</t>
  </si>
  <si>
    <t>-1507233272</t>
  </si>
  <si>
    <t>92</t>
  </si>
  <si>
    <t>HZS3111.2</t>
  </si>
  <si>
    <t>Otevření a zpětné uzavření stávajícího podhledu v 1.PP rekonstruované části objektu - součíst projektu stavebních prací</t>
  </si>
  <si>
    <t>1684806838</t>
  </si>
  <si>
    <t>93</t>
  </si>
  <si>
    <t>HZS3112.1</t>
  </si>
  <si>
    <t>Napouštění a vypouštění systému ÚT</t>
  </si>
  <si>
    <t>-1793900504</t>
  </si>
  <si>
    <t>94</t>
  </si>
  <si>
    <t>HZS3112.2</t>
  </si>
  <si>
    <t>Topná zkouška a ost. zkoušky dle ČSN</t>
  </si>
  <si>
    <t>56055368</t>
  </si>
  <si>
    <t>95</t>
  </si>
  <si>
    <t>HZS3112.3</t>
  </si>
  <si>
    <t>Nastavení meziobjektové regulace, nastavení oběhového čerpadla</t>
  </si>
  <si>
    <t>1356570577</t>
  </si>
  <si>
    <t>96</t>
  </si>
  <si>
    <t>R009</t>
  </si>
  <si>
    <t>Dopracování prováděcí projektové dokumentace zohledňující skutečně použité výrobky a zařízení</t>
  </si>
  <si>
    <t>-1857931790</t>
  </si>
  <si>
    <t>97</t>
  </si>
  <si>
    <t>R010</t>
  </si>
  <si>
    <t>Dokumentace skutečného provedení</t>
  </si>
  <si>
    <t>1985086846</t>
  </si>
  <si>
    <t>98</t>
  </si>
  <si>
    <t>R011</t>
  </si>
  <si>
    <t>Výrobní a dílenská dokumentace</t>
  </si>
  <si>
    <t>-365550218</t>
  </si>
  <si>
    <t>99</t>
  </si>
  <si>
    <t>R015</t>
  </si>
  <si>
    <t>Doprava</t>
  </si>
  <si>
    <t>-1797674161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</si>
</sst>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1" fillId="0" borderId="14" xfId="0" applyNumberFormat="1" applyFont="1" applyBorder="1" applyAlignment="1" applyProtection="1">
      <alignment horizontal="right" vertical="center"/>
    </xf>
    <xf numFmtId="4" fontId="11" fillId="0" borderId="0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horizontal="left" vertical="center" wrapText="1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4" fontId="5" fillId="0" borderId="20" xfId="0" applyNumberFormat="1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4" fontId="25" fillId="0" borderId="12" xfId="0" applyNumberFormat="1" applyFont="1" applyBorder="1" applyAlignment="1" applyProtection="1"/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6" fillId="0" borderId="22" xfId="0" applyFont="1" applyBorder="1" applyAlignment="1" applyProtection="1">
      <alignment horizontal="center" vertical="center"/>
    </xf>
    <xf numFmtId="49" fontId="26" fillId="0" borderId="22" xfId="0" applyNumberFormat="1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center" vertical="center" wrapText="1"/>
    </xf>
    <xf numFmtId="167" fontId="26" fillId="0" borderId="22" xfId="0" applyNumberFormat="1" applyFont="1" applyBorder="1" applyAlignment="1" applyProtection="1">
      <alignment vertical="center"/>
    </xf>
    <xf numFmtId="4" fontId="26" fillId="2" borderId="22" xfId="0" applyNumberFormat="1" applyFont="1" applyFill="1" applyBorder="1" applyAlignment="1" applyProtection="1">
      <alignment vertical="center"/>
      <protection locked="0"/>
    </xf>
    <xf numFmtId="0" fontId="26" fillId="0" borderId="22" xfId="0" applyFont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</xf>
    <xf numFmtId="0" fontId="26" fillId="0" borderId="3" xfId="0" applyFont="1" applyBorder="1" applyAlignment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.83" hidden="1" customWidth="1"/>
    <col min="50" max="50" width="21.67" hidden="1" customWidth="1"/>
    <col min="51" max="51" width="21.67" hidden="1" customWidth="1"/>
    <col min="52" max="52" width="25" hidden="1" customWidth="1"/>
    <col min="53" max="53" width="25" hidden="1" customWidth="1"/>
    <col min="54" max="54" width="21.67" hidden="1" customWidth="1"/>
    <col min="55" max="55" width="19.17" hidden="1" customWidth="1"/>
    <col min="56" max="56" width="25" hidden="1" customWidth="1"/>
    <col min="57" max="57" width="21.6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5</v>
      </c>
      <c r="BV1" s="11" t="s">
        <v>6</v>
      </c>
    </row>
    <row r="2" ht="36.96" customHeight="1">
      <c r="AR2"/>
      <c r="BS2" s="12" t="s">
        <v>7</v>
      </c>
      <c r="BT2" s="12" t="s">
        <v>8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7</v>
      </c>
      <c r="BT3" s="12" t="s">
        <v>9</v>
      </c>
    </row>
    <row r="4" ht="24.96" customHeight="1">
      <c r="B4" s="16"/>
      <c r="C4" s="17"/>
      <c r="D4" s="18" t="s">
        <v>10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11</v>
      </c>
      <c r="BG4" s="20" t="s">
        <v>12</v>
      </c>
      <c r="BS4" s="12" t="s">
        <v>13</v>
      </c>
    </row>
    <row r="5" ht="12" customHeight="1">
      <c r="B5" s="16"/>
      <c r="C5" s="17"/>
      <c r="D5" s="21" t="s">
        <v>14</v>
      </c>
      <c r="E5" s="17"/>
      <c r="F5" s="17"/>
      <c r="G5" s="17"/>
      <c r="H5" s="17"/>
      <c r="I5" s="17"/>
      <c r="J5" s="17"/>
      <c r="K5" s="22" t="s">
        <v>15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G5" s="23" t="s">
        <v>16</v>
      </c>
      <c r="BS5" s="12" t="s">
        <v>7</v>
      </c>
    </row>
    <row r="6" ht="36.96" customHeight="1">
      <c r="B6" s="16"/>
      <c r="C6" s="17"/>
      <c r="D6" s="24" t="s">
        <v>17</v>
      </c>
      <c r="E6" s="17"/>
      <c r="F6" s="17"/>
      <c r="G6" s="17"/>
      <c r="H6" s="17"/>
      <c r="I6" s="17"/>
      <c r="J6" s="17"/>
      <c r="K6" s="25" t="s">
        <v>18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G6" s="26"/>
      <c r="BS6" s="12" t="s">
        <v>7</v>
      </c>
    </row>
    <row r="7" ht="12" customHeight="1">
      <c r="B7" s="16"/>
      <c r="C7" s="17"/>
      <c r="D7" s="27" t="s">
        <v>19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20</v>
      </c>
      <c r="AL7" s="17"/>
      <c r="AM7" s="17"/>
      <c r="AN7" s="22" t="s">
        <v>1</v>
      </c>
      <c r="AO7" s="17"/>
      <c r="AP7" s="17"/>
      <c r="AQ7" s="17"/>
      <c r="AR7" s="15"/>
      <c r="BG7" s="26"/>
      <c r="BS7" s="12" t="s">
        <v>7</v>
      </c>
    </row>
    <row r="8" ht="12" customHeight="1">
      <c r="B8" s="16"/>
      <c r="C8" s="17"/>
      <c r="D8" s="27" t="s">
        <v>21</v>
      </c>
      <c r="E8" s="17"/>
      <c r="F8" s="17"/>
      <c r="G8" s="17"/>
      <c r="H8" s="17"/>
      <c r="I8" s="17"/>
      <c r="J8" s="17"/>
      <c r="K8" s="22" t="s">
        <v>22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23</v>
      </c>
      <c r="AL8" s="17"/>
      <c r="AM8" s="17"/>
      <c r="AN8" s="28" t="s">
        <v>24</v>
      </c>
      <c r="AO8" s="17"/>
      <c r="AP8" s="17"/>
      <c r="AQ8" s="17"/>
      <c r="AR8" s="15"/>
      <c r="BG8" s="26"/>
      <c r="BS8" s="12" t="s">
        <v>7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G9" s="26"/>
      <c r="BS9" s="12" t="s">
        <v>7</v>
      </c>
    </row>
    <row r="10" ht="12" customHeight="1">
      <c r="B10" s="16"/>
      <c r="C10" s="17"/>
      <c r="D10" s="27" t="s">
        <v>25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26</v>
      </c>
      <c r="AL10" s="17"/>
      <c r="AM10" s="17"/>
      <c r="AN10" s="22" t="s">
        <v>1</v>
      </c>
      <c r="AO10" s="17"/>
      <c r="AP10" s="17"/>
      <c r="AQ10" s="17"/>
      <c r="AR10" s="15"/>
      <c r="BG10" s="26"/>
      <c r="BS10" s="12" t="s">
        <v>7</v>
      </c>
    </row>
    <row r="11" ht="18.48" customHeight="1">
      <c r="B11" s="16"/>
      <c r="C11" s="17"/>
      <c r="D11" s="17"/>
      <c r="E11" s="22" t="s">
        <v>27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28</v>
      </c>
      <c r="AL11" s="17"/>
      <c r="AM11" s="17"/>
      <c r="AN11" s="22" t="s">
        <v>1</v>
      </c>
      <c r="AO11" s="17"/>
      <c r="AP11" s="17"/>
      <c r="AQ11" s="17"/>
      <c r="AR11" s="15"/>
      <c r="BG11" s="26"/>
      <c r="BS11" s="12" t="s">
        <v>7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G12" s="26"/>
      <c r="BS12" s="12" t="s">
        <v>7</v>
      </c>
    </row>
    <row r="13" ht="12" customHeight="1">
      <c r="B13" s="16"/>
      <c r="C13" s="17"/>
      <c r="D13" s="27" t="s">
        <v>29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26</v>
      </c>
      <c r="AL13" s="17"/>
      <c r="AM13" s="17"/>
      <c r="AN13" s="29" t="s">
        <v>30</v>
      </c>
      <c r="AO13" s="17"/>
      <c r="AP13" s="17"/>
      <c r="AQ13" s="17"/>
      <c r="AR13" s="15"/>
      <c r="BG13" s="26"/>
      <c r="BS13" s="12" t="s">
        <v>7</v>
      </c>
    </row>
    <row r="14">
      <c r="B14" s="16"/>
      <c r="C14" s="17"/>
      <c r="D14" s="17"/>
      <c r="E14" s="29" t="s">
        <v>30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28</v>
      </c>
      <c r="AL14" s="17"/>
      <c r="AM14" s="17"/>
      <c r="AN14" s="29" t="s">
        <v>30</v>
      </c>
      <c r="AO14" s="17"/>
      <c r="AP14" s="17"/>
      <c r="AQ14" s="17"/>
      <c r="AR14" s="15"/>
      <c r="BG14" s="26"/>
      <c r="BS14" s="12" t="s">
        <v>7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G15" s="26"/>
      <c r="BS15" s="12" t="s">
        <v>4</v>
      </c>
    </row>
    <row r="16" ht="12" customHeight="1">
      <c r="B16" s="16"/>
      <c r="C16" s="17"/>
      <c r="D16" s="27" t="s">
        <v>31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26</v>
      </c>
      <c r="AL16" s="17"/>
      <c r="AM16" s="17"/>
      <c r="AN16" s="22" t="s">
        <v>1</v>
      </c>
      <c r="AO16" s="17"/>
      <c r="AP16" s="17"/>
      <c r="AQ16" s="17"/>
      <c r="AR16" s="15"/>
      <c r="BG16" s="26"/>
      <c r="BS16" s="12" t="s">
        <v>4</v>
      </c>
    </row>
    <row r="17" ht="18.48" customHeight="1">
      <c r="B17" s="16"/>
      <c r="C17" s="17"/>
      <c r="D17" s="17"/>
      <c r="E17" s="22" t="s">
        <v>32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28</v>
      </c>
      <c r="AL17" s="17"/>
      <c r="AM17" s="17"/>
      <c r="AN17" s="22" t="s">
        <v>1</v>
      </c>
      <c r="AO17" s="17"/>
      <c r="AP17" s="17"/>
      <c r="AQ17" s="17"/>
      <c r="AR17" s="15"/>
      <c r="BG17" s="26"/>
      <c r="BS17" s="12" t="s">
        <v>5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G18" s="26"/>
      <c r="BS18" s="12" t="s">
        <v>7</v>
      </c>
    </row>
    <row r="19" ht="12" customHeight="1">
      <c r="B19" s="16"/>
      <c r="C19" s="17"/>
      <c r="D19" s="27" t="s">
        <v>33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26</v>
      </c>
      <c r="AL19" s="17"/>
      <c r="AM19" s="17"/>
      <c r="AN19" s="22" t="s">
        <v>1</v>
      </c>
      <c r="AO19" s="17"/>
      <c r="AP19" s="17"/>
      <c r="AQ19" s="17"/>
      <c r="AR19" s="15"/>
      <c r="BG19" s="26"/>
      <c r="BS19" s="12" t="s">
        <v>7</v>
      </c>
    </row>
    <row r="20" ht="18.48" customHeight="1">
      <c r="B20" s="16"/>
      <c r="C20" s="17"/>
      <c r="D20" s="17"/>
      <c r="E20" s="22" t="s">
        <v>34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28</v>
      </c>
      <c r="AL20" s="17"/>
      <c r="AM20" s="17"/>
      <c r="AN20" s="22" t="s">
        <v>1</v>
      </c>
      <c r="AO20" s="17"/>
      <c r="AP20" s="17"/>
      <c r="AQ20" s="17"/>
      <c r="AR20" s="15"/>
      <c r="BG20" s="26"/>
      <c r="BS20" s="12" t="s">
        <v>5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G21" s="26"/>
    </row>
    <row r="22" ht="12" customHeight="1">
      <c r="B22" s="16"/>
      <c r="C22" s="17"/>
      <c r="D22" s="27" t="s">
        <v>35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G22" s="26"/>
    </row>
    <row r="23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G23" s="26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G24" s="26"/>
    </row>
    <row r="25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G25" s="26"/>
    </row>
    <row r="26" s="1" customFormat="1" ht="25.92" customHeight="1">
      <c r="B26" s="33"/>
      <c r="C26" s="34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G26" s="26"/>
    </row>
    <row r="27" s="1" customFormat="1" ht="6.96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G27" s="26"/>
    </row>
    <row r="28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37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38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39</v>
      </c>
      <c r="AL28" s="39"/>
      <c r="AM28" s="39"/>
      <c r="AN28" s="39"/>
      <c r="AO28" s="39"/>
      <c r="AP28" s="34"/>
      <c r="AQ28" s="34"/>
      <c r="AR28" s="38"/>
      <c r="BG28" s="26"/>
    </row>
    <row r="29" s="2" customFormat="1" ht="14.4" customHeight="1">
      <c r="B29" s="40"/>
      <c r="C29" s="41"/>
      <c r="D29" s="27" t="s">
        <v>40</v>
      </c>
      <c r="E29" s="41"/>
      <c r="F29" s="27" t="s">
        <v>41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ROUND(BB54,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ROUND(AX54, 2)</f>
        <v>0</v>
      </c>
      <c r="AL29" s="41"/>
      <c r="AM29" s="41"/>
      <c r="AN29" s="41"/>
      <c r="AO29" s="41"/>
      <c r="AP29" s="41"/>
      <c r="AQ29" s="41"/>
      <c r="AR29" s="44"/>
      <c r="BG29" s="26"/>
    </row>
    <row r="30" s="2" customFormat="1" ht="14.4" customHeight="1">
      <c r="B30" s="40"/>
      <c r="C30" s="41"/>
      <c r="D30" s="41"/>
      <c r="E30" s="41"/>
      <c r="F30" s="27" t="s">
        <v>42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ROUND(BC54,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ROUND(AY54, 2)</f>
        <v>0</v>
      </c>
      <c r="AL30" s="41"/>
      <c r="AM30" s="41"/>
      <c r="AN30" s="41"/>
      <c r="AO30" s="41"/>
      <c r="AP30" s="41"/>
      <c r="AQ30" s="41"/>
      <c r="AR30" s="44"/>
      <c r="BG30" s="26"/>
    </row>
    <row r="31" hidden="1" s="2" customFormat="1" ht="14.4" customHeight="1">
      <c r="B31" s="40"/>
      <c r="C31" s="41"/>
      <c r="D31" s="41"/>
      <c r="E31" s="41"/>
      <c r="F31" s="27" t="s">
        <v>43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ROUND(BD54,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G31" s="26"/>
    </row>
    <row r="32" hidden="1" s="2" customFormat="1" ht="14.4" customHeight="1">
      <c r="B32" s="40"/>
      <c r="C32" s="41"/>
      <c r="D32" s="41"/>
      <c r="E32" s="41"/>
      <c r="F32" s="27" t="s">
        <v>44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ROUND(BE54,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G32" s="26"/>
    </row>
    <row r="33" hidden="1" s="2" customFormat="1" ht="14.4" customHeight="1">
      <c r="B33" s="40"/>
      <c r="C33" s="41"/>
      <c r="D33" s="41"/>
      <c r="E33" s="41"/>
      <c r="F33" s="27" t="s">
        <v>45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ROUND(BF54,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G33" s="26"/>
    </row>
    <row r="34" s="1" customFormat="1" ht="6.96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G34" s="26"/>
    </row>
    <row r="35" s="1" customFormat="1" ht="25.92" customHeight="1">
      <c r="B35" s="33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49" t="s">
        <v>48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8"/>
    </row>
    <row r="36" s="1" customFormat="1" ht="6.96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</row>
    <row r="37" s="1" customFormat="1" ht="6.96" customHeight="1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</row>
    <row r="41" s="1" customFormat="1" ht="6.96" customHeight="1"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</row>
    <row r="42" s="1" customFormat="1" ht="24.96" customHeight="1">
      <c r="B42" s="33"/>
      <c r="C42" s="18" t="s">
        <v>49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</row>
    <row r="43" s="1" customFormat="1" ht="6.96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</row>
    <row r="44" s="1" customFormat="1" ht="12" customHeight="1">
      <c r="B44" s="33"/>
      <c r="C44" s="27" t="s">
        <v>14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2018/0087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8"/>
    </row>
    <row r="45" s="3" customFormat="1" ht="36.96" customHeight="1">
      <c r="B45" s="56"/>
      <c r="C45" s="57" t="s">
        <v>17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Nemocnice Stod - Oddělení následné péče 3.etapa - Rehabilitace+přístavba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</row>
    <row r="47" s="1" customFormat="1" ht="12" customHeight="1">
      <c r="B47" s="33"/>
      <c r="C47" s="27" t="s">
        <v>21</v>
      </c>
      <c r="D47" s="34"/>
      <c r="E47" s="34"/>
      <c r="F47" s="34"/>
      <c r="G47" s="34"/>
      <c r="H47" s="34"/>
      <c r="I47" s="34"/>
      <c r="J47" s="34"/>
      <c r="K47" s="34"/>
      <c r="L47" s="61" t="str">
        <f>IF(K8="","",K8)</f>
        <v>Stod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23</v>
      </c>
      <c r="AJ47" s="34"/>
      <c r="AK47" s="34"/>
      <c r="AL47" s="34"/>
      <c r="AM47" s="62" t="str">
        <f>IF(AN8= "","",AN8)</f>
        <v>28. 11. 2018</v>
      </c>
      <c r="AN47" s="62"/>
      <c r="AO47" s="34"/>
      <c r="AP47" s="34"/>
      <c r="AQ47" s="34"/>
      <c r="AR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</row>
    <row r="49" s="1" customFormat="1" ht="13.65" customHeight="1">
      <c r="B49" s="33"/>
      <c r="C49" s="27" t="s">
        <v>25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Stodská nemocnice a.s., Hradecká 600, 330 00 Stod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31</v>
      </c>
      <c r="AJ49" s="34"/>
      <c r="AK49" s="34"/>
      <c r="AL49" s="34"/>
      <c r="AM49" s="63" t="str">
        <f>IF(E17="","",E17)</f>
        <v xml:space="preserve"> </v>
      </c>
      <c r="AN49" s="34"/>
      <c r="AO49" s="34"/>
      <c r="AP49" s="34"/>
      <c r="AQ49" s="34"/>
      <c r="AR49" s="38"/>
      <c r="AS49" s="64" t="s">
        <v>50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7"/>
    </row>
    <row r="50" s="1" customFormat="1" ht="13.65" customHeight="1">
      <c r="B50" s="33"/>
      <c r="C50" s="27" t="s">
        <v>29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33</v>
      </c>
      <c r="AJ50" s="34"/>
      <c r="AK50" s="34"/>
      <c r="AL50" s="34"/>
      <c r="AM50" s="63" t="str">
        <f>IF(E20="","",E20)</f>
        <v>Jan Štětka</v>
      </c>
      <c r="AN50" s="34"/>
      <c r="AO50" s="34"/>
      <c r="AP50" s="34"/>
      <c r="AQ50" s="34"/>
      <c r="AR50" s="38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0"/>
      <c r="BE50" s="70"/>
      <c r="BF50" s="71"/>
    </row>
    <row r="51" s="1" customFormat="1" ht="10.8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4"/>
      <c r="BE51" s="74"/>
      <c r="BF51" s="75"/>
    </row>
    <row r="52" s="1" customFormat="1" ht="29.28" customHeight="1">
      <c r="B52" s="33"/>
      <c r="C52" s="76" t="s">
        <v>51</v>
      </c>
      <c r="D52" s="77"/>
      <c r="E52" s="77"/>
      <c r="F52" s="77"/>
      <c r="G52" s="77"/>
      <c r="H52" s="78"/>
      <c r="I52" s="79" t="s">
        <v>52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53</v>
      </c>
      <c r="AH52" s="77"/>
      <c r="AI52" s="77"/>
      <c r="AJ52" s="77"/>
      <c r="AK52" s="77"/>
      <c r="AL52" s="77"/>
      <c r="AM52" s="77"/>
      <c r="AN52" s="79" t="s">
        <v>54</v>
      </c>
      <c r="AO52" s="77"/>
      <c r="AP52" s="81"/>
      <c r="AQ52" s="82" t="s">
        <v>55</v>
      </c>
      <c r="AR52" s="38"/>
      <c r="AS52" s="83" t="s">
        <v>56</v>
      </c>
      <c r="AT52" s="84" t="s">
        <v>57</v>
      </c>
      <c r="AU52" s="84" t="s">
        <v>58</v>
      </c>
      <c r="AV52" s="84" t="s">
        <v>59</v>
      </c>
      <c r="AW52" s="84" t="s">
        <v>60</v>
      </c>
      <c r="AX52" s="84" t="s">
        <v>61</v>
      </c>
      <c r="AY52" s="84" t="s">
        <v>62</v>
      </c>
      <c r="AZ52" s="84" t="s">
        <v>63</v>
      </c>
      <c r="BA52" s="84" t="s">
        <v>64</v>
      </c>
      <c r="BB52" s="84" t="s">
        <v>65</v>
      </c>
      <c r="BC52" s="84" t="s">
        <v>66</v>
      </c>
      <c r="BD52" s="84" t="s">
        <v>67</v>
      </c>
      <c r="BE52" s="84" t="s">
        <v>68</v>
      </c>
      <c r="BF52" s="85" t="s">
        <v>69</v>
      </c>
    </row>
    <row r="53" s="1" customFormat="1" ht="10.8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7"/>
      <c r="BE53" s="87"/>
      <c r="BF53" s="88"/>
    </row>
    <row r="54" s="4" customFormat="1" ht="32.4" customHeight="1">
      <c r="B54" s="89"/>
      <c r="C54" s="90" t="s">
        <v>70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ROUND(AG55,2)</f>
        <v>0</v>
      </c>
      <c r="AH54" s="92"/>
      <c r="AI54" s="92"/>
      <c r="AJ54" s="92"/>
      <c r="AK54" s="92"/>
      <c r="AL54" s="92"/>
      <c r="AM54" s="92"/>
      <c r="AN54" s="93">
        <f>SUM(AG54,AV54)</f>
        <v>0</v>
      </c>
      <c r="AO54" s="93"/>
      <c r="AP54" s="93"/>
      <c r="AQ54" s="94" t="s">
        <v>1</v>
      </c>
      <c r="AR54" s="95"/>
      <c r="AS54" s="96">
        <f>ROUND(AS55,2)</f>
        <v>0</v>
      </c>
      <c r="AT54" s="97">
        <f>ROUND(AT55,2)</f>
        <v>0</v>
      </c>
      <c r="AU54" s="98">
        <f>ROUND(AU55,2)</f>
        <v>0</v>
      </c>
      <c r="AV54" s="98">
        <f>ROUND(SUM(AX54:AY54),2)</f>
        <v>0</v>
      </c>
      <c r="AW54" s="99">
        <f>ROUND(AW55,5)</f>
        <v>0</v>
      </c>
      <c r="AX54" s="98">
        <f>ROUND(BB54*L29,2)</f>
        <v>0</v>
      </c>
      <c r="AY54" s="98">
        <f>ROUND(BC54*L30,2)</f>
        <v>0</v>
      </c>
      <c r="AZ54" s="98">
        <f>ROUND(BD54*L29,2)</f>
        <v>0</v>
      </c>
      <c r="BA54" s="98">
        <f>ROUND(BE54*L30,2)</f>
        <v>0</v>
      </c>
      <c r="BB54" s="98">
        <f>ROUND(BB55,2)</f>
        <v>0</v>
      </c>
      <c r="BC54" s="98">
        <f>ROUND(BC55,2)</f>
        <v>0</v>
      </c>
      <c r="BD54" s="98">
        <f>ROUND(BD55,2)</f>
        <v>0</v>
      </c>
      <c r="BE54" s="98">
        <f>ROUND(BE55,2)</f>
        <v>0</v>
      </c>
      <c r="BF54" s="100">
        <f>ROUND(BF55,2)</f>
        <v>0</v>
      </c>
      <c r="BS54" s="101" t="s">
        <v>71</v>
      </c>
      <c r="BT54" s="101" t="s">
        <v>72</v>
      </c>
      <c r="BU54" s="102" t="s">
        <v>73</v>
      </c>
      <c r="BV54" s="101" t="s">
        <v>74</v>
      </c>
      <c r="BW54" s="101" t="s">
        <v>6</v>
      </c>
      <c r="BX54" s="101" t="s">
        <v>75</v>
      </c>
      <c r="CL54" s="101" t="s">
        <v>1</v>
      </c>
    </row>
    <row r="55" s="5" customFormat="1" ht="27" customHeight="1">
      <c r="A55" s="103" t="s">
        <v>76</v>
      </c>
      <c r="B55" s="104"/>
      <c r="C55" s="105"/>
      <c r="D55" s="106" t="s">
        <v>77</v>
      </c>
      <c r="E55" s="106"/>
      <c r="F55" s="106"/>
      <c r="G55" s="106"/>
      <c r="H55" s="106"/>
      <c r="I55" s="107"/>
      <c r="J55" s="106" t="s">
        <v>78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'2018-0087a - Vytápění'!K32</f>
        <v>0</v>
      </c>
      <c r="AH55" s="107"/>
      <c r="AI55" s="107"/>
      <c r="AJ55" s="107"/>
      <c r="AK55" s="107"/>
      <c r="AL55" s="107"/>
      <c r="AM55" s="107"/>
      <c r="AN55" s="108">
        <f>SUM(AG55,AV55)</f>
        <v>0</v>
      </c>
      <c r="AO55" s="107"/>
      <c r="AP55" s="107"/>
      <c r="AQ55" s="109" t="s">
        <v>79</v>
      </c>
      <c r="AR55" s="110"/>
      <c r="AS55" s="111">
        <f>'2018-0087a - Vytápění'!K30</f>
        <v>0</v>
      </c>
      <c r="AT55" s="112">
        <f>'2018-0087a - Vytápění'!K31</f>
        <v>0</v>
      </c>
      <c r="AU55" s="112">
        <v>0</v>
      </c>
      <c r="AV55" s="112">
        <f>ROUND(SUM(AX55:AY55),2)</f>
        <v>0</v>
      </c>
      <c r="AW55" s="113">
        <f>'2018-0087a - Vytápění'!T87</f>
        <v>0</v>
      </c>
      <c r="AX55" s="112">
        <f>'2018-0087a - Vytápění'!K35</f>
        <v>0</v>
      </c>
      <c r="AY55" s="112">
        <f>'2018-0087a - Vytápění'!K36</f>
        <v>0</v>
      </c>
      <c r="AZ55" s="112">
        <f>'2018-0087a - Vytápění'!K37</f>
        <v>0</v>
      </c>
      <c r="BA55" s="112">
        <f>'2018-0087a - Vytápění'!K38</f>
        <v>0</v>
      </c>
      <c r="BB55" s="112">
        <f>'2018-0087a - Vytápění'!F35</f>
        <v>0</v>
      </c>
      <c r="BC55" s="112">
        <f>'2018-0087a - Vytápění'!F36</f>
        <v>0</v>
      </c>
      <c r="BD55" s="112">
        <f>'2018-0087a - Vytápění'!F37</f>
        <v>0</v>
      </c>
      <c r="BE55" s="112">
        <f>'2018-0087a - Vytápění'!F38</f>
        <v>0</v>
      </c>
      <c r="BF55" s="114">
        <f>'2018-0087a - Vytápění'!F39</f>
        <v>0</v>
      </c>
      <c r="BT55" s="115" t="s">
        <v>80</v>
      </c>
      <c r="BV55" s="115" t="s">
        <v>74</v>
      </c>
      <c r="BW55" s="115" t="s">
        <v>81</v>
      </c>
      <c r="BX55" s="115" t="s">
        <v>6</v>
      </c>
      <c r="CL55" s="115" t="s">
        <v>1</v>
      </c>
      <c r="CM55" s="115" t="s">
        <v>82</v>
      </c>
    </row>
    <row r="56" s="1" customFormat="1" ht="30" customHeight="1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8"/>
    </row>
    <row r="57" s="1" customFormat="1" ht="6.96" customHeight="1"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38"/>
    </row>
  </sheetData>
  <sheetProtection sheet="1" formatColumns="0" formatRows="0" objects="1" scenarios="1" spinCount="100000" saltValue="sEF/+DqjMHzCkbJxOaGtGyVwYCfkHT24PFoGkyfzVNCCPsy7K/5dfAtp1mbCmuYmFaY0xz+ERZqq50beR/ZG0w==" hashValue="4zSgUzFuvqV5AqcqNGsSmjkUrXJZfoeM7481to9mrCD+Oj0LjkiZJB2bfwQILBKzsBnYBgzxlaF1/V42sp4mAA==" algorithmName="SHA-512" password="CC35"/>
  <mergeCells count="42"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G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2018-0087a - Vytápě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style="116" customWidth="1"/>
    <col min="10" max="10" width="23.5" style="116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M2"/>
      <c r="AT2" s="12" t="s">
        <v>81</v>
      </c>
    </row>
    <row r="3" ht="6.96" customHeight="1">
      <c r="B3" s="117"/>
      <c r="C3" s="118"/>
      <c r="D3" s="118"/>
      <c r="E3" s="118"/>
      <c r="F3" s="118"/>
      <c r="G3" s="118"/>
      <c r="H3" s="118"/>
      <c r="I3" s="119"/>
      <c r="J3" s="119"/>
      <c r="K3" s="118"/>
      <c r="L3" s="118"/>
      <c r="M3" s="15"/>
      <c r="AT3" s="12" t="s">
        <v>82</v>
      </c>
    </row>
    <row r="4" ht="24.96" customHeight="1">
      <c r="B4" s="15"/>
      <c r="D4" s="120" t="s">
        <v>83</v>
      </c>
      <c r="M4" s="15"/>
      <c r="N4" s="19" t="s">
        <v>11</v>
      </c>
      <c r="AT4" s="12" t="s">
        <v>4</v>
      </c>
    </row>
    <row r="5" ht="6.96" customHeight="1">
      <c r="B5" s="15"/>
      <c r="M5" s="15"/>
    </row>
    <row r="6" ht="12" customHeight="1">
      <c r="B6" s="15"/>
      <c r="D6" s="121" t="s">
        <v>17</v>
      </c>
      <c r="M6" s="15"/>
    </row>
    <row r="7" ht="16.5" customHeight="1">
      <c r="B7" s="15"/>
      <c r="E7" s="122" t="str">
        <f>'Rekapitulace stavby'!K6</f>
        <v>Nemocnice Stod - Oddělení následné péče 3.etapa - Rehabilitace+přístavba</v>
      </c>
      <c r="F7" s="121"/>
      <c r="G7" s="121"/>
      <c r="H7" s="121"/>
      <c r="M7" s="15"/>
    </row>
    <row r="8" s="1" customFormat="1" ht="12" customHeight="1">
      <c r="B8" s="38"/>
      <c r="D8" s="121" t="s">
        <v>84</v>
      </c>
      <c r="I8" s="123"/>
      <c r="J8" s="123"/>
      <c r="M8" s="38"/>
    </row>
    <row r="9" s="1" customFormat="1" ht="36.96" customHeight="1">
      <c r="B9" s="38"/>
      <c r="E9" s="124" t="s">
        <v>78</v>
      </c>
      <c r="F9" s="1"/>
      <c r="G9" s="1"/>
      <c r="H9" s="1"/>
      <c r="I9" s="123"/>
      <c r="J9" s="123"/>
      <c r="M9" s="38"/>
    </row>
    <row r="10" s="1" customFormat="1">
      <c r="B10" s="38"/>
      <c r="I10" s="123"/>
      <c r="J10" s="123"/>
      <c r="M10" s="38"/>
    </row>
    <row r="11" s="1" customFormat="1" ht="12" customHeight="1">
      <c r="B11" s="38"/>
      <c r="D11" s="121" t="s">
        <v>19</v>
      </c>
      <c r="F11" s="12" t="s">
        <v>1</v>
      </c>
      <c r="I11" s="125" t="s">
        <v>20</v>
      </c>
      <c r="J11" s="126" t="s">
        <v>1</v>
      </c>
      <c r="M11" s="38"/>
    </row>
    <row r="12" s="1" customFormat="1" ht="12" customHeight="1">
      <c r="B12" s="38"/>
      <c r="D12" s="121" t="s">
        <v>21</v>
      </c>
      <c r="F12" s="12" t="s">
        <v>22</v>
      </c>
      <c r="I12" s="125" t="s">
        <v>23</v>
      </c>
      <c r="J12" s="127" t="str">
        <f>'Rekapitulace stavby'!AN8</f>
        <v>28. 11. 2018</v>
      </c>
      <c r="M12" s="38"/>
    </row>
    <row r="13" s="1" customFormat="1" ht="10.8" customHeight="1">
      <c r="B13" s="38"/>
      <c r="I13" s="123"/>
      <c r="J13" s="123"/>
      <c r="M13" s="38"/>
    </row>
    <row r="14" s="1" customFormat="1" ht="12" customHeight="1">
      <c r="B14" s="38"/>
      <c r="D14" s="121" t="s">
        <v>25</v>
      </c>
      <c r="I14" s="125" t="s">
        <v>26</v>
      </c>
      <c r="J14" s="126" t="s">
        <v>1</v>
      </c>
      <c r="M14" s="38"/>
    </row>
    <row r="15" s="1" customFormat="1" ht="18" customHeight="1">
      <c r="B15" s="38"/>
      <c r="E15" s="12" t="s">
        <v>27</v>
      </c>
      <c r="I15" s="125" t="s">
        <v>28</v>
      </c>
      <c r="J15" s="126" t="s">
        <v>1</v>
      </c>
      <c r="M15" s="38"/>
    </row>
    <row r="16" s="1" customFormat="1" ht="6.96" customHeight="1">
      <c r="B16" s="38"/>
      <c r="I16" s="123"/>
      <c r="J16" s="123"/>
      <c r="M16" s="38"/>
    </row>
    <row r="17" s="1" customFormat="1" ht="12" customHeight="1">
      <c r="B17" s="38"/>
      <c r="D17" s="121" t="s">
        <v>29</v>
      </c>
      <c r="I17" s="125" t="s">
        <v>26</v>
      </c>
      <c r="J17" s="28" t="str">
        <f>'Rekapitulace stavby'!AN13</f>
        <v>Vyplň údaj</v>
      </c>
      <c r="M17" s="38"/>
    </row>
    <row r="18" s="1" customFormat="1" ht="18" customHeight="1">
      <c r="B18" s="38"/>
      <c r="E18" s="28" t="str">
        <f>'Rekapitulace stavby'!E14</f>
        <v>Vyplň údaj</v>
      </c>
      <c r="F18" s="12"/>
      <c r="G18" s="12"/>
      <c r="H18" s="12"/>
      <c r="I18" s="125" t="s">
        <v>28</v>
      </c>
      <c r="J18" s="28" t="str">
        <f>'Rekapitulace stavby'!AN14</f>
        <v>Vyplň údaj</v>
      </c>
      <c r="M18" s="38"/>
    </row>
    <row r="19" s="1" customFormat="1" ht="6.96" customHeight="1">
      <c r="B19" s="38"/>
      <c r="I19" s="123"/>
      <c r="J19" s="123"/>
      <c r="M19" s="38"/>
    </row>
    <row r="20" s="1" customFormat="1" ht="12" customHeight="1">
      <c r="B20" s="38"/>
      <c r="D20" s="121" t="s">
        <v>31</v>
      </c>
      <c r="I20" s="125" t="s">
        <v>26</v>
      </c>
      <c r="J20" s="126" t="str">
        <f>IF('Rekapitulace stavby'!AN16="","",'Rekapitulace stavby'!AN16)</f>
        <v/>
      </c>
      <c r="M20" s="38"/>
    </row>
    <row r="21" s="1" customFormat="1" ht="18" customHeight="1">
      <c r="B21" s="38"/>
      <c r="E21" s="12" t="str">
        <f>IF('Rekapitulace stavby'!E17="","",'Rekapitulace stavby'!E17)</f>
        <v xml:space="preserve"> </v>
      </c>
      <c r="I21" s="125" t="s">
        <v>28</v>
      </c>
      <c r="J21" s="126" t="str">
        <f>IF('Rekapitulace stavby'!AN17="","",'Rekapitulace stavby'!AN17)</f>
        <v/>
      </c>
      <c r="M21" s="38"/>
    </row>
    <row r="22" s="1" customFormat="1" ht="6.96" customHeight="1">
      <c r="B22" s="38"/>
      <c r="I22" s="123"/>
      <c r="J22" s="123"/>
      <c r="M22" s="38"/>
    </row>
    <row r="23" s="1" customFormat="1" ht="12" customHeight="1">
      <c r="B23" s="38"/>
      <c r="D23" s="121" t="s">
        <v>33</v>
      </c>
      <c r="I23" s="125" t="s">
        <v>26</v>
      </c>
      <c r="J23" s="126" t="s">
        <v>1</v>
      </c>
      <c r="M23" s="38"/>
    </row>
    <row r="24" s="1" customFormat="1" ht="18" customHeight="1">
      <c r="B24" s="38"/>
      <c r="E24" s="12" t="s">
        <v>34</v>
      </c>
      <c r="I24" s="125" t="s">
        <v>28</v>
      </c>
      <c r="J24" s="126" t="s">
        <v>1</v>
      </c>
      <c r="M24" s="38"/>
    </row>
    <row r="25" s="1" customFormat="1" ht="6.96" customHeight="1">
      <c r="B25" s="38"/>
      <c r="I25" s="123"/>
      <c r="J25" s="123"/>
      <c r="M25" s="38"/>
    </row>
    <row r="26" s="1" customFormat="1" ht="12" customHeight="1">
      <c r="B26" s="38"/>
      <c r="D26" s="121" t="s">
        <v>35</v>
      </c>
      <c r="I26" s="123"/>
      <c r="J26" s="123"/>
      <c r="M26" s="38"/>
    </row>
    <row r="27" s="6" customFormat="1" ht="16.5" customHeight="1">
      <c r="B27" s="128"/>
      <c r="E27" s="129" t="s">
        <v>1</v>
      </c>
      <c r="F27" s="129"/>
      <c r="G27" s="129"/>
      <c r="H27" s="129"/>
      <c r="I27" s="130"/>
      <c r="J27" s="130"/>
      <c r="M27" s="128"/>
    </row>
    <row r="28" s="1" customFormat="1" ht="6.96" customHeight="1">
      <c r="B28" s="38"/>
      <c r="I28" s="123"/>
      <c r="J28" s="123"/>
      <c r="M28" s="38"/>
    </row>
    <row r="29" s="1" customFormat="1" ht="6.96" customHeight="1">
      <c r="B29" s="38"/>
      <c r="D29" s="66"/>
      <c r="E29" s="66"/>
      <c r="F29" s="66"/>
      <c r="G29" s="66"/>
      <c r="H29" s="66"/>
      <c r="I29" s="131"/>
      <c r="J29" s="131"/>
      <c r="K29" s="66"/>
      <c r="L29" s="66"/>
      <c r="M29" s="38"/>
    </row>
    <row r="30" s="1" customFormat="1">
      <c r="B30" s="38"/>
      <c r="E30" s="121" t="s">
        <v>85</v>
      </c>
      <c r="I30" s="123"/>
      <c r="J30" s="123"/>
      <c r="K30" s="132">
        <f>I61</f>
        <v>0</v>
      </c>
      <c r="M30" s="38"/>
    </row>
    <row r="31" s="1" customFormat="1">
      <c r="B31" s="38"/>
      <c r="E31" s="121" t="s">
        <v>86</v>
      </c>
      <c r="I31" s="123"/>
      <c r="J31" s="123"/>
      <c r="K31" s="132">
        <f>J61</f>
        <v>0</v>
      </c>
      <c r="M31" s="38"/>
    </row>
    <row r="32" s="1" customFormat="1" ht="25.44" customHeight="1">
      <c r="B32" s="38"/>
      <c r="D32" s="133" t="s">
        <v>36</v>
      </c>
      <c r="I32" s="123"/>
      <c r="J32" s="123"/>
      <c r="K32" s="134">
        <f>ROUND(K87, 2)</f>
        <v>0</v>
      </c>
      <c r="M32" s="38"/>
    </row>
    <row r="33" s="1" customFormat="1" ht="6.96" customHeight="1">
      <c r="B33" s="38"/>
      <c r="D33" s="66"/>
      <c r="E33" s="66"/>
      <c r="F33" s="66"/>
      <c r="G33" s="66"/>
      <c r="H33" s="66"/>
      <c r="I33" s="131"/>
      <c r="J33" s="131"/>
      <c r="K33" s="66"/>
      <c r="L33" s="66"/>
      <c r="M33" s="38"/>
    </row>
    <row r="34" s="1" customFormat="1" ht="14.4" customHeight="1">
      <c r="B34" s="38"/>
      <c r="F34" s="135" t="s">
        <v>38</v>
      </c>
      <c r="I34" s="136" t="s">
        <v>37</v>
      </c>
      <c r="J34" s="123"/>
      <c r="K34" s="135" t="s">
        <v>39</v>
      </c>
      <c r="M34" s="38"/>
    </row>
    <row r="35" s="1" customFormat="1" ht="14.4" customHeight="1">
      <c r="B35" s="38"/>
      <c r="D35" s="121" t="s">
        <v>40</v>
      </c>
      <c r="E35" s="121" t="s">
        <v>41</v>
      </c>
      <c r="F35" s="132">
        <f>ROUND((SUM(BE87:BE192)),  2)</f>
        <v>0</v>
      </c>
      <c r="I35" s="137">
        <v>0.20999999999999999</v>
      </c>
      <c r="J35" s="123"/>
      <c r="K35" s="132">
        <f>ROUND(((SUM(BE87:BE192))*I35),  2)</f>
        <v>0</v>
      </c>
      <c r="M35" s="38"/>
    </row>
    <row r="36" s="1" customFormat="1" ht="14.4" customHeight="1">
      <c r="B36" s="38"/>
      <c r="E36" s="121" t="s">
        <v>42</v>
      </c>
      <c r="F36" s="132">
        <f>ROUND((SUM(BF87:BF192)),  2)</f>
        <v>0</v>
      </c>
      <c r="I36" s="137">
        <v>0.14999999999999999</v>
      </c>
      <c r="J36" s="123"/>
      <c r="K36" s="132">
        <f>ROUND(((SUM(BF87:BF192))*I36),  2)</f>
        <v>0</v>
      </c>
      <c r="M36" s="38"/>
    </row>
    <row r="37" hidden="1" s="1" customFormat="1" ht="14.4" customHeight="1">
      <c r="B37" s="38"/>
      <c r="E37" s="121" t="s">
        <v>43</v>
      </c>
      <c r="F37" s="132">
        <f>ROUND((SUM(BG87:BG192)),  2)</f>
        <v>0</v>
      </c>
      <c r="I37" s="137">
        <v>0.20999999999999999</v>
      </c>
      <c r="J37" s="123"/>
      <c r="K37" s="132">
        <f>0</f>
        <v>0</v>
      </c>
      <c r="M37" s="38"/>
    </row>
    <row r="38" hidden="1" s="1" customFormat="1" ht="14.4" customHeight="1">
      <c r="B38" s="38"/>
      <c r="E38" s="121" t="s">
        <v>44</v>
      </c>
      <c r="F38" s="132">
        <f>ROUND((SUM(BH87:BH192)),  2)</f>
        <v>0</v>
      </c>
      <c r="I38" s="137">
        <v>0.14999999999999999</v>
      </c>
      <c r="J38" s="123"/>
      <c r="K38" s="132">
        <f>0</f>
        <v>0</v>
      </c>
      <c r="M38" s="38"/>
    </row>
    <row r="39" hidden="1" s="1" customFormat="1" ht="14.4" customHeight="1">
      <c r="B39" s="38"/>
      <c r="E39" s="121" t="s">
        <v>45</v>
      </c>
      <c r="F39" s="132">
        <f>ROUND((SUM(BI87:BI192)),  2)</f>
        <v>0</v>
      </c>
      <c r="I39" s="137">
        <v>0</v>
      </c>
      <c r="J39" s="123"/>
      <c r="K39" s="132">
        <f>0</f>
        <v>0</v>
      </c>
      <c r="M39" s="38"/>
    </row>
    <row r="40" s="1" customFormat="1" ht="6.96" customHeight="1">
      <c r="B40" s="38"/>
      <c r="I40" s="123"/>
      <c r="J40" s="123"/>
      <c r="M40" s="38"/>
    </row>
    <row r="41" s="1" customFormat="1" ht="25.44" customHeight="1">
      <c r="B41" s="38"/>
      <c r="C41" s="138"/>
      <c r="D41" s="139" t="s">
        <v>46</v>
      </c>
      <c r="E41" s="140"/>
      <c r="F41" s="140"/>
      <c r="G41" s="141" t="s">
        <v>47</v>
      </c>
      <c r="H41" s="142" t="s">
        <v>48</v>
      </c>
      <c r="I41" s="143"/>
      <c r="J41" s="143"/>
      <c r="K41" s="144">
        <f>SUM(K32:K39)</f>
        <v>0</v>
      </c>
      <c r="L41" s="145"/>
      <c r="M41" s="38"/>
    </row>
    <row r="42" s="1" customFormat="1" ht="14.4" customHeight="1">
      <c r="B42" s="146"/>
      <c r="C42" s="147"/>
      <c r="D42" s="147"/>
      <c r="E42" s="147"/>
      <c r="F42" s="147"/>
      <c r="G42" s="147"/>
      <c r="H42" s="147"/>
      <c r="I42" s="148"/>
      <c r="J42" s="148"/>
      <c r="K42" s="147"/>
      <c r="L42" s="147"/>
      <c r="M42" s="38"/>
    </row>
    <row r="46" s="1" customFormat="1" ht="6.96" customHeight="1">
      <c r="B46" s="149"/>
      <c r="C46" s="150"/>
      <c r="D46" s="150"/>
      <c r="E46" s="150"/>
      <c r="F46" s="150"/>
      <c r="G46" s="150"/>
      <c r="H46" s="150"/>
      <c r="I46" s="151"/>
      <c r="J46" s="151"/>
      <c r="K46" s="150"/>
      <c r="L46" s="150"/>
      <c r="M46" s="38"/>
    </row>
    <row r="47" s="1" customFormat="1" ht="24.96" customHeight="1">
      <c r="B47" s="33"/>
      <c r="C47" s="18" t="s">
        <v>87</v>
      </c>
      <c r="D47" s="34"/>
      <c r="E47" s="34"/>
      <c r="F47" s="34"/>
      <c r="G47" s="34"/>
      <c r="H47" s="34"/>
      <c r="I47" s="123"/>
      <c r="J47" s="123"/>
      <c r="K47" s="34"/>
      <c r="L47" s="34"/>
      <c r="M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123"/>
      <c r="J48" s="123"/>
      <c r="K48" s="34"/>
      <c r="L48" s="34"/>
      <c r="M48" s="38"/>
    </row>
    <row r="49" s="1" customFormat="1" ht="12" customHeight="1">
      <c r="B49" s="33"/>
      <c r="C49" s="27" t="s">
        <v>17</v>
      </c>
      <c r="D49" s="34"/>
      <c r="E49" s="34"/>
      <c r="F49" s="34"/>
      <c r="G49" s="34"/>
      <c r="H49" s="34"/>
      <c r="I49" s="123"/>
      <c r="J49" s="123"/>
      <c r="K49" s="34"/>
      <c r="L49" s="34"/>
      <c r="M49" s="38"/>
    </row>
    <row r="50" s="1" customFormat="1" ht="16.5" customHeight="1">
      <c r="B50" s="33"/>
      <c r="C50" s="34"/>
      <c r="D50" s="34"/>
      <c r="E50" s="152" t="str">
        <f>E7</f>
        <v>Nemocnice Stod - Oddělení následné péče 3.etapa - Rehabilitace+přístavba</v>
      </c>
      <c r="F50" s="27"/>
      <c r="G50" s="27"/>
      <c r="H50" s="27"/>
      <c r="I50" s="123"/>
      <c r="J50" s="123"/>
      <c r="K50" s="34"/>
      <c r="L50" s="34"/>
      <c r="M50" s="38"/>
    </row>
    <row r="51" s="1" customFormat="1" ht="12" customHeight="1">
      <c r="B51" s="33"/>
      <c r="C51" s="27" t="s">
        <v>84</v>
      </c>
      <c r="D51" s="34"/>
      <c r="E51" s="34"/>
      <c r="F51" s="34"/>
      <c r="G51" s="34"/>
      <c r="H51" s="34"/>
      <c r="I51" s="123"/>
      <c r="J51" s="123"/>
      <c r="K51" s="34"/>
      <c r="L51" s="34"/>
      <c r="M51" s="38"/>
    </row>
    <row r="52" s="1" customFormat="1" ht="16.5" customHeight="1">
      <c r="B52" s="33"/>
      <c r="C52" s="34"/>
      <c r="D52" s="34"/>
      <c r="E52" s="59" t="str">
        <f>E9</f>
        <v>Vytápění</v>
      </c>
      <c r="F52" s="34"/>
      <c r="G52" s="34"/>
      <c r="H52" s="34"/>
      <c r="I52" s="123"/>
      <c r="J52" s="123"/>
      <c r="K52" s="34"/>
      <c r="L52" s="34"/>
      <c r="M52" s="38"/>
    </row>
    <row r="53" s="1" customFormat="1" ht="6.96" customHeight="1">
      <c r="B53" s="33"/>
      <c r="C53" s="34"/>
      <c r="D53" s="34"/>
      <c r="E53" s="34"/>
      <c r="F53" s="34"/>
      <c r="G53" s="34"/>
      <c r="H53" s="34"/>
      <c r="I53" s="123"/>
      <c r="J53" s="123"/>
      <c r="K53" s="34"/>
      <c r="L53" s="34"/>
      <c r="M53" s="38"/>
    </row>
    <row r="54" s="1" customFormat="1" ht="12" customHeight="1">
      <c r="B54" s="33"/>
      <c r="C54" s="27" t="s">
        <v>21</v>
      </c>
      <c r="D54" s="34"/>
      <c r="E54" s="34"/>
      <c r="F54" s="22" t="str">
        <f>F12</f>
        <v>Stod</v>
      </c>
      <c r="G54" s="34"/>
      <c r="H54" s="34"/>
      <c r="I54" s="125" t="s">
        <v>23</v>
      </c>
      <c r="J54" s="127" t="str">
        <f>IF(J12="","",J12)</f>
        <v>28. 11. 2018</v>
      </c>
      <c r="K54" s="34"/>
      <c r="L54" s="34"/>
      <c r="M54" s="38"/>
    </row>
    <row r="55" s="1" customFormat="1" ht="6.96" customHeight="1">
      <c r="B55" s="33"/>
      <c r="C55" s="34"/>
      <c r="D55" s="34"/>
      <c r="E55" s="34"/>
      <c r="F55" s="34"/>
      <c r="G55" s="34"/>
      <c r="H55" s="34"/>
      <c r="I55" s="123"/>
      <c r="J55" s="123"/>
      <c r="K55" s="34"/>
      <c r="L55" s="34"/>
      <c r="M55" s="38"/>
    </row>
    <row r="56" s="1" customFormat="1" ht="13.65" customHeight="1">
      <c r="B56" s="33"/>
      <c r="C56" s="27" t="s">
        <v>25</v>
      </c>
      <c r="D56" s="34"/>
      <c r="E56" s="34"/>
      <c r="F56" s="22" t="str">
        <f>E15</f>
        <v>Stodská nemocnice a.s., Hradecká 600, 330 00 Stod</v>
      </c>
      <c r="G56" s="34"/>
      <c r="H56" s="34"/>
      <c r="I56" s="125" t="s">
        <v>31</v>
      </c>
      <c r="J56" s="153" t="str">
        <f>E21</f>
        <v xml:space="preserve"> </v>
      </c>
      <c r="K56" s="34"/>
      <c r="L56" s="34"/>
      <c r="M56" s="38"/>
    </row>
    <row r="57" s="1" customFormat="1" ht="13.65" customHeight="1">
      <c r="B57" s="33"/>
      <c r="C57" s="27" t="s">
        <v>29</v>
      </c>
      <c r="D57" s="34"/>
      <c r="E57" s="34"/>
      <c r="F57" s="22" t="str">
        <f>IF(E18="","",E18)</f>
        <v>Vyplň údaj</v>
      </c>
      <c r="G57" s="34"/>
      <c r="H57" s="34"/>
      <c r="I57" s="125" t="s">
        <v>33</v>
      </c>
      <c r="J57" s="153" t="str">
        <f>E24</f>
        <v>Jan Štětka</v>
      </c>
      <c r="K57" s="34"/>
      <c r="L57" s="34"/>
      <c r="M57" s="38"/>
    </row>
    <row r="58" s="1" customFormat="1" ht="10.32" customHeight="1">
      <c r="B58" s="33"/>
      <c r="C58" s="34"/>
      <c r="D58" s="34"/>
      <c r="E58" s="34"/>
      <c r="F58" s="34"/>
      <c r="G58" s="34"/>
      <c r="H58" s="34"/>
      <c r="I58" s="123"/>
      <c r="J58" s="123"/>
      <c r="K58" s="34"/>
      <c r="L58" s="34"/>
      <c r="M58" s="38"/>
    </row>
    <row r="59" s="1" customFormat="1" ht="29.28" customHeight="1">
      <c r="B59" s="33"/>
      <c r="C59" s="154" t="s">
        <v>88</v>
      </c>
      <c r="D59" s="155"/>
      <c r="E59" s="155"/>
      <c r="F59" s="155"/>
      <c r="G59" s="155"/>
      <c r="H59" s="155"/>
      <c r="I59" s="156" t="s">
        <v>89</v>
      </c>
      <c r="J59" s="156" t="s">
        <v>90</v>
      </c>
      <c r="K59" s="157" t="s">
        <v>91</v>
      </c>
      <c r="L59" s="155"/>
      <c r="M59" s="38"/>
    </row>
    <row r="60" s="1" customFormat="1" ht="10.32" customHeight="1">
      <c r="B60" s="33"/>
      <c r="C60" s="34"/>
      <c r="D60" s="34"/>
      <c r="E60" s="34"/>
      <c r="F60" s="34"/>
      <c r="G60" s="34"/>
      <c r="H60" s="34"/>
      <c r="I60" s="123"/>
      <c r="J60" s="123"/>
      <c r="K60" s="34"/>
      <c r="L60" s="34"/>
      <c r="M60" s="38"/>
    </row>
    <row r="61" s="1" customFormat="1" ht="22.8" customHeight="1">
      <c r="B61" s="33"/>
      <c r="C61" s="158" t="s">
        <v>92</v>
      </c>
      <c r="D61" s="34"/>
      <c r="E61" s="34"/>
      <c r="F61" s="34"/>
      <c r="G61" s="34"/>
      <c r="H61" s="34"/>
      <c r="I61" s="159">
        <f>Q87</f>
        <v>0</v>
      </c>
      <c r="J61" s="159">
        <f>R87</f>
        <v>0</v>
      </c>
      <c r="K61" s="93">
        <f>K87</f>
        <v>0</v>
      </c>
      <c r="L61" s="34"/>
      <c r="M61" s="38"/>
      <c r="AU61" s="12" t="s">
        <v>93</v>
      </c>
    </row>
    <row r="62" s="7" customFormat="1" ht="24.96" customHeight="1">
      <c r="B62" s="160"/>
      <c r="C62" s="161"/>
      <c r="D62" s="162" t="s">
        <v>94</v>
      </c>
      <c r="E62" s="163"/>
      <c r="F62" s="163"/>
      <c r="G62" s="163"/>
      <c r="H62" s="163"/>
      <c r="I62" s="164">
        <f>Q88</f>
        <v>0</v>
      </c>
      <c r="J62" s="164">
        <f>R88</f>
        <v>0</v>
      </c>
      <c r="K62" s="165">
        <f>K88</f>
        <v>0</v>
      </c>
      <c r="L62" s="161"/>
      <c r="M62" s="166"/>
    </row>
    <row r="63" s="8" customFormat="1" ht="19.92" customHeight="1">
      <c r="B63" s="167"/>
      <c r="C63" s="168"/>
      <c r="D63" s="169" t="s">
        <v>95</v>
      </c>
      <c r="E63" s="170"/>
      <c r="F63" s="170"/>
      <c r="G63" s="170"/>
      <c r="H63" s="170"/>
      <c r="I63" s="171">
        <f>Q89</f>
        <v>0</v>
      </c>
      <c r="J63" s="171">
        <f>R89</f>
        <v>0</v>
      </c>
      <c r="K63" s="172">
        <f>K89</f>
        <v>0</v>
      </c>
      <c r="L63" s="168"/>
      <c r="M63" s="173"/>
    </row>
    <row r="64" s="8" customFormat="1" ht="19.92" customHeight="1">
      <c r="B64" s="167"/>
      <c r="C64" s="168"/>
      <c r="D64" s="169" t="s">
        <v>96</v>
      </c>
      <c r="E64" s="170"/>
      <c r="F64" s="170"/>
      <c r="G64" s="170"/>
      <c r="H64" s="170"/>
      <c r="I64" s="171">
        <f>Q106</f>
        <v>0</v>
      </c>
      <c r="J64" s="171">
        <f>R106</f>
        <v>0</v>
      </c>
      <c r="K64" s="172">
        <f>K106</f>
        <v>0</v>
      </c>
      <c r="L64" s="168"/>
      <c r="M64" s="173"/>
    </row>
    <row r="65" s="8" customFormat="1" ht="19.92" customHeight="1">
      <c r="B65" s="167"/>
      <c r="C65" s="168"/>
      <c r="D65" s="169" t="s">
        <v>97</v>
      </c>
      <c r="E65" s="170"/>
      <c r="F65" s="170"/>
      <c r="G65" s="170"/>
      <c r="H65" s="170"/>
      <c r="I65" s="171">
        <f>Q127</f>
        <v>0</v>
      </c>
      <c r="J65" s="171">
        <f>R127</f>
        <v>0</v>
      </c>
      <c r="K65" s="172">
        <f>K127</f>
        <v>0</v>
      </c>
      <c r="L65" s="168"/>
      <c r="M65" s="173"/>
    </row>
    <row r="66" s="8" customFormat="1" ht="19.92" customHeight="1">
      <c r="B66" s="167"/>
      <c r="C66" s="168"/>
      <c r="D66" s="169" t="s">
        <v>98</v>
      </c>
      <c r="E66" s="170"/>
      <c r="F66" s="170"/>
      <c r="G66" s="170"/>
      <c r="H66" s="170"/>
      <c r="I66" s="171">
        <f>Q154</f>
        <v>0</v>
      </c>
      <c r="J66" s="171">
        <f>R154</f>
        <v>0</v>
      </c>
      <c r="K66" s="172">
        <f>K154</f>
        <v>0</v>
      </c>
      <c r="L66" s="168"/>
      <c r="M66" s="173"/>
    </row>
    <row r="67" s="8" customFormat="1" ht="19.92" customHeight="1">
      <c r="B67" s="167"/>
      <c r="C67" s="168"/>
      <c r="D67" s="169" t="s">
        <v>99</v>
      </c>
      <c r="E67" s="170"/>
      <c r="F67" s="170"/>
      <c r="G67" s="170"/>
      <c r="H67" s="170"/>
      <c r="I67" s="171">
        <f>Q179</f>
        <v>0</v>
      </c>
      <c r="J67" s="171">
        <f>R179</f>
        <v>0</v>
      </c>
      <c r="K67" s="172">
        <f>K179</f>
        <v>0</v>
      </c>
      <c r="L67" s="168"/>
      <c r="M67" s="173"/>
    </row>
    <row r="68" s="1" customFormat="1" ht="21.84" customHeight="1">
      <c r="B68" s="33"/>
      <c r="C68" s="34"/>
      <c r="D68" s="34"/>
      <c r="E68" s="34"/>
      <c r="F68" s="34"/>
      <c r="G68" s="34"/>
      <c r="H68" s="34"/>
      <c r="I68" s="123"/>
      <c r="J68" s="123"/>
      <c r="K68" s="34"/>
      <c r="L68" s="34"/>
      <c r="M68" s="38"/>
    </row>
    <row r="69" s="1" customFormat="1" ht="6.96" customHeight="1">
      <c r="B69" s="52"/>
      <c r="C69" s="53"/>
      <c r="D69" s="53"/>
      <c r="E69" s="53"/>
      <c r="F69" s="53"/>
      <c r="G69" s="53"/>
      <c r="H69" s="53"/>
      <c r="I69" s="148"/>
      <c r="J69" s="148"/>
      <c r="K69" s="53"/>
      <c r="L69" s="53"/>
      <c r="M69" s="38"/>
    </row>
    <row r="73" s="1" customFormat="1" ht="6.96" customHeight="1">
      <c r="B73" s="54"/>
      <c r="C73" s="55"/>
      <c r="D73" s="55"/>
      <c r="E73" s="55"/>
      <c r="F73" s="55"/>
      <c r="G73" s="55"/>
      <c r="H73" s="55"/>
      <c r="I73" s="151"/>
      <c r="J73" s="151"/>
      <c r="K73" s="55"/>
      <c r="L73" s="55"/>
      <c r="M73" s="38"/>
    </row>
    <row r="74" s="1" customFormat="1" ht="24.96" customHeight="1">
      <c r="B74" s="33"/>
      <c r="C74" s="18" t="s">
        <v>100</v>
      </c>
      <c r="D74" s="34"/>
      <c r="E74" s="34"/>
      <c r="F74" s="34"/>
      <c r="G74" s="34"/>
      <c r="H74" s="34"/>
      <c r="I74" s="123"/>
      <c r="J74" s="123"/>
      <c r="K74" s="34"/>
      <c r="L74" s="34"/>
      <c r="M74" s="38"/>
    </row>
    <row r="75" s="1" customFormat="1" ht="6.96" customHeight="1">
      <c r="B75" s="33"/>
      <c r="C75" s="34"/>
      <c r="D75" s="34"/>
      <c r="E75" s="34"/>
      <c r="F75" s="34"/>
      <c r="G75" s="34"/>
      <c r="H75" s="34"/>
      <c r="I75" s="123"/>
      <c r="J75" s="123"/>
      <c r="K75" s="34"/>
      <c r="L75" s="34"/>
      <c r="M75" s="38"/>
    </row>
    <row r="76" s="1" customFormat="1" ht="12" customHeight="1">
      <c r="B76" s="33"/>
      <c r="C76" s="27" t="s">
        <v>17</v>
      </c>
      <c r="D76" s="34"/>
      <c r="E76" s="34"/>
      <c r="F76" s="34"/>
      <c r="G76" s="34"/>
      <c r="H76" s="34"/>
      <c r="I76" s="123"/>
      <c r="J76" s="123"/>
      <c r="K76" s="34"/>
      <c r="L76" s="34"/>
      <c r="M76" s="38"/>
    </row>
    <row r="77" s="1" customFormat="1" ht="16.5" customHeight="1">
      <c r="B77" s="33"/>
      <c r="C77" s="34"/>
      <c r="D77" s="34"/>
      <c r="E77" s="152" t="str">
        <f>E7</f>
        <v>Nemocnice Stod - Oddělení následné péče 3.etapa - Rehabilitace+přístavba</v>
      </c>
      <c r="F77" s="27"/>
      <c r="G77" s="27"/>
      <c r="H77" s="27"/>
      <c r="I77" s="123"/>
      <c r="J77" s="123"/>
      <c r="K77" s="34"/>
      <c r="L77" s="34"/>
      <c r="M77" s="38"/>
    </row>
    <row r="78" s="1" customFormat="1" ht="12" customHeight="1">
      <c r="B78" s="33"/>
      <c r="C78" s="27" t="s">
        <v>84</v>
      </c>
      <c r="D78" s="34"/>
      <c r="E78" s="34"/>
      <c r="F78" s="34"/>
      <c r="G78" s="34"/>
      <c r="H78" s="34"/>
      <c r="I78" s="123"/>
      <c r="J78" s="123"/>
      <c r="K78" s="34"/>
      <c r="L78" s="34"/>
      <c r="M78" s="38"/>
    </row>
    <row r="79" s="1" customFormat="1" ht="16.5" customHeight="1">
      <c r="B79" s="33"/>
      <c r="C79" s="34"/>
      <c r="D79" s="34"/>
      <c r="E79" s="59" t="str">
        <f>E9</f>
        <v>Vytápění</v>
      </c>
      <c r="F79" s="34"/>
      <c r="G79" s="34"/>
      <c r="H79" s="34"/>
      <c r="I79" s="123"/>
      <c r="J79" s="123"/>
      <c r="K79" s="34"/>
      <c r="L79" s="34"/>
      <c r="M79" s="38"/>
    </row>
    <row r="80" s="1" customFormat="1" ht="6.96" customHeight="1">
      <c r="B80" s="33"/>
      <c r="C80" s="34"/>
      <c r="D80" s="34"/>
      <c r="E80" s="34"/>
      <c r="F80" s="34"/>
      <c r="G80" s="34"/>
      <c r="H80" s="34"/>
      <c r="I80" s="123"/>
      <c r="J80" s="123"/>
      <c r="K80" s="34"/>
      <c r="L80" s="34"/>
      <c r="M80" s="38"/>
    </row>
    <row r="81" s="1" customFormat="1" ht="12" customHeight="1">
      <c r="B81" s="33"/>
      <c r="C81" s="27" t="s">
        <v>21</v>
      </c>
      <c r="D81" s="34"/>
      <c r="E81" s="34"/>
      <c r="F81" s="22" t="str">
        <f>F12</f>
        <v>Stod</v>
      </c>
      <c r="G81" s="34"/>
      <c r="H81" s="34"/>
      <c r="I81" s="125" t="s">
        <v>23</v>
      </c>
      <c r="J81" s="127" t="str">
        <f>IF(J12="","",J12)</f>
        <v>28. 11. 2018</v>
      </c>
      <c r="K81" s="34"/>
      <c r="L81" s="34"/>
      <c r="M81" s="38"/>
    </row>
    <row r="82" s="1" customFormat="1" ht="6.96" customHeight="1">
      <c r="B82" s="33"/>
      <c r="C82" s="34"/>
      <c r="D82" s="34"/>
      <c r="E82" s="34"/>
      <c r="F82" s="34"/>
      <c r="G82" s="34"/>
      <c r="H82" s="34"/>
      <c r="I82" s="123"/>
      <c r="J82" s="123"/>
      <c r="K82" s="34"/>
      <c r="L82" s="34"/>
      <c r="M82" s="38"/>
    </row>
    <row r="83" s="1" customFormat="1" ht="13.65" customHeight="1">
      <c r="B83" s="33"/>
      <c r="C83" s="27" t="s">
        <v>25</v>
      </c>
      <c r="D83" s="34"/>
      <c r="E83" s="34"/>
      <c r="F83" s="22" t="str">
        <f>E15</f>
        <v>Stodská nemocnice a.s., Hradecká 600, 330 00 Stod</v>
      </c>
      <c r="G83" s="34"/>
      <c r="H83" s="34"/>
      <c r="I83" s="125" t="s">
        <v>31</v>
      </c>
      <c r="J83" s="153" t="str">
        <f>E21</f>
        <v xml:space="preserve"> </v>
      </c>
      <c r="K83" s="34"/>
      <c r="L83" s="34"/>
      <c r="M83" s="38"/>
    </row>
    <row r="84" s="1" customFormat="1" ht="13.65" customHeight="1">
      <c r="B84" s="33"/>
      <c r="C84" s="27" t="s">
        <v>29</v>
      </c>
      <c r="D84" s="34"/>
      <c r="E84" s="34"/>
      <c r="F84" s="22" t="str">
        <f>IF(E18="","",E18)</f>
        <v>Vyplň údaj</v>
      </c>
      <c r="G84" s="34"/>
      <c r="H84" s="34"/>
      <c r="I84" s="125" t="s">
        <v>33</v>
      </c>
      <c r="J84" s="153" t="str">
        <f>E24</f>
        <v>Jan Štětka</v>
      </c>
      <c r="K84" s="34"/>
      <c r="L84" s="34"/>
      <c r="M84" s="38"/>
    </row>
    <row r="85" s="1" customFormat="1" ht="10.32" customHeight="1">
      <c r="B85" s="33"/>
      <c r="C85" s="34"/>
      <c r="D85" s="34"/>
      <c r="E85" s="34"/>
      <c r="F85" s="34"/>
      <c r="G85" s="34"/>
      <c r="H85" s="34"/>
      <c r="I85" s="123"/>
      <c r="J85" s="123"/>
      <c r="K85" s="34"/>
      <c r="L85" s="34"/>
      <c r="M85" s="38"/>
    </row>
    <row r="86" s="9" customFormat="1" ht="29.28" customHeight="1">
      <c r="B86" s="174"/>
      <c r="C86" s="175" t="s">
        <v>101</v>
      </c>
      <c r="D86" s="176" t="s">
        <v>55</v>
      </c>
      <c r="E86" s="176" t="s">
        <v>51</v>
      </c>
      <c r="F86" s="176" t="s">
        <v>52</v>
      </c>
      <c r="G86" s="176" t="s">
        <v>102</v>
      </c>
      <c r="H86" s="176" t="s">
        <v>103</v>
      </c>
      <c r="I86" s="177" t="s">
        <v>104</v>
      </c>
      <c r="J86" s="177" t="s">
        <v>105</v>
      </c>
      <c r="K86" s="176" t="s">
        <v>91</v>
      </c>
      <c r="L86" s="178" t="s">
        <v>106</v>
      </c>
      <c r="M86" s="179"/>
      <c r="N86" s="83" t="s">
        <v>1</v>
      </c>
      <c r="O86" s="84" t="s">
        <v>40</v>
      </c>
      <c r="P86" s="84" t="s">
        <v>107</v>
      </c>
      <c r="Q86" s="84" t="s">
        <v>108</v>
      </c>
      <c r="R86" s="84" t="s">
        <v>109</v>
      </c>
      <c r="S86" s="84" t="s">
        <v>110</v>
      </c>
      <c r="T86" s="84" t="s">
        <v>111</v>
      </c>
      <c r="U86" s="84" t="s">
        <v>112</v>
      </c>
      <c r="V86" s="84" t="s">
        <v>113</v>
      </c>
      <c r="W86" s="84" t="s">
        <v>114</v>
      </c>
      <c r="X86" s="85" t="s">
        <v>115</v>
      </c>
    </row>
    <row r="87" s="1" customFormat="1" ht="22.8" customHeight="1">
      <c r="B87" s="33"/>
      <c r="C87" s="90" t="s">
        <v>116</v>
      </c>
      <c r="D87" s="34"/>
      <c r="E87" s="34"/>
      <c r="F87" s="34"/>
      <c r="G87" s="34"/>
      <c r="H87" s="34"/>
      <c r="I87" s="123"/>
      <c r="J87" s="123"/>
      <c r="K87" s="180">
        <f>BK87</f>
        <v>0</v>
      </c>
      <c r="L87" s="34"/>
      <c r="M87" s="38"/>
      <c r="N87" s="86"/>
      <c r="O87" s="87"/>
      <c r="P87" s="87"/>
      <c r="Q87" s="181">
        <f>Q88</f>
        <v>0</v>
      </c>
      <c r="R87" s="181">
        <f>R88</f>
        <v>0</v>
      </c>
      <c r="S87" s="87"/>
      <c r="T87" s="182">
        <f>T88</f>
        <v>0</v>
      </c>
      <c r="U87" s="87"/>
      <c r="V87" s="182">
        <f>V88</f>
        <v>1.5114400000000001</v>
      </c>
      <c r="W87" s="87"/>
      <c r="X87" s="183">
        <f>X88</f>
        <v>0.82247999999999988</v>
      </c>
      <c r="AT87" s="12" t="s">
        <v>71</v>
      </c>
      <c r="AU87" s="12" t="s">
        <v>93</v>
      </c>
      <c r="BK87" s="184">
        <f>BK88</f>
        <v>0</v>
      </c>
    </row>
    <row r="88" s="10" customFormat="1" ht="25.92" customHeight="1">
      <c r="B88" s="185"/>
      <c r="C88" s="186"/>
      <c r="D88" s="187" t="s">
        <v>71</v>
      </c>
      <c r="E88" s="188" t="s">
        <v>117</v>
      </c>
      <c r="F88" s="188" t="s">
        <v>118</v>
      </c>
      <c r="G88" s="186"/>
      <c r="H88" s="186"/>
      <c r="I88" s="189"/>
      <c r="J88" s="189"/>
      <c r="K88" s="190">
        <f>BK88</f>
        <v>0</v>
      </c>
      <c r="L88" s="186"/>
      <c r="M88" s="191"/>
      <c r="N88" s="192"/>
      <c r="O88" s="193"/>
      <c r="P88" s="193"/>
      <c r="Q88" s="194">
        <f>Q89+Q106+Q127+Q154+Q179</f>
        <v>0</v>
      </c>
      <c r="R88" s="194">
        <f>R89+R106+R127+R154+R179</f>
        <v>0</v>
      </c>
      <c r="S88" s="193"/>
      <c r="T88" s="195">
        <f>T89+T106+T127+T154+T179</f>
        <v>0</v>
      </c>
      <c r="U88" s="193"/>
      <c r="V88" s="195">
        <f>V89+V106+V127+V154+V179</f>
        <v>1.5114400000000001</v>
      </c>
      <c r="W88" s="193"/>
      <c r="X88" s="196">
        <f>X89+X106+X127+X154+X179</f>
        <v>0.82247999999999988</v>
      </c>
      <c r="AR88" s="197" t="s">
        <v>82</v>
      </c>
      <c r="AT88" s="198" t="s">
        <v>71</v>
      </c>
      <c r="AU88" s="198" t="s">
        <v>72</v>
      </c>
      <c r="AY88" s="197" t="s">
        <v>119</v>
      </c>
      <c r="BK88" s="199">
        <f>BK89+BK106+BK127+BK154+BK179</f>
        <v>0</v>
      </c>
    </row>
    <row r="89" s="10" customFormat="1" ht="22.8" customHeight="1">
      <c r="B89" s="185"/>
      <c r="C89" s="186"/>
      <c r="D89" s="187" t="s">
        <v>71</v>
      </c>
      <c r="E89" s="200" t="s">
        <v>120</v>
      </c>
      <c r="F89" s="200" t="s">
        <v>121</v>
      </c>
      <c r="G89" s="186"/>
      <c r="H89" s="186"/>
      <c r="I89" s="189"/>
      <c r="J89" s="189"/>
      <c r="K89" s="201">
        <f>BK89</f>
        <v>0</v>
      </c>
      <c r="L89" s="186"/>
      <c r="M89" s="191"/>
      <c r="N89" s="192"/>
      <c r="O89" s="193"/>
      <c r="P89" s="193"/>
      <c r="Q89" s="194">
        <f>SUM(Q90:Q105)</f>
        <v>0</v>
      </c>
      <c r="R89" s="194">
        <f>SUM(R90:R105)</f>
        <v>0</v>
      </c>
      <c r="S89" s="193"/>
      <c r="T89" s="195">
        <f>SUM(T90:T105)</f>
        <v>0</v>
      </c>
      <c r="U89" s="193"/>
      <c r="V89" s="195">
        <f>SUM(V90:V105)</f>
        <v>0.11312000000000001</v>
      </c>
      <c r="W89" s="193"/>
      <c r="X89" s="196">
        <f>SUM(X90:X105)</f>
        <v>0.15736</v>
      </c>
      <c r="AR89" s="197" t="s">
        <v>82</v>
      </c>
      <c r="AT89" s="198" t="s">
        <v>71</v>
      </c>
      <c r="AU89" s="198" t="s">
        <v>80</v>
      </c>
      <c r="AY89" s="197" t="s">
        <v>119</v>
      </c>
      <c r="BK89" s="199">
        <f>SUM(BK90:BK105)</f>
        <v>0</v>
      </c>
    </row>
    <row r="90" s="1" customFormat="1" ht="16.5" customHeight="1">
      <c r="B90" s="33"/>
      <c r="C90" s="202" t="s">
        <v>80</v>
      </c>
      <c r="D90" s="202" t="s">
        <v>122</v>
      </c>
      <c r="E90" s="203" t="s">
        <v>123</v>
      </c>
      <c r="F90" s="204" t="s">
        <v>124</v>
      </c>
      <c r="G90" s="205" t="s">
        <v>125</v>
      </c>
      <c r="H90" s="206">
        <v>281</v>
      </c>
      <c r="I90" s="207"/>
      <c r="J90" s="207"/>
      <c r="K90" s="208">
        <f>ROUND(P90*H90,2)</f>
        <v>0</v>
      </c>
      <c r="L90" s="204" t="s">
        <v>126</v>
      </c>
      <c r="M90" s="38"/>
      <c r="N90" s="209" t="s">
        <v>1</v>
      </c>
      <c r="O90" s="210" t="s">
        <v>41</v>
      </c>
      <c r="P90" s="211">
        <f>I90+J90</f>
        <v>0</v>
      </c>
      <c r="Q90" s="211">
        <f>ROUND(I90*H90,2)</f>
        <v>0</v>
      </c>
      <c r="R90" s="211">
        <f>ROUND(J90*H90,2)</f>
        <v>0</v>
      </c>
      <c r="S90" s="74"/>
      <c r="T90" s="212">
        <f>S90*H90</f>
        <v>0</v>
      </c>
      <c r="U90" s="212">
        <v>0</v>
      </c>
      <c r="V90" s="212">
        <f>U90*H90</f>
        <v>0</v>
      </c>
      <c r="W90" s="212">
        <v>0.00055999999999999995</v>
      </c>
      <c r="X90" s="213">
        <f>W90*H90</f>
        <v>0.15736</v>
      </c>
      <c r="AR90" s="12" t="s">
        <v>127</v>
      </c>
      <c r="AT90" s="12" t="s">
        <v>122</v>
      </c>
      <c r="AU90" s="12" t="s">
        <v>82</v>
      </c>
      <c r="AY90" s="12" t="s">
        <v>119</v>
      </c>
      <c r="BE90" s="214">
        <f>IF(O90="základní",K90,0)</f>
        <v>0</v>
      </c>
      <c r="BF90" s="214">
        <f>IF(O90="snížená",K90,0)</f>
        <v>0</v>
      </c>
      <c r="BG90" s="214">
        <f>IF(O90="zákl. přenesená",K90,0)</f>
        <v>0</v>
      </c>
      <c r="BH90" s="214">
        <f>IF(O90="sníž. přenesená",K90,0)</f>
        <v>0</v>
      </c>
      <c r="BI90" s="214">
        <f>IF(O90="nulová",K90,0)</f>
        <v>0</v>
      </c>
      <c r="BJ90" s="12" t="s">
        <v>80</v>
      </c>
      <c r="BK90" s="214">
        <f>ROUND(P90*H90,2)</f>
        <v>0</v>
      </c>
      <c r="BL90" s="12" t="s">
        <v>127</v>
      </c>
      <c r="BM90" s="12" t="s">
        <v>128</v>
      </c>
    </row>
    <row r="91" s="1" customFormat="1" ht="16.5" customHeight="1">
      <c r="B91" s="33"/>
      <c r="C91" s="202" t="s">
        <v>82</v>
      </c>
      <c r="D91" s="202" t="s">
        <v>122</v>
      </c>
      <c r="E91" s="203" t="s">
        <v>129</v>
      </c>
      <c r="F91" s="204" t="s">
        <v>130</v>
      </c>
      <c r="G91" s="205" t="s">
        <v>125</v>
      </c>
      <c r="H91" s="206">
        <v>214</v>
      </c>
      <c r="I91" s="207"/>
      <c r="J91" s="207"/>
      <c r="K91" s="208">
        <f>ROUND(P91*H91,2)</f>
        <v>0</v>
      </c>
      <c r="L91" s="204" t="s">
        <v>126</v>
      </c>
      <c r="M91" s="38"/>
      <c r="N91" s="209" t="s">
        <v>1</v>
      </c>
      <c r="O91" s="210" t="s">
        <v>41</v>
      </c>
      <c r="P91" s="211">
        <f>I91+J91</f>
        <v>0</v>
      </c>
      <c r="Q91" s="211">
        <f>ROUND(I91*H91,2)</f>
        <v>0</v>
      </c>
      <c r="R91" s="211">
        <f>ROUND(J91*H91,2)</f>
        <v>0</v>
      </c>
      <c r="S91" s="74"/>
      <c r="T91" s="212">
        <f>S91*H91</f>
        <v>0</v>
      </c>
      <c r="U91" s="212">
        <v>9.0000000000000006E-05</v>
      </c>
      <c r="V91" s="212">
        <f>U91*H91</f>
        <v>0.019260000000000003</v>
      </c>
      <c r="W91" s="212">
        <v>0</v>
      </c>
      <c r="X91" s="213">
        <f>W91*H91</f>
        <v>0</v>
      </c>
      <c r="AR91" s="12" t="s">
        <v>127</v>
      </c>
      <c r="AT91" s="12" t="s">
        <v>122</v>
      </c>
      <c r="AU91" s="12" t="s">
        <v>82</v>
      </c>
      <c r="AY91" s="12" t="s">
        <v>119</v>
      </c>
      <c r="BE91" s="214">
        <f>IF(O91="základní",K91,0)</f>
        <v>0</v>
      </c>
      <c r="BF91" s="214">
        <f>IF(O91="snížená",K91,0)</f>
        <v>0</v>
      </c>
      <c r="BG91" s="214">
        <f>IF(O91="zákl. přenesená",K91,0)</f>
        <v>0</v>
      </c>
      <c r="BH91" s="214">
        <f>IF(O91="sníž. přenesená",K91,0)</f>
        <v>0</v>
      </c>
      <c r="BI91" s="214">
        <f>IF(O91="nulová",K91,0)</f>
        <v>0</v>
      </c>
      <c r="BJ91" s="12" t="s">
        <v>80</v>
      </c>
      <c r="BK91" s="214">
        <f>ROUND(P91*H91,2)</f>
        <v>0</v>
      </c>
      <c r="BL91" s="12" t="s">
        <v>127</v>
      </c>
      <c r="BM91" s="12" t="s">
        <v>131</v>
      </c>
    </row>
    <row r="92" s="1" customFormat="1" ht="16.5" customHeight="1">
      <c r="B92" s="33"/>
      <c r="C92" s="215" t="s">
        <v>132</v>
      </c>
      <c r="D92" s="215" t="s">
        <v>133</v>
      </c>
      <c r="E92" s="216" t="s">
        <v>134</v>
      </c>
      <c r="F92" s="217" t="s">
        <v>135</v>
      </c>
      <c r="G92" s="218" t="s">
        <v>125</v>
      </c>
      <c r="H92" s="219">
        <v>16</v>
      </c>
      <c r="I92" s="220"/>
      <c r="J92" s="221"/>
      <c r="K92" s="222">
        <f>ROUND(P92*H92,2)</f>
        <v>0</v>
      </c>
      <c r="L92" s="217" t="s">
        <v>126</v>
      </c>
      <c r="M92" s="223"/>
      <c r="N92" s="224" t="s">
        <v>1</v>
      </c>
      <c r="O92" s="210" t="s">
        <v>41</v>
      </c>
      <c r="P92" s="211">
        <f>I92+J92</f>
        <v>0</v>
      </c>
      <c r="Q92" s="211">
        <f>ROUND(I92*H92,2)</f>
        <v>0</v>
      </c>
      <c r="R92" s="211">
        <f>ROUND(J92*H92,2)</f>
        <v>0</v>
      </c>
      <c r="S92" s="74"/>
      <c r="T92" s="212">
        <f>S92*H92</f>
        <v>0</v>
      </c>
      <c r="U92" s="212">
        <v>0.00088000000000000003</v>
      </c>
      <c r="V92" s="212">
        <f>U92*H92</f>
        <v>0.014080000000000001</v>
      </c>
      <c r="W92" s="212">
        <v>0</v>
      </c>
      <c r="X92" s="213">
        <f>W92*H92</f>
        <v>0</v>
      </c>
      <c r="AR92" s="12" t="s">
        <v>136</v>
      </c>
      <c r="AT92" s="12" t="s">
        <v>133</v>
      </c>
      <c r="AU92" s="12" t="s">
        <v>82</v>
      </c>
      <c r="AY92" s="12" t="s">
        <v>119</v>
      </c>
      <c r="BE92" s="214">
        <f>IF(O92="základní",K92,0)</f>
        <v>0</v>
      </c>
      <c r="BF92" s="214">
        <f>IF(O92="snížená",K92,0)</f>
        <v>0</v>
      </c>
      <c r="BG92" s="214">
        <f>IF(O92="zákl. přenesená",K92,0)</f>
        <v>0</v>
      </c>
      <c r="BH92" s="214">
        <f>IF(O92="sníž. přenesená",K92,0)</f>
        <v>0</v>
      </c>
      <c r="BI92" s="214">
        <f>IF(O92="nulová",K92,0)</f>
        <v>0</v>
      </c>
      <c r="BJ92" s="12" t="s">
        <v>80</v>
      </c>
      <c r="BK92" s="214">
        <f>ROUND(P92*H92,2)</f>
        <v>0</v>
      </c>
      <c r="BL92" s="12" t="s">
        <v>127</v>
      </c>
      <c r="BM92" s="12" t="s">
        <v>137</v>
      </c>
    </row>
    <row r="93" s="1" customFormat="1" ht="16.5" customHeight="1">
      <c r="B93" s="33"/>
      <c r="C93" s="215" t="s">
        <v>138</v>
      </c>
      <c r="D93" s="215" t="s">
        <v>133</v>
      </c>
      <c r="E93" s="216" t="s">
        <v>139</v>
      </c>
      <c r="F93" s="217" t="s">
        <v>140</v>
      </c>
      <c r="G93" s="218" t="s">
        <v>125</v>
      </c>
      <c r="H93" s="219">
        <v>32</v>
      </c>
      <c r="I93" s="220"/>
      <c r="J93" s="221"/>
      <c r="K93" s="222">
        <f>ROUND(P93*H93,2)</f>
        <v>0</v>
      </c>
      <c r="L93" s="217" t="s">
        <v>126</v>
      </c>
      <c r="M93" s="223"/>
      <c r="N93" s="224" t="s">
        <v>1</v>
      </c>
      <c r="O93" s="210" t="s">
        <v>41</v>
      </c>
      <c r="P93" s="211">
        <f>I93+J93</f>
        <v>0</v>
      </c>
      <c r="Q93" s="211">
        <f>ROUND(I93*H93,2)</f>
        <v>0</v>
      </c>
      <c r="R93" s="211">
        <f>ROUND(J93*H93,2)</f>
        <v>0</v>
      </c>
      <c r="S93" s="74"/>
      <c r="T93" s="212">
        <f>S93*H93</f>
        <v>0</v>
      </c>
      <c r="U93" s="212">
        <v>0.00042000000000000002</v>
      </c>
      <c r="V93" s="212">
        <f>U93*H93</f>
        <v>0.013440000000000001</v>
      </c>
      <c r="W93" s="212">
        <v>0</v>
      </c>
      <c r="X93" s="213">
        <f>W93*H93</f>
        <v>0</v>
      </c>
      <c r="AR93" s="12" t="s">
        <v>136</v>
      </c>
      <c r="AT93" s="12" t="s">
        <v>133</v>
      </c>
      <c r="AU93" s="12" t="s">
        <v>82</v>
      </c>
      <c r="AY93" s="12" t="s">
        <v>119</v>
      </c>
      <c r="BE93" s="214">
        <f>IF(O93="základní",K93,0)</f>
        <v>0</v>
      </c>
      <c r="BF93" s="214">
        <f>IF(O93="snížená",K93,0)</f>
        <v>0</v>
      </c>
      <c r="BG93" s="214">
        <f>IF(O93="zákl. přenesená",K93,0)</f>
        <v>0</v>
      </c>
      <c r="BH93" s="214">
        <f>IF(O93="sníž. přenesená",K93,0)</f>
        <v>0</v>
      </c>
      <c r="BI93" s="214">
        <f>IF(O93="nulová",K93,0)</f>
        <v>0</v>
      </c>
      <c r="BJ93" s="12" t="s">
        <v>80</v>
      </c>
      <c r="BK93" s="214">
        <f>ROUND(P93*H93,2)</f>
        <v>0</v>
      </c>
      <c r="BL93" s="12" t="s">
        <v>127</v>
      </c>
      <c r="BM93" s="12" t="s">
        <v>141</v>
      </c>
    </row>
    <row r="94" s="1" customFormat="1" ht="16.5" customHeight="1">
      <c r="B94" s="33"/>
      <c r="C94" s="215" t="s">
        <v>142</v>
      </c>
      <c r="D94" s="215" t="s">
        <v>133</v>
      </c>
      <c r="E94" s="216" t="s">
        <v>143</v>
      </c>
      <c r="F94" s="217" t="s">
        <v>144</v>
      </c>
      <c r="G94" s="218" t="s">
        <v>125</v>
      </c>
      <c r="H94" s="219">
        <v>40</v>
      </c>
      <c r="I94" s="220"/>
      <c r="J94" s="221"/>
      <c r="K94" s="222">
        <f>ROUND(P94*H94,2)</f>
        <v>0</v>
      </c>
      <c r="L94" s="217" t="s">
        <v>126</v>
      </c>
      <c r="M94" s="223"/>
      <c r="N94" s="224" t="s">
        <v>1</v>
      </c>
      <c r="O94" s="210" t="s">
        <v>41</v>
      </c>
      <c r="P94" s="211">
        <f>I94+J94</f>
        <v>0</v>
      </c>
      <c r="Q94" s="211">
        <f>ROUND(I94*H94,2)</f>
        <v>0</v>
      </c>
      <c r="R94" s="211">
        <f>ROUND(J94*H94,2)</f>
        <v>0</v>
      </c>
      <c r="S94" s="74"/>
      <c r="T94" s="212">
        <f>S94*H94</f>
        <v>0</v>
      </c>
      <c r="U94" s="212">
        <v>0.00032000000000000003</v>
      </c>
      <c r="V94" s="212">
        <f>U94*H94</f>
        <v>0.012800000000000001</v>
      </c>
      <c r="W94" s="212">
        <v>0</v>
      </c>
      <c r="X94" s="213">
        <f>W94*H94</f>
        <v>0</v>
      </c>
      <c r="AR94" s="12" t="s">
        <v>136</v>
      </c>
      <c r="AT94" s="12" t="s">
        <v>133</v>
      </c>
      <c r="AU94" s="12" t="s">
        <v>82</v>
      </c>
      <c r="AY94" s="12" t="s">
        <v>119</v>
      </c>
      <c r="BE94" s="214">
        <f>IF(O94="základní",K94,0)</f>
        <v>0</v>
      </c>
      <c r="BF94" s="214">
        <f>IF(O94="snížená",K94,0)</f>
        <v>0</v>
      </c>
      <c r="BG94" s="214">
        <f>IF(O94="zákl. přenesená",K94,0)</f>
        <v>0</v>
      </c>
      <c r="BH94" s="214">
        <f>IF(O94="sníž. přenesená",K94,0)</f>
        <v>0</v>
      </c>
      <c r="BI94" s="214">
        <f>IF(O94="nulová",K94,0)</f>
        <v>0</v>
      </c>
      <c r="BJ94" s="12" t="s">
        <v>80</v>
      </c>
      <c r="BK94" s="214">
        <f>ROUND(P94*H94,2)</f>
        <v>0</v>
      </c>
      <c r="BL94" s="12" t="s">
        <v>127</v>
      </c>
      <c r="BM94" s="12" t="s">
        <v>145</v>
      </c>
    </row>
    <row r="95" s="1" customFormat="1" ht="16.5" customHeight="1">
      <c r="B95" s="33"/>
      <c r="C95" s="215" t="s">
        <v>146</v>
      </c>
      <c r="D95" s="215" t="s">
        <v>133</v>
      </c>
      <c r="E95" s="216" t="s">
        <v>147</v>
      </c>
      <c r="F95" s="217" t="s">
        <v>148</v>
      </c>
      <c r="G95" s="218" t="s">
        <v>125</v>
      </c>
      <c r="H95" s="219">
        <v>84</v>
      </c>
      <c r="I95" s="220"/>
      <c r="J95" s="221"/>
      <c r="K95" s="222">
        <f>ROUND(P95*H95,2)</f>
        <v>0</v>
      </c>
      <c r="L95" s="217" t="s">
        <v>126</v>
      </c>
      <c r="M95" s="223"/>
      <c r="N95" s="224" t="s">
        <v>1</v>
      </c>
      <c r="O95" s="210" t="s">
        <v>41</v>
      </c>
      <c r="P95" s="211">
        <f>I95+J95</f>
        <v>0</v>
      </c>
      <c r="Q95" s="211">
        <f>ROUND(I95*H95,2)</f>
        <v>0</v>
      </c>
      <c r="R95" s="211">
        <f>ROUND(J95*H95,2)</f>
        <v>0</v>
      </c>
      <c r="S95" s="74"/>
      <c r="T95" s="212">
        <f>S95*H95</f>
        <v>0</v>
      </c>
      <c r="U95" s="212">
        <v>0.00029</v>
      </c>
      <c r="V95" s="212">
        <f>U95*H95</f>
        <v>0.02436</v>
      </c>
      <c r="W95" s="212">
        <v>0</v>
      </c>
      <c r="X95" s="213">
        <f>W95*H95</f>
        <v>0</v>
      </c>
      <c r="AR95" s="12" t="s">
        <v>136</v>
      </c>
      <c r="AT95" s="12" t="s">
        <v>133</v>
      </c>
      <c r="AU95" s="12" t="s">
        <v>82</v>
      </c>
      <c r="AY95" s="12" t="s">
        <v>119</v>
      </c>
      <c r="BE95" s="214">
        <f>IF(O95="základní",K95,0)</f>
        <v>0</v>
      </c>
      <c r="BF95" s="214">
        <f>IF(O95="snížená",K95,0)</f>
        <v>0</v>
      </c>
      <c r="BG95" s="214">
        <f>IF(O95="zákl. přenesená",K95,0)</f>
        <v>0</v>
      </c>
      <c r="BH95" s="214">
        <f>IF(O95="sníž. přenesená",K95,0)</f>
        <v>0</v>
      </c>
      <c r="BI95" s="214">
        <f>IF(O95="nulová",K95,0)</f>
        <v>0</v>
      </c>
      <c r="BJ95" s="12" t="s">
        <v>80</v>
      </c>
      <c r="BK95" s="214">
        <f>ROUND(P95*H95,2)</f>
        <v>0</v>
      </c>
      <c r="BL95" s="12" t="s">
        <v>127</v>
      </c>
      <c r="BM95" s="12" t="s">
        <v>149</v>
      </c>
    </row>
    <row r="96" s="1" customFormat="1" ht="16.5" customHeight="1">
      <c r="B96" s="33"/>
      <c r="C96" s="215" t="s">
        <v>150</v>
      </c>
      <c r="D96" s="215" t="s">
        <v>133</v>
      </c>
      <c r="E96" s="216" t="s">
        <v>151</v>
      </c>
      <c r="F96" s="217" t="s">
        <v>152</v>
      </c>
      <c r="G96" s="218" t="s">
        <v>125</v>
      </c>
      <c r="H96" s="219">
        <v>42</v>
      </c>
      <c r="I96" s="220"/>
      <c r="J96" s="221"/>
      <c r="K96" s="222">
        <f>ROUND(P96*H96,2)</f>
        <v>0</v>
      </c>
      <c r="L96" s="217" t="s">
        <v>126</v>
      </c>
      <c r="M96" s="223"/>
      <c r="N96" s="224" t="s">
        <v>1</v>
      </c>
      <c r="O96" s="210" t="s">
        <v>41</v>
      </c>
      <c r="P96" s="211">
        <f>I96+J96</f>
        <v>0</v>
      </c>
      <c r="Q96" s="211">
        <f>ROUND(I96*H96,2)</f>
        <v>0</v>
      </c>
      <c r="R96" s="211">
        <f>ROUND(J96*H96,2)</f>
        <v>0</v>
      </c>
      <c r="S96" s="74"/>
      <c r="T96" s="212">
        <f>S96*H96</f>
        <v>0</v>
      </c>
      <c r="U96" s="212">
        <v>0.00027</v>
      </c>
      <c r="V96" s="212">
        <f>U96*H96</f>
        <v>0.011339999999999999</v>
      </c>
      <c r="W96" s="212">
        <v>0</v>
      </c>
      <c r="X96" s="213">
        <f>W96*H96</f>
        <v>0</v>
      </c>
      <c r="AR96" s="12" t="s">
        <v>136</v>
      </c>
      <c r="AT96" s="12" t="s">
        <v>133</v>
      </c>
      <c r="AU96" s="12" t="s">
        <v>82</v>
      </c>
      <c r="AY96" s="12" t="s">
        <v>119</v>
      </c>
      <c r="BE96" s="214">
        <f>IF(O96="základní",K96,0)</f>
        <v>0</v>
      </c>
      <c r="BF96" s="214">
        <f>IF(O96="snížená",K96,0)</f>
        <v>0</v>
      </c>
      <c r="BG96" s="214">
        <f>IF(O96="zákl. přenesená",K96,0)</f>
        <v>0</v>
      </c>
      <c r="BH96" s="214">
        <f>IF(O96="sníž. přenesená",K96,0)</f>
        <v>0</v>
      </c>
      <c r="BI96" s="214">
        <f>IF(O96="nulová",K96,0)</f>
        <v>0</v>
      </c>
      <c r="BJ96" s="12" t="s">
        <v>80</v>
      </c>
      <c r="BK96" s="214">
        <f>ROUND(P96*H96,2)</f>
        <v>0</v>
      </c>
      <c r="BL96" s="12" t="s">
        <v>127</v>
      </c>
      <c r="BM96" s="12" t="s">
        <v>153</v>
      </c>
    </row>
    <row r="97" s="1" customFormat="1" ht="16.5" customHeight="1">
      <c r="B97" s="33"/>
      <c r="C97" s="202" t="s">
        <v>154</v>
      </c>
      <c r="D97" s="202" t="s">
        <v>122</v>
      </c>
      <c r="E97" s="203" t="s">
        <v>155</v>
      </c>
      <c r="F97" s="204" t="s">
        <v>156</v>
      </c>
      <c r="G97" s="205" t="s">
        <v>125</v>
      </c>
      <c r="H97" s="206">
        <v>402</v>
      </c>
      <c r="I97" s="207"/>
      <c r="J97" s="207"/>
      <c r="K97" s="208">
        <f>ROUND(P97*H97,2)</f>
        <v>0</v>
      </c>
      <c r="L97" s="204" t="s">
        <v>126</v>
      </c>
      <c r="M97" s="38"/>
      <c r="N97" s="209" t="s">
        <v>1</v>
      </c>
      <c r="O97" s="210" t="s">
        <v>41</v>
      </c>
      <c r="P97" s="211">
        <f>I97+J97</f>
        <v>0</v>
      </c>
      <c r="Q97" s="211">
        <f>ROUND(I97*H97,2)</f>
        <v>0</v>
      </c>
      <c r="R97" s="211">
        <f>ROUND(J97*H97,2)</f>
        <v>0</v>
      </c>
      <c r="S97" s="74"/>
      <c r="T97" s="212">
        <f>S97*H97</f>
        <v>0</v>
      </c>
      <c r="U97" s="212">
        <v>0</v>
      </c>
      <c r="V97" s="212">
        <f>U97*H97</f>
        <v>0</v>
      </c>
      <c r="W97" s="212">
        <v>0</v>
      </c>
      <c r="X97" s="213">
        <f>W97*H97</f>
        <v>0</v>
      </c>
      <c r="AR97" s="12" t="s">
        <v>127</v>
      </c>
      <c r="AT97" s="12" t="s">
        <v>122</v>
      </c>
      <c r="AU97" s="12" t="s">
        <v>82</v>
      </c>
      <c r="AY97" s="12" t="s">
        <v>119</v>
      </c>
      <c r="BE97" s="214">
        <f>IF(O97="základní",K97,0)</f>
        <v>0</v>
      </c>
      <c r="BF97" s="214">
        <f>IF(O97="snížená",K97,0)</f>
        <v>0</v>
      </c>
      <c r="BG97" s="214">
        <f>IF(O97="zákl. přenesená",K97,0)</f>
        <v>0</v>
      </c>
      <c r="BH97" s="214">
        <f>IF(O97="sníž. přenesená",K97,0)</f>
        <v>0</v>
      </c>
      <c r="BI97" s="214">
        <f>IF(O97="nulová",K97,0)</f>
        <v>0</v>
      </c>
      <c r="BJ97" s="12" t="s">
        <v>80</v>
      </c>
      <c r="BK97" s="214">
        <f>ROUND(P97*H97,2)</f>
        <v>0</v>
      </c>
      <c r="BL97" s="12" t="s">
        <v>127</v>
      </c>
      <c r="BM97" s="12" t="s">
        <v>157</v>
      </c>
    </row>
    <row r="98" s="1" customFormat="1" ht="16.5" customHeight="1">
      <c r="B98" s="33"/>
      <c r="C98" s="215" t="s">
        <v>158</v>
      </c>
      <c r="D98" s="215" t="s">
        <v>133</v>
      </c>
      <c r="E98" s="216" t="s">
        <v>159</v>
      </c>
      <c r="F98" s="217" t="s">
        <v>160</v>
      </c>
      <c r="G98" s="218" t="s">
        <v>125</v>
      </c>
      <c r="H98" s="219">
        <v>76</v>
      </c>
      <c r="I98" s="220"/>
      <c r="J98" s="221"/>
      <c r="K98" s="222">
        <f>ROUND(P98*H98,2)</f>
        <v>0</v>
      </c>
      <c r="L98" s="217" t="s">
        <v>126</v>
      </c>
      <c r="M98" s="223"/>
      <c r="N98" s="224" t="s">
        <v>1</v>
      </c>
      <c r="O98" s="210" t="s">
        <v>41</v>
      </c>
      <c r="P98" s="211">
        <f>I98+J98</f>
        <v>0</v>
      </c>
      <c r="Q98" s="211">
        <f>ROUND(I98*H98,2)</f>
        <v>0</v>
      </c>
      <c r="R98" s="211">
        <f>ROUND(J98*H98,2)</f>
        <v>0</v>
      </c>
      <c r="S98" s="74"/>
      <c r="T98" s="212">
        <f>S98*H98</f>
        <v>0</v>
      </c>
      <c r="U98" s="212">
        <v>6.9999999999999994E-05</v>
      </c>
      <c r="V98" s="212">
        <f>U98*H98</f>
        <v>0.0053199999999999992</v>
      </c>
      <c r="W98" s="212">
        <v>0</v>
      </c>
      <c r="X98" s="213">
        <f>W98*H98</f>
        <v>0</v>
      </c>
      <c r="AR98" s="12" t="s">
        <v>136</v>
      </c>
      <c r="AT98" s="12" t="s">
        <v>133</v>
      </c>
      <c r="AU98" s="12" t="s">
        <v>82</v>
      </c>
      <c r="AY98" s="12" t="s">
        <v>119</v>
      </c>
      <c r="BE98" s="214">
        <f>IF(O98="základní",K98,0)</f>
        <v>0</v>
      </c>
      <c r="BF98" s="214">
        <f>IF(O98="snížená",K98,0)</f>
        <v>0</v>
      </c>
      <c r="BG98" s="214">
        <f>IF(O98="zákl. přenesená",K98,0)</f>
        <v>0</v>
      </c>
      <c r="BH98" s="214">
        <f>IF(O98="sníž. přenesená",K98,0)</f>
        <v>0</v>
      </c>
      <c r="BI98" s="214">
        <f>IF(O98="nulová",K98,0)</f>
        <v>0</v>
      </c>
      <c r="BJ98" s="12" t="s">
        <v>80</v>
      </c>
      <c r="BK98" s="214">
        <f>ROUND(P98*H98,2)</f>
        <v>0</v>
      </c>
      <c r="BL98" s="12" t="s">
        <v>127</v>
      </c>
      <c r="BM98" s="12" t="s">
        <v>161</v>
      </c>
    </row>
    <row r="99" s="1" customFormat="1" ht="16.5" customHeight="1">
      <c r="B99" s="33"/>
      <c r="C99" s="215" t="s">
        <v>162</v>
      </c>
      <c r="D99" s="215" t="s">
        <v>133</v>
      </c>
      <c r="E99" s="216" t="s">
        <v>163</v>
      </c>
      <c r="F99" s="217" t="s">
        <v>164</v>
      </c>
      <c r="G99" s="218" t="s">
        <v>125</v>
      </c>
      <c r="H99" s="219">
        <v>60</v>
      </c>
      <c r="I99" s="220"/>
      <c r="J99" s="221"/>
      <c r="K99" s="222">
        <f>ROUND(P99*H99,2)</f>
        <v>0</v>
      </c>
      <c r="L99" s="217" t="s">
        <v>126</v>
      </c>
      <c r="M99" s="223"/>
      <c r="N99" s="224" t="s">
        <v>1</v>
      </c>
      <c r="O99" s="210" t="s">
        <v>41</v>
      </c>
      <c r="P99" s="211">
        <f>I99+J99</f>
        <v>0</v>
      </c>
      <c r="Q99" s="211">
        <f>ROUND(I99*H99,2)</f>
        <v>0</v>
      </c>
      <c r="R99" s="211">
        <f>ROUND(J99*H99,2)</f>
        <v>0</v>
      </c>
      <c r="S99" s="74"/>
      <c r="T99" s="212">
        <f>S99*H99</f>
        <v>0</v>
      </c>
      <c r="U99" s="212">
        <v>6.9999999999999994E-05</v>
      </c>
      <c r="V99" s="212">
        <f>U99*H99</f>
        <v>0.0041999999999999997</v>
      </c>
      <c r="W99" s="212">
        <v>0</v>
      </c>
      <c r="X99" s="213">
        <f>W99*H99</f>
        <v>0</v>
      </c>
      <c r="AR99" s="12" t="s">
        <v>136</v>
      </c>
      <c r="AT99" s="12" t="s">
        <v>133</v>
      </c>
      <c r="AU99" s="12" t="s">
        <v>82</v>
      </c>
      <c r="AY99" s="12" t="s">
        <v>119</v>
      </c>
      <c r="BE99" s="214">
        <f>IF(O99="základní",K99,0)</f>
        <v>0</v>
      </c>
      <c r="BF99" s="214">
        <f>IF(O99="snížená",K99,0)</f>
        <v>0</v>
      </c>
      <c r="BG99" s="214">
        <f>IF(O99="zákl. přenesená",K99,0)</f>
        <v>0</v>
      </c>
      <c r="BH99" s="214">
        <f>IF(O99="sníž. přenesená",K99,0)</f>
        <v>0</v>
      </c>
      <c r="BI99" s="214">
        <f>IF(O99="nulová",K99,0)</f>
        <v>0</v>
      </c>
      <c r="BJ99" s="12" t="s">
        <v>80</v>
      </c>
      <c r="BK99" s="214">
        <f>ROUND(P99*H99,2)</f>
        <v>0</v>
      </c>
      <c r="BL99" s="12" t="s">
        <v>127</v>
      </c>
      <c r="BM99" s="12" t="s">
        <v>165</v>
      </c>
    </row>
    <row r="100" s="1" customFormat="1" ht="16.5" customHeight="1">
      <c r="B100" s="33"/>
      <c r="C100" s="215" t="s">
        <v>166</v>
      </c>
      <c r="D100" s="215" t="s">
        <v>133</v>
      </c>
      <c r="E100" s="216" t="s">
        <v>167</v>
      </c>
      <c r="F100" s="217" t="s">
        <v>168</v>
      </c>
      <c r="G100" s="218" t="s">
        <v>125</v>
      </c>
      <c r="H100" s="219">
        <v>14</v>
      </c>
      <c r="I100" s="220"/>
      <c r="J100" s="221"/>
      <c r="K100" s="222">
        <f>ROUND(P100*H100,2)</f>
        <v>0</v>
      </c>
      <c r="L100" s="217" t="s">
        <v>126</v>
      </c>
      <c r="M100" s="223"/>
      <c r="N100" s="224" t="s">
        <v>1</v>
      </c>
      <c r="O100" s="210" t="s">
        <v>41</v>
      </c>
      <c r="P100" s="211">
        <f>I100+J100</f>
        <v>0</v>
      </c>
      <c r="Q100" s="211">
        <f>ROUND(I100*H100,2)</f>
        <v>0</v>
      </c>
      <c r="R100" s="211">
        <f>ROUND(J100*H100,2)</f>
        <v>0</v>
      </c>
      <c r="S100" s="74"/>
      <c r="T100" s="212">
        <f>S100*H100</f>
        <v>0</v>
      </c>
      <c r="U100" s="212">
        <v>4.0000000000000003E-05</v>
      </c>
      <c r="V100" s="212">
        <f>U100*H100</f>
        <v>0.00056000000000000006</v>
      </c>
      <c r="W100" s="212">
        <v>0</v>
      </c>
      <c r="X100" s="213">
        <f>W100*H100</f>
        <v>0</v>
      </c>
      <c r="AR100" s="12" t="s">
        <v>136</v>
      </c>
      <c r="AT100" s="12" t="s">
        <v>133</v>
      </c>
      <c r="AU100" s="12" t="s">
        <v>82</v>
      </c>
      <c r="AY100" s="12" t="s">
        <v>119</v>
      </c>
      <c r="BE100" s="214">
        <f>IF(O100="základní",K100,0)</f>
        <v>0</v>
      </c>
      <c r="BF100" s="214">
        <f>IF(O100="snížená",K100,0)</f>
        <v>0</v>
      </c>
      <c r="BG100" s="214">
        <f>IF(O100="zákl. přenesená",K100,0)</f>
        <v>0</v>
      </c>
      <c r="BH100" s="214">
        <f>IF(O100="sníž. přenesená",K100,0)</f>
        <v>0</v>
      </c>
      <c r="BI100" s="214">
        <f>IF(O100="nulová",K100,0)</f>
        <v>0</v>
      </c>
      <c r="BJ100" s="12" t="s">
        <v>80</v>
      </c>
      <c r="BK100" s="214">
        <f>ROUND(P100*H100,2)</f>
        <v>0</v>
      </c>
      <c r="BL100" s="12" t="s">
        <v>127</v>
      </c>
      <c r="BM100" s="12" t="s">
        <v>169</v>
      </c>
    </row>
    <row r="101" s="1" customFormat="1" ht="16.5" customHeight="1">
      <c r="B101" s="33"/>
      <c r="C101" s="215" t="s">
        <v>170</v>
      </c>
      <c r="D101" s="215" t="s">
        <v>133</v>
      </c>
      <c r="E101" s="216" t="s">
        <v>171</v>
      </c>
      <c r="F101" s="217" t="s">
        <v>172</v>
      </c>
      <c r="G101" s="218" t="s">
        <v>125</v>
      </c>
      <c r="H101" s="219">
        <v>66</v>
      </c>
      <c r="I101" s="220"/>
      <c r="J101" s="221"/>
      <c r="K101" s="222">
        <f>ROUND(P101*H101,2)</f>
        <v>0</v>
      </c>
      <c r="L101" s="217" t="s">
        <v>126</v>
      </c>
      <c r="M101" s="223"/>
      <c r="N101" s="224" t="s">
        <v>1</v>
      </c>
      <c r="O101" s="210" t="s">
        <v>41</v>
      </c>
      <c r="P101" s="211">
        <f>I101+J101</f>
        <v>0</v>
      </c>
      <c r="Q101" s="211">
        <f>ROUND(I101*H101,2)</f>
        <v>0</v>
      </c>
      <c r="R101" s="211">
        <f>ROUND(J101*H101,2)</f>
        <v>0</v>
      </c>
      <c r="S101" s="74"/>
      <c r="T101" s="212">
        <f>S101*H101</f>
        <v>0</v>
      </c>
      <c r="U101" s="212">
        <v>2.0000000000000002E-05</v>
      </c>
      <c r="V101" s="212">
        <f>U101*H101</f>
        <v>0.0013200000000000002</v>
      </c>
      <c r="W101" s="212">
        <v>0</v>
      </c>
      <c r="X101" s="213">
        <f>W101*H101</f>
        <v>0</v>
      </c>
      <c r="AR101" s="12" t="s">
        <v>136</v>
      </c>
      <c r="AT101" s="12" t="s">
        <v>133</v>
      </c>
      <c r="AU101" s="12" t="s">
        <v>82</v>
      </c>
      <c r="AY101" s="12" t="s">
        <v>119</v>
      </c>
      <c r="BE101" s="214">
        <f>IF(O101="základní",K101,0)</f>
        <v>0</v>
      </c>
      <c r="BF101" s="214">
        <f>IF(O101="snížená",K101,0)</f>
        <v>0</v>
      </c>
      <c r="BG101" s="214">
        <f>IF(O101="zákl. přenesená",K101,0)</f>
        <v>0</v>
      </c>
      <c r="BH101" s="214">
        <f>IF(O101="sníž. přenesená",K101,0)</f>
        <v>0</v>
      </c>
      <c r="BI101" s="214">
        <f>IF(O101="nulová",K101,0)</f>
        <v>0</v>
      </c>
      <c r="BJ101" s="12" t="s">
        <v>80</v>
      </c>
      <c r="BK101" s="214">
        <f>ROUND(P101*H101,2)</f>
        <v>0</v>
      </c>
      <c r="BL101" s="12" t="s">
        <v>127</v>
      </c>
      <c r="BM101" s="12" t="s">
        <v>173</v>
      </c>
    </row>
    <row r="102" s="1" customFormat="1" ht="16.5" customHeight="1">
      <c r="B102" s="33"/>
      <c r="C102" s="215" t="s">
        <v>174</v>
      </c>
      <c r="D102" s="215" t="s">
        <v>133</v>
      </c>
      <c r="E102" s="216" t="s">
        <v>175</v>
      </c>
      <c r="F102" s="217" t="s">
        <v>176</v>
      </c>
      <c r="G102" s="218" t="s">
        <v>125</v>
      </c>
      <c r="H102" s="219">
        <v>186</v>
      </c>
      <c r="I102" s="220"/>
      <c r="J102" s="221"/>
      <c r="K102" s="222">
        <f>ROUND(P102*H102,2)</f>
        <v>0</v>
      </c>
      <c r="L102" s="217" t="s">
        <v>126</v>
      </c>
      <c r="M102" s="223"/>
      <c r="N102" s="224" t="s">
        <v>1</v>
      </c>
      <c r="O102" s="210" t="s">
        <v>41</v>
      </c>
      <c r="P102" s="211">
        <f>I102+J102</f>
        <v>0</v>
      </c>
      <c r="Q102" s="211">
        <f>ROUND(I102*H102,2)</f>
        <v>0</v>
      </c>
      <c r="R102" s="211">
        <f>ROUND(J102*H102,2)</f>
        <v>0</v>
      </c>
      <c r="S102" s="74"/>
      <c r="T102" s="212">
        <f>S102*H102</f>
        <v>0</v>
      </c>
      <c r="U102" s="212">
        <v>2.0000000000000002E-05</v>
      </c>
      <c r="V102" s="212">
        <f>U102*H102</f>
        <v>0.0037200000000000002</v>
      </c>
      <c r="W102" s="212">
        <v>0</v>
      </c>
      <c r="X102" s="213">
        <f>W102*H102</f>
        <v>0</v>
      </c>
      <c r="AR102" s="12" t="s">
        <v>136</v>
      </c>
      <c r="AT102" s="12" t="s">
        <v>133</v>
      </c>
      <c r="AU102" s="12" t="s">
        <v>82</v>
      </c>
      <c r="AY102" s="12" t="s">
        <v>119</v>
      </c>
      <c r="BE102" s="214">
        <f>IF(O102="základní",K102,0)</f>
        <v>0</v>
      </c>
      <c r="BF102" s="214">
        <f>IF(O102="snížená",K102,0)</f>
        <v>0</v>
      </c>
      <c r="BG102" s="214">
        <f>IF(O102="zákl. přenesená",K102,0)</f>
        <v>0</v>
      </c>
      <c r="BH102" s="214">
        <f>IF(O102="sníž. přenesená",K102,0)</f>
        <v>0</v>
      </c>
      <c r="BI102" s="214">
        <f>IF(O102="nulová",K102,0)</f>
        <v>0</v>
      </c>
      <c r="BJ102" s="12" t="s">
        <v>80</v>
      </c>
      <c r="BK102" s="214">
        <f>ROUND(P102*H102,2)</f>
        <v>0</v>
      </c>
      <c r="BL102" s="12" t="s">
        <v>127</v>
      </c>
      <c r="BM102" s="12" t="s">
        <v>177</v>
      </c>
    </row>
    <row r="103" s="1" customFormat="1" ht="16.5" customHeight="1">
      <c r="B103" s="33"/>
      <c r="C103" s="215" t="s">
        <v>178</v>
      </c>
      <c r="D103" s="215" t="s">
        <v>133</v>
      </c>
      <c r="E103" s="216" t="s">
        <v>179</v>
      </c>
      <c r="F103" s="217" t="s">
        <v>180</v>
      </c>
      <c r="G103" s="218" t="s">
        <v>181</v>
      </c>
      <c r="H103" s="219">
        <v>1164</v>
      </c>
      <c r="I103" s="220"/>
      <c r="J103" s="221"/>
      <c r="K103" s="222">
        <f>ROUND(P103*H103,2)</f>
        <v>0</v>
      </c>
      <c r="L103" s="217" t="s">
        <v>126</v>
      </c>
      <c r="M103" s="223"/>
      <c r="N103" s="224" t="s">
        <v>1</v>
      </c>
      <c r="O103" s="210" t="s">
        <v>41</v>
      </c>
      <c r="P103" s="211">
        <f>I103+J103</f>
        <v>0</v>
      </c>
      <c r="Q103" s="211">
        <f>ROUND(I103*H103,2)</f>
        <v>0</v>
      </c>
      <c r="R103" s="211">
        <f>ROUND(J103*H103,2)</f>
        <v>0</v>
      </c>
      <c r="S103" s="74"/>
      <c r="T103" s="212">
        <f>S103*H103</f>
        <v>0</v>
      </c>
      <c r="U103" s="212">
        <v>0</v>
      </c>
      <c r="V103" s="212">
        <f>U103*H103</f>
        <v>0</v>
      </c>
      <c r="W103" s="212">
        <v>0</v>
      </c>
      <c r="X103" s="213">
        <f>W103*H103</f>
        <v>0</v>
      </c>
      <c r="AR103" s="12" t="s">
        <v>136</v>
      </c>
      <c r="AT103" s="12" t="s">
        <v>133</v>
      </c>
      <c r="AU103" s="12" t="s">
        <v>82</v>
      </c>
      <c r="AY103" s="12" t="s">
        <v>119</v>
      </c>
      <c r="BE103" s="214">
        <f>IF(O103="základní",K103,0)</f>
        <v>0</v>
      </c>
      <c r="BF103" s="214">
        <f>IF(O103="snížená",K103,0)</f>
        <v>0</v>
      </c>
      <c r="BG103" s="214">
        <f>IF(O103="zákl. přenesená",K103,0)</f>
        <v>0</v>
      </c>
      <c r="BH103" s="214">
        <f>IF(O103="sníž. přenesená",K103,0)</f>
        <v>0</v>
      </c>
      <c r="BI103" s="214">
        <f>IF(O103="nulová",K103,0)</f>
        <v>0</v>
      </c>
      <c r="BJ103" s="12" t="s">
        <v>80</v>
      </c>
      <c r="BK103" s="214">
        <f>ROUND(P103*H103,2)</f>
        <v>0</v>
      </c>
      <c r="BL103" s="12" t="s">
        <v>127</v>
      </c>
      <c r="BM103" s="12" t="s">
        <v>182</v>
      </c>
    </row>
    <row r="104" s="1" customFormat="1" ht="16.5" customHeight="1">
      <c r="B104" s="33"/>
      <c r="C104" s="215" t="s">
        <v>9</v>
      </c>
      <c r="D104" s="215" t="s">
        <v>133</v>
      </c>
      <c r="E104" s="216" t="s">
        <v>183</v>
      </c>
      <c r="F104" s="217" t="s">
        <v>184</v>
      </c>
      <c r="G104" s="218" t="s">
        <v>125</v>
      </c>
      <c r="H104" s="219">
        <v>136</v>
      </c>
      <c r="I104" s="220"/>
      <c r="J104" s="221"/>
      <c r="K104" s="222">
        <f>ROUND(P104*H104,2)</f>
        <v>0</v>
      </c>
      <c r="L104" s="217" t="s">
        <v>126</v>
      </c>
      <c r="M104" s="223"/>
      <c r="N104" s="224" t="s">
        <v>1</v>
      </c>
      <c r="O104" s="210" t="s">
        <v>41</v>
      </c>
      <c r="P104" s="211">
        <f>I104+J104</f>
        <v>0</v>
      </c>
      <c r="Q104" s="211">
        <f>ROUND(I104*H104,2)</f>
        <v>0</v>
      </c>
      <c r="R104" s="211">
        <f>ROUND(J104*H104,2)</f>
        <v>0</v>
      </c>
      <c r="S104" s="74"/>
      <c r="T104" s="212">
        <f>S104*H104</f>
        <v>0</v>
      </c>
      <c r="U104" s="212">
        <v>2.0000000000000002E-05</v>
      </c>
      <c r="V104" s="212">
        <f>U104*H104</f>
        <v>0.0027200000000000002</v>
      </c>
      <c r="W104" s="212">
        <v>0</v>
      </c>
      <c r="X104" s="213">
        <f>W104*H104</f>
        <v>0</v>
      </c>
      <c r="AR104" s="12" t="s">
        <v>136</v>
      </c>
      <c r="AT104" s="12" t="s">
        <v>133</v>
      </c>
      <c r="AU104" s="12" t="s">
        <v>82</v>
      </c>
      <c r="AY104" s="12" t="s">
        <v>119</v>
      </c>
      <c r="BE104" s="214">
        <f>IF(O104="základní",K104,0)</f>
        <v>0</v>
      </c>
      <c r="BF104" s="214">
        <f>IF(O104="snížená",K104,0)</f>
        <v>0</v>
      </c>
      <c r="BG104" s="214">
        <f>IF(O104="zákl. přenesená",K104,0)</f>
        <v>0</v>
      </c>
      <c r="BH104" s="214">
        <f>IF(O104="sníž. přenesená",K104,0)</f>
        <v>0</v>
      </c>
      <c r="BI104" s="214">
        <f>IF(O104="nulová",K104,0)</f>
        <v>0</v>
      </c>
      <c r="BJ104" s="12" t="s">
        <v>80</v>
      </c>
      <c r="BK104" s="214">
        <f>ROUND(P104*H104,2)</f>
        <v>0</v>
      </c>
      <c r="BL104" s="12" t="s">
        <v>127</v>
      </c>
      <c r="BM104" s="12" t="s">
        <v>185</v>
      </c>
    </row>
    <row r="105" s="1" customFormat="1" ht="16.5" customHeight="1">
      <c r="B105" s="33"/>
      <c r="C105" s="202" t="s">
        <v>127</v>
      </c>
      <c r="D105" s="202" t="s">
        <v>122</v>
      </c>
      <c r="E105" s="203" t="s">
        <v>186</v>
      </c>
      <c r="F105" s="204" t="s">
        <v>187</v>
      </c>
      <c r="G105" s="205" t="s">
        <v>188</v>
      </c>
      <c r="H105" s="206">
        <v>0.113</v>
      </c>
      <c r="I105" s="207"/>
      <c r="J105" s="207"/>
      <c r="K105" s="208">
        <f>ROUND(P105*H105,2)</f>
        <v>0</v>
      </c>
      <c r="L105" s="204" t="s">
        <v>126</v>
      </c>
      <c r="M105" s="38"/>
      <c r="N105" s="209" t="s">
        <v>1</v>
      </c>
      <c r="O105" s="210" t="s">
        <v>41</v>
      </c>
      <c r="P105" s="211">
        <f>I105+J105</f>
        <v>0</v>
      </c>
      <c r="Q105" s="211">
        <f>ROUND(I105*H105,2)</f>
        <v>0</v>
      </c>
      <c r="R105" s="211">
        <f>ROUND(J105*H105,2)</f>
        <v>0</v>
      </c>
      <c r="S105" s="74"/>
      <c r="T105" s="212">
        <f>S105*H105</f>
        <v>0</v>
      </c>
      <c r="U105" s="212">
        <v>0</v>
      </c>
      <c r="V105" s="212">
        <f>U105*H105</f>
        <v>0</v>
      </c>
      <c r="W105" s="212">
        <v>0</v>
      </c>
      <c r="X105" s="213">
        <f>W105*H105</f>
        <v>0</v>
      </c>
      <c r="AR105" s="12" t="s">
        <v>127</v>
      </c>
      <c r="AT105" s="12" t="s">
        <v>122</v>
      </c>
      <c r="AU105" s="12" t="s">
        <v>82</v>
      </c>
      <c r="AY105" s="12" t="s">
        <v>119</v>
      </c>
      <c r="BE105" s="214">
        <f>IF(O105="základní",K105,0)</f>
        <v>0</v>
      </c>
      <c r="BF105" s="214">
        <f>IF(O105="snížená",K105,0)</f>
        <v>0</v>
      </c>
      <c r="BG105" s="214">
        <f>IF(O105="zákl. přenesená",K105,0)</f>
        <v>0</v>
      </c>
      <c r="BH105" s="214">
        <f>IF(O105="sníž. přenesená",K105,0)</f>
        <v>0</v>
      </c>
      <c r="BI105" s="214">
        <f>IF(O105="nulová",K105,0)</f>
        <v>0</v>
      </c>
      <c r="BJ105" s="12" t="s">
        <v>80</v>
      </c>
      <c r="BK105" s="214">
        <f>ROUND(P105*H105,2)</f>
        <v>0</v>
      </c>
      <c r="BL105" s="12" t="s">
        <v>127</v>
      </c>
      <c r="BM105" s="12" t="s">
        <v>189</v>
      </c>
    </row>
    <row r="106" s="10" customFormat="1" ht="22.8" customHeight="1">
      <c r="B106" s="185"/>
      <c r="C106" s="186"/>
      <c r="D106" s="187" t="s">
        <v>71</v>
      </c>
      <c r="E106" s="200" t="s">
        <v>190</v>
      </c>
      <c r="F106" s="200" t="s">
        <v>191</v>
      </c>
      <c r="G106" s="186"/>
      <c r="H106" s="186"/>
      <c r="I106" s="189"/>
      <c r="J106" s="189"/>
      <c r="K106" s="201">
        <f>BK106</f>
        <v>0</v>
      </c>
      <c r="L106" s="186"/>
      <c r="M106" s="191"/>
      <c r="N106" s="192"/>
      <c r="O106" s="193"/>
      <c r="P106" s="193"/>
      <c r="Q106" s="194">
        <f>SUM(Q107:Q126)</f>
        <v>0</v>
      </c>
      <c r="R106" s="194">
        <f>SUM(R107:R126)</f>
        <v>0</v>
      </c>
      <c r="S106" s="193"/>
      <c r="T106" s="195">
        <f>SUM(T107:T126)</f>
        <v>0</v>
      </c>
      <c r="U106" s="193"/>
      <c r="V106" s="195">
        <f>SUM(V107:V126)</f>
        <v>0.71637000000000006</v>
      </c>
      <c r="W106" s="193"/>
      <c r="X106" s="196">
        <f>SUM(X107:X126)</f>
        <v>0.40933999999999998</v>
      </c>
      <c r="AR106" s="197" t="s">
        <v>82</v>
      </c>
      <c r="AT106" s="198" t="s">
        <v>71</v>
      </c>
      <c r="AU106" s="198" t="s">
        <v>80</v>
      </c>
      <c r="AY106" s="197" t="s">
        <v>119</v>
      </c>
      <c r="BK106" s="199">
        <f>SUM(BK107:BK126)</f>
        <v>0</v>
      </c>
    </row>
    <row r="107" s="1" customFormat="1" ht="16.5" customHeight="1">
      <c r="B107" s="33"/>
      <c r="C107" s="202" t="s">
        <v>192</v>
      </c>
      <c r="D107" s="202" t="s">
        <v>122</v>
      </c>
      <c r="E107" s="203" t="s">
        <v>193</v>
      </c>
      <c r="F107" s="204" t="s">
        <v>194</v>
      </c>
      <c r="G107" s="205" t="s">
        <v>125</v>
      </c>
      <c r="H107" s="206">
        <v>13</v>
      </c>
      <c r="I107" s="207"/>
      <c r="J107" s="207"/>
      <c r="K107" s="208">
        <f>ROUND(P107*H107,2)</f>
        <v>0</v>
      </c>
      <c r="L107" s="204" t="s">
        <v>126</v>
      </c>
      <c r="M107" s="38"/>
      <c r="N107" s="209" t="s">
        <v>1</v>
      </c>
      <c r="O107" s="210" t="s">
        <v>41</v>
      </c>
      <c r="P107" s="211">
        <f>I107+J107</f>
        <v>0</v>
      </c>
      <c r="Q107" s="211">
        <f>ROUND(I107*H107,2)</f>
        <v>0</v>
      </c>
      <c r="R107" s="211">
        <f>ROUND(J107*H107,2)</f>
        <v>0</v>
      </c>
      <c r="S107" s="74"/>
      <c r="T107" s="212">
        <f>S107*H107</f>
        <v>0</v>
      </c>
      <c r="U107" s="212">
        <v>5.0000000000000002E-05</v>
      </c>
      <c r="V107" s="212">
        <f>U107*H107</f>
        <v>0.00065000000000000008</v>
      </c>
      <c r="W107" s="212">
        <v>0.0053200000000000001</v>
      </c>
      <c r="X107" s="213">
        <f>W107*H107</f>
        <v>0.069159999999999999</v>
      </c>
      <c r="AR107" s="12" t="s">
        <v>127</v>
      </c>
      <c r="AT107" s="12" t="s">
        <v>122</v>
      </c>
      <c r="AU107" s="12" t="s">
        <v>82</v>
      </c>
      <c r="AY107" s="12" t="s">
        <v>119</v>
      </c>
      <c r="BE107" s="214">
        <f>IF(O107="základní",K107,0)</f>
        <v>0</v>
      </c>
      <c r="BF107" s="214">
        <f>IF(O107="snížená",K107,0)</f>
        <v>0</v>
      </c>
      <c r="BG107" s="214">
        <f>IF(O107="zákl. přenesená",K107,0)</f>
        <v>0</v>
      </c>
      <c r="BH107" s="214">
        <f>IF(O107="sníž. přenesená",K107,0)</f>
        <v>0</v>
      </c>
      <c r="BI107" s="214">
        <f>IF(O107="nulová",K107,0)</f>
        <v>0</v>
      </c>
      <c r="BJ107" s="12" t="s">
        <v>80</v>
      </c>
      <c r="BK107" s="214">
        <f>ROUND(P107*H107,2)</f>
        <v>0</v>
      </c>
      <c r="BL107" s="12" t="s">
        <v>127</v>
      </c>
      <c r="BM107" s="12" t="s">
        <v>195</v>
      </c>
    </row>
    <row r="108" s="1" customFormat="1" ht="16.5" customHeight="1">
      <c r="B108" s="33"/>
      <c r="C108" s="202" t="s">
        <v>196</v>
      </c>
      <c r="D108" s="202" t="s">
        <v>122</v>
      </c>
      <c r="E108" s="203" t="s">
        <v>197</v>
      </c>
      <c r="F108" s="204" t="s">
        <v>198</v>
      </c>
      <c r="G108" s="205" t="s">
        <v>125</v>
      </c>
      <c r="H108" s="206">
        <v>30</v>
      </c>
      <c r="I108" s="207"/>
      <c r="J108" s="207"/>
      <c r="K108" s="208">
        <f>ROUND(P108*H108,2)</f>
        <v>0</v>
      </c>
      <c r="L108" s="204" t="s">
        <v>126</v>
      </c>
      <c r="M108" s="38"/>
      <c r="N108" s="209" t="s">
        <v>1</v>
      </c>
      <c r="O108" s="210" t="s">
        <v>41</v>
      </c>
      <c r="P108" s="211">
        <f>I108+J108</f>
        <v>0</v>
      </c>
      <c r="Q108" s="211">
        <f>ROUND(I108*H108,2)</f>
        <v>0</v>
      </c>
      <c r="R108" s="211">
        <f>ROUND(J108*H108,2)</f>
        <v>0</v>
      </c>
      <c r="S108" s="74"/>
      <c r="T108" s="212">
        <f>S108*H108</f>
        <v>0</v>
      </c>
      <c r="U108" s="212">
        <v>0.0028400000000000001</v>
      </c>
      <c r="V108" s="212">
        <f>U108*H108</f>
        <v>0.085199999999999998</v>
      </c>
      <c r="W108" s="212">
        <v>0</v>
      </c>
      <c r="X108" s="213">
        <f>W108*H108</f>
        <v>0</v>
      </c>
      <c r="AR108" s="12" t="s">
        <v>127</v>
      </c>
      <c r="AT108" s="12" t="s">
        <v>122</v>
      </c>
      <c r="AU108" s="12" t="s">
        <v>82</v>
      </c>
      <c r="AY108" s="12" t="s">
        <v>119</v>
      </c>
      <c r="BE108" s="214">
        <f>IF(O108="základní",K108,0)</f>
        <v>0</v>
      </c>
      <c r="BF108" s="214">
        <f>IF(O108="snížená",K108,0)</f>
        <v>0</v>
      </c>
      <c r="BG108" s="214">
        <f>IF(O108="zákl. přenesená",K108,0)</f>
        <v>0</v>
      </c>
      <c r="BH108" s="214">
        <f>IF(O108="sníž. přenesená",K108,0)</f>
        <v>0</v>
      </c>
      <c r="BI108" s="214">
        <f>IF(O108="nulová",K108,0)</f>
        <v>0</v>
      </c>
      <c r="BJ108" s="12" t="s">
        <v>80</v>
      </c>
      <c r="BK108" s="214">
        <f>ROUND(P108*H108,2)</f>
        <v>0</v>
      </c>
      <c r="BL108" s="12" t="s">
        <v>127</v>
      </c>
      <c r="BM108" s="12" t="s">
        <v>199</v>
      </c>
    </row>
    <row r="109" s="1" customFormat="1" ht="16.5" customHeight="1">
      <c r="B109" s="33"/>
      <c r="C109" s="202" t="s">
        <v>200</v>
      </c>
      <c r="D109" s="202" t="s">
        <v>122</v>
      </c>
      <c r="E109" s="203" t="s">
        <v>201</v>
      </c>
      <c r="F109" s="204" t="s">
        <v>202</v>
      </c>
      <c r="G109" s="205" t="s">
        <v>125</v>
      </c>
      <c r="H109" s="206">
        <v>32</v>
      </c>
      <c r="I109" s="207"/>
      <c r="J109" s="207"/>
      <c r="K109" s="208">
        <f>ROUND(P109*H109,2)</f>
        <v>0</v>
      </c>
      <c r="L109" s="204" t="s">
        <v>126</v>
      </c>
      <c r="M109" s="38"/>
      <c r="N109" s="209" t="s">
        <v>1</v>
      </c>
      <c r="O109" s="210" t="s">
        <v>41</v>
      </c>
      <c r="P109" s="211">
        <f>I109+J109</f>
        <v>0</v>
      </c>
      <c r="Q109" s="211">
        <f>ROUND(I109*H109,2)</f>
        <v>0</v>
      </c>
      <c r="R109" s="211">
        <f>ROUND(J109*H109,2)</f>
        <v>0</v>
      </c>
      <c r="S109" s="74"/>
      <c r="T109" s="212">
        <f>S109*H109</f>
        <v>0</v>
      </c>
      <c r="U109" s="212">
        <v>0.00428</v>
      </c>
      <c r="V109" s="212">
        <f>U109*H109</f>
        <v>0.13696</v>
      </c>
      <c r="W109" s="212">
        <v>0</v>
      </c>
      <c r="X109" s="213">
        <f>W109*H109</f>
        <v>0</v>
      </c>
      <c r="AR109" s="12" t="s">
        <v>127</v>
      </c>
      <c r="AT109" s="12" t="s">
        <v>122</v>
      </c>
      <c r="AU109" s="12" t="s">
        <v>82</v>
      </c>
      <c r="AY109" s="12" t="s">
        <v>119</v>
      </c>
      <c r="BE109" s="214">
        <f>IF(O109="základní",K109,0)</f>
        <v>0</v>
      </c>
      <c r="BF109" s="214">
        <f>IF(O109="snížená",K109,0)</f>
        <v>0</v>
      </c>
      <c r="BG109" s="214">
        <f>IF(O109="zákl. přenesená",K109,0)</f>
        <v>0</v>
      </c>
      <c r="BH109" s="214">
        <f>IF(O109="sníž. přenesená",K109,0)</f>
        <v>0</v>
      </c>
      <c r="BI109" s="214">
        <f>IF(O109="nulová",K109,0)</f>
        <v>0</v>
      </c>
      <c r="BJ109" s="12" t="s">
        <v>80</v>
      </c>
      <c r="BK109" s="214">
        <f>ROUND(P109*H109,2)</f>
        <v>0</v>
      </c>
      <c r="BL109" s="12" t="s">
        <v>127</v>
      </c>
      <c r="BM109" s="12" t="s">
        <v>203</v>
      </c>
    </row>
    <row r="110" s="1" customFormat="1" ht="16.5" customHeight="1">
      <c r="B110" s="33"/>
      <c r="C110" s="202" t="s">
        <v>204</v>
      </c>
      <c r="D110" s="202" t="s">
        <v>122</v>
      </c>
      <c r="E110" s="203" t="s">
        <v>205</v>
      </c>
      <c r="F110" s="204" t="s">
        <v>206</v>
      </c>
      <c r="G110" s="205" t="s">
        <v>125</v>
      </c>
      <c r="H110" s="206">
        <v>16</v>
      </c>
      <c r="I110" s="207"/>
      <c r="J110" s="207"/>
      <c r="K110" s="208">
        <f>ROUND(P110*H110,2)</f>
        <v>0</v>
      </c>
      <c r="L110" s="204" t="s">
        <v>126</v>
      </c>
      <c r="M110" s="38"/>
      <c r="N110" s="209" t="s">
        <v>1</v>
      </c>
      <c r="O110" s="210" t="s">
        <v>41</v>
      </c>
      <c r="P110" s="211">
        <f>I110+J110</f>
        <v>0</v>
      </c>
      <c r="Q110" s="211">
        <f>ROUND(I110*H110,2)</f>
        <v>0</v>
      </c>
      <c r="R110" s="211">
        <f>ROUND(J110*H110,2)</f>
        <v>0</v>
      </c>
      <c r="S110" s="74"/>
      <c r="T110" s="212">
        <f>S110*H110</f>
        <v>0</v>
      </c>
      <c r="U110" s="212">
        <v>0.00594</v>
      </c>
      <c r="V110" s="212">
        <f>U110*H110</f>
        <v>0.095039999999999999</v>
      </c>
      <c r="W110" s="212">
        <v>0</v>
      </c>
      <c r="X110" s="213">
        <f>W110*H110</f>
        <v>0</v>
      </c>
      <c r="AR110" s="12" t="s">
        <v>127</v>
      </c>
      <c r="AT110" s="12" t="s">
        <v>122</v>
      </c>
      <c r="AU110" s="12" t="s">
        <v>82</v>
      </c>
      <c r="AY110" s="12" t="s">
        <v>119</v>
      </c>
      <c r="BE110" s="214">
        <f>IF(O110="základní",K110,0)</f>
        <v>0</v>
      </c>
      <c r="BF110" s="214">
        <f>IF(O110="snížená",K110,0)</f>
        <v>0</v>
      </c>
      <c r="BG110" s="214">
        <f>IF(O110="zákl. přenesená",K110,0)</f>
        <v>0</v>
      </c>
      <c r="BH110" s="214">
        <f>IF(O110="sníž. přenesená",K110,0)</f>
        <v>0</v>
      </c>
      <c r="BI110" s="214">
        <f>IF(O110="nulová",K110,0)</f>
        <v>0</v>
      </c>
      <c r="BJ110" s="12" t="s">
        <v>80</v>
      </c>
      <c r="BK110" s="214">
        <f>ROUND(P110*H110,2)</f>
        <v>0</v>
      </c>
      <c r="BL110" s="12" t="s">
        <v>127</v>
      </c>
      <c r="BM110" s="12" t="s">
        <v>207</v>
      </c>
    </row>
    <row r="111" s="1" customFormat="1" ht="16.5" customHeight="1">
      <c r="B111" s="33"/>
      <c r="C111" s="202" t="s">
        <v>8</v>
      </c>
      <c r="D111" s="202" t="s">
        <v>122</v>
      </c>
      <c r="E111" s="203" t="s">
        <v>208</v>
      </c>
      <c r="F111" s="204" t="s">
        <v>209</v>
      </c>
      <c r="G111" s="205" t="s">
        <v>125</v>
      </c>
      <c r="H111" s="206">
        <v>62</v>
      </c>
      <c r="I111" s="207"/>
      <c r="J111" s="207"/>
      <c r="K111" s="208">
        <f>ROUND(P111*H111,2)</f>
        <v>0</v>
      </c>
      <c r="L111" s="204" t="s">
        <v>126</v>
      </c>
      <c r="M111" s="38"/>
      <c r="N111" s="209" t="s">
        <v>1</v>
      </c>
      <c r="O111" s="210" t="s">
        <v>41</v>
      </c>
      <c r="P111" s="211">
        <f>I111+J111</f>
        <v>0</v>
      </c>
      <c r="Q111" s="211">
        <f>ROUND(I111*H111,2)</f>
        <v>0</v>
      </c>
      <c r="R111" s="211">
        <f>ROUND(J111*H111,2)</f>
        <v>0</v>
      </c>
      <c r="S111" s="74"/>
      <c r="T111" s="212">
        <f>S111*H111</f>
        <v>0</v>
      </c>
      <c r="U111" s="212">
        <v>0</v>
      </c>
      <c r="V111" s="212">
        <f>U111*H111</f>
        <v>0</v>
      </c>
      <c r="W111" s="212">
        <v>0</v>
      </c>
      <c r="X111" s="213">
        <f>W111*H111</f>
        <v>0</v>
      </c>
      <c r="AR111" s="12" t="s">
        <v>127</v>
      </c>
      <c r="AT111" s="12" t="s">
        <v>122</v>
      </c>
      <c r="AU111" s="12" t="s">
        <v>82</v>
      </c>
      <c r="AY111" s="12" t="s">
        <v>119</v>
      </c>
      <c r="BE111" s="214">
        <f>IF(O111="základní",K111,0)</f>
        <v>0</v>
      </c>
      <c r="BF111" s="214">
        <f>IF(O111="snížená",K111,0)</f>
        <v>0</v>
      </c>
      <c r="BG111" s="214">
        <f>IF(O111="zákl. přenesená",K111,0)</f>
        <v>0</v>
      </c>
      <c r="BH111" s="214">
        <f>IF(O111="sníž. přenesená",K111,0)</f>
        <v>0</v>
      </c>
      <c r="BI111" s="214">
        <f>IF(O111="nulová",K111,0)</f>
        <v>0</v>
      </c>
      <c r="BJ111" s="12" t="s">
        <v>80</v>
      </c>
      <c r="BK111" s="214">
        <f>ROUND(P111*H111,2)</f>
        <v>0</v>
      </c>
      <c r="BL111" s="12" t="s">
        <v>127</v>
      </c>
      <c r="BM111" s="12" t="s">
        <v>210</v>
      </c>
    </row>
    <row r="112" s="1" customFormat="1" ht="16.5" customHeight="1">
      <c r="B112" s="33"/>
      <c r="C112" s="202" t="s">
        <v>211</v>
      </c>
      <c r="D112" s="202" t="s">
        <v>122</v>
      </c>
      <c r="E112" s="203" t="s">
        <v>212</v>
      </c>
      <c r="F112" s="204" t="s">
        <v>213</v>
      </c>
      <c r="G112" s="205" t="s">
        <v>125</v>
      </c>
      <c r="H112" s="206">
        <v>16</v>
      </c>
      <c r="I112" s="207"/>
      <c r="J112" s="207"/>
      <c r="K112" s="208">
        <f>ROUND(P112*H112,2)</f>
        <v>0</v>
      </c>
      <c r="L112" s="204" t="s">
        <v>126</v>
      </c>
      <c r="M112" s="38"/>
      <c r="N112" s="209" t="s">
        <v>1</v>
      </c>
      <c r="O112" s="210" t="s">
        <v>41</v>
      </c>
      <c r="P112" s="211">
        <f>I112+J112</f>
        <v>0</v>
      </c>
      <c r="Q112" s="211">
        <f>ROUND(I112*H112,2)</f>
        <v>0</v>
      </c>
      <c r="R112" s="211">
        <f>ROUND(J112*H112,2)</f>
        <v>0</v>
      </c>
      <c r="S112" s="74"/>
      <c r="T112" s="212">
        <f>S112*H112</f>
        <v>0</v>
      </c>
      <c r="U112" s="212">
        <v>0</v>
      </c>
      <c r="V112" s="212">
        <f>U112*H112</f>
        <v>0</v>
      </c>
      <c r="W112" s="212">
        <v>0</v>
      </c>
      <c r="X112" s="213">
        <f>W112*H112</f>
        <v>0</v>
      </c>
      <c r="AR112" s="12" t="s">
        <v>127</v>
      </c>
      <c r="AT112" s="12" t="s">
        <v>122</v>
      </c>
      <c r="AU112" s="12" t="s">
        <v>82</v>
      </c>
      <c r="AY112" s="12" t="s">
        <v>119</v>
      </c>
      <c r="BE112" s="214">
        <f>IF(O112="základní",K112,0)</f>
        <v>0</v>
      </c>
      <c r="BF112" s="214">
        <f>IF(O112="snížená",K112,0)</f>
        <v>0</v>
      </c>
      <c r="BG112" s="214">
        <f>IF(O112="zákl. přenesená",K112,0)</f>
        <v>0</v>
      </c>
      <c r="BH112" s="214">
        <f>IF(O112="sníž. přenesená",K112,0)</f>
        <v>0</v>
      </c>
      <c r="BI112" s="214">
        <f>IF(O112="nulová",K112,0)</f>
        <v>0</v>
      </c>
      <c r="BJ112" s="12" t="s">
        <v>80</v>
      </c>
      <c r="BK112" s="214">
        <f>ROUND(P112*H112,2)</f>
        <v>0</v>
      </c>
      <c r="BL112" s="12" t="s">
        <v>127</v>
      </c>
      <c r="BM112" s="12" t="s">
        <v>214</v>
      </c>
    </row>
    <row r="113" s="1" customFormat="1" ht="16.5" customHeight="1">
      <c r="B113" s="33"/>
      <c r="C113" s="202" t="s">
        <v>215</v>
      </c>
      <c r="D113" s="202" t="s">
        <v>122</v>
      </c>
      <c r="E113" s="203" t="s">
        <v>216</v>
      </c>
      <c r="F113" s="204" t="s">
        <v>217</v>
      </c>
      <c r="G113" s="205" t="s">
        <v>181</v>
      </c>
      <c r="H113" s="206">
        <v>2</v>
      </c>
      <c r="I113" s="207"/>
      <c r="J113" s="207"/>
      <c r="K113" s="208">
        <f>ROUND(P113*H113,2)</f>
        <v>0</v>
      </c>
      <c r="L113" s="204" t="s">
        <v>126</v>
      </c>
      <c r="M113" s="38"/>
      <c r="N113" s="209" t="s">
        <v>1</v>
      </c>
      <c r="O113" s="210" t="s">
        <v>41</v>
      </c>
      <c r="P113" s="211">
        <f>I113+J113</f>
        <v>0</v>
      </c>
      <c r="Q113" s="211">
        <f>ROUND(I113*H113,2)</f>
        <v>0</v>
      </c>
      <c r="R113" s="211">
        <f>ROUND(J113*H113,2)</f>
        <v>0</v>
      </c>
      <c r="S113" s="74"/>
      <c r="T113" s="212">
        <f>S113*H113</f>
        <v>0</v>
      </c>
      <c r="U113" s="212">
        <v>0.0011199999999999999</v>
      </c>
      <c r="V113" s="212">
        <f>U113*H113</f>
        <v>0.0022399999999999998</v>
      </c>
      <c r="W113" s="212">
        <v>0</v>
      </c>
      <c r="X113" s="213">
        <f>W113*H113</f>
        <v>0</v>
      </c>
      <c r="AR113" s="12" t="s">
        <v>127</v>
      </c>
      <c r="AT113" s="12" t="s">
        <v>122</v>
      </c>
      <c r="AU113" s="12" t="s">
        <v>82</v>
      </c>
      <c r="AY113" s="12" t="s">
        <v>119</v>
      </c>
      <c r="BE113" s="214">
        <f>IF(O113="základní",K113,0)</f>
        <v>0</v>
      </c>
      <c r="BF113" s="214">
        <f>IF(O113="snížená",K113,0)</f>
        <v>0</v>
      </c>
      <c r="BG113" s="214">
        <f>IF(O113="zákl. přenesená",K113,0)</f>
        <v>0</v>
      </c>
      <c r="BH113" s="214">
        <f>IF(O113="sníž. přenesená",K113,0)</f>
        <v>0</v>
      </c>
      <c r="BI113" s="214">
        <f>IF(O113="nulová",K113,0)</f>
        <v>0</v>
      </c>
      <c r="BJ113" s="12" t="s">
        <v>80</v>
      </c>
      <c r="BK113" s="214">
        <f>ROUND(P113*H113,2)</f>
        <v>0</v>
      </c>
      <c r="BL113" s="12" t="s">
        <v>127</v>
      </c>
      <c r="BM113" s="12" t="s">
        <v>218</v>
      </c>
    </row>
    <row r="114" s="1" customFormat="1" ht="16.5" customHeight="1">
      <c r="B114" s="33"/>
      <c r="C114" s="202" t="s">
        <v>219</v>
      </c>
      <c r="D114" s="202" t="s">
        <v>122</v>
      </c>
      <c r="E114" s="203" t="s">
        <v>220</v>
      </c>
      <c r="F114" s="204" t="s">
        <v>221</v>
      </c>
      <c r="G114" s="205" t="s">
        <v>125</v>
      </c>
      <c r="H114" s="206">
        <v>262</v>
      </c>
      <c r="I114" s="207"/>
      <c r="J114" s="207"/>
      <c r="K114" s="208">
        <f>ROUND(P114*H114,2)</f>
        <v>0</v>
      </c>
      <c r="L114" s="204" t="s">
        <v>126</v>
      </c>
      <c r="M114" s="38"/>
      <c r="N114" s="209" t="s">
        <v>1</v>
      </c>
      <c r="O114" s="210" t="s">
        <v>41</v>
      </c>
      <c r="P114" s="211">
        <f>I114+J114</f>
        <v>0</v>
      </c>
      <c r="Q114" s="211">
        <f>ROUND(I114*H114,2)</f>
        <v>0</v>
      </c>
      <c r="R114" s="211">
        <f>ROUND(J114*H114,2)</f>
        <v>0</v>
      </c>
      <c r="S114" s="74"/>
      <c r="T114" s="212">
        <f>S114*H114</f>
        <v>0</v>
      </c>
      <c r="U114" s="212">
        <v>0.00046999999999999999</v>
      </c>
      <c r="V114" s="212">
        <f>U114*H114</f>
        <v>0.12314</v>
      </c>
      <c r="W114" s="212">
        <v>0</v>
      </c>
      <c r="X114" s="213">
        <f>W114*H114</f>
        <v>0</v>
      </c>
      <c r="AR114" s="12" t="s">
        <v>127</v>
      </c>
      <c r="AT114" s="12" t="s">
        <v>122</v>
      </c>
      <c r="AU114" s="12" t="s">
        <v>82</v>
      </c>
      <c r="AY114" s="12" t="s">
        <v>119</v>
      </c>
      <c r="BE114" s="214">
        <f>IF(O114="základní",K114,0)</f>
        <v>0</v>
      </c>
      <c r="BF114" s="214">
        <f>IF(O114="snížená",K114,0)</f>
        <v>0</v>
      </c>
      <c r="BG114" s="214">
        <f>IF(O114="zákl. přenesená",K114,0)</f>
        <v>0</v>
      </c>
      <c r="BH114" s="214">
        <f>IF(O114="sníž. přenesená",K114,0)</f>
        <v>0</v>
      </c>
      <c r="BI114" s="214">
        <f>IF(O114="nulová",K114,0)</f>
        <v>0</v>
      </c>
      <c r="BJ114" s="12" t="s">
        <v>80</v>
      </c>
      <c r="BK114" s="214">
        <f>ROUND(P114*H114,2)</f>
        <v>0</v>
      </c>
      <c r="BL114" s="12" t="s">
        <v>127</v>
      </c>
      <c r="BM114" s="12" t="s">
        <v>222</v>
      </c>
    </row>
    <row r="115" s="1" customFormat="1" ht="16.5" customHeight="1">
      <c r="B115" s="33"/>
      <c r="C115" s="202" t="s">
        <v>223</v>
      </c>
      <c r="D115" s="202" t="s">
        <v>122</v>
      </c>
      <c r="E115" s="203" t="s">
        <v>224</v>
      </c>
      <c r="F115" s="204" t="s">
        <v>225</v>
      </c>
      <c r="G115" s="205" t="s">
        <v>125</v>
      </c>
      <c r="H115" s="206">
        <v>126</v>
      </c>
      <c r="I115" s="207"/>
      <c r="J115" s="207"/>
      <c r="K115" s="208">
        <f>ROUND(P115*H115,2)</f>
        <v>0</v>
      </c>
      <c r="L115" s="204" t="s">
        <v>126</v>
      </c>
      <c r="M115" s="38"/>
      <c r="N115" s="209" t="s">
        <v>1</v>
      </c>
      <c r="O115" s="210" t="s">
        <v>41</v>
      </c>
      <c r="P115" s="211">
        <f>I115+J115</f>
        <v>0</v>
      </c>
      <c r="Q115" s="211">
        <f>ROUND(I115*H115,2)</f>
        <v>0</v>
      </c>
      <c r="R115" s="211">
        <f>ROUND(J115*H115,2)</f>
        <v>0</v>
      </c>
      <c r="S115" s="74"/>
      <c r="T115" s="212">
        <f>S115*H115</f>
        <v>0</v>
      </c>
      <c r="U115" s="212">
        <v>0.00072000000000000005</v>
      </c>
      <c r="V115" s="212">
        <f>U115*H115</f>
        <v>0.090720000000000009</v>
      </c>
      <c r="W115" s="212">
        <v>0</v>
      </c>
      <c r="X115" s="213">
        <f>W115*H115</f>
        <v>0</v>
      </c>
      <c r="AR115" s="12" t="s">
        <v>127</v>
      </c>
      <c r="AT115" s="12" t="s">
        <v>122</v>
      </c>
      <c r="AU115" s="12" t="s">
        <v>82</v>
      </c>
      <c r="AY115" s="12" t="s">
        <v>119</v>
      </c>
      <c r="BE115" s="214">
        <f>IF(O115="základní",K115,0)</f>
        <v>0</v>
      </c>
      <c r="BF115" s="214">
        <f>IF(O115="snížená",K115,0)</f>
        <v>0</v>
      </c>
      <c r="BG115" s="214">
        <f>IF(O115="zákl. přenesená",K115,0)</f>
        <v>0</v>
      </c>
      <c r="BH115" s="214">
        <f>IF(O115="sníž. přenesená",K115,0)</f>
        <v>0</v>
      </c>
      <c r="BI115" s="214">
        <f>IF(O115="nulová",K115,0)</f>
        <v>0</v>
      </c>
      <c r="BJ115" s="12" t="s">
        <v>80</v>
      </c>
      <c r="BK115" s="214">
        <f>ROUND(P115*H115,2)</f>
        <v>0</v>
      </c>
      <c r="BL115" s="12" t="s">
        <v>127</v>
      </c>
      <c r="BM115" s="12" t="s">
        <v>226</v>
      </c>
    </row>
    <row r="116" s="1" customFormat="1" ht="16.5" customHeight="1">
      <c r="B116" s="33"/>
      <c r="C116" s="202" t="s">
        <v>227</v>
      </c>
      <c r="D116" s="202" t="s">
        <v>122</v>
      </c>
      <c r="E116" s="203" t="s">
        <v>228</v>
      </c>
      <c r="F116" s="204" t="s">
        <v>229</v>
      </c>
      <c r="G116" s="205" t="s">
        <v>125</v>
      </c>
      <c r="H116" s="206">
        <v>56</v>
      </c>
      <c r="I116" s="207"/>
      <c r="J116" s="207"/>
      <c r="K116" s="208">
        <f>ROUND(P116*H116,2)</f>
        <v>0</v>
      </c>
      <c r="L116" s="204" t="s">
        <v>126</v>
      </c>
      <c r="M116" s="38"/>
      <c r="N116" s="209" t="s">
        <v>1</v>
      </c>
      <c r="O116" s="210" t="s">
        <v>41</v>
      </c>
      <c r="P116" s="211">
        <f>I116+J116</f>
        <v>0</v>
      </c>
      <c r="Q116" s="211">
        <f>ROUND(I116*H116,2)</f>
        <v>0</v>
      </c>
      <c r="R116" s="211">
        <f>ROUND(J116*H116,2)</f>
        <v>0</v>
      </c>
      <c r="S116" s="74"/>
      <c r="T116" s="212">
        <f>S116*H116</f>
        <v>0</v>
      </c>
      <c r="U116" s="212">
        <v>0.00071000000000000002</v>
      </c>
      <c r="V116" s="212">
        <f>U116*H116</f>
        <v>0.039760000000000004</v>
      </c>
      <c r="W116" s="212">
        <v>0</v>
      </c>
      <c r="X116" s="213">
        <f>W116*H116</f>
        <v>0</v>
      </c>
      <c r="AR116" s="12" t="s">
        <v>127</v>
      </c>
      <c r="AT116" s="12" t="s">
        <v>122</v>
      </c>
      <c r="AU116" s="12" t="s">
        <v>82</v>
      </c>
      <c r="AY116" s="12" t="s">
        <v>119</v>
      </c>
      <c r="BE116" s="214">
        <f>IF(O116="základní",K116,0)</f>
        <v>0</v>
      </c>
      <c r="BF116" s="214">
        <f>IF(O116="snížená",K116,0)</f>
        <v>0</v>
      </c>
      <c r="BG116" s="214">
        <f>IF(O116="zákl. přenesená",K116,0)</f>
        <v>0</v>
      </c>
      <c r="BH116" s="214">
        <f>IF(O116="sníž. přenesená",K116,0)</f>
        <v>0</v>
      </c>
      <c r="BI116" s="214">
        <f>IF(O116="nulová",K116,0)</f>
        <v>0</v>
      </c>
      <c r="BJ116" s="12" t="s">
        <v>80</v>
      </c>
      <c r="BK116" s="214">
        <f>ROUND(P116*H116,2)</f>
        <v>0</v>
      </c>
      <c r="BL116" s="12" t="s">
        <v>127</v>
      </c>
      <c r="BM116" s="12" t="s">
        <v>230</v>
      </c>
    </row>
    <row r="117" s="1" customFormat="1" ht="16.5" customHeight="1">
      <c r="B117" s="33"/>
      <c r="C117" s="202" t="s">
        <v>231</v>
      </c>
      <c r="D117" s="202" t="s">
        <v>122</v>
      </c>
      <c r="E117" s="203" t="s">
        <v>232</v>
      </c>
      <c r="F117" s="204" t="s">
        <v>233</v>
      </c>
      <c r="G117" s="205" t="s">
        <v>125</v>
      </c>
      <c r="H117" s="206">
        <v>54</v>
      </c>
      <c r="I117" s="207"/>
      <c r="J117" s="207"/>
      <c r="K117" s="208">
        <f>ROUND(P117*H117,2)</f>
        <v>0</v>
      </c>
      <c r="L117" s="204" t="s">
        <v>126</v>
      </c>
      <c r="M117" s="38"/>
      <c r="N117" s="209" t="s">
        <v>1</v>
      </c>
      <c r="O117" s="210" t="s">
        <v>41</v>
      </c>
      <c r="P117" s="211">
        <f>I117+J117</f>
        <v>0</v>
      </c>
      <c r="Q117" s="211">
        <f>ROUND(I117*H117,2)</f>
        <v>0</v>
      </c>
      <c r="R117" s="211">
        <f>ROUND(J117*H117,2)</f>
        <v>0</v>
      </c>
      <c r="S117" s="74"/>
      <c r="T117" s="212">
        <f>S117*H117</f>
        <v>0</v>
      </c>
      <c r="U117" s="212">
        <v>0.0012800000000000001</v>
      </c>
      <c r="V117" s="212">
        <f>U117*H117</f>
        <v>0.069120000000000001</v>
      </c>
      <c r="W117" s="212">
        <v>0</v>
      </c>
      <c r="X117" s="213">
        <f>W117*H117</f>
        <v>0</v>
      </c>
      <c r="AR117" s="12" t="s">
        <v>127</v>
      </c>
      <c r="AT117" s="12" t="s">
        <v>122</v>
      </c>
      <c r="AU117" s="12" t="s">
        <v>82</v>
      </c>
      <c r="AY117" s="12" t="s">
        <v>119</v>
      </c>
      <c r="BE117" s="214">
        <f>IF(O117="základní",K117,0)</f>
        <v>0</v>
      </c>
      <c r="BF117" s="214">
        <f>IF(O117="snížená",K117,0)</f>
        <v>0</v>
      </c>
      <c r="BG117" s="214">
        <f>IF(O117="zákl. přenesená",K117,0)</f>
        <v>0</v>
      </c>
      <c r="BH117" s="214">
        <f>IF(O117="sníž. přenesená",K117,0)</f>
        <v>0</v>
      </c>
      <c r="BI117" s="214">
        <f>IF(O117="nulová",K117,0)</f>
        <v>0</v>
      </c>
      <c r="BJ117" s="12" t="s">
        <v>80</v>
      </c>
      <c r="BK117" s="214">
        <f>ROUND(P117*H117,2)</f>
        <v>0</v>
      </c>
      <c r="BL117" s="12" t="s">
        <v>127</v>
      </c>
      <c r="BM117" s="12" t="s">
        <v>234</v>
      </c>
    </row>
    <row r="118" s="1" customFormat="1" ht="16.5" customHeight="1">
      <c r="B118" s="33"/>
      <c r="C118" s="202" t="s">
        <v>235</v>
      </c>
      <c r="D118" s="202" t="s">
        <v>122</v>
      </c>
      <c r="E118" s="203" t="s">
        <v>236</v>
      </c>
      <c r="F118" s="204" t="s">
        <v>237</v>
      </c>
      <c r="G118" s="205" t="s">
        <v>125</v>
      </c>
      <c r="H118" s="206">
        <v>40</v>
      </c>
      <c r="I118" s="207"/>
      <c r="J118" s="207"/>
      <c r="K118" s="208">
        <f>ROUND(P118*H118,2)</f>
        <v>0</v>
      </c>
      <c r="L118" s="204" t="s">
        <v>126</v>
      </c>
      <c r="M118" s="38"/>
      <c r="N118" s="209" t="s">
        <v>1</v>
      </c>
      <c r="O118" s="210" t="s">
        <v>41</v>
      </c>
      <c r="P118" s="211">
        <f>I118+J118</f>
        <v>0</v>
      </c>
      <c r="Q118" s="211">
        <f>ROUND(I118*H118,2)</f>
        <v>0</v>
      </c>
      <c r="R118" s="211">
        <f>ROUND(J118*H118,2)</f>
        <v>0</v>
      </c>
      <c r="S118" s="74"/>
      <c r="T118" s="212">
        <f>S118*H118</f>
        <v>0</v>
      </c>
      <c r="U118" s="212">
        <v>0.0016100000000000001</v>
      </c>
      <c r="V118" s="212">
        <f>U118*H118</f>
        <v>0.064399999999999999</v>
      </c>
      <c r="W118" s="212">
        <v>0</v>
      </c>
      <c r="X118" s="213">
        <f>W118*H118</f>
        <v>0</v>
      </c>
      <c r="AR118" s="12" t="s">
        <v>127</v>
      </c>
      <c r="AT118" s="12" t="s">
        <v>122</v>
      </c>
      <c r="AU118" s="12" t="s">
        <v>82</v>
      </c>
      <c r="AY118" s="12" t="s">
        <v>119</v>
      </c>
      <c r="BE118" s="214">
        <f>IF(O118="základní",K118,0)</f>
        <v>0</v>
      </c>
      <c r="BF118" s="214">
        <f>IF(O118="snížená",K118,0)</f>
        <v>0</v>
      </c>
      <c r="BG118" s="214">
        <f>IF(O118="zákl. přenesená",K118,0)</f>
        <v>0</v>
      </c>
      <c r="BH118" s="214">
        <f>IF(O118="sníž. přenesená",K118,0)</f>
        <v>0</v>
      </c>
      <c r="BI118" s="214">
        <f>IF(O118="nulová",K118,0)</f>
        <v>0</v>
      </c>
      <c r="BJ118" s="12" t="s">
        <v>80</v>
      </c>
      <c r="BK118" s="214">
        <f>ROUND(P118*H118,2)</f>
        <v>0</v>
      </c>
      <c r="BL118" s="12" t="s">
        <v>127</v>
      </c>
      <c r="BM118" s="12" t="s">
        <v>238</v>
      </c>
    </row>
    <row r="119" s="1" customFormat="1" ht="16.5" customHeight="1">
      <c r="B119" s="33"/>
      <c r="C119" s="202" t="s">
        <v>239</v>
      </c>
      <c r="D119" s="202" t="s">
        <v>122</v>
      </c>
      <c r="E119" s="203" t="s">
        <v>240</v>
      </c>
      <c r="F119" s="204" t="s">
        <v>241</v>
      </c>
      <c r="G119" s="205" t="s">
        <v>181</v>
      </c>
      <c r="H119" s="206">
        <v>62</v>
      </c>
      <c r="I119" s="207"/>
      <c r="J119" s="207"/>
      <c r="K119" s="208">
        <f>ROUND(P119*H119,2)</f>
        <v>0</v>
      </c>
      <c r="L119" s="204" t="s">
        <v>126</v>
      </c>
      <c r="M119" s="38"/>
      <c r="N119" s="209" t="s">
        <v>1</v>
      </c>
      <c r="O119" s="210" t="s">
        <v>41</v>
      </c>
      <c r="P119" s="211">
        <f>I119+J119</f>
        <v>0</v>
      </c>
      <c r="Q119" s="211">
        <f>ROUND(I119*H119,2)</f>
        <v>0</v>
      </c>
      <c r="R119" s="211">
        <f>ROUND(J119*H119,2)</f>
        <v>0</v>
      </c>
      <c r="S119" s="74"/>
      <c r="T119" s="212">
        <f>S119*H119</f>
        <v>0</v>
      </c>
      <c r="U119" s="212">
        <v>1.0000000000000001E-05</v>
      </c>
      <c r="V119" s="212">
        <f>U119*H119</f>
        <v>0.00062</v>
      </c>
      <c r="W119" s="212">
        <v>0</v>
      </c>
      <c r="X119" s="213">
        <f>W119*H119</f>
        <v>0</v>
      </c>
      <c r="AR119" s="12" t="s">
        <v>127</v>
      </c>
      <c r="AT119" s="12" t="s">
        <v>122</v>
      </c>
      <c r="AU119" s="12" t="s">
        <v>82</v>
      </c>
      <c r="AY119" s="12" t="s">
        <v>119</v>
      </c>
      <c r="BE119" s="214">
        <f>IF(O119="základní",K119,0)</f>
        <v>0</v>
      </c>
      <c r="BF119" s="214">
        <f>IF(O119="snížená",K119,0)</f>
        <v>0</v>
      </c>
      <c r="BG119" s="214">
        <f>IF(O119="zákl. přenesená",K119,0)</f>
        <v>0</v>
      </c>
      <c r="BH119" s="214">
        <f>IF(O119="sníž. přenesená",K119,0)</f>
        <v>0</v>
      </c>
      <c r="BI119" s="214">
        <f>IF(O119="nulová",K119,0)</f>
        <v>0</v>
      </c>
      <c r="BJ119" s="12" t="s">
        <v>80</v>
      </c>
      <c r="BK119" s="214">
        <f>ROUND(P119*H119,2)</f>
        <v>0</v>
      </c>
      <c r="BL119" s="12" t="s">
        <v>127</v>
      </c>
      <c r="BM119" s="12" t="s">
        <v>242</v>
      </c>
    </row>
    <row r="120" s="1" customFormat="1" ht="16.5" customHeight="1">
      <c r="B120" s="33"/>
      <c r="C120" s="202" t="s">
        <v>243</v>
      </c>
      <c r="D120" s="202" t="s">
        <v>122</v>
      </c>
      <c r="E120" s="203" t="s">
        <v>244</v>
      </c>
      <c r="F120" s="204" t="s">
        <v>245</v>
      </c>
      <c r="G120" s="205" t="s">
        <v>181</v>
      </c>
      <c r="H120" s="206">
        <v>16</v>
      </c>
      <c r="I120" s="207"/>
      <c r="J120" s="207"/>
      <c r="K120" s="208">
        <f>ROUND(P120*H120,2)</f>
        <v>0</v>
      </c>
      <c r="L120" s="204" t="s">
        <v>126</v>
      </c>
      <c r="M120" s="38"/>
      <c r="N120" s="209" t="s">
        <v>1</v>
      </c>
      <c r="O120" s="210" t="s">
        <v>41</v>
      </c>
      <c r="P120" s="211">
        <f>I120+J120</f>
        <v>0</v>
      </c>
      <c r="Q120" s="211">
        <f>ROUND(I120*H120,2)</f>
        <v>0</v>
      </c>
      <c r="R120" s="211">
        <f>ROUND(J120*H120,2)</f>
        <v>0</v>
      </c>
      <c r="S120" s="74"/>
      <c r="T120" s="212">
        <f>S120*H120</f>
        <v>0</v>
      </c>
      <c r="U120" s="212">
        <v>1.0000000000000001E-05</v>
      </c>
      <c r="V120" s="212">
        <f>U120*H120</f>
        <v>0.00016000000000000001</v>
      </c>
      <c r="W120" s="212">
        <v>0</v>
      </c>
      <c r="X120" s="213">
        <f>W120*H120</f>
        <v>0</v>
      </c>
      <c r="AR120" s="12" t="s">
        <v>127</v>
      </c>
      <c r="AT120" s="12" t="s">
        <v>122</v>
      </c>
      <c r="AU120" s="12" t="s">
        <v>82</v>
      </c>
      <c r="AY120" s="12" t="s">
        <v>119</v>
      </c>
      <c r="BE120" s="214">
        <f>IF(O120="základní",K120,0)</f>
        <v>0</v>
      </c>
      <c r="BF120" s="214">
        <f>IF(O120="snížená",K120,0)</f>
        <v>0</v>
      </c>
      <c r="BG120" s="214">
        <f>IF(O120="zákl. přenesená",K120,0)</f>
        <v>0</v>
      </c>
      <c r="BH120" s="214">
        <f>IF(O120="sníž. přenesená",K120,0)</f>
        <v>0</v>
      </c>
      <c r="BI120" s="214">
        <f>IF(O120="nulová",K120,0)</f>
        <v>0</v>
      </c>
      <c r="BJ120" s="12" t="s">
        <v>80</v>
      </c>
      <c r="BK120" s="214">
        <f>ROUND(P120*H120,2)</f>
        <v>0</v>
      </c>
      <c r="BL120" s="12" t="s">
        <v>127</v>
      </c>
      <c r="BM120" s="12" t="s">
        <v>246</v>
      </c>
    </row>
    <row r="121" s="1" customFormat="1" ht="16.5" customHeight="1">
      <c r="B121" s="33"/>
      <c r="C121" s="202" t="s">
        <v>247</v>
      </c>
      <c r="D121" s="202" t="s">
        <v>122</v>
      </c>
      <c r="E121" s="203" t="s">
        <v>248</v>
      </c>
      <c r="F121" s="204" t="s">
        <v>249</v>
      </c>
      <c r="G121" s="205" t="s">
        <v>125</v>
      </c>
      <c r="H121" s="206">
        <v>238</v>
      </c>
      <c r="I121" s="207"/>
      <c r="J121" s="207"/>
      <c r="K121" s="208">
        <f>ROUND(P121*H121,2)</f>
        <v>0</v>
      </c>
      <c r="L121" s="204" t="s">
        <v>126</v>
      </c>
      <c r="M121" s="38"/>
      <c r="N121" s="209" t="s">
        <v>1</v>
      </c>
      <c r="O121" s="210" t="s">
        <v>41</v>
      </c>
      <c r="P121" s="211">
        <f>I121+J121</f>
        <v>0</v>
      </c>
      <c r="Q121" s="211">
        <f>ROUND(I121*H121,2)</f>
        <v>0</v>
      </c>
      <c r="R121" s="211">
        <f>ROUND(J121*H121,2)</f>
        <v>0</v>
      </c>
      <c r="S121" s="74"/>
      <c r="T121" s="212">
        <f>S121*H121</f>
        <v>0</v>
      </c>
      <c r="U121" s="212">
        <v>3.0000000000000001E-05</v>
      </c>
      <c r="V121" s="212">
        <f>U121*H121</f>
        <v>0.0071400000000000005</v>
      </c>
      <c r="W121" s="212">
        <v>0.00106</v>
      </c>
      <c r="X121" s="213">
        <f>W121*H121</f>
        <v>0.25228</v>
      </c>
      <c r="AR121" s="12" t="s">
        <v>127</v>
      </c>
      <c r="AT121" s="12" t="s">
        <v>122</v>
      </c>
      <c r="AU121" s="12" t="s">
        <v>82</v>
      </c>
      <c r="AY121" s="12" t="s">
        <v>119</v>
      </c>
      <c r="BE121" s="214">
        <f>IF(O121="základní",K121,0)</f>
        <v>0</v>
      </c>
      <c r="BF121" s="214">
        <f>IF(O121="snížená",K121,0)</f>
        <v>0</v>
      </c>
      <c r="BG121" s="214">
        <f>IF(O121="zákl. přenesená",K121,0)</f>
        <v>0</v>
      </c>
      <c r="BH121" s="214">
        <f>IF(O121="sníž. přenesená",K121,0)</f>
        <v>0</v>
      </c>
      <c r="BI121" s="214">
        <f>IF(O121="nulová",K121,0)</f>
        <v>0</v>
      </c>
      <c r="BJ121" s="12" t="s">
        <v>80</v>
      </c>
      <c r="BK121" s="214">
        <f>ROUND(P121*H121,2)</f>
        <v>0</v>
      </c>
      <c r="BL121" s="12" t="s">
        <v>127</v>
      </c>
      <c r="BM121" s="12" t="s">
        <v>250</v>
      </c>
    </row>
    <row r="122" s="1" customFormat="1" ht="16.5" customHeight="1">
      <c r="B122" s="33"/>
      <c r="C122" s="202" t="s">
        <v>136</v>
      </c>
      <c r="D122" s="202" t="s">
        <v>122</v>
      </c>
      <c r="E122" s="203" t="s">
        <v>251</v>
      </c>
      <c r="F122" s="204" t="s">
        <v>252</v>
      </c>
      <c r="G122" s="205" t="s">
        <v>125</v>
      </c>
      <c r="H122" s="206">
        <v>30</v>
      </c>
      <c r="I122" s="207"/>
      <c r="J122" s="207"/>
      <c r="K122" s="208">
        <f>ROUND(P122*H122,2)</f>
        <v>0</v>
      </c>
      <c r="L122" s="204" t="s">
        <v>126</v>
      </c>
      <c r="M122" s="38"/>
      <c r="N122" s="209" t="s">
        <v>1</v>
      </c>
      <c r="O122" s="210" t="s">
        <v>41</v>
      </c>
      <c r="P122" s="211">
        <f>I122+J122</f>
        <v>0</v>
      </c>
      <c r="Q122" s="211">
        <f>ROUND(I122*H122,2)</f>
        <v>0</v>
      </c>
      <c r="R122" s="211">
        <f>ROUND(J122*H122,2)</f>
        <v>0</v>
      </c>
      <c r="S122" s="74"/>
      <c r="T122" s="212">
        <f>S122*H122</f>
        <v>0</v>
      </c>
      <c r="U122" s="212">
        <v>4.0000000000000003E-05</v>
      </c>
      <c r="V122" s="212">
        <f>U122*H122</f>
        <v>0.0012000000000000001</v>
      </c>
      <c r="W122" s="212">
        <v>0.0029299999999999999</v>
      </c>
      <c r="X122" s="213">
        <f>W122*H122</f>
        <v>0.087899999999999992</v>
      </c>
      <c r="AR122" s="12" t="s">
        <v>127</v>
      </c>
      <c r="AT122" s="12" t="s">
        <v>122</v>
      </c>
      <c r="AU122" s="12" t="s">
        <v>82</v>
      </c>
      <c r="AY122" s="12" t="s">
        <v>119</v>
      </c>
      <c r="BE122" s="214">
        <f>IF(O122="základní",K122,0)</f>
        <v>0</v>
      </c>
      <c r="BF122" s="214">
        <f>IF(O122="snížená",K122,0)</f>
        <v>0</v>
      </c>
      <c r="BG122" s="214">
        <f>IF(O122="zákl. přenesená",K122,0)</f>
        <v>0</v>
      </c>
      <c r="BH122" s="214">
        <f>IF(O122="sníž. přenesená",K122,0)</f>
        <v>0</v>
      </c>
      <c r="BI122" s="214">
        <f>IF(O122="nulová",K122,0)</f>
        <v>0</v>
      </c>
      <c r="BJ122" s="12" t="s">
        <v>80</v>
      </c>
      <c r="BK122" s="214">
        <f>ROUND(P122*H122,2)</f>
        <v>0</v>
      </c>
      <c r="BL122" s="12" t="s">
        <v>127</v>
      </c>
      <c r="BM122" s="12" t="s">
        <v>253</v>
      </c>
    </row>
    <row r="123" s="1" customFormat="1" ht="16.5" customHeight="1">
      <c r="B123" s="33"/>
      <c r="C123" s="202" t="s">
        <v>254</v>
      </c>
      <c r="D123" s="202" t="s">
        <v>122</v>
      </c>
      <c r="E123" s="203" t="s">
        <v>255</v>
      </c>
      <c r="F123" s="204" t="s">
        <v>256</v>
      </c>
      <c r="G123" s="205" t="s">
        <v>125</v>
      </c>
      <c r="H123" s="206">
        <v>538</v>
      </c>
      <c r="I123" s="207"/>
      <c r="J123" s="207"/>
      <c r="K123" s="208">
        <f>ROUND(P123*H123,2)</f>
        <v>0</v>
      </c>
      <c r="L123" s="204" t="s">
        <v>126</v>
      </c>
      <c r="M123" s="38"/>
      <c r="N123" s="209" t="s">
        <v>1</v>
      </c>
      <c r="O123" s="210" t="s">
        <v>41</v>
      </c>
      <c r="P123" s="211">
        <f>I123+J123</f>
        <v>0</v>
      </c>
      <c r="Q123" s="211">
        <f>ROUND(I123*H123,2)</f>
        <v>0</v>
      </c>
      <c r="R123" s="211">
        <f>ROUND(J123*H123,2)</f>
        <v>0</v>
      </c>
      <c r="S123" s="74"/>
      <c r="T123" s="212">
        <f>S123*H123</f>
        <v>0</v>
      </c>
      <c r="U123" s="212">
        <v>0</v>
      </c>
      <c r="V123" s="212">
        <f>U123*H123</f>
        <v>0</v>
      </c>
      <c r="W123" s="212">
        <v>0</v>
      </c>
      <c r="X123" s="213">
        <f>W123*H123</f>
        <v>0</v>
      </c>
      <c r="AR123" s="12" t="s">
        <v>127</v>
      </c>
      <c r="AT123" s="12" t="s">
        <v>122</v>
      </c>
      <c r="AU123" s="12" t="s">
        <v>82</v>
      </c>
      <c r="AY123" s="12" t="s">
        <v>119</v>
      </c>
      <c r="BE123" s="214">
        <f>IF(O123="základní",K123,0)</f>
        <v>0</v>
      </c>
      <c r="BF123" s="214">
        <f>IF(O123="snížená",K123,0)</f>
        <v>0</v>
      </c>
      <c r="BG123" s="214">
        <f>IF(O123="zákl. přenesená",K123,0)</f>
        <v>0</v>
      </c>
      <c r="BH123" s="214">
        <f>IF(O123="sníž. přenesená",K123,0)</f>
        <v>0</v>
      </c>
      <c r="BI123" s="214">
        <f>IF(O123="nulová",K123,0)</f>
        <v>0</v>
      </c>
      <c r="BJ123" s="12" t="s">
        <v>80</v>
      </c>
      <c r="BK123" s="214">
        <f>ROUND(P123*H123,2)</f>
        <v>0</v>
      </c>
      <c r="BL123" s="12" t="s">
        <v>127</v>
      </c>
      <c r="BM123" s="12" t="s">
        <v>257</v>
      </c>
    </row>
    <row r="124" s="1" customFormat="1" ht="16.5" customHeight="1">
      <c r="B124" s="33"/>
      <c r="C124" s="202" t="s">
        <v>258</v>
      </c>
      <c r="D124" s="202" t="s">
        <v>122</v>
      </c>
      <c r="E124" s="203" t="s">
        <v>259</v>
      </c>
      <c r="F124" s="204" t="s">
        <v>260</v>
      </c>
      <c r="G124" s="205" t="s">
        <v>181</v>
      </c>
      <c r="H124" s="206">
        <v>2</v>
      </c>
      <c r="I124" s="207"/>
      <c r="J124" s="207"/>
      <c r="K124" s="208">
        <f>ROUND(P124*H124,2)</f>
        <v>0</v>
      </c>
      <c r="L124" s="204" t="s">
        <v>126</v>
      </c>
      <c r="M124" s="38"/>
      <c r="N124" s="209" t="s">
        <v>1</v>
      </c>
      <c r="O124" s="210" t="s">
        <v>41</v>
      </c>
      <c r="P124" s="211">
        <f>I124+J124</f>
        <v>0</v>
      </c>
      <c r="Q124" s="211">
        <f>ROUND(I124*H124,2)</f>
        <v>0</v>
      </c>
      <c r="R124" s="211">
        <f>ROUND(J124*H124,2)</f>
        <v>0</v>
      </c>
      <c r="S124" s="74"/>
      <c r="T124" s="212">
        <f>S124*H124</f>
        <v>0</v>
      </c>
      <c r="U124" s="212">
        <v>1.0000000000000001E-05</v>
      </c>
      <c r="V124" s="212">
        <f>U124*H124</f>
        <v>2.0000000000000002E-05</v>
      </c>
      <c r="W124" s="212">
        <v>0</v>
      </c>
      <c r="X124" s="213">
        <f>W124*H124</f>
        <v>0</v>
      </c>
      <c r="AR124" s="12" t="s">
        <v>127</v>
      </c>
      <c r="AT124" s="12" t="s">
        <v>122</v>
      </c>
      <c r="AU124" s="12" t="s">
        <v>82</v>
      </c>
      <c r="AY124" s="12" t="s">
        <v>119</v>
      </c>
      <c r="BE124" s="214">
        <f>IF(O124="základní",K124,0)</f>
        <v>0</v>
      </c>
      <c r="BF124" s="214">
        <f>IF(O124="snížená",K124,0)</f>
        <v>0</v>
      </c>
      <c r="BG124" s="214">
        <f>IF(O124="zákl. přenesená",K124,0)</f>
        <v>0</v>
      </c>
      <c r="BH124" s="214">
        <f>IF(O124="sníž. přenesená",K124,0)</f>
        <v>0</v>
      </c>
      <c r="BI124" s="214">
        <f>IF(O124="nulová",K124,0)</f>
        <v>0</v>
      </c>
      <c r="BJ124" s="12" t="s">
        <v>80</v>
      </c>
      <c r="BK124" s="214">
        <f>ROUND(P124*H124,2)</f>
        <v>0</v>
      </c>
      <c r="BL124" s="12" t="s">
        <v>127</v>
      </c>
      <c r="BM124" s="12" t="s">
        <v>261</v>
      </c>
    </row>
    <row r="125" s="1" customFormat="1" ht="16.5" customHeight="1">
      <c r="B125" s="33"/>
      <c r="C125" s="202" t="s">
        <v>262</v>
      </c>
      <c r="D125" s="202" t="s">
        <v>122</v>
      </c>
      <c r="E125" s="203" t="s">
        <v>263</v>
      </c>
      <c r="F125" s="204" t="s">
        <v>264</v>
      </c>
      <c r="G125" s="205" t="s">
        <v>188</v>
      </c>
      <c r="H125" s="206">
        <v>0.0089999999999999993</v>
      </c>
      <c r="I125" s="207"/>
      <c r="J125" s="207"/>
      <c r="K125" s="208">
        <f>ROUND(P125*H125,2)</f>
        <v>0</v>
      </c>
      <c r="L125" s="204" t="s">
        <v>126</v>
      </c>
      <c r="M125" s="38"/>
      <c r="N125" s="209" t="s">
        <v>1</v>
      </c>
      <c r="O125" s="210" t="s">
        <v>41</v>
      </c>
      <c r="P125" s="211">
        <f>I125+J125</f>
        <v>0</v>
      </c>
      <c r="Q125" s="211">
        <f>ROUND(I125*H125,2)</f>
        <v>0</v>
      </c>
      <c r="R125" s="211">
        <f>ROUND(J125*H125,2)</f>
        <v>0</v>
      </c>
      <c r="S125" s="74"/>
      <c r="T125" s="212">
        <f>S125*H125</f>
        <v>0</v>
      </c>
      <c r="U125" s="212">
        <v>0</v>
      </c>
      <c r="V125" s="212">
        <f>U125*H125</f>
        <v>0</v>
      </c>
      <c r="W125" s="212">
        <v>0</v>
      </c>
      <c r="X125" s="213">
        <f>W125*H125</f>
        <v>0</v>
      </c>
      <c r="AR125" s="12" t="s">
        <v>127</v>
      </c>
      <c r="AT125" s="12" t="s">
        <v>122</v>
      </c>
      <c r="AU125" s="12" t="s">
        <v>82</v>
      </c>
      <c r="AY125" s="12" t="s">
        <v>119</v>
      </c>
      <c r="BE125" s="214">
        <f>IF(O125="základní",K125,0)</f>
        <v>0</v>
      </c>
      <c r="BF125" s="214">
        <f>IF(O125="snížená",K125,0)</f>
        <v>0</v>
      </c>
      <c r="BG125" s="214">
        <f>IF(O125="zákl. přenesená",K125,0)</f>
        <v>0</v>
      </c>
      <c r="BH125" s="214">
        <f>IF(O125="sníž. přenesená",K125,0)</f>
        <v>0</v>
      </c>
      <c r="BI125" s="214">
        <f>IF(O125="nulová",K125,0)</f>
        <v>0</v>
      </c>
      <c r="BJ125" s="12" t="s">
        <v>80</v>
      </c>
      <c r="BK125" s="214">
        <f>ROUND(P125*H125,2)</f>
        <v>0</v>
      </c>
      <c r="BL125" s="12" t="s">
        <v>127</v>
      </c>
      <c r="BM125" s="12" t="s">
        <v>265</v>
      </c>
    </row>
    <row r="126" s="1" customFormat="1" ht="16.5" customHeight="1">
      <c r="B126" s="33"/>
      <c r="C126" s="202" t="s">
        <v>266</v>
      </c>
      <c r="D126" s="202" t="s">
        <v>122</v>
      </c>
      <c r="E126" s="203" t="s">
        <v>267</v>
      </c>
      <c r="F126" s="204" t="s">
        <v>268</v>
      </c>
      <c r="G126" s="205" t="s">
        <v>188</v>
      </c>
      <c r="H126" s="206">
        <v>0.71599999999999997</v>
      </c>
      <c r="I126" s="207"/>
      <c r="J126" s="207"/>
      <c r="K126" s="208">
        <f>ROUND(P126*H126,2)</f>
        <v>0</v>
      </c>
      <c r="L126" s="204" t="s">
        <v>126</v>
      </c>
      <c r="M126" s="38"/>
      <c r="N126" s="209" t="s">
        <v>1</v>
      </c>
      <c r="O126" s="210" t="s">
        <v>41</v>
      </c>
      <c r="P126" s="211">
        <f>I126+J126</f>
        <v>0</v>
      </c>
      <c r="Q126" s="211">
        <f>ROUND(I126*H126,2)</f>
        <v>0</v>
      </c>
      <c r="R126" s="211">
        <f>ROUND(J126*H126,2)</f>
        <v>0</v>
      </c>
      <c r="S126" s="74"/>
      <c r="T126" s="212">
        <f>S126*H126</f>
        <v>0</v>
      </c>
      <c r="U126" s="212">
        <v>0</v>
      </c>
      <c r="V126" s="212">
        <f>U126*H126</f>
        <v>0</v>
      </c>
      <c r="W126" s="212">
        <v>0</v>
      </c>
      <c r="X126" s="213">
        <f>W126*H126</f>
        <v>0</v>
      </c>
      <c r="AR126" s="12" t="s">
        <v>127</v>
      </c>
      <c r="AT126" s="12" t="s">
        <v>122</v>
      </c>
      <c r="AU126" s="12" t="s">
        <v>82</v>
      </c>
      <c r="AY126" s="12" t="s">
        <v>119</v>
      </c>
      <c r="BE126" s="214">
        <f>IF(O126="základní",K126,0)</f>
        <v>0</v>
      </c>
      <c r="BF126" s="214">
        <f>IF(O126="snížená",K126,0)</f>
        <v>0</v>
      </c>
      <c r="BG126" s="214">
        <f>IF(O126="zákl. přenesená",K126,0)</f>
        <v>0</v>
      </c>
      <c r="BH126" s="214">
        <f>IF(O126="sníž. přenesená",K126,0)</f>
        <v>0</v>
      </c>
      <c r="BI126" s="214">
        <f>IF(O126="nulová",K126,0)</f>
        <v>0</v>
      </c>
      <c r="BJ126" s="12" t="s">
        <v>80</v>
      </c>
      <c r="BK126" s="214">
        <f>ROUND(P126*H126,2)</f>
        <v>0</v>
      </c>
      <c r="BL126" s="12" t="s">
        <v>127</v>
      </c>
      <c r="BM126" s="12" t="s">
        <v>269</v>
      </c>
    </row>
    <row r="127" s="10" customFormat="1" ht="22.8" customHeight="1">
      <c r="B127" s="185"/>
      <c r="C127" s="186"/>
      <c r="D127" s="187" t="s">
        <v>71</v>
      </c>
      <c r="E127" s="200" t="s">
        <v>270</v>
      </c>
      <c r="F127" s="200" t="s">
        <v>271</v>
      </c>
      <c r="G127" s="186"/>
      <c r="H127" s="186"/>
      <c r="I127" s="189"/>
      <c r="J127" s="189"/>
      <c r="K127" s="201">
        <f>BK127</f>
        <v>0</v>
      </c>
      <c r="L127" s="186"/>
      <c r="M127" s="191"/>
      <c r="N127" s="192"/>
      <c r="O127" s="193"/>
      <c r="P127" s="193"/>
      <c r="Q127" s="194">
        <f>SUM(Q128:Q153)</f>
        <v>0</v>
      </c>
      <c r="R127" s="194">
        <f>SUM(R128:R153)</f>
        <v>0</v>
      </c>
      <c r="S127" s="193"/>
      <c r="T127" s="195">
        <f>SUM(T128:T153)</f>
        <v>0</v>
      </c>
      <c r="U127" s="193"/>
      <c r="V127" s="195">
        <f>SUM(V128:V153)</f>
        <v>0.043880000000000009</v>
      </c>
      <c r="W127" s="193"/>
      <c r="X127" s="196">
        <f>SUM(X128:X153)</f>
        <v>0.0094000000000000004</v>
      </c>
      <c r="AR127" s="197" t="s">
        <v>82</v>
      </c>
      <c r="AT127" s="198" t="s">
        <v>71</v>
      </c>
      <c r="AU127" s="198" t="s">
        <v>80</v>
      </c>
      <c r="AY127" s="197" t="s">
        <v>119</v>
      </c>
      <c r="BK127" s="199">
        <f>SUM(BK128:BK153)</f>
        <v>0</v>
      </c>
    </row>
    <row r="128" s="1" customFormat="1" ht="16.5" customHeight="1">
      <c r="B128" s="33"/>
      <c r="C128" s="202" t="s">
        <v>272</v>
      </c>
      <c r="D128" s="202" t="s">
        <v>122</v>
      </c>
      <c r="E128" s="203" t="s">
        <v>273</v>
      </c>
      <c r="F128" s="204" t="s">
        <v>274</v>
      </c>
      <c r="G128" s="205" t="s">
        <v>181</v>
      </c>
      <c r="H128" s="206">
        <v>2</v>
      </c>
      <c r="I128" s="207"/>
      <c r="J128" s="207"/>
      <c r="K128" s="208">
        <f>ROUND(P128*H128,2)</f>
        <v>0</v>
      </c>
      <c r="L128" s="204" t="s">
        <v>126</v>
      </c>
      <c r="M128" s="38"/>
      <c r="N128" s="209" t="s">
        <v>1</v>
      </c>
      <c r="O128" s="210" t="s">
        <v>41</v>
      </c>
      <c r="P128" s="211">
        <f>I128+J128</f>
        <v>0</v>
      </c>
      <c r="Q128" s="211">
        <f>ROUND(I128*H128,2)</f>
        <v>0</v>
      </c>
      <c r="R128" s="211">
        <f>ROUND(J128*H128,2)</f>
        <v>0</v>
      </c>
      <c r="S128" s="74"/>
      <c r="T128" s="212">
        <f>S128*H128</f>
        <v>0</v>
      </c>
      <c r="U128" s="212">
        <v>4.0000000000000003E-05</v>
      </c>
      <c r="V128" s="212">
        <f>U128*H128</f>
        <v>8.0000000000000007E-05</v>
      </c>
      <c r="W128" s="212">
        <v>0.00044999999999999999</v>
      </c>
      <c r="X128" s="213">
        <f>W128*H128</f>
        <v>0.00089999999999999998</v>
      </c>
      <c r="AR128" s="12" t="s">
        <v>127</v>
      </c>
      <c r="AT128" s="12" t="s">
        <v>122</v>
      </c>
      <c r="AU128" s="12" t="s">
        <v>82</v>
      </c>
      <c r="AY128" s="12" t="s">
        <v>119</v>
      </c>
      <c r="BE128" s="214">
        <f>IF(O128="základní",K128,0)</f>
        <v>0</v>
      </c>
      <c r="BF128" s="214">
        <f>IF(O128="snížená",K128,0)</f>
        <v>0</v>
      </c>
      <c r="BG128" s="214">
        <f>IF(O128="zákl. přenesená",K128,0)</f>
        <v>0</v>
      </c>
      <c r="BH128" s="214">
        <f>IF(O128="sníž. přenesená",K128,0)</f>
        <v>0</v>
      </c>
      <c r="BI128" s="214">
        <f>IF(O128="nulová",K128,0)</f>
        <v>0</v>
      </c>
      <c r="BJ128" s="12" t="s">
        <v>80</v>
      </c>
      <c r="BK128" s="214">
        <f>ROUND(P128*H128,2)</f>
        <v>0</v>
      </c>
      <c r="BL128" s="12" t="s">
        <v>127</v>
      </c>
      <c r="BM128" s="12" t="s">
        <v>275</v>
      </c>
    </row>
    <row r="129" s="1" customFormat="1" ht="16.5" customHeight="1">
      <c r="B129" s="33"/>
      <c r="C129" s="202" t="s">
        <v>276</v>
      </c>
      <c r="D129" s="202" t="s">
        <v>122</v>
      </c>
      <c r="E129" s="203" t="s">
        <v>277</v>
      </c>
      <c r="F129" s="204" t="s">
        <v>278</v>
      </c>
      <c r="G129" s="205" t="s">
        <v>279</v>
      </c>
      <c r="H129" s="206">
        <v>8</v>
      </c>
      <c r="I129" s="207"/>
      <c r="J129" s="207"/>
      <c r="K129" s="208">
        <f>ROUND(P129*H129,2)</f>
        <v>0</v>
      </c>
      <c r="L129" s="204" t="s">
        <v>1</v>
      </c>
      <c r="M129" s="38"/>
      <c r="N129" s="209" t="s">
        <v>1</v>
      </c>
      <c r="O129" s="210" t="s">
        <v>41</v>
      </c>
      <c r="P129" s="211">
        <f>I129+J129</f>
        <v>0</v>
      </c>
      <c r="Q129" s="211">
        <f>ROUND(I129*H129,2)</f>
        <v>0</v>
      </c>
      <c r="R129" s="211">
        <f>ROUND(J129*H129,2)</f>
        <v>0</v>
      </c>
      <c r="S129" s="74"/>
      <c r="T129" s="212">
        <f>S129*H129</f>
        <v>0</v>
      </c>
      <c r="U129" s="212">
        <v>0</v>
      </c>
      <c r="V129" s="212">
        <f>U129*H129</f>
        <v>0</v>
      </c>
      <c r="W129" s="212">
        <v>0</v>
      </c>
      <c r="X129" s="213">
        <f>W129*H129</f>
        <v>0</v>
      </c>
      <c r="AR129" s="12" t="s">
        <v>127</v>
      </c>
      <c r="AT129" s="12" t="s">
        <v>122</v>
      </c>
      <c r="AU129" s="12" t="s">
        <v>82</v>
      </c>
      <c r="AY129" s="12" t="s">
        <v>119</v>
      </c>
      <c r="BE129" s="214">
        <f>IF(O129="základní",K129,0)</f>
        <v>0</v>
      </c>
      <c r="BF129" s="214">
        <f>IF(O129="snížená",K129,0)</f>
        <v>0</v>
      </c>
      <c r="BG129" s="214">
        <f>IF(O129="zákl. přenesená",K129,0)</f>
        <v>0</v>
      </c>
      <c r="BH129" s="214">
        <f>IF(O129="sníž. přenesená",K129,0)</f>
        <v>0</v>
      </c>
      <c r="BI129" s="214">
        <f>IF(O129="nulová",K129,0)</f>
        <v>0</v>
      </c>
      <c r="BJ129" s="12" t="s">
        <v>80</v>
      </c>
      <c r="BK129" s="214">
        <f>ROUND(P129*H129,2)</f>
        <v>0</v>
      </c>
      <c r="BL129" s="12" t="s">
        <v>127</v>
      </c>
      <c r="BM129" s="12" t="s">
        <v>280</v>
      </c>
    </row>
    <row r="130" s="1" customFormat="1" ht="16.5" customHeight="1">
      <c r="B130" s="33"/>
      <c r="C130" s="202" t="s">
        <v>281</v>
      </c>
      <c r="D130" s="202" t="s">
        <v>122</v>
      </c>
      <c r="E130" s="203" t="s">
        <v>282</v>
      </c>
      <c r="F130" s="204" t="s">
        <v>283</v>
      </c>
      <c r="G130" s="205" t="s">
        <v>181</v>
      </c>
      <c r="H130" s="206">
        <v>14</v>
      </c>
      <c r="I130" s="207"/>
      <c r="J130" s="207"/>
      <c r="K130" s="208">
        <f>ROUND(P130*H130,2)</f>
        <v>0</v>
      </c>
      <c r="L130" s="204" t="s">
        <v>126</v>
      </c>
      <c r="M130" s="38"/>
      <c r="N130" s="209" t="s">
        <v>1</v>
      </c>
      <c r="O130" s="210" t="s">
        <v>41</v>
      </c>
      <c r="P130" s="211">
        <f>I130+J130</f>
        <v>0</v>
      </c>
      <c r="Q130" s="211">
        <f>ROUND(I130*H130,2)</f>
        <v>0</v>
      </c>
      <c r="R130" s="211">
        <f>ROUND(J130*H130,2)</f>
        <v>0</v>
      </c>
      <c r="S130" s="74"/>
      <c r="T130" s="212">
        <f>S130*H130</f>
        <v>0</v>
      </c>
      <c r="U130" s="212">
        <v>9.0000000000000006E-05</v>
      </c>
      <c r="V130" s="212">
        <f>U130*H130</f>
        <v>0.0012600000000000001</v>
      </c>
      <c r="W130" s="212">
        <v>0.00044999999999999999</v>
      </c>
      <c r="X130" s="213">
        <f>W130*H130</f>
        <v>0.0063</v>
      </c>
      <c r="AR130" s="12" t="s">
        <v>127</v>
      </c>
      <c r="AT130" s="12" t="s">
        <v>122</v>
      </c>
      <c r="AU130" s="12" t="s">
        <v>82</v>
      </c>
      <c r="AY130" s="12" t="s">
        <v>119</v>
      </c>
      <c r="BE130" s="214">
        <f>IF(O130="základní",K130,0)</f>
        <v>0</v>
      </c>
      <c r="BF130" s="214">
        <f>IF(O130="snížená",K130,0)</f>
        <v>0</v>
      </c>
      <c r="BG130" s="214">
        <f>IF(O130="zákl. přenesená",K130,0)</f>
        <v>0</v>
      </c>
      <c r="BH130" s="214">
        <f>IF(O130="sníž. přenesená",K130,0)</f>
        <v>0</v>
      </c>
      <c r="BI130" s="214">
        <f>IF(O130="nulová",K130,0)</f>
        <v>0</v>
      </c>
      <c r="BJ130" s="12" t="s">
        <v>80</v>
      </c>
      <c r="BK130" s="214">
        <f>ROUND(P130*H130,2)</f>
        <v>0</v>
      </c>
      <c r="BL130" s="12" t="s">
        <v>127</v>
      </c>
      <c r="BM130" s="12" t="s">
        <v>284</v>
      </c>
    </row>
    <row r="131" s="1" customFormat="1" ht="16.5" customHeight="1">
      <c r="B131" s="33"/>
      <c r="C131" s="202" t="s">
        <v>285</v>
      </c>
      <c r="D131" s="202" t="s">
        <v>122</v>
      </c>
      <c r="E131" s="203" t="s">
        <v>286</v>
      </c>
      <c r="F131" s="204" t="s">
        <v>287</v>
      </c>
      <c r="G131" s="205" t="s">
        <v>181</v>
      </c>
      <c r="H131" s="206">
        <v>1</v>
      </c>
      <c r="I131" s="207"/>
      <c r="J131" s="207"/>
      <c r="K131" s="208">
        <f>ROUND(P131*H131,2)</f>
        <v>0</v>
      </c>
      <c r="L131" s="204" t="s">
        <v>126</v>
      </c>
      <c r="M131" s="38"/>
      <c r="N131" s="209" t="s">
        <v>1</v>
      </c>
      <c r="O131" s="210" t="s">
        <v>41</v>
      </c>
      <c r="P131" s="211">
        <f>I131+J131</f>
        <v>0</v>
      </c>
      <c r="Q131" s="211">
        <f>ROUND(I131*H131,2)</f>
        <v>0</v>
      </c>
      <c r="R131" s="211">
        <f>ROUND(J131*H131,2)</f>
        <v>0</v>
      </c>
      <c r="S131" s="74"/>
      <c r="T131" s="212">
        <f>S131*H131</f>
        <v>0</v>
      </c>
      <c r="U131" s="212">
        <v>0.00017000000000000001</v>
      </c>
      <c r="V131" s="212">
        <f>U131*H131</f>
        <v>0.00017000000000000001</v>
      </c>
      <c r="W131" s="212">
        <v>0.0022000000000000001</v>
      </c>
      <c r="X131" s="213">
        <f>W131*H131</f>
        <v>0.0022000000000000001</v>
      </c>
      <c r="AR131" s="12" t="s">
        <v>127</v>
      </c>
      <c r="AT131" s="12" t="s">
        <v>122</v>
      </c>
      <c r="AU131" s="12" t="s">
        <v>82</v>
      </c>
      <c r="AY131" s="12" t="s">
        <v>119</v>
      </c>
      <c r="BE131" s="214">
        <f>IF(O131="základní",K131,0)</f>
        <v>0</v>
      </c>
      <c r="BF131" s="214">
        <f>IF(O131="snížená",K131,0)</f>
        <v>0</v>
      </c>
      <c r="BG131" s="214">
        <f>IF(O131="zákl. přenesená",K131,0)</f>
        <v>0</v>
      </c>
      <c r="BH131" s="214">
        <f>IF(O131="sníž. přenesená",K131,0)</f>
        <v>0</v>
      </c>
      <c r="BI131" s="214">
        <f>IF(O131="nulová",K131,0)</f>
        <v>0</v>
      </c>
      <c r="BJ131" s="12" t="s">
        <v>80</v>
      </c>
      <c r="BK131" s="214">
        <f>ROUND(P131*H131,2)</f>
        <v>0</v>
      </c>
      <c r="BL131" s="12" t="s">
        <v>127</v>
      </c>
      <c r="BM131" s="12" t="s">
        <v>288</v>
      </c>
    </row>
    <row r="132" s="1" customFormat="1" ht="16.5" customHeight="1">
      <c r="B132" s="33"/>
      <c r="C132" s="202" t="s">
        <v>289</v>
      </c>
      <c r="D132" s="202" t="s">
        <v>122</v>
      </c>
      <c r="E132" s="203" t="s">
        <v>290</v>
      </c>
      <c r="F132" s="204" t="s">
        <v>291</v>
      </c>
      <c r="G132" s="205" t="s">
        <v>181</v>
      </c>
      <c r="H132" s="206">
        <v>38</v>
      </c>
      <c r="I132" s="207"/>
      <c r="J132" s="207"/>
      <c r="K132" s="208">
        <f>ROUND(P132*H132,2)</f>
        <v>0</v>
      </c>
      <c r="L132" s="204" t="s">
        <v>126</v>
      </c>
      <c r="M132" s="38"/>
      <c r="N132" s="209" t="s">
        <v>1</v>
      </c>
      <c r="O132" s="210" t="s">
        <v>41</v>
      </c>
      <c r="P132" s="211">
        <f>I132+J132</f>
        <v>0</v>
      </c>
      <c r="Q132" s="211">
        <f>ROUND(I132*H132,2)</f>
        <v>0</v>
      </c>
      <c r="R132" s="211">
        <f>ROUND(J132*H132,2)</f>
        <v>0</v>
      </c>
      <c r="S132" s="74"/>
      <c r="T132" s="212">
        <f>S132*H132</f>
        <v>0</v>
      </c>
      <c r="U132" s="212">
        <v>3.0000000000000001E-05</v>
      </c>
      <c r="V132" s="212">
        <f>U132*H132</f>
        <v>0.00114</v>
      </c>
      <c r="W132" s="212">
        <v>0</v>
      </c>
      <c r="X132" s="213">
        <f>W132*H132</f>
        <v>0</v>
      </c>
      <c r="AR132" s="12" t="s">
        <v>127</v>
      </c>
      <c r="AT132" s="12" t="s">
        <v>122</v>
      </c>
      <c r="AU132" s="12" t="s">
        <v>82</v>
      </c>
      <c r="AY132" s="12" t="s">
        <v>119</v>
      </c>
      <c r="BE132" s="214">
        <f>IF(O132="základní",K132,0)</f>
        <v>0</v>
      </c>
      <c r="BF132" s="214">
        <f>IF(O132="snížená",K132,0)</f>
        <v>0</v>
      </c>
      <c r="BG132" s="214">
        <f>IF(O132="zákl. přenesená",K132,0)</f>
        <v>0</v>
      </c>
      <c r="BH132" s="214">
        <f>IF(O132="sníž. přenesená",K132,0)</f>
        <v>0</v>
      </c>
      <c r="BI132" s="214">
        <f>IF(O132="nulová",K132,0)</f>
        <v>0</v>
      </c>
      <c r="BJ132" s="12" t="s">
        <v>80</v>
      </c>
      <c r="BK132" s="214">
        <f>ROUND(P132*H132,2)</f>
        <v>0</v>
      </c>
      <c r="BL132" s="12" t="s">
        <v>127</v>
      </c>
      <c r="BM132" s="12" t="s">
        <v>292</v>
      </c>
    </row>
    <row r="133" s="1" customFormat="1" ht="16.5" customHeight="1">
      <c r="B133" s="33"/>
      <c r="C133" s="202" t="s">
        <v>293</v>
      </c>
      <c r="D133" s="202" t="s">
        <v>122</v>
      </c>
      <c r="E133" s="203" t="s">
        <v>294</v>
      </c>
      <c r="F133" s="204" t="s">
        <v>295</v>
      </c>
      <c r="G133" s="205" t="s">
        <v>181</v>
      </c>
      <c r="H133" s="206">
        <v>20</v>
      </c>
      <c r="I133" s="207"/>
      <c r="J133" s="207"/>
      <c r="K133" s="208">
        <f>ROUND(P133*H133,2)</f>
        <v>0</v>
      </c>
      <c r="L133" s="204" t="s">
        <v>126</v>
      </c>
      <c r="M133" s="38"/>
      <c r="N133" s="209" t="s">
        <v>1</v>
      </c>
      <c r="O133" s="210" t="s">
        <v>41</v>
      </c>
      <c r="P133" s="211">
        <f>I133+J133</f>
        <v>0</v>
      </c>
      <c r="Q133" s="211">
        <f>ROUND(I133*H133,2)</f>
        <v>0</v>
      </c>
      <c r="R133" s="211">
        <f>ROUND(J133*H133,2)</f>
        <v>0</v>
      </c>
      <c r="S133" s="74"/>
      <c r="T133" s="212">
        <f>S133*H133</f>
        <v>0</v>
      </c>
      <c r="U133" s="212">
        <v>8.0000000000000007E-05</v>
      </c>
      <c r="V133" s="212">
        <f>U133*H133</f>
        <v>0.0016000000000000001</v>
      </c>
      <c r="W133" s="212">
        <v>0</v>
      </c>
      <c r="X133" s="213">
        <f>W133*H133</f>
        <v>0</v>
      </c>
      <c r="AR133" s="12" t="s">
        <v>127</v>
      </c>
      <c r="AT133" s="12" t="s">
        <v>122</v>
      </c>
      <c r="AU133" s="12" t="s">
        <v>82</v>
      </c>
      <c r="AY133" s="12" t="s">
        <v>119</v>
      </c>
      <c r="BE133" s="214">
        <f>IF(O133="základní",K133,0)</f>
        <v>0</v>
      </c>
      <c r="BF133" s="214">
        <f>IF(O133="snížená",K133,0)</f>
        <v>0</v>
      </c>
      <c r="BG133" s="214">
        <f>IF(O133="zákl. přenesená",K133,0)</f>
        <v>0</v>
      </c>
      <c r="BH133" s="214">
        <f>IF(O133="sníž. přenesená",K133,0)</f>
        <v>0</v>
      </c>
      <c r="BI133" s="214">
        <f>IF(O133="nulová",K133,0)</f>
        <v>0</v>
      </c>
      <c r="BJ133" s="12" t="s">
        <v>80</v>
      </c>
      <c r="BK133" s="214">
        <f>ROUND(P133*H133,2)</f>
        <v>0</v>
      </c>
      <c r="BL133" s="12" t="s">
        <v>127</v>
      </c>
      <c r="BM133" s="12" t="s">
        <v>296</v>
      </c>
    </row>
    <row r="134" s="1" customFormat="1" ht="16.5" customHeight="1">
      <c r="B134" s="33"/>
      <c r="C134" s="202" t="s">
        <v>297</v>
      </c>
      <c r="D134" s="202" t="s">
        <v>122</v>
      </c>
      <c r="E134" s="203" t="s">
        <v>298</v>
      </c>
      <c r="F134" s="204" t="s">
        <v>299</v>
      </c>
      <c r="G134" s="205" t="s">
        <v>181</v>
      </c>
      <c r="H134" s="206">
        <v>1</v>
      </c>
      <c r="I134" s="207"/>
      <c r="J134" s="207"/>
      <c r="K134" s="208">
        <f>ROUND(P134*H134,2)</f>
        <v>0</v>
      </c>
      <c r="L134" s="204" t="s">
        <v>126</v>
      </c>
      <c r="M134" s="38"/>
      <c r="N134" s="209" t="s">
        <v>1</v>
      </c>
      <c r="O134" s="210" t="s">
        <v>41</v>
      </c>
      <c r="P134" s="211">
        <f>I134+J134</f>
        <v>0</v>
      </c>
      <c r="Q134" s="211">
        <f>ROUND(I134*H134,2)</f>
        <v>0</v>
      </c>
      <c r="R134" s="211">
        <f>ROUND(J134*H134,2)</f>
        <v>0</v>
      </c>
      <c r="S134" s="74"/>
      <c r="T134" s="212">
        <f>S134*H134</f>
        <v>0</v>
      </c>
      <c r="U134" s="212">
        <v>0.00010000000000000001</v>
      </c>
      <c r="V134" s="212">
        <f>U134*H134</f>
        <v>0.00010000000000000001</v>
      </c>
      <c r="W134" s="212">
        <v>0</v>
      </c>
      <c r="X134" s="213">
        <f>W134*H134</f>
        <v>0</v>
      </c>
      <c r="AR134" s="12" t="s">
        <v>127</v>
      </c>
      <c r="AT134" s="12" t="s">
        <v>122</v>
      </c>
      <c r="AU134" s="12" t="s">
        <v>82</v>
      </c>
      <c r="AY134" s="12" t="s">
        <v>119</v>
      </c>
      <c r="BE134" s="214">
        <f>IF(O134="základní",K134,0)</f>
        <v>0</v>
      </c>
      <c r="BF134" s="214">
        <f>IF(O134="snížená",K134,0)</f>
        <v>0</v>
      </c>
      <c r="BG134" s="214">
        <f>IF(O134="zákl. přenesená",K134,0)</f>
        <v>0</v>
      </c>
      <c r="BH134" s="214">
        <f>IF(O134="sníž. přenesená",K134,0)</f>
        <v>0</v>
      </c>
      <c r="BI134" s="214">
        <f>IF(O134="nulová",K134,0)</f>
        <v>0</v>
      </c>
      <c r="BJ134" s="12" t="s">
        <v>80</v>
      </c>
      <c r="BK134" s="214">
        <f>ROUND(P134*H134,2)</f>
        <v>0</v>
      </c>
      <c r="BL134" s="12" t="s">
        <v>127</v>
      </c>
      <c r="BM134" s="12" t="s">
        <v>300</v>
      </c>
    </row>
    <row r="135" s="1" customFormat="1" ht="16.5" customHeight="1">
      <c r="B135" s="33"/>
      <c r="C135" s="202" t="s">
        <v>301</v>
      </c>
      <c r="D135" s="202" t="s">
        <v>122</v>
      </c>
      <c r="E135" s="203" t="s">
        <v>302</v>
      </c>
      <c r="F135" s="204" t="s">
        <v>303</v>
      </c>
      <c r="G135" s="205" t="s">
        <v>181</v>
      </c>
      <c r="H135" s="206">
        <v>3</v>
      </c>
      <c r="I135" s="207"/>
      <c r="J135" s="207"/>
      <c r="K135" s="208">
        <f>ROUND(P135*H135,2)</f>
        <v>0</v>
      </c>
      <c r="L135" s="204" t="s">
        <v>126</v>
      </c>
      <c r="M135" s="38"/>
      <c r="N135" s="209" t="s">
        <v>1</v>
      </c>
      <c r="O135" s="210" t="s">
        <v>41</v>
      </c>
      <c r="P135" s="211">
        <f>I135+J135</f>
        <v>0</v>
      </c>
      <c r="Q135" s="211">
        <f>ROUND(I135*H135,2)</f>
        <v>0</v>
      </c>
      <c r="R135" s="211">
        <f>ROUND(J135*H135,2)</f>
        <v>0</v>
      </c>
      <c r="S135" s="74"/>
      <c r="T135" s="212">
        <f>S135*H135</f>
        <v>0</v>
      </c>
      <c r="U135" s="212">
        <v>0.00013999999999999999</v>
      </c>
      <c r="V135" s="212">
        <f>U135*H135</f>
        <v>0.00041999999999999996</v>
      </c>
      <c r="W135" s="212">
        <v>0</v>
      </c>
      <c r="X135" s="213">
        <f>W135*H135</f>
        <v>0</v>
      </c>
      <c r="AR135" s="12" t="s">
        <v>127</v>
      </c>
      <c r="AT135" s="12" t="s">
        <v>122</v>
      </c>
      <c r="AU135" s="12" t="s">
        <v>82</v>
      </c>
      <c r="AY135" s="12" t="s">
        <v>119</v>
      </c>
      <c r="BE135" s="214">
        <f>IF(O135="základní",K135,0)</f>
        <v>0</v>
      </c>
      <c r="BF135" s="214">
        <f>IF(O135="snížená",K135,0)</f>
        <v>0</v>
      </c>
      <c r="BG135" s="214">
        <f>IF(O135="zákl. přenesená",K135,0)</f>
        <v>0</v>
      </c>
      <c r="BH135" s="214">
        <f>IF(O135="sníž. přenesená",K135,0)</f>
        <v>0</v>
      </c>
      <c r="BI135" s="214">
        <f>IF(O135="nulová",K135,0)</f>
        <v>0</v>
      </c>
      <c r="BJ135" s="12" t="s">
        <v>80</v>
      </c>
      <c r="BK135" s="214">
        <f>ROUND(P135*H135,2)</f>
        <v>0</v>
      </c>
      <c r="BL135" s="12" t="s">
        <v>127</v>
      </c>
      <c r="BM135" s="12" t="s">
        <v>304</v>
      </c>
    </row>
    <row r="136" s="1" customFormat="1" ht="16.5" customHeight="1">
      <c r="B136" s="33"/>
      <c r="C136" s="202" t="s">
        <v>305</v>
      </c>
      <c r="D136" s="202" t="s">
        <v>122</v>
      </c>
      <c r="E136" s="203" t="s">
        <v>306</v>
      </c>
      <c r="F136" s="204" t="s">
        <v>307</v>
      </c>
      <c r="G136" s="205" t="s">
        <v>181</v>
      </c>
      <c r="H136" s="206">
        <v>4</v>
      </c>
      <c r="I136" s="207"/>
      <c r="J136" s="207"/>
      <c r="K136" s="208">
        <f>ROUND(P136*H136,2)</f>
        <v>0</v>
      </c>
      <c r="L136" s="204" t="s">
        <v>126</v>
      </c>
      <c r="M136" s="38"/>
      <c r="N136" s="209" t="s">
        <v>1</v>
      </c>
      <c r="O136" s="210" t="s">
        <v>41</v>
      </c>
      <c r="P136" s="211">
        <f>I136+J136</f>
        <v>0</v>
      </c>
      <c r="Q136" s="211">
        <f>ROUND(I136*H136,2)</f>
        <v>0</v>
      </c>
      <c r="R136" s="211">
        <f>ROUND(J136*H136,2)</f>
        <v>0</v>
      </c>
      <c r="S136" s="74"/>
      <c r="T136" s="212">
        <f>S136*H136</f>
        <v>0</v>
      </c>
      <c r="U136" s="212">
        <v>0.00024000000000000001</v>
      </c>
      <c r="V136" s="212">
        <f>U136*H136</f>
        <v>0.00096000000000000002</v>
      </c>
      <c r="W136" s="212">
        <v>0</v>
      </c>
      <c r="X136" s="213">
        <f>W136*H136</f>
        <v>0</v>
      </c>
      <c r="AR136" s="12" t="s">
        <v>127</v>
      </c>
      <c r="AT136" s="12" t="s">
        <v>122</v>
      </c>
      <c r="AU136" s="12" t="s">
        <v>82</v>
      </c>
      <c r="AY136" s="12" t="s">
        <v>119</v>
      </c>
      <c r="BE136" s="214">
        <f>IF(O136="základní",K136,0)</f>
        <v>0</v>
      </c>
      <c r="BF136" s="214">
        <f>IF(O136="snížená",K136,0)</f>
        <v>0</v>
      </c>
      <c r="BG136" s="214">
        <f>IF(O136="zákl. přenesená",K136,0)</f>
        <v>0</v>
      </c>
      <c r="BH136" s="214">
        <f>IF(O136="sníž. přenesená",K136,0)</f>
        <v>0</v>
      </c>
      <c r="BI136" s="214">
        <f>IF(O136="nulová",K136,0)</f>
        <v>0</v>
      </c>
      <c r="BJ136" s="12" t="s">
        <v>80</v>
      </c>
      <c r="BK136" s="214">
        <f>ROUND(P136*H136,2)</f>
        <v>0</v>
      </c>
      <c r="BL136" s="12" t="s">
        <v>127</v>
      </c>
      <c r="BM136" s="12" t="s">
        <v>308</v>
      </c>
    </row>
    <row r="137" s="1" customFormat="1" ht="16.5" customHeight="1">
      <c r="B137" s="33"/>
      <c r="C137" s="202" t="s">
        <v>309</v>
      </c>
      <c r="D137" s="202" t="s">
        <v>122</v>
      </c>
      <c r="E137" s="203" t="s">
        <v>310</v>
      </c>
      <c r="F137" s="204" t="s">
        <v>311</v>
      </c>
      <c r="G137" s="205" t="s">
        <v>181</v>
      </c>
      <c r="H137" s="206">
        <v>21</v>
      </c>
      <c r="I137" s="207"/>
      <c r="J137" s="207"/>
      <c r="K137" s="208">
        <f>ROUND(P137*H137,2)</f>
        <v>0</v>
      </c>
      <c r="L137" s="204" t="s">
        <v>1</v>
      </c>
      <c r="M137" s="38"/>
      <c r="N137" s="209" t="s">
        <v>1</v>
      </c>
      <c r="O137" s="210" t="s">
        <v>41</v>
      </c>
      <c r="P137" s="211">
        <f>I137+J137</f>
        <v>0</v>
      </c>
      <c r="Q137" s="211">
        <f>ROUND(I137*H137,2)</f>
        <v>0</v>
      </c>
      <c r="R137" s="211">
        <f>ROUND(J137*H137,2)</f>
        <v>0</v>
      </c>
      <c r="S137" s="74"/>
      <c r="T137" s="212">
        <f>S137*H137</f>
        <v>0</v>
      </c>
      <c r="U137" s="212">
        <v>0.00012</v>
      </c>
      <c r="V137" s="212">
        <f>U137*H137</f>
        <v>0.0025200000000000001</v>
      </c>
      <c r="W137" s="212">
        <v>0</v>
      </c>
      <c r="X137" s="213">
        <f>W137*H137</f>
        <v>0</v>
      </c>
      <c r="AR137" s="12" t="s">
        <v>127</v>
      </c>
      <c r="AT137" s="12" t="s">
        <v>122</v>
      </c>
      <c r="AU137" s="12" t="s">
        <v>82</v>
      </c>
      <c r="AY137" s="12" t="s">
        <v>119</v>
      </c>
      <c r="BE137" s="214">
        <f>IF(O137="základní",K137,0)</f>
        <v>0</v>
      </c>
      <c r="BF137" s="214">
        <f>IF(O137="snížená",K137,0)</f>
        <v>0</v>
      </c>
      <c r="BG137" s="214">
        <f>IF(O137="zákl. přenesená",K137,0)</f>
        <v>0</v>
      </c>
      <c r="BH137" s="214">
        <f>IF(O137="sníž. přenesená",K137,0)</f>
        <v>0</v>
      </c>
      <c r="BI137" s="214">
        <f>IF(O137="nulová",K137,0)</f>
        <v>0</v>
      </c>
      <c r="BJ137" s="12" t="s">
        <v>80</v>
      </c>
      <c r="BK137" s="214">
        <f>ROUND(P137*H137,2)</f>
        <v>0</v>
      </c>
      <c r="BL137" s="12" t="s">
        <v>127</v>
      </c>
      <c r="BM137" s="12" t="s">
        <v>312</v>
      </c>
    </row>
    <row r="138" s="1" customFormat="1" ht="16.5" customHeight="1">
      <c r="B138" s="33"/>
      <c r="C138" s="202" t="s">
        <v>313</v>
      </c>
      <c r="D138" s="202" t="s">
        <v>122</v>
      </c>
      <c r="E138" s="203" t="s">
        <v>314</v>
      </c>
      <c r="F138" s="204" t="s">
        <v>315</v>
      </c>
      <c r="G138" s="205" t="s">
        <v>181</v>
      </c>
      <c r="H138" s="206">
        <v>1</v>
      </c>
      <c r="I138" s="207"/>
      <c r="J138" s="207"/>
      <c r="K138" s="208">
        <f>ROUND(P138*H138,2)</f>
        <v>0</v>
      </c>
      <c r="L138" s="204" t="s">
        <v>1</v>
      </c>
      <c r="M138" s="38"/>
      <c r="N138" s="209" t="s">
        <v>1</v>
      </c>
      <c r="O138" s="210" t="s">
        <v>41</v>
      </c>
      <c r="P138" s="211">
        <f>I138+J138</f>
        <v>0</v>
      </c>
      <c r="Q138" s="211">
        <f>ROUND(I138*H138,2)</f>
        <v>0</v>
      </c>
      <c r="R138" s="211">
        <f>ROUND(J138*H138,2)</f>
        <v>0</v>
      </c>
      <c r="S138" s="74"/>
      <c r="T138" s="212">
        <f>S138*H138</f>
        <v>0</v>
      </c>
      <c r="U138" s="212">
        <v>0.00018000000000000001</v>
      </c>
      <c r="V138" s="212">
        <f>U138*H138</f>
        <v>0.00018000000000000001</v>
      </c>
      <c r="W138" s="212">
        <v>0</v>
      </c>
      <c r="X138" s="213">
        <f>W138*H138</f>
        <v>0</v>
      </c>
      <c r="AR138" s="12" t="s">
        <v>127</v>
      </c>
      <c r="AT138" s="12" t="s">
        <v>122</v>
      </c>
      <c r="AU138" s="12" t="s">
        <v>82</v>
      </c>
      <c r="AY138" s="12" t="s">
        <v>119</v>
      </c>
      <c r="BE138" s="214">
        <f>IF(O138="základní",K138,0)</f>
        <v>0</v>
      </c>
      <c r="BF138" s="214">
        <f>IF(O138="snížená",K138,0)</f>
        <v>0</v>
      </c>
      <c r="BG138" s="214">
        <f>IF(O138="zákl. přenesená",K138,0)</f>
        <v>0</v>
      </c>
      <c r="BH138" s="214">
        <f>IF(O138="sníž. přenesená",K138,0)</f>
        <v>0</v>
      </c>
      <c r="BI138" s="214">
        <f>IF(O138="nulová",K138,0)</f>
        <v>0</v>
      </c>
      <c r="BJ138" s="12" t="s">
        <v>80</v>
      </c>
      <c r="BK138" s="214">
        <f>ROUND(P138*H138,2)</f>
        <v>0</v>
      </c>
      <c r="BL138" s="12" t="s">
        <v>127</v>
      </c>
      <c r="BM138" s="12" t="s">
        <v>316</v>
      </c>
    </row>
    <row r="139" s="1" customFormat="1" ht="16.5" customHeight="1">
      <c r="B139" s="33"/>
      <c r="C139" s="202" t="s">
        <v>317</v>
      </c>
      <c r="D139" s="202" t="s">
        <v>122</v>
      </c>
      <c r="E139" s="203" t="s">
        <v>318</v>
      </c>
      <c r="F139" s="204" t="s">
        <v>319</v>
      </c>
      <c r="G139" s="205" t="s">
        <v>181</v>
      </c>
      <c r="H139" s="206">
        <v>1</v>
      </c>
      <c r="I139" s="207"/>
      <c r="J139" s="207"/>
      <c r="K139" s="208">
        <f>ROUND(P139*H139,2)</f>
        <v>0</v>
      </c>
      <c r="L139" s="204" t="s">
        <v>126</v>
      </c>
      <c r="M139" s="38"/>
      <c r="N139" s="209" t="s">
        <v>1</v>
      </c>
      <c r="O139" s="210" t="s">
        <v>41</v>
      </c>
      <c r="P139" s="211">
        <f>I139+J139</f>
        <v>0</v>
      </c>
      <c r="Q139" s="211">
        <f>ROUND(I139*H139,2)</f>
        <v>0</v>
      </c>
      <c r="R139" s="211">
        <f>ROUND(J139*H139,2)</f>
        <v>0</v>
      </c>
      <c r="S139" s="74"/>
      <c r="T139" s="212">
        <f>S139*H139</f>
        <v>0</v>
      </c>
      <c r="U139" s="212">
        <v>0.00018000000000000001</v>
      </c>
      <c r="V139" s="212">
        <f>U139*H139</f>
        <v>0.00018000000000000001</v>
      </c>
      <c r="W139" s="212">
        <v>0</v>
      </c>
      <c r="X139" s="213">
        <f>W139*H139</f>
        <v>0</v>
      </c>
      <c r="AR139" s="12" t="s">
        <v>127</v>
      </c>
      <c r="AT139" s="12" t="s">
        <v>122</v>
      </c>
      <c r="AU139" s="12" t="s">
        <v>82</v>
      </c>
      <c r="AY139" s="12" t="s">
        <v>119</v>
      </c>
      <c r="BE139" s="214">
        <f>IF(O139="základní",K139,0)</f>
        <v>0</v>
      </c>
      <c r="BF139" s="214">
        <f>IF(O139="snížená",K139,0)</f>
        <v>0</v>
      </c>
      <c r="BG139" s="214">
        <f>IF(O139="zákl. přenesená",K139,0)</f>
        <v>0</v>
      </c>
      <c r="BH139" s="214">
        <f>IF(O139="sníž. přenesená",K139,0)</f>
        <v>0</v>
      </c>
      <c r="BI139" s="214">
        <f>IF(O139="nulová",K139,0)</f>
        <v>0</v>
      </c>
      <c r="BJ139" s="12" t="s">
        <v>80</v>
      </c>
      <c r="BK139" s="214">
        <f>ROUND(P139*H139,2)</f>
        <v>0</v>
      </c>
      <c r="BL139" s="12" t="s">
        <v>127</v>
      </c>
      <c r="BM139" s="12" t="s">
        <v>320</v>
      </c>
    </row>
    <row r="140" s="1" customFormat="1" ht="16.5" customHeight="1">
      <c r="B140" s="33"/>
      <c r="C140" s="202" t="s">
        <v>321</v>
      </c>
      <c r="D140" s="202" t="s">
        <v>122</v>
      </c>
      <c r="E140" s="203" t="s">
        <v>322</v>
      </c>
      <c r="F140" s="204" t="s">
        <v>323</v>
      </c>
      <c r="G140" s="205" t="s">
        <v>181</v>
      </c>
      <c r="H140" s="206">
        <v>1</v>
      </c>
      <c r="I140" s="207"/>
      <c r="J140" s="207"/>
      <c r="K140" s="208">
        <f>ROUND(P140*H140,2)</f>
        <v>0</v>
      </c>
      <c r="L140" s="204" t="s">
        <v>126</v>
      </c>
      <c r="M140" s="38"/>
      <c r="N140" s="209" t="s">
        <v>1</v>
      </c>
      <c r="O140" s="210" t="s">
        <v>41</v>
      </c>
      <c r="P140" s="211">
        <f>I140+J140</f>
        <v>0</v>
      </c>
      <c r="Q140" s="211">
        <f>ROUND(I140*H140,2)</f>
        <v>0</v>
      </c>
      <c r="R140" s="211">
        <f>ROUND(J140*H140,2)</f>
        <v>0</v>
      </c>
      <c r="S140" s="74"/>
      <c r="T140" s="212">
        <f>S140*H140</f>
        <v>0</v>
      </c>
      <c r="U140" s="212">
        <v>0.00029999999999999997</v>
      </c>
      <c r="V140" s="212">
        <f>U140*H140</f>
        <v>0.00029999999999999997</v>
      </c>
      <c r="W140" s="212">
        <v>0</v>
      </c>
      <c r="X140" s="213">
        <f>W140*H140</f>
        <v>0</v>
      </c>
      <c r="AR140" s="12" t="s">
        <v>127</v>
      </c>
      <c r="AT140" s="12" t="s">
        <v>122</v>
      </c>
      <c r="AU140" s="12" t="s">
        <v>82</v>
      </c>
      <c r="AY140" s="12" t="s">
        <v>119</v>
      </c>
      <c r="BE140" s="214">
        <f>IF(O140="základní",K140,0)</f>
        <v>0</v>
      </c>
      <c r="BF140" s="214">
        <f>IF(O140="snížená",K140,0)</f>
        <v>0</v>
      </c>
      <c r="BG140" s="214">
        <f>IF(O140="zákl. přenesená",K140,0)</f>
        <v>0</v>
      </c>
      <c r="BH140" s="214">
        <f>IF(O140="sníž. přenesená",K140,0)</f>
        <v>0</v>
      </c>
      <c r="BI140" s="214">
        <f>IF(O140="nulová",K140,0)</f>
        <v>0</v>
      </c>
      <c r="BJ140" s="12" t="s">
        <v>80</v>
      </c>
      <c r="BK140" s="214">
        <f>ROUND(P140*H140,2)</f>
        <v>0</v>
      </c>
      <c r="BL140" s="12" t="s">
        <v>127</v>
      </c>
      <c r="BM140" s="12" t="s">
        <v>324</v>
      </c>
    </row>
    <row r="141" s="1" customFormat="1" ht="16.5" customHeight="1">
      <c r="B141" s="33"/>
      <c r="C141" s="202" t="s">
        <v>325</v>
      </c>
      <c r="D141" s="202" t="s">
        <v>122</v>
      </c>
      <c r="E141" s="203" t="s">
        <v>326</v>
      </c>
      <c r="F141" s="204" t="s">
        <v>327</v>
      </c>
      <c r="G141" s="205" t="s">
        <v>181</v>
      </c>
      <c r="H141" s="206">
        <v>2</v>
      </c>
      <c r="I141" s="207"/>
      <c r="J141" s="207"/>
      <c r="K141" s="208">
        <f>ROUND(P141*H141,2)</f>
        <v>0</v>
      </c>
      <c r="L141" s="204" t="s">
        <v>126</v>
      </c>
      <c r="M141" s="38"/>
      <c r="N141" s="209" t="s">
        <v>1</v>
      </c>
      <c r="O141" s="210" t="s">
        <v>41</v>
      </c>
      <c r="P141" s="211">
        <f>I141+J141</f>
        <v>0</v>
      </c>
      <c r="Q141" s="211">
        <f>ROUND(I141*H141,2)</f>
        <v>0</v>
      </c>
      <c r="R141" s="211">
        <f>ROUND(J141*H141,2)</f>
        <v>0</v>
      </c>
      <c r="S141" s="74"/>
      <c r="T141" s="212">
        <f>S141*H141</f>
        <v>0</v>
      </c>
      <c r="U141" s="212">
        <v>0.00059999999999999995</v>
      </c>
      <c r="V141" s="212">
        <f>U141*H141</f>
        <v>0.0011999999999999999</v>
      </c>
      <c r="W141" s="212">
        <v>0</v>
      </c>
      <c r="X141" s="213">
        <f>W141*H141</f>
        <v>0</v>
      </c>
      <c r="AR141" s="12" t="s">
        <v>127</v>
      </c>
      <c r="AT141" s="12" t="s">
        <v>122</v>
      </c>
      <c r="AU141" s="12" t="s">
        <v>82</v>
      </c>
      <c r="AY141" s="12" t="s">
        <v>119</v>
      </c>
      <c r="BE141" s="214">
        <f>IF(O141="základní",K141,0)</f>
        <v>0</v>
      </c>
      <c r="BF141" s="214">
        <f>IF(O141="snížená",K141,0)</f>
        <v>0</v>
      </c>
      <c r="BG141" s="214">
        <f>IF(O141="zákl. přenesená",K141,0)</f>
        <v>0</v>
      </c>
      <c r="BH141" s="214">
        <f>IF(O141="sníž. přenesená",K141,0)</f>
        <v>0</v>
      </c>
      <c r="BI141" s="214">
        <f>IF(O141="nulová",K141,0)</f>
        <v>0</v>
      </c>
      <c r="BJ141" s="12" t="s">
        <v>80</v>
      </c>
      <c r="BK141" s="214">
        <f>ROUND(P141*H141,2)</f>
        <v>0</v>
      </c>
      <c r="BL141" s="12" t="s">
        <v>127</v>
      </c>
      <c r="BM141" s="12" t="s">
        <v>328</v>
      </c>
    </row>
    <row r="142" s="1" customFormat="1" ht="16.5" customHeight="1">
      <c r="B142" s="33"/>
      <c r="C142" s="202" t="s">
        <v>329</v>
      </c>
      <c r="D142" s="202" t="s">
        <v>122</v>
      </c>
      <c r="E142" s="203" t="s">
        <v>330</v>
      </c>
      <c r="F142" s="204" t="s">
        <v>331</v>
      </c>
      <c r="G142" s="205" t="s">
        <v>181</v>
      </c>
      <c r="H142" s="206">
        <v>1</v>
      </c>
      <c r="I142" s="207"/>
      <c r="J142" s="207"/>
      <c r="K142" s="208">
        <f>ROUND(P142*H142,2)</f>
        <v>0</v>
      </c>
      <c r="L142" s="204" t="s">
        <v>126</v>
      </c>
      <c r="M142" s="38"/>
      <c r="N142" s="209" t="s">
        <v>1</v>
      </c>
      <c r="O142" s="210" t="s">
        <v>41</v>
      </c>
      <c r="P142" s="211">
        <f>I142+J142</f>
        <v>0</v>
      </c>
      <c r="Q142" s="211">
        <f>ROUND(I142*H142,2)</f>
        <v>0</v>
      </c>
      <c r="R142" s="211">
        <f>ROUND(J142*H142,2)</f>
        <v>0</v>
      </c>
      <c r="S142" s="74"/>
      <c r="T142" s="212">
        <f>S142*H142</f>
        <v>0</v>
      </c>
      <c r="U142" s="212">
        <v>0.00059999999999999995</v>
      </c>
      <c r="V142" s="212">
        <f>U142*H142</f>
        <v>0.00059999999999999995</v>
      </c>
      <c r="W142" s="212">
        <v>0</v>
      </c>
      <c r="X142" s="213">
        <f>W142*H142</f>
        <v>0</v>
      </c>
      <c r="AR142" s="12" t="s">
        <v>127</v>
      </c>
      <c r="AT142" s="12" t="s">
        <v>122</v>
      </c>
      <c r="AU142" s="12" t="s">
        <v>82</v>
      </c>
      <c r="AY142" s="12" t="s">
        <v>119</v>
      </c>
      <c r="BE142" s="214">
        <f>IF(O142="základní",K142,0)</f>
        <v>0</v>
      </c>
      <c r="BF142" s="214">
        <f>IF(O142="snížená",K142,0)</f>
        <v>0</v>
      </c>
      <c r="BG142" s="214">
        <f>IF(O142="zákl. přenesená",K142,0)</f>
        <v>0</v>
      </c>
      <c r="BH142" s="214">
        <f>IF(O142="sníž. přenesená",K142,0)</f>
        <v>0</v>
      </c>
      <c r="BI142" s="214">
        <f>IF(O142="nulová",K142,0)</f>
        <v>0</v>
      </c>
      <c r="BJ142" s="12" t="s">
        <v>80</v>
      </c>
      <c r="BK142" s="214">
        <f>ROUND(P142*H142,2)</f>
        <v>0</v>
      </c>
      <c r="BL142" s="12" t="s">
        <v>127</v>
      </c>
      <c r="BM142" s="12" t="s">
        <v>332</v>
      </c>
    </row>
    <row r="143" s="1" customFormat="1" ht="16.5" customHeight="1">
      <c r="B143" s="33"/>
      <c r="C143" s="202" t="s">
        <v>333</v>
      </c>
      <c r="D143" s="202" t="s">
        <v>122</v>
      </c>
      <c r="E143" s="203" t="s">
        <v>334</v>
      </c>
      <c r="F143" s="204" t="s">
        <v>335</v>
      </c>
      <c r="G143" s="205" t="s">
        <v>181</v>
      </c>
      <c r="H143" s="206">
        <v>9</v>
      </c>
      <c r="I143" s="207"/>
      <c r="J143" s="207"/>
      <c r="K143" s="208">
        <f>ROUND(P143*H143,2)</f>
        <v>0</v>
      </c>
      <c r="L143" s="204" t="s">
        <v>126</v>
      </c>
      <c r="M143" s="38"/>
      <c r="N143" s="209" t="s">
        <v>1</v>
      </c>
      <c r="O143" s="210" t="s">
        <v>41</v>
      </c>
      <c r="P143" s="211">
        <f>I143+J143</f>
        <v>0</v>
      </c>
      <c r="Q143" s="211">
        <f>ROUND(I143*H143,2)</f>
        <v>0</v>
      </c>
      <c r="R143" s="211">
        <f>ROUND(J143*H143,2)</f>
        <v>0</v>
      </c>
      <c r="S143" s="74"/>
      <c r="T143" s="212">
        <f>S143*H143</f>
        <v>0</v>
      </c>
      <c r="U143" s="212">
        <v>0.00023000000000000001</v>
      </c>
      <c r="V143" s="212">
        <f>U143*H143</f>
        <v>0.0020700000000000002</v>
      </c>
      <c r="W143" s="212">
        <v>0</v>
      </c>
      <c r="X143" s="213">
        <f>W143*H143</f>
        <v>0</v>
      </c>
      <c r="AR143" s="12" t="s">
        <v>127</v>
      </c>
      <c r="AT143" s="12" t="s">
        <v>122</v>
      </c>
      <c r="AU143" s="12" t="s">
        <v>82</v>
      </c>
      <c r="AY143" s="12" t="s">
        <v>119</v>
      </c>
      <c r="BE143" s="214">
        <f>IF(O143="základní",K143,0)</f>
        <v>0</v>
      </c>
      <c r="BF143" s="214">
        <f>IF(O143="snížená",K143,0)</f>
        <v>0</v>
      </c>
      <c r="BG143" s="214">
        <f>IF(O143="zákl. přenesená",K143,0)</f>
        <v>0</v>
      </c>
      <c r="BH143" s="214">
        <f>IF(O143="sníž. přenesená",K143,0)</f>
        <v>0</v>
      </c>
      <c r="BI143" s="214">
        <f>IF(O143="nulová",K143,0)</f>
        <v>0</v>
      </c>
      <c r="BJ143" s="12" t="s">
        <v>80</v>
      </c>
      <c r="BK143" s="214">
        <f>ROUND(P143*H143,2)</f>
        <v>0</v>
      </c>
      <c r="BL143" s="12" t="s">
        <v>127</v>
      </c>
      <c r="BM143" s="12" t="s">
        <v>336</v>
      </c>
    </row>
    <row r="144" s="1" customFormat="1" ht="16.5" customHeight="1">
      <c r="B144" s="33"/>
      <c r="C144" s="202" t="s">
        <v>337</v>
      </c>
      <c r="D144" s="202" t="s">
        <v>122</v>
      </c>
      <c r="E144" s="203" t="s">
        <v>338</v>
      </c>
      <c r="F144" s="204" t="s">
        <v>339</v>
      </c>
      <c r="G144" s="205" t="s">
        <v>181</v>
      </c>
      <c r="H144" s="206">
        <v>8</v>
      </c>
      <c r="I144" s="207"/>
      <c r="J144" s="207"/>
      <c r="K144" s="208">
        <f>ROUND(P144*H144,2)</f>
        <v>0</v>
      </c>
      <c r="L144" s="204" t="s">
        <v>126</v>
      </c>
      <c r="M144" s="38"/>
      <c r="N144" s="209" t="s">
        <v>1</v>
      </c>
      <c r="O144" s="210" t="s">
        <v>41</v>
      </c>
      <c r="P144" s="211">
        <f>I144+J144</f>
        <v>0</v>
      </c>
      <c r="Q144" s="211">
        <f>ROUND(I144*H144,2)</f>
        <v>0</v>
      </c>
      <c r="R144" s="211">
        <f>ROUND(J144*H144,2)</f>
        <v>0</v>
      </c>
      <c r="S144" s="74"/>
      <c r="T144" s="212">
        <f>S144*H144</f>
        <v>0</v>
      </c>
      <c r="U144" s="212">
        <v>0.00013999999999999999</v>
      </c>
      <c r="V144" s="212">
        <f>U144*H144</f>
        <v>0.0011199999999999999</v>
      </c>
      <c r="W144" s="212">
        <v>0</v>
      </c>
      <c r="X144" s="213">
        <f>W144*H144</f>
        <v>0</v>
      </c>
      <c r="AR144" s="12" t="s">
        <v>127</v>
      </c>
      <c r="AT144" s="12" t="s">
        <v>122</v>
      </c>
      <c r="AU144" s="12" t="s">
        <v>82</v>
      </c>
      <c r="AY144" s="12" t="s">
        <v>119</v>
      </c>
      <c r="BE144" s="214">
        <f>IF(O144="základní",K144,0)</f>
        <v>0</v>
      </c>
      <c r="BF144" s="214">
        <f>IF(O144="snížená",K144,0)</f>
        <v>0</v>
      </c>
      <c r="BG144" s="214">
        <f>IF(O144="zákl. přenesená",K144,0)</f>
        <v>0</v>
      </c>
      <c r="BH144" s="214">
        <f>IF(O144="sníž. přenesená",K144,0)</f>
        <v>0</v>
      </c>
      <c r="BI144" s="214">
        <f>IF(O144="nulová",K144,0)</f>
        <v>0</v>
      </c>
      <c r="BJ144" s="12" t="s">
        <v>80</v>
      </c>
      <c r="BK144" s="214">
        <f>ROUND(P144*H144,2)</f>
        <v>0</v>
      </c>
      <c r="BL144" s="12" t="s">
        <v>127</v>
      </c>
      <c r="BM144" s="12" t="s">
        <v>340</v>
      </c>
    </row>
    <row r="145" s="1" customFormat="1" ht="16.5" customHeight="1">
      <c r="B145" s="33"/>
      <c r="C145" s="202" t="s">
        <v>341</v>
      </c>
      <c r="D145" s="202" t="s">
        <v>122</v>
      </c>
      <c r="E145" s="203" t="s">
        <v>342</v>
      </c>
      <c r="F145" s="204" t="s">
        <v>343</v>
      </c>
      <c r="G145" s="205" t="s">
        <v>181</v>
      </c>
      <c r="H145" s="206">
        <v>21</v>
      </c>
      <c r="I145" s="207"/>
      <c r="J145" s="207"/>
      <c r="K145" s="208">
        <f>ROUND(P145*H145,2)</f>
        <v>0</v>
      </c>
      <c r="L145" s="204" t="s">
        <v>126</v>
      </c>
      <c r="M145" s="38"/>
      <c r="N145" s="209" t="s">
        <v>1</v>
      </c>
      <c r="O145" s="210" t="s">
        <v>41</v>
      </c>
      <c r="P145" s="211">
        <f>I145+J145</f>
        <v>0</v>
      </c>
      <c r="Q145" s="211">
        <f>ROUND(I145*H145,2)</f>
        <v>0</v>
      </c>
      <c r="R145" s="211">
        <f>ROUND(J145*H145,2)</f>
        <v>0</v>
      </c>
      <c r="S145" s="74"/>
      <c r="T145" s="212">
        <f>S145*H145</f>
        <v>0</v>
      </c>
      <c r="U145" s="212">
        <v>0.00069999999999999999</v>
      </c>
      <c r="V145" s="212">
        <f>U145*H145</f>
        <v>0.0147</v>
      </c>
      <c r="W145" s="212">
        <v>0</v>
      </c>
      <c r="X145" s="213">
        <f>W145*H145</f>
        <v>0</v>
      </c>
      <c r="AR145" s="12" t="s">
        <v>127</v>
      </c>
      <c r="AT145" s="12" t="s">
        <v>122</v>
      </c>
      <c r="AU145" s="12" t="s">
        <v>82</v>
      </c>
      <c r="AY145" s="12" t="s">
        <v>119</v>
      </c>
      <c r="BE145" s="214">
        <f>IF(O145="základní",K145,0)</f>
        <v>0</v>
      </c>
      <c r="BF145" s="214">
        <f>IF(O145="snížená",K145,0)</f>
        <v>0</v>
      </c>
      <c r="BG145" s="214">
        <f>IF(O145="zákl. přenesená",K145,0)</f>
        <v>0</v>
      </c>
      <c r="BH145" s="214">
        <f>IF(O145="sníž. přenesená",K145,0)</f>
        <v>0</v>
      </c>
      <c r="BI145" s="214">
        <f>IF(O145="nulová",K145,0)</f>
        <v>0</v>
      </c>
      <c r="BJ145" s="12" t="s">
        <v>80</v>
      </c>
      <c r="BK145" s="214">
        <f>ROUND(P145*H145,2)</f>
        <v>0</v>
      </c>
      <c r="BL145" s="12" t="s">
        <v>127</v>
      </c>
      <c r="BM145" s="12" t="s">
        <v>344</v>
      </c>
    </row>
    <row r="146" s="1" customFormat="1" ht="16.5" customHeight="1">
      <c r="B146" s="33"/>
      <c r="C146" s="202" t="s">
        <v>345</v>
      </c>
      <c r="D146" s="202" t="s">
        <v>122</v>
      </c>
      <c r="E146" s="203" t="s">
        <v>346</v>
      </c>
      <c r="F146" s="204" t="s">
        <v>347</v>
      </c>
      <c r="G146" s="205" t="s">
        <v>181</v>
      </c>
      <c r="H146" s="206">
        <v>9</v>
      </c>
      <c r="I146" s="207"/>
      <c r="J146" s="207"/>
      <c r="K146" s="208">
        <f>ROUND(P146*H146,2)</f>
        <v>0</v>
      </c>
      <c r="L146" s="204" t="s">
        <v>126</v>
      </c>
      <c r="M146" s="38"/>
      <c r="N146" s="209" t="s">
        <v>1</v>
      </c>
      <c r="O146" s="210" t="s">
        <v>41</v>
      </c>
      <c r="P146" s="211">
        <f>I146+J146</f>
        <v>0</v>
      </c>
      <c r="Q146" s="211">
        <f>ROUND(I146*H146,2)</f>
        <v>0</v>
      </c>
      <c r="R146" s="211">
        <f>ROUND(J146*H146,2)</f>
        <v>0</v>
      </c>
      <c r="S146" s="74"/>
      <c r="T146" s="212">
        <f>S146*H146</f>
        <v>0</v>
      </c>
      <c r="U146" s="212">
        <v>0.00027</v>
      </c>
      <c r="V146" s="212">
        <f>U146*H146</f>
        <v>0.0024299999999999999</v>
      </c>
      <c r="W146" s="212">
        <v>0</v>
      </c>
      <c r="X146" s="213">
        <f>W146*H146</f>
        <v>0</v>
      </c>
      <c r="AR146" s="12" t="s">
        <v>127</v>
      </c>
      <c r="AT146" s="12" t="s">
        <v>122</v>
      </c>
      <c r="AU146" s="12" t="s">
        <v>82</v>
      </c>
      <c r="AY146" s="12" t="s">
        <v>119</v>
      </c>
      <c r="BE146" s="214">
        <f>IF(O146="základní",K146,0)</f>
        <v>0</v>
      </c>
      <c r="BF146" s="214">
        <f>IF(O146="snížená",K146,0)</f>
        <v>0</v>
      </c>
      <c r="BG146" s="214">
        <f>IF(O146="zákl. přenesená",K146,0)</f>
        <v>0</v>
      </c>
      <c r="BH146" s="214">
        <f>IF(O146="sníž. přenesená",K146,0)</f>
        <v>0</v>
      </c>
      <c r="BI146" s="214">
        <f>IF(O146="nulová",K146,0)</f>
        <v>0</v>
      </c>
      <c r="BJ146" s="12" t="s">
        <v>80</v>
      </c>
      <c r="BK146" s="214">
        <f>ROUND(P146*H146,2)</f>
        <v>0</v>
      </c>
      <c r="BL146" s="12" t="s">
        <v>127</v>
      </c>
      <c r="BM146" s="12" t="s">
        <v>348</v>
      </c>
    </row>
    <row r="147" s="1" customFormat="1" ht="16.5" customHeight="1">
      <c r="B147" s="33"/>
      <c r="C147" s="202" t="s">
        <v>349</v>
      </c>
      <c r="D147" s="202" t="s">
        <v>122</v>
      </c>
      <c r="E147" s="203" t="s">
        <v>350</v>
      </c>
      <c r="F147" s="204" t="s">
        <v>351</v>
      </c>
      <c r="G147" s="205" t="s">
        <v>181</v>
      </c>
      <c r="H147" s="206">
        <v>38</v>
      </c>
      <c r="I147" s="207"/>
      <c r="J147" s="207"/>
      <c r="K147" s="208">
        <f>ROUND(P147*H147,2)</f>
        <v>0</v>
      </c>
      <c r="L147" s="204" t="s">
        <v>126</v>
      </c>
      <c r="M147" s="38"/>
      <c r="N147" s="209" t="s">
        <v>1</v>
      </c>
      <c r="O147" s="210" t="s">
        <v>41</v>
      </c>
      <c r="P147" s="211">
        <f>I147+J147</f>
        <v>0</v>
      </c>
      <c r="Q147" s="211">
        <f>ROUND(I147*H147,2)</f>
        <v>0</v>
      </c>
      <c r="R147" s="211">
        <f>ROUND(J147*H147,2)</f>
        <v>0</v>
      </c>
      <c r="S147" s="74"/>
      <c r="T147" s="212">
        <f>S147*H147</f>
        <v>0</v>
      </c>
      <c r="U147" s="212">
        <v>0.00022000000000000001</v>
      </c>
      <c r="V147" s="212">
        <f>U147*H147</f>
        <v>0.0083600000000000011</v>
      </c>
      <c r="W147" s="212">
        <v>0</v>
      </c>
      <c r="X147" s="213">
        <f>W147*H147</f>
        <v>0</v>
      </c>
      <c r="AR147" s="12" t="s">
        <v>127</v>
      </c>
      <c r="AT147" s="12" t="s">
        <v>122</v>
      </c>
      <c r="AU147" s="12" t="s">
        <v>82</v>
      </c>
      <c r="AY147" s="12" t="s">
        <v>119</v>
      </c>
      <c r="BE147" s="214">
        <f>IF(O147="základní",K147,0)</f>
        <v>0</v>
      </c>
      <c r="BF147" s="214">
        <f>IF(O147="snížená",K147,0)</f>
        <v>0</v>
      </c>
      <c r="BG147" s="214">
        <f>IF(O147="zákl. přenesená",K147,0)</f>
        <v>0</v>
      </c>
      <c r="BH147" s="214">
        <f>IF(O147="sníž. přenesená",K147,0)</f>
        <v>0</v>
      </c>
      <c r="BI147" s="214">
        <f>IF(O147="nulová",K147,0)</f>
        <v>0</v>
      </c>
      <c r="BJ147" s="12" t="s">
        <v>80</v>
      </c>
      <c r="BK147" s="214">
        <f>ROUND(P147*H147,2)</f>
        <v>0</v>
      </c>
      <c r="BL147" s="12" t="s">
        <v>127</v>
      </c>
      <c r="BM147" s="12" t="s">
        <v>352</v>
      </c>
    </row>
    <row r="148" s="1" customFormat="1" ht="16.5" customHeight="1">
      <c r="B148" s="33"/>
      <c r="C148" s="202" t="s">
        <v>353</v>
      </c>
      <c r="D148" s="202" t="s">
        <v>122</v>
      </c>
      <c r="E148" s="203" t="s">
        <v>354</v>
      </c>
      <c r="F148" s="204" t="s">
        <v>355</v>
      </c>
      <c r="G148" s="205" t="s">
        <v>181</v>
      </c>
      <c r="H148" s="206">
        <v>1</v>
      </c>
      <c r="I148" s="207"/>
      <c r="J148" s="207"/>
      <c r="K148" s="208">
        <f>ROUND(P148*H148,2)</f>
        <v>0</v>
      </c>
      <c r="L148" s="204" t="s">
        <v>126</v>
      </c>
      <c r="M148" s="38"/>
      <c r="N148" s="209" t="s">
        <v>1</v>
      </c>
      <c r="O148" s="210" t="s">
        <v>41</v>
      </c>
      <c r="P148" s="211">
        <f>I148+J148</f>
        <v>0</v>
      </c>
      <c r="Q148" s="211">
        <f>ROUND(I148*H148,2)</f>
        <v>0</v>
      </c>
      <c r="R148" s="211">
        <f>ROUND(J148*H148,2)</f>
        <v>0</v>
      </c>
      <c r="S148" s="74"/>
      <c r="T148" s="212">
        <f>S148*H148</f>
        <v>0</v>
      </c>
      <c r="U148" s="212">
        <v>0.00021000000000000001</v>
      </c>
      <c r="V148" s="212">
        <f>U148*H148</f>
        <v>0.00021000000000000001</v>
      </c>
      <c r="W148" s="212">
        <v>0</v>
      </c>
      <c r="X148" s="213">
        <f>W148*H148</f>
        <v>0</v>
      </c>
      <c r="AR148" s="12" t="s">
        <v>127</v>
      </c>
      <c r="AT148" s="12" t="s">
        <v>122</v>
      </c>
      <c r="AU148" s="12" t="s">
        <v>82</v>
      </c>
      <c r="AY148" s="12" t="s">
        <v>119</v>
      </c>
      <c r="BE148" s="214">
        <f>IF(O148="základní",K148,0)</f>
        <v>0</v>
      </c>
      <c r="BF148" s="214">
        <f>IF(O148="snížená",K148,0)</f>
        <v>0</v>
      </c>
      <c r="BG148" s="214">
        <f>IF(O148="zákl. přenesená",K148,0)</f>
        <v>0</v>
      </c>
      <c r="BH148" s="214">
        <f>IF(O148="sníž. přenesená",K148,0)</f>
        <v>0</v>
      </c>
      <c r="BI148" s="214">
        <f>IF(O148="nulová",K148,0)</f>
        <v>0</v>
      </c>
      <c r="BJ148" s="12" t="s">
        <v>80</v>
      </c>
      <c r="BK148" s="214">
        <f>ROUND(P148*H148,2)</f>
        <v>0</v>
      </c>
      <c r="BL148" s="12" t="s">
        <v>127</v>
      </c>
      <c r="BM148" s="12" t="s">
        <v>356</v>
      </c>
    </row>
    <row r="149" s="1" customFormat="1" ht="16.5" customHeight="1">
      <c r="B149" s="33"/>
      <c r="C149" s="202" t="s">
        <v>357</v>
      </c>
      <c r="D149" s="202" t="s">
        <v>122</v>
      </c>
      <c r="E149" s="203" t="s">
        <v>358</v>
      </c>
      <c r="F149" s="204" t="s">
        <v>359</v>
      </c>
      <c r="G149" s="205" t="s">
        <v>181</v>
      </c>
      <c r="H149" s="206">
        <v>2</v>
      </c>
      <c r="I149" s="207"/>
      <c r="J149" s="207"/>
      <c r="K149" s="208">
        <f>ROUND(P149*H149,2)</f>
        <v>0</v>
      </c>
      <c r="L149" s="204" t="s">
        <v>126</v>
      </c>
      <c r="M149" s="38"/>
      <c r="N149" s="209" t="s">
        <v>1</v>
      </c>
      <c r="O149" s="210" t="s">
        <v>41</v>
      </c>
      <c r="P149" s="211">
        <f>I149+J149</f>
        <v>0</v>
      </c>
      <c r="Q149" s="211">
        <f>ROUND(I149*H149,2)</f>
        <v>0</v>
      </c>
      <c r="R149" s="211">
        <f>ROUND(J149*H149,2)</f>
        <v>0</v>
      </c>
      <c r="S149" s="74"/>
      <c r="T149" s="212">
        <f>S149*H149</f>
        <v>0</v>
      </c>
      <c r="U149" s="212">
        <v>0.00050000000000000001</v>
      </c>
      <c r="V149" s="212">
        <f>U149*H149</f>
        <v>0.001</v>
      </c>
      <c r="W149" s="212">
        <v>0</v>
      </c>
      <c r="X149" s="213">
        <f>W149*H149</f>
        <v>0</v>
      </c>
      <c r="AR149" s="12" t="s">
        <v>127</v>
      </c>
      <c r="AT149" s="12" t="s">
        <v>122</v>
      </c>
      <c r="AU149" s="12" t="s">
        <v>82</v>
      </c>
      <c r="AY149" s="12" t="s">
        <v>119</v>
      </c>
      <c r="BE149" s="214">
        <f>IF(O149="základní",K149,0)</f>
        <v>0</v>
      </c>
      <c r="BF149" s="214">
        <f>IF(O149="snížená",K149,0)</f>
        <v>0</v>
      </c>
      <c r="BG149" s="214">
        <f>IF(O149="zákl. přenesená",K149,0)</f>
        <v>0</v>
      </c>
      <c r="BH149" s="214">
        <f>IF(O149="sníž. přenesená",K149,0)</f>
        <v>0</v>
      </c>
      <c r="BI149" s="214">
        <f>IF(O149="nulová",K149,0)</f>
        <v>0</v>
      </c>
      <c r="BJ149" s="12" t="s">
        <v>80</v>
      </c>
      <c r="BK149" s="214">
        <f>ROUND(P149*H149,2)</f>
        <v>0</v>
      </c>
      <c r="BL149" s="12" t="s">
        <v>127</v>
      </c>
      <c r="BM149" s="12" t="s">
        <v>360</v>
      </c>
    </row>
    <row r="150" s="1" customFormat="1" ht="16.5" customHeight="1">
      <c r="B150" s="33"/>
      <c r="C150" s="202" t="s">
        <v>361</v>
      </c>
      <c r="D150" s="202" t="s">
        <v>122</v>
      </c>
      <c r="E150" s="203" t="s">
        <v>362</v>
      </c>
      <c r="F150" s="204" t="s">
        <v>363</v>
      </c>
      <c r="G150" s="205" t="s">
        <v>181</v>
      </c>
      <c r="H150" s="206">
        <v>2</v>
      </c>
      <c r="I150" s="207"/>
      <c r="J150" s="207"/>
      <c r="K150" s="208">
        <f>ROUND(P150*H150,2)</f>
        <v>0</v>
      </c>
      <c r="L150" s="204" t="s">
        <v>126</v>
      </c>
      <c r="M150" s="38"/>
      <c r="N150" s="209" t="s">
        <v>1</v>
      </c>
      <c r="O150" s="210" t="s">
        <v>41</v>
      </c>
      <c r="P150" s="211">
        <f>I150+J150</f>
        <v>0</v>
      </c>
      <c r="Q150" s="211">
        <f>ROUND(I150*H150,2)</f>
        <v>0</v>
      </c>
      <c r="R150" s="211">
        <f>ROUND(J150*H150,2)</f>
        <v>0</v>
      </c>
      <c r="S150" s="74"/>
      <c r="T150" s="212">
        <f>S150*H150</f>
        <v>0</v>
      </c>
      <c r="U150" s="212">
        <v>0.00107</v>
      </c>
      <c r="V150" s="212">
        <f>U150*H150</f>
        <v>0.00214</v>
      </c>
      <c r="W150" s="212">
        <v>0</v>
      </c>
      <c r="X150" s="213">
        <f>W150*H150</f>
        <v>0</v>
      </c>
      <c r="AR150" s="12" t="s">
        <v>127</v>
      </c>
      <c r="AT150" s="12" t="s">
        <v>122</v>
      </c>
      <c r="AU150" s="12" t="s">
        <v>82</v>
      </c>
      <c r="AY150" s="12" t="s">
        <v>119</v>
      </c>
      <c r="BE150" s="214">
        <f>IF(O150="základní",K150,0)</f>
        <v>0</v>
      </c>
      <c r="BF150" s="214">
        <f>IF(O150="snížená",K150,0)</f>
        <v>0</v>
      </c>
      <c r="BG150" s="214">
        <f>IF(O150="zákl. přenesená",K150,0)</f>
        <v>0</v>
      </c>
      <c r="BH150" s="214">
        <f>IF(O150="sníž. přenesená",K150,0)</f>
        <v>0</v>
      </c>
      <c r="BI150" s="214">
        <f>IF(O150="nulová",K150,0)</f>
        <v>0</v>
      </c>
      <c r="BJ150" s="12" t="s">
        <v>80</v>
      </c>
      <c r="BK150" s="214">
        <f>ROUND(P150*H150,2)</f>
        <v>0</v>
      </c>
      <c r="BL150" s="12" t="s">
        <v>127</v>
      </c>
      <c r="BM150" s="12" t="s">
        <v>364</v>
      </c>
    </row>
    <row r="151" s="1" customFormat="1" ht="16.5" customHeight="1">
      <c r="B151" s="33"/>
      <c r="C151" s="202" t="s">
        <v>365</v>
      </c>
      <c r="D151" s="202" t="s">
        <v>122</v>
      </c>
      <c r="E151" s="203" t="s">
        <v>366</v>
      </c>
      <c r="F151" s="204" t="s">
        <v>367</v>
      </c>
      <c r="G151" s="205" t="s">
        <v>181</v>
      </c>
      <c r="H151" s="206">
        <v>2</v>
      </c>
      <c r="I151" s="207"/>
      <c r="J151" s="207"/>
      <c r="K151" s="208">
        <f>ROUND(P151*H151,2)</f>
        <v>0</v>
      </c>
      <c r="L151" s="204" t="s">
        <v>126</v>
      </c>
      <c r="M151" s="38"/>
      <c r="N151" s="209" t="s">
        <v>1</v>
      </c>
      <c r="O151" s="210" t="s">
        <v>41</v>
      </c>
      <c r="P151" s="211">
        <f>I151+J151</f>
        <v>0</v>
      </c>
      <c r="Q151" s="211">
        <f>ROUND(I151*H151,2)</f>
        <v>0</v>
      </c>
      <c r="R151" s="211">
        <f>ROUND(J151*H151,2)</f>
        <v>0</v>
      </c>
      <c r="S151" s="74"/>
      <c r="T151" s="212">
        <f>S151*H151</f>
        <v>0</v>
      </c>
      <c r="U151" s="212">
        <v>0.00056999999999999998</v>
      </c>
      <c r="V151" s="212">
        <f>U151*H151</f>
        <v>0.00114</v>
      </c>
      <c r="W151" s="212">
        <v>0</v>
      </c>
      <c r="X151" s="213">
        <f>W151*H151</f>
        <v>0</v>
      </c>
      <c r="AR151" s="12" t="s">
        <v>127</v>
      </c>
      <c r="AT151" s="12" t="s">
        <v>122</v>
      </c>
      <c r="AU151" s="12" t="s">
        <v>82</v>
      </c>
      <c r="AY151" s="12" t="s">
        <v>119</v>
      </c>
      <c r="BE151" s="214">
        <f>IF(O151="základní",K151,0)</f>
        <v>0</v>
      </c>
      <c r="BF151" s="214">
        <f>IF(O151="snížená",K151,0)</f>
        <v>0</v>
      </c>
      <c r="BG151" s="214">
        <f>IF(O151="zákl. přenesená",K151,0)</f>
        <v>0</v>
      </c>
      <c r="BH151" s="214">
        <f>IF(O151="sníž. přenesená",K151,0)</f>
        <v>0</v>
      </c>
      <c r="BI151" s="214">
        <f>IF(O151="nulová",K151,0)</f>
        <v>0</v>
      </c>
      <c r="BJ151" s="12" t="s">
        <v>80</v>
      </c>
      <c r="BK151" s="214">
        <f>ROUND(P151*H151,2)</f>
        <v>0</v>
      </c>
      <c r="BL151" s="12" t="s">
        <v>127</v>
      </c>
      <c r="BM151" s="12" t="s">
        <v>368</v>
      </c>
    </row>
    <row r="152" s="1" customFormat="1" ht="16.5" customHeight="1">
      <c r="B152" s="33"/>
      <c r="C152" s="202" t="s">
        <v>369</v>
      </c>
      <c r="D152" s="202" t="s">
        <v>122</v>
      </c>
      <c r="E152" s="203" t="s">
        <v>370</v>
      </c>
      <c r="F152" s="204" t="s">
        <v>371</v>
      </c>
      <c r="G152" s="205" t="s">
        <v>188</v>
      </c>
      <c r="H152" s="206">
        <v>0.01</v>
      </c>
      <c r="I152" s="207"/>
      <c r="J152" s="207"/>
      <c r="K152" s="208">
        <f>ROUND(P152*H152,2)</f>
        <v>0</v>
      </c>
      <c r="L152" s="204" t="s">
        <v>126</v>
      </c>
      <c r="M152" s="38"/>
      <c r="N152" s="209" t="s">
        <v>1</v>
      </c>
      <c r="O152" s="210" t="s">
        <v>41</v>
      </c>
      <c r="P152" s="211">
        <f>I152+J152</f>
        <v>0</v>
      </c>
      <c r="Q152" s="211">
        <f>ROUND(I152*H152,2)</f>
        <v>0</v>
      </c>
      <c r="R152" s="211">
        <f>ROUND(J152*H152,2)</f>
        <v>0</v>
      </c>
      <c r="S152" s="74"/>
      <c r="T152" s="212">
        <f>S152*H152</f>
        <v>0</v>
      </c>
      <c r="U152" s="212">
        <v>0</v>
      </c>
      <c r="V152" s="212">
        <f>U152*H152</f>
        <v>0</v>
      </c>
      <c r="W152" s="212">
        <v>0</v>
      </c>
      <c r="X152" s="213">
        <f>W152*H152</f>
        <v>0</v>
      </c>
      <c r="AR152" s="12" t="s">
        <v>127</v>
      </c>
      <c r="AT152" s="12" t="s">
        <v>122</v>
      </c>
      <c r="AU152" s="12" t="s">
        <v>82</v>
      </c>
      <c r="AY152" s="12" t="s">
        <v>119</v>
      </c>
      <c r="BE152" s="214">
        <f>IF(O152="základní",K152,0)</f>
        <v>0</v>
      </c>
      <c r="BF152" s="214">
        <f>IF(O152="snížená",K152,0)</f>
        <v>0</v>
      </c>
      <c r="BG152" s="214">
        <f>IF(O152="zákl. přenesená",K152,0)</f>
        <v>0</v>
      </c>
      <c r="BH152" s="214">
        <f>IF(O152="sníž. přenesená",K152,0)</f>
        <v>0</v>
      </c>
      <c r="BI152" s="214">
        <f>IF(O152="nulová",K152,0)</f>
        <v>0</v>
      </c>
      <c r="BJ152" s="12" t="s">
        <v>80</v>
      </c>
      <c r="BK152" s="214">
        <f>ROUND(P152*H152,2)</f>
        <v>0</v>
      </c>
      <c r="BL152" s="12" t="s">
        <v>127</v>
      </c>
      <c r="BM152" s="12" t="s">
        <v>372</v>
      </c>
    </row>
    <row r="153" s="1" customFormat="1" ht="16.5" customHeight="1">
      <c r="B153" s="33"/>
      <c r="C153" s="202" t="s">
        <v>373</v>
      </c>
      <c r="D153" s="202" t="s">
        <v>122</v>
      </c>
      <c r="E153" s="203" t="s">
        <v>374</v>
      </c>
      <c r="F153" s="204" t="s">
        <v>375</v>
      </c>
      <c r="G153" s="205" t="s">
        <v>188</v>
      </c>
      <c r="H153" s="206">
        <v>0.043999999999999997</v>
      </c>
      <c r="I153" s="207"/>
      <c r="J153" s="207"/>
      <c r="K153" s="208">
        <f>ROUND(P153*H153,2)</f>
        <v>0</v>
      </c>
      <c r="L153" s="204" t="s">
        <v>126</v>
      </c>
      <c r="M153" s="38"/>
      <c r="N153" s="209" t="s">
        <v>1</v>
      </c>
      <c r="O153" s="210" t="s">
        <v>41</v>
      </c>
      <c r="P153" s="211">
        <f>I153+J153</f>
        <v>0</v>
      </c>
      <c r="Q153" s="211">
        <f>ROUND(I153*H153,2)</f>
        <v>0</v>
      </c>
      <c r="R153" s="211">
        <f>ROUND(J153*H153,2)</f>
        <v>0</v>
      </c>
      <c r="S153" s="74"/>
      <c r="T153" s="212">
        <f>S153*H153</f>
        <v>0</v>
      </c>
      <c r="U153" s="212">
        <v>0</v>
      </c>
      <c r="V153" s="212">
        <f>U153*H153</f>
        <v>0</v>
      </c>
      <c r="W153" s="212">
        <v>0</v>
      </c>
      <c r="X153" s="213">
        <f>W153*H153</f>
        <v>0</v>
      </c>
      <c r="AR153" s="12" t="s">
        <v>127</v>
      </c>
      <c r="AT153" s="12" t="s">
        <v>122</v>
      </c>
      <c r="AU153" s="12" t="s">
        <v>82</v>
      </c>
      <c r="AY153" s="12" t="s">
        <v>119</v>
      </c>
      <c r="BE153" s="214">
        <f>IF(O153="základní",K153,0)</f>
        <v>0</v>
      </c>
      <c r="BF153" s="214">
        <f>IF(O153="snížená",K153,0)</f>
        <v>0</v>
      </c>
      <c r="BG153" s="214">
        <f>IF(O153="zákl. přenesená",K153,0)</f>
        <v>0</v>
      </c>
      <c r="BH153" s="214">
        <f>IF(O153="sníž. přenesená",K153,0)</f>
        <v>0</v>
      </c>
      <c r="BI153" s="214">
        <f>IF(O153="nulová",K153,0)</f>
        <v>0</v>
      </c>
      <c r="BJ153" s="12" t="s">
        <v>80</v>
      </c>
      <c r="BK153" s="214">
        <f>ROUND(P153*H153,2)</f>
        <v>0</v>
      </c>
      <c r="BL153" s="12" t="s">
        <v>127</v>
      </c>
      <c r="BM153" s="12" t="s">
        <v>376</v>
      </c>
    </row>
    <row r="154" s="10" customFormat="1" ht="22.8" customHeight="1">
      <c r="B154" s="185"/>
      <c r="C154" s="186"/>
      <c r="D154" s="187" t="s">
        <v>71</v>
      </c>
      <c r="E154" s="200" t="s">
        <v>377</v>
      </c>
      <c r="F154" s="200" t="s">
        <v>378</v>
      </c>
      <c r="G154" s="186"/>
      <c r="H154" s="186"/>
      <c r="I154" s="189"/>
      <c r="J154" s="189"/>
      <c r="K154" s="201">
        <f>BK154</f>
        <v>0</v>
      </c>
      <c r="L154" s="186"/>
      <c r="M154" s="191"/>
      <c r="N154" s="192"/>
      <c r="O154" s="193"/>
      <c r="P154" s="193"/>
      <c r="Q154" s="194">
        <f>SUM(Q155:Q178)</f>
        <v>0</v>
      </c>
      <c r="R154" s="194">
        <f>SUM(R155:R178)</f>
        <v>0</v>
      </c>
      <c r="S154" s="193"/>
      <c r="T154" s="195">
        <f>SUM(T155:T178)</f>
        <v>0</v>
      </c>
      <c r="U154" s="193"/>
      <c r="V154" s="195">
        <f>SUM(V155:V178)</f>
        <v>0.63807000000000003</v>
      </c>
      <c r="W154" s="193"/>
      <c r="X154" s="196">
        <f>SUM(X155:X178)</f>
        <v>0.24637999999999999</v>
      </c>
      <c r="AR154" s="197" t="s">
        <v>82</v>
      </c>
      <c r="AT154" s="198" t="s">
        <v>71</v>
      </c>
      <c r="AU154" s="198" t="s">
        <v>80</v>
      </c>
      <c r="AY154" s="197" t="s">
        <v>119</v>
      </c>
      <c r="BK154" s="199">
        <f>SUM(BK155:BK178)</f>
        <v>0</v>
      </c>
    </row>
    <row r="155" s="1" customFormat="1" ht="16.5" customHeight="1">
      <c r="B155" s="33"/>
      <c r="C155" s="202" t="s">
        <v>379</v>
      </c>
      <c r="D155" s="202" t="s">
        <v>122</v>
      </c>
      <c r="E155" s="203" t="s">
        <v>380</v>
      </c>
      <c r="F155" s="204" t="s">
        <v>381</v>
      </c>
      <c r="G155" s="205" t="s">
        <v>181</v>
      </c>
      <c r="H155" s="206">
        <v>79</v>
      </c>
      <c r="I155" s="207"/>
      <c r="J155" s="207"/>
      <c r="K155" s="208">
        <f>ROUND(P155*H155,2)</f>
        <v>0</v>
      </c>
      <c r="L155" s="204" t="s">
        <v>126</v>
      </c>
      <c r="M155" s="38"/>
      <c r="N155" s="209" t="s">
        <v>1</v>
      </c>
      <c r="O155" s="210" t="s">
        <v>41</v>
      </c>
      <c r="P155" s="211">
        <f>I155+J155</f>
        <v>0</v>
      </c>
      <c r="Q155" s="211">
        <f>ROUND(I155*H155,2)</f>
        <v>0</v>
      </c>
      <c r="R155" s="211">
        <f>ROUND(J155*H155,2)</f>
        <v>0</v>
      </c>
      <c r="S155" s="74"/>
      <c r="T155" s="212">
        <f>S155*H155</f>
        <v>0</v>
      </c>
      <c r="U155" s="212">
        <v>0</v>
      </c>
      <c r="V155" s="212">
        <f>U155*H155</f>
        <v>0</v>
      </c>
      <c r="W155" s="212">
        <v>0</v>
      </c>
      <c r="X155" s="213">
        <f>W155*H155</f>
        <v>0</v>
      </c>
      <c r="AR155" s="12" t="s">
        <v>127</v>
      </c>
      <c r="AT155" s="12" t="s">
        <v>122</v>
      </c>
      <c r="AU155" s="12" t="s">
        <v>82</v>
      </c>
      <c r="AY155" s="12" t="s">
        <v>119</v>
      </c>
      <c r="BE155" s="214">
        <f>IF(O155="základní",K155,0)</f>
        <v>0</v>
      </c>
      <c r="BF155" s="214">
        <f>IF(O155="snížená",K155,0)</f>
        <v>0</v>
      </c>
      <c r="BG155" s="214">
        <f>IF(O155="zákl. přenesená",K155,0)</f>
        <v>0</v>
      </c>
      <c r="BH155" s="214">
        <f>IF(O155="sníž. přenesená",K155,0)</f>
        <v>0</v>
      </c>
      <c r="BI155" s="214">
        <f>IF(O155="nulová",K155,0)</f>
        <v>0</v>
      </c>
      <c r="BJ155" s="12" t="s">
        <v>80</v>
      </c>
      <c r="BK155" s="214">
        <f>ROUND(P155*H155,2)</f>
        <v>0</v>
      </c>
      <c r="BL155" s="12" t="s">
        <v>127</v>
      </c>
      <c r="BM155" s="12" t="s">
        <v>382</v>
      </c>
    </row>
    <row r="156" s="1" customFormat="1" ht="16.5" customHeight="1">
      <c r="B156" s="33"/>
      <c r="C156" s="202" t="s">
        <v>383</v>
      </c>
      <c r="D156" s="202" t="s">
        <v>122</v>
      </c>
      <c r="E156" s="203" t="s">
        <v>384</v>
      </c>
      <c r="F156" s="204" t="s">
        <v>385</v>
      </c>
      <c r="G156" s="205" t="s">
        <v>181</v>
      </c>
      <c r="H156" s="206">
        <v>1</v>
      </c>
      <c r="I156" s="207"/>
      <c r="J156" s="207"/>
      <c r="K156" s="208">
        <f>ROUND(P156*H156,2)</f>
        <v>0</v>
      </c>
      <c r="L156" s="204" t="s">
        <v>126</v>
      </c>
      <c r="M156" s="38"/>
      <c r="N156" s="209" t="s">
        <v>1</v>
      </c>
      <c r="O156" s="210" t="s">
        <v>41</v>
      </c>
      <c r="P156" s="211">
        <f>I156+J156</f>
        <v>0</v>
      </c>
      <c r="Q156" s="211">
        <f>ROUND(I156*H156,2)</f>
        <v>0</v>
      </c>
      <c r="R156" s="211">
        <f>ROUND(J156*H156,2)</f>
        <v>0</v>
      </c>
      <c r="S156" s="74"/>
      <c r="T156" s="212">
        <f>S156*H156</f>
        <v>0</v>
      </c>
      <c r="U156" s="212">
        <v>0.012449999999999999</v>
      </c>
      <c r="V156" s="212">
        <f>U156*H156</f>
        <v>0.012449999999999999</v>
      </c>
      <c r="W156" s="212">
        <v>0</v>
      </c>
      <c r="X156" s="213">
        <f>W156*H156</f>
        <v>0</v>
      </c>
      <c r="AR156" s="12" t="s">
        <v>127</v>
      </c>
      <c r="AT156" s="12" t="s">
        <v>122</v>
      </c>
      <c r="AU156" s="12" t="s">
        <v>82</v>
      </c>
      <c r="AY156" s="12" t="s">
        <v>119</v>
      </c>
      <c r="BE156" s="214">
        <f>IF(O156="základní",K156,0)</f>
        <v>0</v>
      </c>
      <c r="BF156" s="214">
        <f>IF(O156="snížená",K156,0)</f>
        <v>0</v>
      </c>
      <c r="BG156" s="214">
        <f>IF(O156="zákl. přenesená",K156,0)</f>
        <v>0</v>
      </c>
      <c r="BH156" s="214">
        <f>IF(O156="sníž. přenesená",K156,0)</f>
        <v>0</v>
      </c>
      <c r="BI156" s="214">
        <f>IF(O156="nulová",K156,0)</f>
        <v>0</v>
      </c>
      <c r="BJ156" s="12" t="s">
        <v>80</v>
      </c>
      <c r="BK156" s="214">
        <f>ROUND(P156*H156,2)</f>
        <v>0</v>
      </c>
      <c r="BL156" s="12" t="s">
        <v>127</v>
      </c>
      <c r="BM156" s="12" t="s">
        <v>386</v>
      </c>
    </row>
    <row r="157" s="1" customFormat="1" ht="16.5" customHeight="1">
      <c r="B157" s="33"/>
      <c r="C157" s="202" t="s">
        <v>387</v>
      </c>
      <c r="D157" s="202" t="s">
        <v>122</v>
      </c>
      <c r="E157" s="203" t="s">
        <v>388</v>
      </c>
      <c r="F157" s="204" t="s">
        <v>389</v>
      </c>
      <c r="G157" s="205" t="s">
        <v>181</v>
      </c>
      <c r="H157" s="206">
        <v>2</v>
      </c>
      <c r="I157" s="207"/>
      <c r="J157" s="207"/>
      <c r="K157" s="208">
        <f>ROUND(P157*H157,2)</f>
        <v>0</v>
      </c>
      <c r="L157" s="204" t="s">
        <v>126</v>
      </c>
      <c r="M157" s="38"/>
      <c r="N157" s="209" t="s">
        <v>1</v>
      </c>
      <c r="O157" s="210" t="s">
        <v>41</v>
      </c>
      <c r="P157" s="211">
        <f>I157+J157</f>
        <v>0</v>
      </c>
      <c r="Q157" s="211">
        <f>ROUND(I157*H157,2)</f>
        <v>0</v>
      </c>
      <c r="R157" s="211">
        <f>ROUND(J157*H157,2)</f>
        <v>0</v>
      </c>
      <c r="S157" s="74"/>
      <c r="T157" s="212">
        <f>S157*H157</f>
        <v>0</v>
      </c>
      <c r="U157" s="212">
        <v>0.02828</v>
      </c>
      <c r="V157" s="212">
        <f>U157*H157</f>
        <v>0.056559999999999999</v>
      </c>
      <c r="W157" s="212">
        <v>0</v>
      </c>
      <c r="X157" s="213">
        <f>W157*H157</f>
        <v>0</v>
      </c>
      <c r="AR157" s="12" t="s">
        <v>127</v>
      </c>
      <c r="AT157" s="12" t="s">
        <v>122</v>
      </c>
      <c r="AU157" s="12" t="s">
        <v>82</v>
      </c>
      <c r="AY157" s="12" t="s">
        <v>119</v>
      </c>
      <c r="BE157" s="214">
        <f>IF(O157="základní",K157,0)</f>
        <v>0</v>
      </c>
      <c r="BF157" s="214">
        <f>IF(O157="snížená",K157,0)</f>
        <v>0</v>
      </c>
      <c r="BG157" s="214">
        <f>IF(O157="zákl. přenesená",K157,0)</f>
        <v>0</v>
      </c>
      <c r="BH157" s="214">
        <f>IF(O157="sníž. přenesená",K157,0)</f>
        <v>0</v>
      </c>
      <c r="BI157" s="214">
        <f>IF(O157="nulová",K157,0)</f>
        <v>0</v>
      </c>
      <c r="BJ157" s="12" t="s">
        <v>80</v>
      </c>
      <c r="BK157" s="214">
        <f>ROUND(P157*H157,2)</f>
        <v>0</v>
      </c>
      <c r="BL157" s="12" t="s">
        <v>127</v>
      </c>
      <c r="BM157" s="12" t="s">
        <v>390</v>
      </c>
    </row>
    <row r="158" s="1" customFormat="1" ht="16.5" customHeight="1">
      <c r="B158" s="33"/>
      <c r="C158" s="202" t="s">
        <v>391</v>
      </c>
      <c r="D158" s="202" t="s">
        <v>122</v>
      </c>
      <c r="E158" s="203" t="s">
        <v>392</v>
      </c>
      <c r="F158" s="204" t="s">
        <v>393</v>
      </c>
      <c r="G158" s="205" t="s">
        <v>181</v>
      </c>
      <c r="H158" s="206">
        <v>1</v>
      </c>
      <c r="I158" s="207"/>
      <c r="J158" s="207"/>
      <c r="K158" s="208">
        <f>ROUND(P158*H158,2)</f>
        <v>0</v>
      </c>
      <c r="L158" s="204" t="s">
        <v>126</v>
      </c>
      <c r="M158" s="38"/>
      <c r="N158" s="209" t="s">
        <v>1</v>
      </c>
      <c r="O158" s="210" t="s">
        <v>41</v>
      </c>
      <c r="P158" s="211">
        <f>I158+J158</f>
        <v>0</v>
      </c>
      <c r="Q158" s="211">
        <f>ROUND(I158*H158,2)</f>
        <v>0</v>
      </c>
      <c r="R158" s="211">
        <f>ROUND(J158*H158,2)</f>
        <v>0</v>
      </c>
      <c r="S158" s="74"/>
      <c r="T158" s="212">
        <f>S158*H158</f>
        <v>0</v>
      </c>
      <c r="U158" s="212">
        <v>0.034540000000000001</v>
      </c>
      <c r="V158" s="212">
        <f>U158*H158</f>
        <v>0.034540000000000001</v>
      </c>
      <c r="W158" s="212">
        <v>0</v>
      </c>
      <c r="X158" s="213">
        <f>W158*H158</f>
        <v>0</v>
      </c>
      <c r="AR158" s="12" t="s">
        <v>127</v>
      </c>
      <c r="AT158" s="12" t="s">
        <v>122</v>
      </c>
      <c r="AU158" s="12" t="s">
        <v>82</v>
      </c>
      <c r="AY158" s="12" t="s">
        <v>119</v>
      </c>
      <c r="BE158" s="214">
        <f>IF(O158="základní",K158,0)</f>
        <v>0</v>
      </c>
      <c r="BF158" s="214">
        <f>IF(O158="snížená",K158,0)</f>
        <v>0</v>
      </c>
      <c r="BG158" s="214">
        <f>IF(O158="zákl. přenesená",K158,0)</f>
        <v>0</v>
      </c>
      <c r="BH158" s="214">
        <f>IF(O158="sníž. přenesená",K158,0)</f>
        <v>0</v>
      </c>
      <c r="BI158" s="214">
        <f>IF(O158="nulová",K158,0)</f>
        <v>0</v>
      </c>
      <c r="BJ158" s="12" t="s">
        <v>80</v>
      </c>
      <c r="BK158" s="214">
        <f>ROUND(P158*H158,2)</f>
        <v>0</v>
      </c>
      <c r="BL158" s="12" t="s">
        <v>127</v>
      </c>
      <c r="BM158" s="12" t="s">
        <v>394</v>
      </c>
    </row>
    <row r="159" s="1" customFormat="1" ht="16.5" customHeight="1">
      <c r="B159" s="33"/>
      <c r="C159" s="202" t="s">
        <v>395</v>
      </c>
      <c r="D159" s="202" t="s">
        <v>122</v>
      </c>
      <c r="E159" s="203" t="s">
        <v>396</v>
      </c>
      <c r="F159" s="204" t="s">
        <v>397</v>
      </c>
      <c r="G159" s="205" t="s">
        <v>181</v>
      </c>
      <c r="H159" s="206">
        <v>2</v>
      </c>
      <c r="I159" s="207"/>
      <c r="J159" s="207"/>
      <c r="K159" s="208">
        <f>ROUND(P159*H159,2)</f>
        <v>0</v>
      </c>
      <c r="L159" s="204" t="s">
        <v>126</v>
      </c>
      <c r="M159" s="38"/>
      <c r="N159" s="209" t="s">
        <v>1</v>
      </c>
      <c r="O159" s="210" t="s">
        <v>41</v>
      </c>
      <c r="P159" s="211">
        <f>I159+J159</f>
        <v>0</v>
      </c>
      <c r="Q159" s="211">
        <f>ROUND(I159*H159,2)</f>
        <v>0</v>
      </c>
      <c r="R159" s="211">
        <f>ROUND(J159*H159,2)</f>
        <v>0</v>
      </c>
      <c r="S159" s="74"/>
      <c r="T159" s="212">
        <f>S159*H159</f>
        <v>0</v>
      </c>
      <c r="U159" s="212">
        <v>0.03993</v>
      </c>
      <c r="V159" s="212">
        <f>U159*H159</f>
        <v>0.07986</v>
      </c>
      <c r="W159" s="212">
        <v>0</v>
      </c>
      <c r="X159" s="213">
        <f>W159*H159</f>
        <v>0</v>
      </c>
      <c r="AR159" s="12" t="s">
        <v>127</v>
      </c>
      <c r="AT159" s="12" t="s">
        <v>122</v>
      </c>
      <c r="AU159" s="12" t="s">
        <v>82</v>
      </c>
      <c r="AY159" s="12" t="s">
        <v>119</v>
      </c>
      <c r="BE159" s="214">
        <f>IF(O159="základní",K159,0)</f>
        <v>0</v>
      </c>
      <c r="BF159" s="214">
        <f>IF(O159="snížená",K159,0)</f>
        <v>0</v>
      </c>
      <c r="BG159" s="214">
        <f>IF(O159="zákl. přenesená",K159,0)</f>
        <v>0</v>
      </c>
      <c r="BH159" s="214">
        <f>IF(O159="sníž. přenesená",K159,0)</f>
        <v>0</v>
      </c>
      <c r="BI159" s="214">
        <f>IF(O159="nulová",K159,0)</f>
        <v>0</v>
      </c>
      <c r="BJ159" s="12" t="s">
        <v>80</v>
      </c>
      <c r="BK159" s="214">
        <f>ROUND(P159*H159,2)</f>
        <v>0</v>
      </c>
      <c r="BL159" s="12" t="s">
        <v>127</v>
      </c>
      <c r="BM159" s="12" t="s">
        <v>398</v>
      </c>
    </row>
    <row r="160" s="1" customFormat="1" ht="16.5" customHeight="1">
      <c r="B160" s="33"/>
      <c r="C160" s="202" t="s">
        <v>399</v>
      </c>
      <c r="D160" s="202" t="s">
        <v>122</v>
      </c>
      <c r="E160" s="203" t="s">
        <v>400</v>
      </c>
      <c r="F160" s="204" t="s">
        <v>401</v>
      </c>
      <c r="G160" s="205" t="s">
        <v>181</v>
      </c>
      <c r="H160" s="206">
        <v>5</v>
      </c>
      <c r="I160" s="207"/>
      <c r="J160" s="207"/>
      <c r="K160" s="208">
        <f>ROUND(P160*H160,2)</f>
        <v>0</v>
      </c>
      <c r="L160" s="204" t="s">
        <v>126</v>
      </c>
      <c r="M160" s="38"/>
      <c r="N160" s="209" t="s">
        <v>1</v>
      </c>
      <c r="O160" s="210" t="s">
        <v>41</v>
      </c>
      <c r="P160" s="211">
        <f>I160+J160</f>
        <v>0</v>
      </c>
      <c r="Q160" s="211">
        <f>ROUND(I160*H160,2)</f>
        <v>0</v>
      </c>
      <c r="R160" s="211">
        <f>ROUND(J160*H160,2)</f>
        <v>0</v>
      </c>
      <c r="S160" s="74"/>
      <c r="T160" s="212">
        <f>S160*H160</f>
        <v>0</v>
      </c>
      <c r="U160" s="212">
        <v>8.0000000000000007E-05</v>
      </c>
      <c r="V160" s="212">
        <f>U160*H160</f>
        <v>0.00040000000000000002</v>
      </c>
      <c r="W160" s="212">
        <v>0.024930000000000001</v>
      </c>
      <c r="X160" s="213">
        <f>W160*H160</f>
        <v>0.12465000000000001</v>
      </c>
      <c r="AR160" s="12" t="s">
        <v>127</v>
      </c>
      <c r="AT160" s="12" t="s">
        <v>122</v>
      </c>
      <c r="AU160" s="12" t="s">
        <v>82</v>
      </c>
      <c r="AY160" s="12" t="s">
        <v>119</v>
      </c>
      <c r="BE160" s="214">
        <f>IF(O160="základní",K160,0)</f>
        <v>0</v>
      </c>
      <c r="BF160" s="214">
        <f>IF(O160="snížená",K160,0)</f>
        <v>0</v>
      </c>
      <c r="BG160" s="214">
        <f>IF(O160="zákl. přenesená",K160,0)</f>
        <v>0</v>
      </c>
      <c r="BH160" s="214">
        <f>IF(O160="sníž. přenesená",K160,0)</f>
        <v>0</v>
      </c>
      <c r="BI160" s="214">
        <f>IF(O160="nulová",K160,0)</f>
        <v>0</v>
      </c>
      <c r="BJ160" s="12" t="s">
        <v>80</v>
      </c>
      <c r="BK160" s="214">
        <f>ROUND(P160*H160,2)</f>
        <v>0</v>
      </c>
      <c r="BL160" s="12" t="s">
        <v>127</v>
      </c>
      <c r="BM160" s="12" t="s">
        <v>402</v>
      </c>
    </row>
    <row r="161" s="1" customFormat="1" ht="16.5" customHeight="1">
      <c r="B161" s="33"/>
      <c r="C161" s="202" t="s">
        <v>403</v>
      </c>
      <c r="D161" s="202" t="s">
        <v>122</v>
      </c>
      <c r="E161" s="203" t="s">
        <v>404</v>
      </c>
      <c r="F161" s="204" t="s">
        <v>405</v>
      </c>
      <c r="G161" s="205" t="s">
        <v>181</v>
      </c>
      <c r="H161" s="206">
        <v>1</v>
      </c>
      <c r="I161" s="207"/>
      <c r="J161" s="207"/>
      <c r="K161" s="208">
        <f>ROUND(P161*H161,2)</f>
        <v>0</v>
      </c>
      <c r="L161" s="204" t="s">
        <v>126</v>
      </c>
      <c r="M161" s="38"/>
      <c r="N161" s="209" t="s">
        <v>1</v>
      </c>
      <c r="O161" s="210" t="s">
        <v>41</v>
      </c>
      <c r="P161" s="211">
        <f>I161+J161</f>
        <v>0</v>
      </c>
      <c r="Q161" s="211">
        <f>ROUND(I161*H161,2)</f>
        <v>0</v>
      </c>
      <c r="R161" s="211">
        <f>ROUND(J161*H161,2)</f>
        <v>0</v>
      </c>
      <c r="S161" s="74"/>
      <c r="T161" s="212">
        <f>S161*H161</f>
        <v>0</v>
      </c>
      <c r="U161" s="212">
        <v>8.0000000000000007E-05</v>
      </c>
      <c r="V161" s="212">
        <f>U161*H161</f>
        <v>8.0000000000000007E-05</v>
      </c>
      <c r="W161" s="212">
        <v>0.04675</v>
      </c>
      <c r="X161" s="213">
        <f>W161*H161</f>
        <v>0.04675</v>
      </c>
      <c r="AR161" s="12" t="s">
        <v>127</v>
      </c>
      <c r="AT161" s="12" t="s">
        <v>122</v>
      </c>
      <c r="AU161" s="12" t="s">
        <v>82</v>
      </c>
      <c r="AY161" s="12" t="s">
        <v>119</v>
      </c>
      <c r="BE161" s="214">
        <f>IF(O161="základní",K161,0)</f>
        <v>0</v>
      </c>
      <c r="BF161" s="214">
        <f>IF(O161="snížená",K161,0)</f>
        <v>0</v>
      </c>
      <c r="BG161" s="214">
        <f>IF(O161="zákl. přenesená",K161,0)</f>
        <v>0</v>
      </c>
      <c r="BH161" s="214">
        <f>IF(O161="sníž. přenesená",K161,0)</f>
        <v>0</v>
      </c>
      <c r="BI161" s="214">
        <f>IF(O161="nulová",K161,0)</f>
        <v>0</v>
      </c>
      <c r="BJ161" s="12" t="s">
        <v>80</v>
      </c>
      <c r="BK161" s="214">
        <f>ROUND(P161*H161,2)</f>
        <v>0</v>
      </c>
      <c r="BL161" s="12" t="s">
        <v>127</v>
      </c>
      <c r="BM161" s="12" t="s">
        <v>406</v>
      </c>
    </row>
    <row r="162" s="1" customFormat="1" ht="16.5" customHeight="1">
      <c r="B162" s="33"/>
      <c r="C162" s="202" t="s">
        <v>407</v>
      </c>
      <c r="D162" s="202" t="s">
        <v>122</v>
      </c>
      <c r="E162" s="203" t="s">
        <v>408</v>
      </c>
      <c r="F162" s="204" t="s">
        <v>409</v>
      </c>
      <c r="G162" s="205" t="s">
        <v>181</v>
      </c>
      <c r="H162" s="206">
        <v>2</v>
      </c>
      <c r="I162" s="207"/>
      <c r="J162" s="207"/>
      <c r="K162" s="208">
        <f>ROUND(P162*H162,2)</f>
        <v>0</v>
      </c>
      <c r="L162" s="204" t="s">
        <v>126</v>
      </c>
      <c r="M162" s="38"/>
      <c r="N162" s="209" t="s">
        <v>1</v>
      </c>
      <c r="O162" s="210" t="s">
        <v>41</v>
      </c>
      <c r="P162" s="211">
        <f>I162+J162</f>
        <v>0</v>
      </c>
      <c r="Q162" s="211">
        <f>ROUND(I162*H162,2)</f>
        <v>0</v>
      </c>
      <c r="R162" s="211">
        <f>ROUND(J162*H162,2)</f>
        <v>0</v>
      </c>
      <c r="S162" s="74"/>
      <c r="T162" s="212">
        <f>S162*H162</f>
        <v>0</v>
      </c>
      <c r="U162" s="212">
        <v>0.00010000000000000001</v>
      </c>
      <c r="V162" s="212">
        <f>U162*H162</f>
        <v>0.00020000000000000001</v>
      </c>
      <c r="W162" s="212">
        <v>0.037490000000000002</v>
      </c>
      <c r="X162" s="213">
        <f>W162*H162</f>
        <v>0.074980000000000005</v>
      </c>
      <c r="AR162" s="12" t="s">
        <v>127</v>
      </c>
      <c r="AT162" s="12" t="s">
        <v>122</v>
      </c>
      <c r="AU162" s="12" t="s">
        <v>82</v>
      </c>
      <c r="AY162" s="12" t="s">
        <v>119</v>
      </c>
      <c r="BE162" s="214">
        <f>IF(O162="základní",K162,0)</f>
        <v>0</v>
      </c>
      <c r="BF162" s="214">
        <f>IF(O162="snížená",K162,0)</f>
        <v>0</v>
      </c>
      <c r="BG162" s="214">
        <f>IF(O162="zákl. přenesená",K162,0)</f>
        <v>0</v>
      </c>
      <c r="BH162" s="214">
        <f>IF(O162="sníž. přenesená",K162,0)</f>
        <v>0</v>
      </c>
      <c r="BI162" s="214">
        <f>IF(O162="nulová",K162,0)</f>
        <v>0</v>
      </c>
      <c r="BJ162" s="12" t="s">
        <v>80</v>
      </c>
      <c r="BK162" s="214">
        <f>ROUND(P162*H162,2)</f>
        <v>0</v>
      </c>
      <c r="BL162" s="12" t="s">
        <v>127</v>
      </c>
      <c r="BM162" s="12" t="s">
        <v>410</v>
      </c>
    </row>
    <row r="163" s="1" customFormat="1" ht="16.5" customHeight="1">
      <c r="B163" s="33"/>
      <c r="C163" s="202" t="s">
        <v>411</v>
      </c>
      <c r="D163" s="202" t="s">
        <v>122</v>
      </c>
      <c r="E163" s="203" t="s">
        <v>412</v>
      </c>
      <c r="F163" s="204" t="s">
        <v>413</v>
      </c>
      <c r="G163" s="205" t="s">
        <v>181</v>
      </c>
      <c r="H163" s="206">
        <v>2</v>
      </c>
      <c r="I163" s="207"/>
      <c r="J163" s="207"/>
      <c r="K163" s="208">
        <f>ROUND(P163*H163,2)</f>
        <v>0</v>
      </c>
      <c r="L163" s="204" t="s">
        <v>126</v>
      </c>
      <c r="M163" s="38"/>
      <c r="N163" s="209" t="s">
        <v>1</v>
      </c>
      <c r="O163" s="210" t="s">
        <v>41</v>
      </c>
      <c r="P163" s="211">
        <f>I163+J163</f>
        <v>0</v>
      </c>
      <c r="Q163" s="211">
        <f>ROUND(I163*H163,2)</f>
        <v>0</v>
      </c>
      <c r="R163" s="211">
        <f>ROUND(J163*H163,2)</f>
        <v>0</v>
      </c>
      <c r="S163" s="74"/>
      <c r="T163" s="212">
        <f>S163*H163</f>
        <v>0</v>
      </c>
      <c r="U163" s="212">
        <v>0.012449999999999999</v>
      </c>
      <c r="V163" s="212">
        <f>U163*H163</f>
        <v>0.024899999999999999</v>
      </c>
      <c r="W163" s="212">
        <v>0</v>
      </c>
      <c r="X163" s="213">
        <f>W163*H163</f>
        <v>0</v>
      </c>
      <c r="AR163" s="12" t="s">
        <v>127</v>
      </c>
      <c r="AT163" s="12" t="s">
        <v>122</v>
      </c>
      <c r="AU163" s="12" t="s">
        <v>82</v>
      </c>
      <c r="AY163" s="12" t="s">
        <v>119</v>
      </c>
      <c r="BE163" s="214">
        <f>IF(O163="základní",K163,0)</f>
        <v>0</v>
      </c>
      <c r="BF163" s="214">
        <f>IF(O163="snížená",K163,0)</f>
        <v>0</v>
      </c>
      <c r="BG163" s="214">
        <f>IF(O163="zákl. přenesená",K163,0)</f>
        <v>0</v>
      </c>
      <c r="BH163" s="214">
        <f>IF(O163="sníž. přenesená",K163,0)</f>
        <v>0</v>
      </c>
      <c r="BI163" s="214">
        <f>IF(O163="nulová",K163,0)</f>
        <v>0</v>
      </c>
      <c r="BJ163" s="12" t="s">
        <v>80</v>
      </c>
      <c r="BK163" s="214">
        <f>ROUND(P163*H163,2)</f>
        <v>0</v>
      </c>
      <c r="BL163" s="12" t="s">
        <v>127</v>
      </c>
      <c r="BM163" s="12" t="s">
        <v>414</v>
      </c>
    </row>
    <row r="164" s="1" customFormat="1" ht="16.5" customHeight="1">
      <c r="B164" s="33"/>
      <c r="C164" s="202" t="s">
        <v>415</v>
      </c>
      <c r="D164" s="202" t="s">
        <v>122</v>
      </c>
      <c r="E164" s="203" t="s">
        <v>416</v>
      </c>
      <c r="F164" s="204" t="s">
        <v>417</v>
      </c>
      <c r="G164" s="205" t="s">
        <v>181</v>
      </c>
      <c r="H164" s="206">
        <v>5</v>
      </c>
      <c r="I164" s="207"/>
      <c r="J164" s="207"/>
      <c r="K164" s="208">
        <f>ROUND(P164*H164,2)</f>
        <v>0</v>
      </c>
      <c r="L164" s="204" t="s">
        <v>126</v>
      </c>
      <c r="M164" s="38"/>
      <c r="N164" s="209" t="s">
        <v>1</v>
      </c>
      <c r="O164" s="210" t="s">
        <v>41</v>
      </c>
      <c r="P164" s="211">
        <f>I164+J164</f>
        <v>0</v>
      </c>
      <c r="Q164" s="211">
        <f>ROUND(I164*H164,2)</f>
        <v>0</v>
      </c>
      <c r="R164" s="211">
        <f>ROUND(J164*H164,2)</f>
        <v>0</v>
      </c>
      <c r="S164" s="74"/>
      <c r="T164" s="212">
        <f>S164*H164</f>
        <v>0</v>
      </c>
      <c r="U164" s="212">
        <v>0.014500000000000001</v>
      </c>
      <c r="V164" s="212">
        <f>U164*H164</f>
        <v>0.072500000000000009</v>
      </c>
      <c r="W164" s="212">
        <v>0</v>
      </c>
      <c r="X164" s="213">
        <f>W164*H164</f>
        <v>0</v>
      </c>
      <c r="AR164" s="12" t="s">
        <v>127</v>
      </c>
      <c r="AT164" s="12" t="s">
        <v>122</v>
      </c>
      <c r="AU164" s="12" t="s">
        <v>82</v>
      </c>
      <c r="AY164" s="12" t="s">
        <v>119</v>
      </c>
      <c r="BE164" s="214">
        <f>IF(O164="základní",K164,0)</f>
        <v>0</v>
      </c>
      <c r="BF164" s="214">
        <f>IF(O164="snížená",K164,0)</f>
        <v>0</v>
      </c>
      <c r="BG164" s="214">
        <f>IF(O164="zákl. přenesená",K164,0)</f>
        <v>0</v>
      </c>
      <c r="BH164" s="214">
        <f>IF(O164="sníž. přenesená",K164,0)</f>
        <v>0</v>
      </c>
      <c r="BI164" s="214">
        <f>IF(O164="nulová",K164,0)</f>
        <v>0</v>
      </c>
      <c r="BJ164" s="12" t="s">
        <v>80</v>
      </c>
      <c r="BK164" s="214">
        <f>ROUND(P164*H164,2)</f>
        <v>0</v>
      </c>
      <c r="BL164" s="12" t="s">
        <v>127</v>
      </c>
      <c r="BM164" s="12" t="s">
        <v>418</v>
      </c>
    </row>
    <row r="165" s="1" customFormat="1" ht="16.5" customHeight="1">
      <c r="B165" s="33"/>
      <c r="C165" s="202" t="s">
        <v>419</v>
      </c>
      <c r="D165" s="202" t="s">
        <v>122</v>
      </c>
      <c r="E165" s="203" t="s">
        <v>420</v>
      </c>
      <c r="F165" s="204" t="s">
        <v>421</v>
      </c>
      <c r="G165" s="205" t="s">
        <v>181</v>
      </c>
      <c r="H165" s="206">
        <v>1</v>
      </c>
      <c r="I165" s="207"/>
      <c r="J165" s="207"/>
      <c r="K165" s="208">
        <f>ROUND(P165*H165,2)</f>
        <v>0</v>
      </c>
      <c r="L165" s="204" t="s">
        <v>126</v>
      </c>
      <c r="M165" s="38"/>
      <c r="N165" s="209" t="s">
        <v>1</v>
      </c>
      <c r="O165" s="210" t="s">
        <v>41</v>
      </c>
      <c r="P165" s="211">
        <f>I165+J165</f>
        <v>0</v>
      </c>
      <c r="Q165" s="211">
        <f>ROUND(I165*H165,2)</f>
        <v>0</v>
      </c>
      <c r="R165" s="211">
        <f>ROUND(J165*H165,2)</f>
        <v>0</v>
      </c>
      <c r="S165" s="74"/>
      <c r="T165" s="212">
        <f>S165*H165</f>
        <v>0</v>
      </c>
      <c r="U165" s="212">
        <v>0.016549999999999999</v>
      </c>
      <c r="V165" s="212">
        <f>U165*H165</f>
        <v>0.016549999999999999</v>
      </c>
      <c r="W165" s="212">
        <v>0</v>
      </c>
      <c r="X165" s="213">
        <f>W165*H165</f>
        <v>0</v>
      </c>
      <c r="AR165" s="12" t="s">
        <v>127</v>
      </c>
      <c r="AT165" s="12" t="s">
        <v>122</v>
      </c>
      <c r="AU165" s="12" t="s">
        <v>82</v>
      </c>
      <c r="AY165" s="12" t="s">
        <v>119</v>
      </c>
      <c r="BE165" s="214">
        <f>IF(O165="základní",K165,0)</f>
        <v>0</v>
      </c>
      <c r="BF165" s="214">
        <f>IF(O165="snížená",K165,0)</f>
        <v>0</v>
      </c>
      <c r="BG165" s="214">
        <f>IF(O165="zákl. přenesená",K165,0)</f>
        <v>0</v>
      </c>
      <c r="BH165" s="214">
        <f>IF(O165="sníž. přenesená",K165,0)</f>
        <v>0</v>
      </c>
      <c r="BI165" s="214">
        <f>IF(O165="nulová",K165,0)</f>
        <v>0</v>
      </c>
      <c r="BJ165" s="12" t="s">
        <v>80</v>
      </c>
      <c r="BK165" s="214">
        <f>ROUND(P165*H165,2)</f>
        <v>0</v>
      </c>
      <c r="BL165" s="12" t="s">
        <v>127</v>
      </c>
      <c r="BM165" s="12" t="s">
        <v>422</v>
      </c>
    </row>
    <row r="166" s="1" customFormat="1" ht="16.5" customHeight="1">
      <c r="B166" s="33"/>
      <c r="C166" s="202" t="s">
        <v>423</v>
      </c>
      <c r="D166" s="202" t="s">
        <v>122</v>
      </c>
      <c r="E166" s="203" t="s">
        <v>424</v>
      </c>
      <c r="F166" s="204" t="s">
        <v>425</v>
      </c>
      <c r="G166" s="205" t="s">
        <v>181</v>
      </c>
      <c r="H166" s="206">
        <v>1</v>
      </c>
      <c r="I166" s="207"/>
      <c r="J166" s="207"/>
      <c r="K166" s="208">
        <f>ROUND(P166*H166,2)</f>
        <v>0</v>
      </c>
      <c r="L166" s="204" t="s">
        <v>126</v>
      </c>
      <c r="M166" s="38"/>
      <c r="N166" s="209" t="s">
        <v>1</v>
      </c>
      <c r="O166" s="210" t="s">
        <v>41</v>
      </c>
      <c r="P166" s="211">
        <f>I166+J166</f>
        <v>0</v>
      </c>
      <c r="Q166" s="211">
        <f>ROUND(I166*H166,2)</f>
        <v>0</v>
      </c>
      <c r="R166" s="211">
        <f>ROUND(J166*H166,2)</f>
        <v>0</v>
      </c>
      <c r="S166" s="74"/>
      <c r="T166" s="212">
        <f>S166*H166</f>
        <v>0</v>
      </c>
      <c r="U166" s="212">
        <v>0.020650000000000002</v>
      </c>
      <c r="V166" s="212">
        <f>U166*H166</f>
        <v>0.020650000000000002</v>
      </c>
      <c r="W166" s="212">
        <v>0</v>
      </c>
      <c r="X166" s="213">
        <f>W166*H166</f>
        <v>0</v>
      </c>
      <c r="AR166" s="12" t="s">
        <v>127</v>
      </c>
      <c r="AT166" s="12" t="s">
        <v>122</v>
      </c>
      <c r="AU166" s="12" t="s">
        <v>82</v>
      </c>
      <c r="AY166" s="12" t="s">
        <v>119</v>
      </c>
      <c r="BE166" s="214">
        <f>IF(O166="základní",K166,0)</f>
        <v>0</v>
      </c>
      <c r="BF166" s="214">
        <f>IF(O166="snížená",K166,0)</f>
        <v>0</v>
      </c>
      <c r="BG166" s="214">
        <f>IF(O166="zákl. přenesená",K166,0)</f>
        <v>0</v>
      </c>
      <c r="BH166" s="214">
        <f>IF(O166="sníž. přenesená",K166,0)</f>
        <v>0</v>
      </c>
      <c r="BI166" s="214">
        <f>IF(O166="nulová",K166,0)</f>
        <v>0</v>
      </c>
      <c r="BJ166" s="12" t="s">
        <v>80</v>
      </c>
      <c r="BK166" s="214">
        <f>ROUND(P166*H166,2)</f>
        <v>0</v>
      </c>
      <c r="BL166" s="12" t="s">
        <v>127</v>
      </c>
      <c r="BM166" s="12" t="s">
        <v>426</v>
      </c>
    </row>
    <row r="167" s="1" customFormat="1" ht="16.5" customHeight="1">
      <c r="B167" s="33"/>
      <c r="C167" s="202" t="s">
        <v>427</v>
      </c>
      <c r="D167" s="202" t="s">
        <v>122</v>
      </c>
      <c r="E167" s="203" t="s">
        <v>428</v>
      </c>
      <c r="F167" s="204" t="s">
        <v>429</v>
      </c>
      <c r="G167" s="205" t="s">
        <v>181</v>
      </c>
      <c r="H167" s="206">
        <v>1</v>
      </c>
      <c r="I167" s="207"/>
      <c r="J167" s="207"/>
      <c r="K167" s="208">
        <f>ROUND(P167*H167,2)</f>
        <v>0</v>
      </c>
      <c r="L167" s="204" t="s">
        <v>126</v>
      </c>
      <c r="M167" s="38"/>
      <c r="N167" s="209" t="s">
        <v>1</v>
      </c>
      <c r="O167" s="210" t="s">
        <v>41</v>
      </c>
      <c r="P167" s="211">
        <f>I167+J167</f>
        <v>0</v>
      </c>
      <c r="Q167" s="211">
        <f>ROUND(I167*H167,2)</f>
        <v>0</v>
      </c>
      <c r="R167" s="211">
        <f>ROUND(J167*H167,2)</f>
        <v>0</v>
      </c>
      <c r="S167" s="74"/>
      <c r="T167" s="212">
        <f>S167*H167</f>
        <v>0</v>
      </c>
      <c r="U167" s="212">
        <v>0.0247</v>
      </c>
      <c r="V167" s="212">
        <f>U167*H167</f>
        <v>0.0247</v>
      </c>
      <c r="W167" s="212">
        <v>0</v>
      </c>
      <c r="X167" s="213">
        <f>W167*H167</f>
        <v>0</v>
      </c>
      <c r="AR167" s="12" t="s">
        <v>127</v>
      </c>
      <c r="AT167" s="12" t="s">
        <v>122</v>
      </c>
      <c r="AU167" s="12" t="s">
        <v>82</v>
      </c>
      <c r="AY167" s="12" t="s">
        <v>119</v>
      </c>
      <c r="BE167" s="214">
        <f>IF(O167="základní",K167,0)</f>
        <v>0</v>
      </c>
      <c r="BF167" s="214">
        <f>IF(O167="snížená",K167,0)</f>
        <v>0</v>
      </c>
      <c r="BG167" s="214">
        <f>IF(O167="zákl. přenesená",K167,0)</f>
        <v>0</v>
      </c>
      <c r="BH167" s="214">
        <f>IF(O167="sníž. přenesená",K167,0)</f>
        <v>0</v>
      </c>
      <c r="BI167" s="214">
        <f>IF(O167="nulová",K167,0)</f>
        <v>0</v>
      </c>
      <c r="BJ167" s="12" t="s">
        <v>80</v>
      </c>
      <c r="BK167" s="214">
        <f>ROUND(P167*H167,2)</f>
        <v>0</v>
      </c>
      <c r="BL167" s="12" t="s">
        <v>127</v>
      </c>
      <c r="BM167" s="12" t="s">
        <v>430</v>
      </c>
    </row>
    <row r="168" s="1" customFormat="1" ht="16.5" customHeight="1">
      <c r="B168" s="33"/>
      <c r="C168" s="202" t="s">
        <v>431</v>
      </c>
      <c r="D168" s="202" t="s">
        <v>122</v>
      </c>
      <c r="E168" s="203" t="s">
        <v>432</v>
      </c>
      <c r="F168" s="204" t="s">
        <v>433</v>
      </c>
      <c r="G168" s="205" t="s">
        <v>181</v>
      </c>
      <c r="H168" s="206">
        <v>1</v>
      </c>
      <c r="I168" s="207"/>
      <c r="J168" s="207"/>
      <c r="K168" s="208">
        <f>ROUND(P168*H168,2)</f>
        <v>0</v>
      </c>
      <c r="L168" s="204" t="s">
        <v>126</v>
      </c>
      <c r="M168" s="38"/>
      <c r="N168" s="209" t="s">
        <v>1</v>
      </c>
      <c r="O168" s="210" t="s">
        <v>41</v>
      </c>
      <c r="P168" s="211">
        <f>I168+J168</f>
        <v>0</v>
      </c>
      <c r="Q168" s="211">
        <f>ROUND(I168*H168,2)</f>
        <v>0</v>
      </c>
      <c r="R168" s="211">
        <f>ROUND(J168*H168,2)</f>
        <v>0</v>
      </c>
      <c r="S168" s="74"/>
      <c r="T168" s="212">
        <f>S168*H168</f>
        <v>0</v>
      </c>
      <c r="U168" s="212">
        <v>0.026800000000000001</v>
      </c>
      <c r="V168" s="212">
        <f>U168*H168</f>
        <v>0.026800000000000001</v>
      </c>
      <c r="W168" s="212">
        <v>0</v>
      </c>
      <c r="X168" s="213">
        <f>W168*H168</f>
        <v>0</v>
      </c>
      <c r="AR168" s="12" t="s">
        <v>127</v>
      </c>
      <c r="AT168" s="12" t="s">
        <v>122</v>
      </c>
      <c r="AU168" s="12" t="s">
        <v>82</v>
      </c>
      <c r="AY168" s="12" t="s">
        <v>119</v>
      </c>
      <c r="BE168" s="214">
        <f>IF(O168="základní",K168,0)</f>
        <v>0</v>
      </c>
      <c r="BF168" s="214">
        <f>IF(O168="snížená",K168,0)</f>
        <v>0</v>
      </c>
      <c r="BG168" s="214">
        <f>IF(O168="zákl. přenesená",K168,0)</f>
        <v>0</v>
      </c>
      <c r="BH168" s="214">
        <f>IF(O168="sníž. přenesená",K168,0)</f>
        <v>0</v>
      </c>
      <c r="BI168" s="214">
        <f>IF(O168="nulová",K168,0)</f>
        <v>0</v>
      </c>
      <c r="BJ168" s="12" t="s">
        <v>80</v>
      </c>
      <c r="BK168" s="214">
        <f>ROUND(P168*H168,2)</f>
        <v>0</v>
      </c>
      <c r="BL168" s="12" t="s">
        <v>127</v>
      </c>
      <c r="BM168" s="12" t="s">
        <v>434</v>
      </c>
    </row>
    <row r="169" s="1" customFormat="1" ht="16.5" customHeight="1">
      <c r="B169" s="33"/>
      <c r="C169" s="202" t="s">
        <v>435</v>
      </c>
      <c r="D169" s="202" t="s">
        <v>122</v>
      </c>
      <c r="E169" s="203" t="s">
        <v>436</v>
      </c>
      <c r="F169" s="204" t="s">
        <v>437</v>
      </c>
      <c r="G169" s="205" t="s">
        <v>181</v>
      </c>
      <c r="H169" s="206">
        <v>5</v>
      </c>
      <c r="I169" s="207"/>
      <c r="J169" s="207"/>
      <c r="K169" s="208">
        <f>ROUND(P169*H169,2)</f>
        <v>0</v>
      </c>
      <c r="L169" s="204" t="s">
        <v>126</v>
      </c>
      <c r="M169" s="38"/>
      <c r="N169" s="209" t="s">
        <v>1</v>
      </c>
      <c r="O169" s="210" t="s">
        <v>41</v>
      </c>
      <c r="P169" s="211">
        <f>I169+J169</f>
        <v>0</v>
      </c>
      <c r="Q169" s="211">
        <f>ROUND(I169*H169,2)</f>
        <v>0</v>
      </c>
      <c r="R169" s="211">
        <f>ROUND(J169*H169,2)</f>
        <v>0</v>
      </c>
      <c r="S169" s="74"/>
      <c r="T169" s="212">
        <f>S169*H169</f>
        <v>0</v>
      </c>
      <c r="U169" s="212">
        <v>0.022290000000000001</v>
      </c>
      <c r="V169" s="212">
        <f>U169*H169</f>
        <v>0.11145000000000001</v>
      </c>
      <c r="W169" s="212">
        <v>0</v>
      </c>
      <c r="X169" s="213">
        <f>W169*H169</f>
        <v>0</v>
      </c>
      <c r="AR169" s="12" t="s">
        <v>127</v>
      </c>
      <c r="AT169" s="12" t="s">
        <v>122</v>
      </c>
      <c r="AU169" s="12" t="s">
        <v>82</v>
      </c>
      <c r="AY169" s="12" t="s">
        <v>119</v>
      </c>
      <c r="BE169" s="214">
        <f>IF(O169="základní",K169,0)</f>
        <v>0</v>
      </c>
      <c r="BF169" s="214">
        <f>IF(O169="snížená",K169,0)</f>
        <v>0</v>
      </c>
      <c r="BG169" s="214">
        <f>IF(O169="zákl. přenesená",K169,0)</f>
        <v>0</v>
      </c>
      <c r="BH169" s="214">
        <f>IF(O169="sníž. přenesená",K169,0)</f>
        <v>0</v>
      </c>
      <c r="BI169" s="214">
        <f>IF(O169="nulová",K169,0)</f>
        <v>0</v>
      </c>
      <c r="BJ169" s="12" t="s">
        <v>80</v>
      </c>
      <c r="BK169" s="214">
        <f>ROUND(P169*H169,2)</f>
        <v>0</v>
      </c>
      <c r="BL169" s="12" t="s">
        <v>127</v>
      </c>
      <c r="BM169" s="12" t="s">
        <v>438</v>
      </c>
    </row>
    <row r="170" s="1" customFormat="1" ht="16.5" customHeight="1">
      <c r="B170" s="33"/>
      <c r="C170" s="202" t="s">
        <v>439</v>
      </c>
      <c r="D170" s="202" t="s">
        <v>122</v>
      </c>
      <c r="E170" s="203" t="s">
        <v>440</v>
      </c>
      <c r="F170" s="204" t="s">
        <v>441</v>
      </c>
      <c r="G170" s="205" t="s">
        <v>181</v>
      </c>
      <c r="H170" s="206">
        <v>2</v>
      </c>
      <c r="I170" s="207"/>
      <c r="J170" s="207"/>
      <c r="K170" s="208">
        <f>ROUND(P170*H170,2)</f>
        <v>0</v>
      </c>
      <c r="L170" s="204" t="s">
        <v>126</v>
      </c>
      <c r="M170" s="38"/>
      <c r="N170" s="209" t="s">
        <v>1</v>
      </c>
      <c r="O170" s="210" t="s">
        <v>41</v>
      </c>
      <c r="P170" s="211">
        <f>I170+J170</f>
        <v>0</v>
      </c>
      <c r="Q170" s="211">
        <f>ROUND(I170*H170,2)</f>
        <v>0</v>
      </c>
      <c r="R170" s="211">
        <f>ROUND(J170*H170,2)</f>
        <v>0</v>
      </c>
      <c r="S170" s="74"/>
      <c r="T170" s="212">
        <f>S170*H170</f>
        <v>0</v>
      </c>
      <c r="U170" s="212">
        <v>0.025159999999999998</v>
      </c>
      <c r="V170" s="212">
        <f>U170*H170</f>
        <v>0.050319999999999997</v>
      </c>
      <c r="W170" s="212">
        <v>0</v>
      </c>
      <c r="X170" s="213">
        <f>W170*H170</f>
        <v>0</v>
      </c>
      <c r="AR170" s="12" t="s">
        <v>127</v>
      </c>
      <c r="AT170" s="12" t="s">
        <v>122</v>
      </c>
      <c r="AU170" s="12" t="s">
        <v>82</v>
      </c>
      <c r="AY170" s="12" t="s">
        <v>119</v>
      </c>
      <c r="BE170" s="214">
        <f>IF(O170="základní",K170,0)</f>
        <v>0</v>
      </c>
      <c r="BF170" s="214">
        <f>IF(O170="snížená",K170,0)</f>
        <v>0</v>
      </c>
      <c r="BG170" s="214">
        <f>IF(O170="zákl. přenesená",K170,0)</f>
        <v>0</v>
      </c>
      <c r="BH170" s="214">
        <f>IF(O170="sníž. přenesená",K170,0)</f>
        <v>0</v>
      </c>
      <c r="BI170" s="214">
        <f>IF(O170="nulová",K170,0)</f>
        <v>0</v>
      </c>
      <c r="BJ170" s="12" t="s">
        <v>80</v>
      </c>
      <c r="BK170" s="214">
        <f>ROUND(P170*H170,2)</f>
        <v>0</v>
      </c>
      <c r="BL170" s="12" t="s">
        <v>127</v>
      </c>
      <c r="BM170" s="12" t="s">
        <v>442</v>
      </c>
    </row>
    <row r="171" s="1" customFormat="1" ht="16.5" customHeight="1">
      <c r="B171" s="33"/>
      <c r="C171" s="202" t="s">
        <v>443</v>
      </c>
      <c r="D171" s="202" t="s">
        <v>122</v>
      </c>
      <c r="E171" s="203" t="s">
        <v>444</v>
      </c>
      <c r="F171" s="204" t="s">
        <v>445</v>
      </c>
      <c r="G171" s="205" t="s">
        <v>181</v>
      </c>
      <c r="H171" s="206">
        <v>1</v>
      </c>
      <c r="I171" s="207"/>
      <c r="J171" s="207"/>
      <c r="K171" s="208">
        <f>ROUND(P171*H171,2)</f>
        <v>0</v>
      </c>
      <c r="L171" s="204" t="s">
        <v>126</v>
      </c>
      <c r="M171" s="38"/>
      <c r="N171" s="209" t="s">
        <v>1</v>
      </c>
      <c r="O171" s="210" t="s">
        <v>41</v>
      </c>
      <c r="P171" s="211">
        <f>I171+J171</f>
        <v>0</v>
      </c>
      <c r="Q171" s="211">
        <f>ROUND(I171*H171,2)</f>
        <v>0</v>
      </c>
      <c r="R171" s="211">
        <f>ROUND(J171*H171,2)</f>
        <v>0</v>
      </c>
      <c r="S171" s="74"/>
      <c r="T171" s="212">
        <f>S171*H171</f>
        <v>0</v>
      </c>
      <c r="U171" s="212">
        <v>0.028029999999999999</v>
      </c>
      <c r="V171" s="212">
        <f>U171*H171</f>
        <v>0.028029999999999999</v>
      </c>
      <c r="W171" s="212">
        <v>0</v>
      </c>
      <c r="X171" s="213">
        <f>W171*H171</f>
        <v>0</v>
      </c>
      <c r="AR171" s="12" t="s">
        <v>127</v>
      </c>
      <c r="AT171" s="12" t="s">
        <v>122</v>
      </c>
      <c r="AU171" s="12" t="s">
        <v>82</v>
      </c>
      <c r="AY171" s="12" t="s">
        <v>119</v>
      </c>
      <c r="BE171" s="214">
        <f>IF(O171="základní",K171,0)</f>
        <v>0</v>
      </c>
      <c r="BF171" s="214">
        <f>IF(O171="snížená",K171,0)</f>
        <v>0</v>
      </c>
      <c r="BG171" s="214">
        <f>IF(O171="zákl. přenesená",K171,0)</f>
        <v>0</v>
      </c>
      <c r="BH171" s="214">
        <f>IF(O171="sníž. přenesená",K171,0)</f>
        <v>0</v>
      </c>
      <c r="BI171" s="214">
        <f>IF(O171="nulová",K171,0)</f>
        <v>0</v>
      </c>
      <c r="BJ171" s="12" t="s">
        <v>80</v>
      </c>
      <c r="BK171" s="214">
        <f>ROUND(P171*H171,2)</f>
        <v>0</v>
      </c>
      <c r="BL171" s="12" t="s">
        <v>127</v>
      </c>
      <c r="BM171" s="12" t="s">
        <v>446</v>
      </c>
    </row>
    <row r="172" s="1" customFormat="1" ht="16.5" customHeight="1">
      <c r="B172" s="33"/>
      <c r="C172" s="202" t="s">
        <v>447</v>
      </c>
      <c r="D172" s="202" t="s">
        <v>122</v>
      </c>
      <c r="E172" s="203" t="s">
        <v>448</v>
      </c>
      <c r="F172" s="204" t="s">
        <v>449</v>
      </c>
      <c r="G172" s="205" t="s">
        <v>181</v>
      </c>
      <c r="H172" s="206">
        <v>1</v>
      </c>
      <c r="I172" s="207"/>
      <c r="J172" s="207"/>
      <c r="K172" s="208">
        <f>ROUND(P172*H172,2)</f>
        <v>0</v>
      </c>
      <c r="L172" s="204" t="s">
        <v>126</v>
      </c>
      <c r="M172" s="38"/>
      <c r="N172" s="209" t="s">
        <v>1</v>
      </c>
      <c r="O172" s="210" t="s">
        <v>41</v>
      </c>
      <c r="P172" s="211">
        <f>I172+J172</f>
        <v>0</v>
      </c>
      <c r="Q172" s="211">
        <f>ROUND(I172*H172,2)</f>
        <v>0</v>
      </c>
      <c r="R172" s="211">
        <f>ROUND(J172*H172,2)</f>
        <v>0</v>
      </c>
      <c r="S172" s="74"/>
      <c r="T172" s="212">
        <f>S172*H172</f>
        <v>0</v>
      </c>
      <c r="U172" s="212">
        <v>0.042380000000000001</v>
      </c>
      <c r="V172" s="212">
        <f>U172*H172</f>
        <v>0.042380000000000001</v>
      </c>
      <c r="W172" s="212">
        <v>0</v>
      </c>
      <c r="X172" s="213">
        <f>W172*H172</f>
        <v>0</v>
      </c>
      <c r="AR172" s="12" t="s">
        <v>127</v>
      </c>
      <c r="AT172" s="12" t="s">
        <v>122</v>
      </c>
      <c r="AU172" s="12" t="s">
        <v>82</v>
      </c>
      <c r="AY172" s="12" t="s">
        <v>119</v>
      </c>
      <c r="BE172" s="214">
        <f>IF(O172="základní",K172,0)</f>
        <v>0</v>
      </c>
      <c r="BF172" s="214">
        <f>IF(O172="snížená",K172,0)</f>
        <v>0</v>
      </c>
      <c r="BG172" s="214">
        <f>IF(O172="zákl. přenesená",K172,0)</f>
        <v>0</v>
      </c>
      <c r="BH172" s="214">
        <f>IF(O172="sníž. přenesená",K172,0)</f>
        <v>0</v>
      </c>
      <c r="BI172" s="214">
        <f>IF(O172="nulová",K172,0)</f>
        <v>0</v>
      </c>
      <c r="BJ172" s="12" t="s">
        <v>80</v>
      </c>
      <c r="BK172" s="214">
        <f>ROUND(P172*H172,2)</f>
        <v>0</v>
      </c>
      <c r="BL172" s="12" t="s">
        <v>127</v>
      </c>
      <c r="BM172" s="12" t="s">
        <v>450</v>
      </c>
    </row>
    <row r="173" s="1" customFormat="1" ht="16.5" customHeight="1">
      <c r="B173" s="33"/>
      <c r="C173" s="202" t="s">
        <v>451</v>
      </c>
      <c r="D173" s="202" t="s">
        <v>122</v>
      </c>
      <c r="E173" s="203" t="s">
        <v>452</v>
      </c>
      <c r="F173" s="204" t="s">
        <v>453</v>
      </c>
      <c r="G173" s="205" t="s">
        <v>181</v>
      </c>
      <c r="H173" s="206">
        <v>1</v>
      </c>
      <c r="I173" s="207"/>
      <c r="J173" s="207"/>
      <c r="K173" s="208">
        <f>ROUND(P173*H173,2)</f>
        <v>0</v>
      </c>
      <c r="L173" s="204" t="s">
        <v>126</v>
      </c>
      <c r="M173" s="38"/>
      <c r="N173" s="209" t="s">
        <v>1</v>
      </c>
      <c r="O173" s="210" t="s">
        <v>41</v>
      </c>
      <c r="P173" s="211">
        <f>I173+J173</f>
        <v>0</v>
      </c>
      <c r="Q173" s="211">
        <f>ROUND(I173*H173,2)</f>
        <v>0</v>
      </c>
      <c r="R173" s="211">
        <f>ROUND(J173*H173,2)</f>
        <v>0</v>
      </c>
      <c r="S173" s="74"/>
      <c r="T173" s="212">
        <f>S173*H173</f>
        <v>0</v>
      </c>
      <c r="U173" s="212">
        <v>0.035680000000000003</v>
      </c>
      <c r="V173" s="212">
        <f>U173*H173</f>
        <v>0.035680000000000003</v>
      </c>
      <c r="W173" s="212">
        <v>0</v>
      </c>
      <c r="X173" s="213">
        <f>W173*H173</f>
        <v>0</v>
      </c>
      <c r="AR173" s="12" t="s">
        <v>127</v>
      </c>
      <c r="AT173" s="12" t="s">
        <v>122</v>
      </c>
      <c r="AU173" s="12" t="s">
        <v>82</v>
      </c>
      <c r="AY173" s="12" t="s">
        <v>119</v>
      </c>
      <c r="BE173" s="214">
        <f>IF(O173="základní",K173,0)</f>
        <v>0</v>
      </c>
      <c r="BF173" s="214">
        <f>IF(O173="snížená",K173,0)</f>
        <v>0</v>
      </c>
      <c r="BG173" s="214">
        <f>IF(O173="zákl. přenesená",K173,0)</f>
        <v>0</v>
      </c>
      <c r="BH173" s="214">
        <f>IF(O173="sníž. přenesená",K173,0)</f>
        <v>0</v>
      </c>
      <c r="BI173" s="214">
        <f>IF(O173="nulová",K173,0)</f>
        <v>0</v>
      </c>
      <c r="BJ173" s="12" t="s">
        <v>80</v>
      </c>
      <c r="BK173" s="214">
        <f>ROUND(P173*H173,2)</f>
        <v>0</v>
      </c>
      <c r="BL173" s="12" t="s">
        <v>127</v>
      </c>
      <c r="BM173" s="12" t="s">
        <v>454</v>
      </c>
    </row>
    <row r="174" s="1" customFormat="1" ht="16.5" customHeight="1">
      <c r="B174" s="33"/>
      <c r="C174" s="202" t="s">
        <v>455</v>
      </c>
      <c r="D174" s="202" t="s">
        <v>122</v>
      </c>
      <c r="E174" s="203" t="s">
        <v>456</v>
      </c>
      <c r="F174" s="204" t="s">
        <v>457</v>
      </c>
      <c r="G174" s="205" t="s">
        <v>181</v>
      </c>
      <c r="H174" s="206">
        <v>3</v>
      </c>
      <c r="I174" s="207"/>
      <c r="J174" s="207"/>
      <c r="K174" s="208">
        <f>ROUND(P174*H174,2)</f>
        <v>0</v>
      </c>
      <c r="L174" s="204" t="s">
        <v>126</v>
      </c>
      <c r="M174" s="38"/>
      <c r="N174" s="209" t="s">
        <v>1</v>
      </c>
      <c r="O174" s="210" t="s">
        <v>41</v>
      </c>
      <c r="P174" s="211">
        <f>I174+J174</f>
        <v>0</v>
      </c>
      <c r="Q174" s="211">
        <f>ROUND(I174*H174,2)</f>
        <v>0</v>
      </c>
      <c r="R174" s="211">
        <f>ROUND(J174*H174,2)</f>
        <v>0</v>
      </c>
      <c r="S174" s="74"/>
      <c r="T174" s="212">
        <f>S174*H174</f>
        <v>0</v>
      </c>
      <c r="U174" s="212">
        <v>0</v>
      </c>
      <c r="V174" s="212">
        <f>U174*H174</f>
        <v>0</v>
      </c>
      <c r="W174" s="212">
        <v>0</v>
      </c>
      <c r="X174" s="213">
        <f>W174*H174</f>
        <v>0</v>
      </c>
      <c r="AR174" s="12" t="s">
        <v>127</v>
      </c>
      <c r="AT174" s="12" t="s">
        <v>122</v>
      </c>
      <c r="AU174" s="12" t="s">
        <v>82</v>
      </c>
      <c r="AY174" s="12" t="s">
        <v>119</v>
      </c>
      <c r="BE174" s="214">
        <f>IF(O174="základní",K174,0)</f>
        <v>0</v>
      </c>
      <c r="BF174" s="214">
        <f>IF(O174="snížená",K174,0)</f>
        <v>0</v>
      </c>
      <c r="BG174" s="214">
        <f>IF(O174="zákl. přenesená",K174,0)</f>
        <v>0</v>
      </c>
      <c r="BH174" s="214">
        <f>IF(O174="sníž. přenesená",K174,0)</f>
        <v>0</v>
      </c>
      <c r="BI174" s="214">
        <f>IF(O174="nulová",K174,0)</f>
        <v>0</v>
      </c>
      <c r="BJ174" s="12" t="s">
        <v>80</v>
      </c>
      <c r="BK174" s="214">
        <f>ROUND(P174*H174,2)</f>
        <v>0</v>
      </c>
      <c r="BL174" s="12" t="s">
        <v>127</v>
      </c>
      <c r="BM174" s="12" t="s">
        <v>458</v>
      </c>
    </row>
    <row r="175" s="1" customFormat="1" ht="16.5" customHeight="1">
      <c r="B175" s="33"/>
      <c r="C175" s="202" t="s">
        <v>459</v>
      </c>
      <c r="D175" s="202" t="s">
        <v>122</v>
      </c>
      <c r="E175" s="203" t="s">
        <v>460</v>
      </c>
      <c r="F175" s="204" t="s">
        <v>461</v>
      </c>
      <c r="G175" s="205" t="s">
        <v>279</v>
      </c>
      <c r="H175" s="206">
        <v>3</v>
      </c>
      <c r="I175" s="207"/>
      <c r="J175" s="207"/>
      <c r="K175" s="208">
        <f>ROUND(P175*H175,2)</f>
        <v>0</v>
      </c>
      <c r="L175" s="204" t="s">
        <v>1</v>
      </c>
      <c r="M175" s="38"/>
      <c r="N175" s="209" t="s">
        <v>1</v>
      </c>
      <c r="O175" s="210" t="s">
        <v>41</v>
      </c>
      <c r="P175" s="211">
        <f>I175+J175</f>
        <v>0</v>
      </c>
      <c r="Q175" s="211">
        <f>ROUND(I175*H175,2)</f>
        <v>0</v>
      </c>
      <c r="R175" s="211">
        <f>ROUND(J175*H175,2)</f>
        <v>0</v>
      </c>
      <c r="S175" s="74"/>
      <c r="T175" s="212">
        <f>S175*H175</f>
        <v>0</v>
      </c>
      <c r="U175" s="212">
        <v>0</v>
      </c>
      <c r="V175" s="212">
        <f>U175*H175</f>
        <v>0</v>
      </c>
      <c r="W175" s="212">
        <v>0</v>
      </c>
      <c r="X175" s="213">
        <f>W175*H175</f>
        <v>0</v>
      </c>
      <c r="AR175" s="12" t="s">
        <v>127</v>
      </c>
      <c r="AT175" s="12" t="s">
        <v>122</v>
      </c>
      <c r="AU175" s="12" t="s">
        <v>82</v>
      </c>
      <c r="AY175" s="12" t="s">
        <v>119</v>
      </c>
      <c r="BE175" s="214">
        <f>IF(O175="základní",K175,0)</f>
        <v>0</v>
      </c>
      <c r="BF175" s="214">
        <f>IF(O175="snížená",K175,0)</f>
        <v>0</v>
      </c>
      <c r="BG175" s="214">
        <f>IF(O175="zákl. přenesená",K175,0)</f>
        <v>0</v>
      </c>
      <c r="BH175" s="214">
        <f>IF(O175="sníž. přenesená",K175,0)</f>
        <v>0</v>
      </c>
      <c r="BI175" s="214">
        <f>IF(O175="nulová",K175,0)</f>
        <v>0</v>
      </c>
      <c r="BJ175" s="12" t="s">
        <v>80</v>
      </c>
      <c r="BK175" s="214">
        <f>ROUND(P175*H175,2)</f>
        <v>0</v>
      </c>
      <c r="BL175" s="12" t="s">
        <v>127</v>
      </c>
      <c r="BM175" s="12" t="s">
        <v>462</v>
      </c>
    </row>
    <row r="176" s="1" customFormat="1" ht="16.5" customHeight="1">
      <c r="B176" s="33"/>
      <c r="C176" s="202" t="s">
        <v>463</v>
      </c>
      <c r="D176" s="202" t="s">
        <v>122</v>
      </c>
      <c r="E176" s="203" t="s">
        <v>464</v>
      </c>
      <c r="F176" s="204" t="s">
        <v>465</v>
      </c>
      <c r="G176" s="205" t="s">
        <v>181</v>
      </c>
      <c r="H176" s="206">
        <v>1</v>
      </c>
      <c r="I176" s="207"/>
      <c r="J176" s="207"/>
      <c r="K176" s="208">
        <f>ROUND(P176*H176,2)</f>
        <v>0</v>
      </c>
      <c r="L176" s="204" t="s">
        <v>126</v>
      </c>
      <c r="M176" s="38"/>
      <c r="N176" s="209" t="s">
        <v>1</v>
      </c>
      <c r="O176" s="210" t="s">
        <v>41</v>
      </c>
      <c r="P176" s="211">
        <f>I176+J176</f>
        <v>0</v>
      </c>
      <c r="Q176" s="211">
        <f>ROUND(I176*H176,2)</f>
        <v>0</v>
      </c>
      <c r="R176" s="211">
        <f>ROUND(J176*H176,2)</f>
        <v>0</v>
      </c>
      <c r="S176" s="74"/>
      <c r="T176" s="212">
        <f>S176*H176</f>
        <v>0</v>
      </c>
      <c r="U176" s="212">
        <v>2.0000000000000002E-05</v>
      </c>
      <c r="V176" s="212">
        <f>U176*H176</f>
        <v>2.0000000000000002E-05</v>
      </c>
      <c r="W176" s="212">
        <v>0</v>
      </c>
      <c r="X176" s="213">
        <f>W176*H176</f>
        <v>0</v>
      </c>
      <c r="AR176" s="12" t="s">
        <v>127</v>
      </c>
      <c r="AT176" s="12" t="s">
        <v>122</v>
      </c>
      <c r="AU176" s="12" t="s">
        <v>82</v>
      </c>
      <c r="AY176" s="12" t="s">
        <v>119</v>
      </c>
      <c r="BE176" s="214">
        <f>IF(O176="základní",K176,0)</f>
        <v>0</v>
      </c>
      <c r="BF176" s="214">
        <f>IF(O176="snížená",K176,0)</f>
        <v>0</v>
      </c>
      <c r="BG176" s="214">
        <f>IF(O176="zákl. přenesená",K176,0)</f>
        <v>0</v>
      </c>
      <c r="BH176" s="214">
        <f>IF(O176="sníž. přenesená",K176,0)</f>
        <v>0</v>
      </c>
      <c r="BI176" s="214">
        <f>IF(O176="nulová",K176,0)</f>
        <v>0</v>
      </c>
      <c r="BJ176" s="12" t="s">
        <v>80</v>
      </c>
      <c r="BK176" s="214">
        <f>ROUND(P176*H176,2)</f>
        <v>0</v>
      </c>
      <c r="BL176" s="12" t="s">
        <v>127</v>
      </c>
      <c r="BM176" s="12" t="s">
        <v>466</v>
      </c>
    </row>
    <row r="177" s="1" customFormat="1" ht="16.5" customHeight="1">
      <c r="B177" s="33"/>
      <c r="C177" s="202" t="s">
        <v>467</v>
      </c>
      <c r="D177" s="202" t="s">
        <v>122</v>
      </c>
      <c r="E177" s="203" t="s">
        <v>468</v>
      </c>
      <c r="F177" s="204" t="s">
        <v>469</v>
      </c>
      <c r="G177" s="205" t="s">
        <v>188</v>
      </c>
      <c r="H177" s="206">
        <v>0.040000000000000001</v>
      </c>
      <c r="I177" s="207"/>
      <c r="J177" s="207"/>
      <c r="K177" s="208">
        <f>ROUND(P177*H177,2)</f>
        <v>0</v>
      </c>
      <c r="L177" s="204" t="s">
        <v>126</v>
      </c>
      <c r="M177" s="38"/>
      <c r="N177" s="209" t="s">
        <v>1</v>
      </c>
      <c r="O177" s="210" t="s">
        <v>41</v>
      </c>
      <c r="P177" s="211">
        <f>I177+J177</f>
        <v>0</v>
      </c>
      <c r="Q177" s="211">
        <f>ROUND(I177*H177,2)</f>
        <v>0</v>
      </c>
      <c r="R177" s="211">
        <f>ROUND(J177*H177,2)</f>
        <v>0</v>
      </c>
      <c r="S177" s="74"/>
      <c r="T177" s="212">
        <f>S177*H177</f>
        <v>0</v>
      </c>
      <c r="U177" s="212">
        <v>0</v>
      </c>
      <c r="V177" s="212">
        <f>U177*H177</f>
        <v>0</v>
      </c>
      <c r="W177" s="212">
        <v>0</v>
      </c>
      <c r="X177" s="213">
        <f>W177*H177</f>
        <v>0</v>
      </c>
      <c r="AR177" s="12" t="s">
        <v>127</v>
      </c>
      <c r="AT177" s="12" t="s">
        <v>122</v>
      </c>
      <c r="AU177" s="12" t="s">
        <v>82</v>
      </c>
      <c r="AY177" s="12" t="s">
        <v>119</v>
      </c>
      <c r="BE177" s="214">
        <f>IF(O177="základní",K177,0)</f>
        <v>0</v>
      </c>
      <c r="BF177" s="214">
        <f>IF(O177="snížená",K177,0)</f>
        <v>0</v>
      </c>
      <c r="BG177" s="214">
        <f>IF(O177="zákl. přenesená",K177,0)</f>
        <v>0</v>
      </c>
      <c r="BH177" s="214">
        <f>IF(O177="sníž. přenesená",K177,0)</f>
        <v>0</v>
      </c>
      <c r="BI177" s="214">
        <f>IF(O177="nulová",K177,0)</f>
        <v>0</v>
      </c>
      <c r="BJ177" s="12" t="s">
        <v>80</v>
      </c>
      <c r="BK177" s="214">
        <f>ROUND(P177*H177,2)</f>
        <v>0</v>
      </c>
      <c r="BL177" s="12" t="s">
        <v>127</v>
      </c>
      <c r="BM177" s="12" t="s">
        <v>470</v>
      </c>
    </row>
    <row r="178" s="1" customFormat="1" ht="16.5" customHeight="1">
      <c r="B178" s="33"/>
      <c r="C178" s="202" t="s">
        <v>471</v>
      </c>
      <c r="D178" s="202" t="s">
        <v>122</v>
      </c>
      <c r="E178" s="203" t="s">
        <v>472</v>
      </c>
      <c r="F178" s="204" t="s">
        <v>473</v>
      </c>
      <c r="G178" s="205" t="s">
        <v>188</v>
      </c>
      <c r="H178" s="206">
        <v>0.63800000000000001</v>
      </c>
      <c r="I178" s="207"/>
      <c r="J178" s="207"/>
      <c r="K178" s="208">
        <f>ROUND(P178*H178,2)</f>
        <v>0</v>
      </c>
      <c r="L178" s="204" t="s">
        <v>126</v>
      </c>
      <c r="M178" s="38"/>
      <c r="N178" s="209" t="s">
        <v>1</v>
      </c>
      <c r="O178" s="210" t="s">
        <v>41</v>
      </c>
      <c r="P178" s="211">
        <f>I178+J178</f>
        <v>0</v>
      </c>
      <c r="Q178" s="211">
        <f>ROUND(I178*H178,2)</f>
        <v>0</v>
      </c>
      <c r="R178" s="211">
        <f>ROUND(J178*H178,2)</f>
        <v>0</v>
      </c>
      <c r="S178" s="74"/>
      <c r="T178" s="212">
        <f>S178*H178</f>
        <v>0</v>
      </c>
      <c r="U178" s="212">
        <v>0</v>
      </c>
      <c r="V178" s="212">
        <f>U178*H178</f>
        <v>0</v>
      </c>
      <c r="W178" s="212">
        <v>0</v>
      </c>
      <c r="X178" s="213">
        <f>W178*H178</f>
        <v>0</v>
      </c>
      <c r="AR178" s="12" t="s">
        <v>127</v>
      </c>
      <c r="AT178" s="12" t="s">
        <v>122</v>
      </c>
      <c r="AU178" s="12" t="s">
        <v>82</v>
      </c>
      <c r="AY178" s="12" t="s">
        <v>119</v>
      </c>
      <c r="BE178" s="214">
        <f>IF(O178="základní",K178,0)</f>
        <v>0</v>
      </c>
      <c r="BF178" s="214">
        <f>IF(O178="snížená",K178,0)</f>
        <v>0</v>
      </c>
      <c r="BG178" s="214">
        <f>IF(O178="zákl. přenesená",K178,0)</f>
        <v>0</v>
      </c>
      <c r="BH178" s="214">
        <f>IF(O178="sníž. přenesená",K178,0)</f>
        <v>0</v>
      </c>
      <c r="BI178" s="214">
        <f>IF(O178="nulová",K178,0)</f>
        <v>0</v>
      </c>
      <c r="BJ178" s="12" t="s">
        <v>80</v>
      </c>
      <c r="BK178" s="214">
        <f>ROUND(P178*H178,2)</f>
        <v>0</v>
      </c>
      <c r="BL178" s="12" t="s">
        <v>127</v>
      </c>
      <c r="BM178" s="12" t="s">
        <v>474</v>
      </c>
    </row>
    <row r="179" s="10" customFormat="1" ht="22.8" customHeight="1">
      <c r="B179" s="185"/>
      <c r="C179" s="186"/>
      <c r="D179" s="187" t="s">
        <v>71</v>
      </c>
      <c r="E179" s="200" t="s">
        <v>475</v>
      </c>
      <c r="F179" s="200" t="s">
        <v>476</v>
      </c>
      <c r="G179" s="186"/>
      <c r="H179" s="186"/>
      <c r="I179" s="189"/>
      <c r="J179" s="189"/>
      <c r="K179" s="201">
        <f>BK179</f>
        <v>0</v>
      </c>
      <c r="L179" s="186"/>
      <c r="M179" s="191"/>
      <c r="N179" s="192"/>
      <c r="O179" s="193"/>
      <c r="P179" s="193"/>
      <c r="Q179" s="194">
        <f>SUM(Q180:Q192)</f>
        <v>0</v>
      </c>
      <c r="R179" s="194">
        <f>SUM(R180:R192)</f>
        <v>0</v>
      </c>
      <c r="S179" s="193"/>
      <c r="T179" s="195">
        <f>SUM(T180:T192)</f>
        <v>0</v>
      </c>
      <c r="U179" s="193"/>
      <c r="V179" s="195">
        <f>SUM(V180:V192)</f>
        <v>0</v>
      </c>
      <c r="W179" s="193"/>
      <c r="X179" s="196">
        <f>SUM(X180:X192)</f>
        <v>0</v>
      </c>
      <c r="AR179" s="197" t="s">
        <v>138</v>
      </c>
      <c r="AT179" s="198" t="s">
        <v>71</v>
      </c>
      <c r="AU179" s="198" t="s">
        <v>80</v>
      </c>
      <c r="AY179" s="197" t="s">
        <v>119</v>
      </c>
      <c r="BK179" s="199">
        <f>SUM(BK180:BK192)</f>
        <v>0</v>
      </c>
    </row>
    <row r="180" s="1" customFormat="1" ht="16.5" customHeight="1">
      <c r="B180" s="33"/>
      <c r="C180" s="202" t="s">
        <v>477</v>
      </c>
      <c r="D180" s="202" t="s">
        <v>122</v>
      </c>
      <c r="E180" s="203" t="s">
        <v>478</v>
      </c>
      <c r="F180" s="204" t="s">
        <v>479</v>
      </c>
      <c r="G180" s="205" t="s">
        <v>279</v>
      </c>
      <c r="H180" s="206">
        <v>1</v>
      </c>
      <c r="I180" s="207"/>
      <c r="J180" s="207"/>
      <c r="K180" s="208">
        <f>ROUND(P180*H180,2)</f>
        <v>0</v>
      </c>
      <c r="L180" s="204" t="s">
        <v>1</v>
      </c>
      <c r="M180" s="38"/>
      <c r="N180" s="209" t="s">
        <v>1</v>
      </c>
      <c r="O180" s="210" t="s">
        <v>41</v>
      </c>
      <c r="P180" s="211">
        <f>I180+J180</f>
        <v>0</v>
      </c>
      <c r="Q180" s="211">
        <f>ROUND(I180*H180,2)</f>
        <v>0</v>
      </c>
      <c r="R180" s="211">
        <f>ROUND(J180*H180,2)</f>
        <v>0</v>
      </c>
      <c r="S180" s="74"/>
      <c r="T180" s="212">
        <f>S180*H180</f>
        <v>0</v>
      </c>
      <c r="U180" s="212">
        <v>0</v>
      </c>
      <c r="V180" s="212">
        <f>U180*H180</f>
        <v>0</v>
      </c>
      <c r="W180" s="212">
        <v>0</v>
      </c>
      <c r="X180" s="213">
        <f>W180*H180</f>
        <v>0</v>
      </c>
      <c r="AR180" s="12" t="s">
        <v>480</v>
      </c>
      <c r="AT180" s="12" t="s">
        <v>122</v>
      </c>
      <c r="AU180" s="12" t="s">
        <v>82</v>
      </c>
      <c r="AY180" s="12" t="s">
        <v>119</v>
      </c>
      <c r="BE180" s="214">
        <f>IF(O180="základní",K180,0)</f>
        <v>0</v>
      </c>
      <c r="BF180" s="214">
        <f>IF(O180="snížená",K180,0)</f>
        <v>0</v>
      </c>
      <c r="BG180" s="214">
        <f>IF(O180="zákl. přenesená",K180,0)</f>
        <v>0</v>
      </c>
      <c r="BH180" s="214">
        <f>IF(O180="sníž. přenesená",K180,0)</f>
        <v>0</v>
      </c>
      <c r="BI180" s="214">
        <f>IF(O180="nulová",K180,0)</f>
        <v>0</v>
      </c>
      <c r="BJ180" s="12" t="s">
        <v>80</v>
      </c>
      <c r="BK180" s="214">
        <f>ROUND(P180*H180,2)</f>
        <v>0</v>
      </c>
      <c r="BL180" s="12" t="s">
        <v>480</v>
      </c>
      <c r="BM180" s="12" t="s">
        <v>481</v>
      </c>
    </row>
    <row r="181" s="1" customFormat="1" ht="22.5" customHeight="1">
      <c r="B181" s="33"/>
      <c r="C181" s="202" t="s">
        <v>482</v>
      </c>
      <c r="D181" s="202" t="s">
        <v>122</v>
      </c>
      <c r="E181" s="203" t="s">
        <v>483</v>
      </c>
      <c r="F181" s="204" t="s">
        <v>484</v>
      </c>
      <c r="G181" s="205" t="s">
        <v>279</v>
      </c>
      <c r="H181" s="206">
        <v>2</v>
      </c>
      <c r="I181" s="207"/>
      <c r="J181" s="207"/>
      <c r="K181" s="208">
        <f>ROUND(P181*H181,2)</f>
        <v>0</v>
      </c>
      <c r="L181" s="204" t="s">
        <v>1</v>
      </c>
      <c r="M181" s="38"/>
      <c r="N181" s="209" t="s">
        <v>1</v>
      </c>
      <c r="O181" s="210" t="s">
        <v>41</v>
      </c>
      <c r="P181" s="211">
        <f>I181+J181</f>
        <v>0</v>
      </c>
      <c r="Q181" s="211">
        <f>ROUND(I181*H181,2)</f>
        <v>0</v>
      </c>
      <c r="R181" s="211">
        <f>ROUND(J181*H181,2)</f>
        <v>0</v>
      </c>
      <c r="S181" s="74"/>
      <c r="T181" s="212">
        <f>S181*H181</f>
        <v>0</v>
      </c>
      <c r="U181" s="212">
        <v>0</v>
      </c>
      <c r="V181" s="212">
        <f>U181*H181</f>
        <v>0</v>
      </c>
      <c r="W181" s="212">
        <v>0</v>
      </c>
      <c r="X181" s="213">
        <f>W181*H181</f>
        <v>0</v>
      </c>
      <c r="AR181" s="12" t="s">
        <v>480</v>
      </c>
      <c r="AT181" s="12" t="s">
        <v>122</v>
      </c>
      <c r="AU181" s="12" t="s">
        <v>82</v>
      </c>
      <c r="AY181" s="12" t="s">
        <v>119</v>
      </c>
      <c r="BE181" s="214">
        <f>IF(O181="základní",K181,0)</f>
        <v>0</v>
      </c>
      <c r="BF181" s="214">
        <f>IF(O181="snížená",K181,0)</f>
        <v>0</v>
      </c>
      <c r="BG181" s="214">
        <f>IF(O181="zákl. přenesená",K181,0)</f>
        <v>0</v>
      </c>
      <c r="BH181" s="214">
        <f>IF(O181="sníž. přenesená",K181,0)</f>
        <v>0</v>
      </c>
      <c r="BI181" s="214">
        <f>IF(O181="nulová",K181,0)</f>
        <v>0</v>
      </c>
      <c r="BJ181" s="12" t="s">
        <v>80</v>
      </c>
      <c r="BK181" s="214">
        <f>ROUND(P181*H181,2)</f>
        <v>0</v>
      </c>
      <c r="BL181" s="12" t="s">
        <v>480</v>
      </c>
      <c r="BM181" s="12" t="s">
        <v>485</v>
      </c>
    </row>
    <row r="182" s="1" customFormat="1" ht="16.5" customHeight="1">
      <c r="B182" s="33"/>
      <c r="C182" s="202" t="s">
        <v>486</v>
      </c>
      <c r="D182" s="202" t="s">
        <v>122</v>
      </c>
      <c r="E182" s="203" t="s">
        <v>487</v>
      </c>
      <c r="F182" s="204" t="s">
        <v>488</v>
      </c>
      <c r="G182" s="205" t="s">
        <v>489</v>
      </c>
      <c r="H182" s="206">
        <v>21</v>
      </c>
      <c r="I182" s="207"/>
      <c r="J182" s="207"/>
      <c r="K182" s="208">
        <f>ROUND(P182*H182,2)</f>
        <v>0</v>
      </c>
      <c r="L182" s="204" t="s">
        <v>1</v>
      </c>
      <c r="M182" s="38"/>
      <c r="N182" s="209" t="s">
        <v>1</v>
      </c>
      <c r="O182" s="210" t="s">
        <v>41</v>
      </c>
      <c r="P182" s="211">
        <f>I182+J182</f>
        <v>0</v>
      </c>
      <c r="Q182" s="211">
        <f>ROUND(I182*H182,2)</f>
        <v>0</v>
      </c>
      <c r="R182" s="211">
        <f>ROUND(J182*H182,2)</f>
        <v>0</v>
      </c>
      <c r="S182" s="74"/>
      <c r="T182" s="212">
        <f>S182*H182</f>
        <v>0</v>
      </c>
      <c r="U182" s="212">
        <v>0</v>
      </c>
      <c r="V182" s="212">
        <f>U182*H182</f>
        <v>0</v>
      </c>
      <c r="W182" s="212">
        <v>0</v>
      </c>
      <c r="X182" s="213">
        <f>W182*H182</f>
        <v>0</v>
      </c>
      <c r="AR182" s="12" t="s">
        <v>480</v>
      </c>
      <c r="AT182" s="12" t="s">
        <v>122</v>
      </c>
      <c r="AU182" s="12" t="s">
        <v>82</v>
      </c>
      <c r="AY182" s="12" t="s">
        <v>119</v>
      </c>
      <c r="BE182" s="214">
        <f>IF(O182="základní",K182,0)</f>
        <v>0</v>
      </c>
      <c r="BF182" s="214">
        <f>IF(O182="snížená",K182,0)</f>
        <v>0</v>
      </c>
      <c r="BG182" s="214">
        <f>IF(O182="zákl. přenesená",K182,0)</f>
        <v>0</v>
      </c>
      <c r="BH182" s="214">
        <f>IF(O182="sníž. přenesená",K182,0)</f>
        <v>0</v>
      </c>
      <c r="BI182" s="214">
        <f>IF(O182="nulová",K182,0)</f>
        <v>0</v>
      </c>
      <c r="BJ182" s="12" t="s">
        <v>80</v>
      </c>
      <c r="BK182" s="214">
        <f>ROUND(P182*H182,2)</f>
        <v>0</v>
      </c>
      <c r="BL182" s="12" t="s">
        <v>480</v>
      </c>
      <c r="BM182" s="12" t="s">
        <v>490</v>
      </c>
    </row>
    <row r="183" s="1" customFormat="1" ht="16.5" customHeight="1">
      <c r="B183" s="33"/>
      <c r="C183" s="202" t="s">
        <v>491</v>
      </c>
      <c r="D183" s="202" t="s">
        <v>122</v>
      </c>
      <c r="E183" s="203" t="s">
        <v>492</v>
      </c>
      <c r="F183" s="204" t="s">
        <v>493</v>
      </c>
      <c r="G183" s="205" t="s">
        <v>494</v>
      </c>
      <c r="H183" s="206">
        <v>24</v>
      </c>
      <c r="I183" s="207"/>
      <c r="J183" s="207"/>
      <c r="K183" s="208">
        <f>ROUND(P183*H183,2)</f>
        <v>0</v>
      </c>
      <c r="L183" s="204" t="s">
        <v>1</v>
      </c>
      <c r="M183" s="38"/>
      <c r="N183" s="209" t="s">
        <v>1</v>
      </c>
      <c r="O183" s="210" t="s">
        <v>41</v>
      </c>
      <c r="P183" s="211">
        <f>I183+J183</f>
        <v>0</v>
      </c>
      <c r="Q183" s="211">
        <f>ROUND(I183*H183,2)</f>
        <v>0</v>
      </c>
      <c r="R183" s="211">
        <f>ROUND(J183*H183,2)</f>
        <v>0</v>
      </c>
      <c r="S183" s="74"/>
      <c r="T183" s="212">
        <f>S183*H183</f>
        <v>0</v>
      </c>
      <c r="U183" s="212">
        <v>0</v>
      </c>
      <c r="V183" s="212">
        <f>U183*H183</f>
        <v>0</v>
      </c>
      <c r="W183" s="212">
        <v>0</v>
      </c>
      <c r="X183" s="213">
        <f>W183*H183</f>
        <v>0</v>
      </c>
      <c r="AR183" s="12" t="s">
        <v>480</v>
      </c>
      <c r="AT183" s="12" t="s">
        <v>122</v>
      </c>
      <c r="AU183" s="12" t="s">
        <v>82</v>
      </c>
      <c r="AY183" s="12" t="s">
        <v>119</v>
      </c>
      <c r="BE183" s="214">
        <f>IF(O183="základní",K183,0)</f>
        <v>0</v>
      </c>
      <c r="BF183" s="214">
        <f>IF(O183="snížená",K183,0)</f>
        <v>0</v>
      </c>
      <c r="BG183" s="214">
        <f>IF(O183="zákl. přenesená",K183,0)</f>
        <v>0</v>
      </c>
      <c r="BH183" s="214">
        <f>IF(O183="sníž. přenesená",K183,0)</f>
        <v>0</v>
      </c>
      <c r="BI183" s="214">
        <f>IF(O183="nulová",K183,0)</f>
        <v>0</v>
      </c>
      <c r="BJ183" s="12" t="s">
        <v>80</v>
      </c>
      <c r="BK183" s="214">
        <f>ROUND(P183*H183,2)</f>
        <v>0</v>
      </c>
      <c r="BL183" s="12" t="s">
        <v>480</v>
      </c>
      <c r="BM183" s="12" t="s">
        <v>495</v>
      </c>
    </row>
    <row r="184" s="1" customFormat="1" ht="16.5" customHeight="1">
      <c r="B184" s="33"/>
      <c r="C184" s="202" t="s">
        <v>496</v>
      </c>
      <c r="D184" s="202" t="s">
        <v>122</v>
      </c>
      <c r="E184" s="203" t="s">
        <v>497</v>
      </c>
      <c r="F184" s="204" t="s">
        <v>498</v>
      </c>
      <c r="G184" s="205" t="s">
        <v>181</v>
      </c>
      <c r="H184" s="206">
        <v>1</v>
      </c>
      <c r="I184" s="207"/>
      <c r="J184" s="207"/>
      <c r="K184" s="208">
        <f>ROUND(P184*H184,2)</f>
        <v>0</v>
      </c>
      <c r="L184" s="204" t="s">
        <v>1</v>
      </c>
      <c r="M184" s="38"/>
      <c r="N184" s="209" t="s">
        <v>1</v>
      </c>
      <c r="O184" s="210" t="s">
        <v>41</v>
      </c>
      <c r="P184" s="211">
        <f>I184+J184</f>
        <v>0</v>
      </c>
      <c r="Q184" s="211">
        <f>ROUND(I184*H184,2)</f>
        <v>0</v>
      </c>
      <c r="R184" s="211">
        <f>ROUND(J184*H184,2)</f>
        <v>0</v>
      </c>
      <c r="S184" s="74"/>
      <c r="T184" s="212">
        <f>S184*H184</f>
        <v>0</v>
      </c>
      <c r="U184" s="212">
        <v>0</v>
      </c>
      <c r="V184" s="212">
        <f>U184*H184</f>
        <v>0</v>
      </c>
      <c r="W184" s="212">
        <v>0</v>
      </c>
      <c r="X184" s="213">
        <f>W184*H184</f>
        <v>0</v>
      </c>
      <c r="AR184" s="12" t="s">
        <v>480</v>
      </c>
      <c r="AT184" s="12" t="s">
        <v>122</v>
      </c>
      <c r="AU184" s="12" t="s">
        <v>82</v>
      </c>
      <c r="AY184" s="12" t="s">
        <v>119</v>
      </c>
      <c r="BE184" s="214">
        <f>IF(O184="základní",K184,0)</f>
        <v>0</v>
      </c>
      <c r="BF184" s="214">
        <f>IF(O184="snížená",K184,0)</f>
        <v>0</v>
      </c>
      <c r="BG184" s="214">
        <f>IF(O184="zákl. přenesená",K184,0)</f>
        <v>0</v>
      </c>
      <c r="BH184" s="214">
        <f>IF(O184="sníž. přenesená",K184,0)</f>
        <v>0</v>
      </c>
      <c r="BI184" s="214">
        <f>IF(O184="nulová",K184,0)</f>
        <v>0</v>
      </c>
      <c r="BJ184" s="12" t="s">
        <v>80</v>
      </c>
      <c r="BK184" s="214">
        <f>ROUND(P184*H184,2)</f>
        <v>0</v>
      </c>
      <c r="BL184" s="12" t="s">
        <v>480</v>
      </c>
      <c r="BM184" s="12" t="s">
        <v>499</v>
      </c>
    </row>
    <row r="185" s="1" customFormat="1" ht="16.5" customHeight="1">
      <c r="B185" s="33"/>
      <c r="C185" s="202" t="s">
        <v>500</v>
      </c>
      <c r="D185" s="202" t="s">
        <v>122</v>
      </c>
      <c r="E185" s="203" t="s">
        <v>501</v>
      </c>
      <c r="F185" s="204" t="s">
        <v>502</v>
      </c>
      <c r="G185" s="205" t="s">
        <v>181</v>
      </c>
      <c r="H185" s="206">
        <v>1</v>
      </c>
      <c r="I185" s="207"/>
      <c r="J185" s="207"/>
      <c r="K185" s="208">
        <f>ROUND(P185*H185,2)</f>
        <v>0</v>
      </c>
      <c r="L185" s="204" t="s">
        <v>1</v>
      </c>
      <c r="M185" s="38"/>
      <c r="N185" s="209" t="s">
        <v>1</v>
      </c>
      <c r="O185" s="210" t="s">
        <v>41</v>
      </c>
      <c r="P185" s="211">
        <f>I185+J185</f>
        <v>0</v>
      </c>
      <c r="Q185" s="211">
        <f>ROUND(I185*H185,2)</f>
        <v>0</v>
      </c>
      <c r="R185" s="211">
        <f>ROUND(J185*H185,2)</f>
        <v>0</v>
      </c>
      <c r="S185" s="74"/>
      <c r="T185" s="212">
        <f>S185*H185</f>
        <v>0</v>
      </c>
      <c r="U185" s="212">
        <v>0</v>
      </c>
      <c r="V185" s="212">
        <f>U185*H185</f>
        <v>0</v>
      </c>
      <c r="W185" s="212">
        <v>0</v>
      </c>
      <c r="X185" s="213">
        <f>W185*H185</f>
        <v>0</v>
      </c>
      <c r="AR185" s="12" t="s">
        <v>480</v>
      </c>
      <c r="AT185" s="12" t="s">
        <v>122</v>
      </c>
      <c r="AU185" s="12" t="s">
        <v>82</v>
      </c>
      <c r="AY185" s="12" t="s">
        <v>119</v>
      </c>
      <c r="BE185" s="214">
        <f>IF(O185="základní",K185,0)</f>
        <v>0</v>
      </c>
      <c r="BF185" s="214">
        <f>IF(O185="snížená",K185,0)</f>
        <v>0</v>
      </c>
      <c r="BG185" s="214">
        <f>IF(O185="zákl. přenesená",K185,0)</f>
        <v>0</v>
      </c>
      <c r="BH185" s="214">
        <f>IF(O185="sníž. přenesená",K185,0)</f>
        <v>0</v>
      </c>
      <c r="BI185" s="214">
        <f>IF(O185="nulová",K185,0)</f>
        <v>0</v>
      </c>
      <c r="BJ185" s="12" t="s">
        <v>80</v>
      </c>
      <c r="BK185" s="214">
        <f>ROUND(P185*H185,2)</f>
        <v>0</v>
      </c>
      <c r="BL185" s="12" t="s">
        <v>480</v>
      </c>
      <c r="BM185" s="12" t="s">
        <v>503</v>
      </c>
    </row>
    <row r="186" s="1" customFormat="1" ht="16.5" customHeight="1">
      <c r="B186" s="33"/>
      <c r="C186" s="202" t="s">
        <v>504</v>
      </c>
      <c r="D186" s="202" t="s">
        <v>122</v>
      </c>
      <c r="E186" s="203" t="s">
        <v>505</v>
      </c>
      <c r="F186" s="204" t="s">
        <v>506</v>
      </c>
      <c r="G186" s="205" t="s">
        <v>494</v>
      </c>
      <c r="H186" s="206">
        <v>16</v>
      </c>
      <c r="I186" s="207"/>
      <c r="J186" s="207"/>
      <c r="K186" s="208">
        <f>ROUND(P186*H186,2)</f>
        <v>0</v>
      </c>
      <c r="L186" s="204" t="s">
        <v>1</v>
      </c>
      <c r="M186" s="38"/>
      <c r="N186" s="209" t="s">
        <v>1</v>
      </c>
      <c r="O186" s="210" t="s">
        <v>41</v>
      </c>
      <c r="P186" s="211">
        <f>I186+J186</f>
        <v>0</v>
      </c>
      <c r="Q186" s="211">
        <f>ROUND(I186*H186,2)</f>
        <v>0</v>
      </c>
      <c r="R186" s="211">
        <f>ROUND(J186*H186,2)</f>
        <v>0</v>
      </c>
      <c r="S186" s="74"/>
      <c r="T186" s="212">
        <f>S186*H186</f>
        <v>0</v>
      </c>
      <c r="U186" s="212">
        <v>0</v>
      </c>
      <c r="V186" s="212">
        <f>U186*H186</f>
        <v>0</v>
      </c>
      <c r="W186" s="212">
        <v>0</v>
      </c>
      <c r="X186" s="213">
        <f>W186*H186</f>
        <v>0</v>
      </c>
      <c r="AR186" s="12" t="s">
        <v>480</v>
      </c>
      <c r="AT186" s="12" t="s">
        <v>122</v>
      </c>
      <c r="AU186" s="12" t="s">
        <v>82</v>
      </c>
      <c r="AY186" s="12" t="s">
        <v>119</v>
      </c>
      <c r="BE186" s="214">
        <f>IF(O186="základní",K186,0)</f>
        <v>0</v>
      </c>
      <c r="BF186" s="214">
        <f>IF(O186="snížená",K186,0)</f>
        <v>0</v>
      </c>
      <c r="BG186" s="214">
        <f>IF(O186="zákl. přenesená",K186,0)</f>
        <v>0</v>
      </c>
      <c r="BH186" s="214">
        <f>IF(O186="sníž. přenesená",K186,0)</f>
        <v>0</v>
      </c>
      <c r="BI186" s="214">
        <f>IF(O186="nulová",K186,0)</f>
        <v>0</v>
      </c>
      <c r="BJ186" s="12" t="s">
        <v>80</v>
      </c>
      <c r="BK186" s="214">
        <f>ROUND(P186*H186,2)</f>
        <v>0</v>
      </c>
      <c r="BL186" s="12" t="s">
        <v>480</v>
      </c>
      <c r="BM186" s="12" t="s">
        <v>507</v>
      </c>
    </row>
    <row r="187" s="1" customFormat="1" ht="16.5" customHeight="1">
      <c r="B187" s="33"/>
      <c r="C187" s="202" t="s">
        <v>508</v>
      </c>
      <c r="D187" s="202" t="s">
        <v>122</v>
      </c>
      <c r="E187" s="203" t="s">
        <v>509</v>
      </c>
      <c r="F187" s="204" t="s">
        <v>510</v>
      </c>
      <c r="G187" s="205" t="s">
        <v>494</v>
      </c>
      <c r="H187" s="206">
        <v>48</v>
      </c>
      <c r="I187" s="207"/>
      <c r="J187" s="207"/>
      <c r="K187" s="208">
        <f>ROUND(P187*H187,2)</f>
        <v>0</v>
      </c>
      <c r="L187" s="204" t="s">
        <v>1</v>
      </c>
      <c r="M187" s="38"/>
      <c r="N187" s="209" t="s">
        <v>1</v>
      </c>
      <c r="O187" s="210" t="s">
        <v>41</v>
      </c>
      <c r="P187" s="211">
        <f>I187+J187</f>
        <v>0</v>
      </c>
      <c r="Q187" s="211">
        <f>ROUND(I187*H187,2)</f>
        <v>0</v>
      </c>
      <c r="R187" s="211">
        <f>ROUND(J187*H187,2)</f>
        <v>0</v>
      </c>
      <c r="S187" s="74"/>
      <c r="T187" s="212">
        <f>S187*H187</f>
        <v>0</v>
      </c>
      <c r="U187" s="212">
        <v>0</v>
      </c>
      <c r="V187" s="212">
        <f>U187*H187</f>
        <v>0</v>
      </c>
      <c r="W187" s="212">
        <v>0</v>
      </c>
      <c r="X187" s="213">
        <f>W187*H187</f>
        <v>0</v>
      </c>
      <c r="AR187" s="12" t="s">
        <v>480</v>
      </c>
      <c r="AT187" s="12" t="s">
        <v>122</v>
      </c>
      <c r="AU187" s="12" t="s">
        <v>82</v>
      </c>
      <c r="AY187" s="12" t="s">
        <v>119</v>
      </c>
      <c r="BE187" s="214">
        <f>IF(O187="základní",K187,0)</f>
        <v>0</v>
      </c>
      <c r="BF187" s="214">
        <f>IF(O187="snížená",K187,0)</f>
        <v>0</v>
      </c>
      <c r="BG187" s="214">
        <f>IF(O187="zákl. přenesená",K187,0)</f>
        <v>0</v>
      </c>
      <c r="BH187" s="214">
        <f>IF(O187="sníž. přenesená",K187,0)</f>
        <v>0</v>
      </c>
      <c r="BI187" s="214">
        <f>IF(O187="nulová",K187,0)</f>
        <v>0</v>
      </c>
      <c r="BJ187" s="12" t="s">
        <v>80</v>
      </c>
      <c r="BK187" s="214">
        <f>ROUND(P187*H187,2)</f>
        <v>0</v>
      </c>
      <c r="BL187" s="12" t="s">
        <v>480</v>
      </c>
      <c r="BM187" s="12" t="s">
        <v>511</v>
      </c>
    </row>
    <row r="188" s="1" customFormat="1" ht="16.5" customHeight="1">
      <c r="B188" s="33"/>
      <c r="C188" s="202" t="s">
        <v>512</v>
      </c>
      <c r="D188" s="202" t="s">
        <v>122</v>
      </c>
      <c r="E188" s="203" t="s">
        <v>513</v>
      </c>
      <c r="F188" s="204" t="s">
        <v>514</v>
      </c>
      <c r="G188" s="205" t="s">
        <v>494</v>
      </c>
      <c r="H188" s="206">
        <v>2</v>
      </c>
      <c r="I188" s="207"/>
      <c r="J188" s="207"/>
      <c r="K188" s="208">
        <f>ROUND(P188*H188,2)</f>
        <v>0</v>
      </c>
      <c r="L188" s="204" t="s">
        <v>1</v>
      </c>
      <c r="M188" s="38"/>
      <c r="N188" s="209" t="s">
        <v>1</v>
      </c>
      <c r="O188" s="210" t="s">
        <v>41</v>
      </c>
      <c r="P188" s="211">
        <f>I188+J188</f>
        <v>0</v>
      </c>
      <c r="Q188" s="211">
        <f>ROUND(I188*H188,2)</f>
        <v>0</v>
      </c>
      <c r="R188" s="211">
        <f>ROUND(J188*H188,2)</f>
        <v>0</v>
      </c>
      <c r="S188" s="74"/>
      <c r="T188" s="212">
        <f>S188*H188</f>
        <v>0</v>
      </c>
      <c r="U188" s="212">
        <v>0</v>
      </c>
      <c r="V188" s="212">
        <f>U188*H188</f>
        <v>0</v>
      </c>
      <c r="W188" s="212">
        <v>0</v>
      </c>
      <c r="X188" s="213">
        <f>W188*H188</f>
        <v>0</v>
      </c>
      <c r="AR188" s="12" t="s">
        <v>480</v>
      </c>
      <c r="AT188" s="12" t="s">
        <v>122</v>
      </c>
      <c r="AU188" s="12" t="s">
        <v>82</v>
      </c>
      <c r="AY188" s="12" t="s">
        <v>119</v>
      </c>
      <c r="BE188" s="214">
        <f>IF(O188="základní",K188,0)</f>
        <v>0</v>
      </c>
      <c r="BF188" s="214">
        <f>IF(O188="snížená",K188,0)</f>
        <v>0</v>
      </c>
      <c r="BG188" s="214">
        <f>IF(O188="zákl. přenesená",K188,0)</f>
        <v>0</v>
      </c>
      <c r="BH188" s="214">
        <f>IF(O188="sníž. přenesená",K188,0)</f>
        <v>0</v>
      </c>
      <c r="BI188" s="214">
        <f>IF(O188="nulová",K188,0)</f>
        <v>0</v>
      </c>
      <c r="BJ188" s="12" t="s">
        <v>80</v>
      </c>
      <c r="BK188" s="214">
        <f>ROUND(P188*H188,2)</f>
        <v>0</v>
      </c>
      <c r="BL188" s="12" t="s">
        <v>480</v>
      </c>
      <c r="BM188" s="12" t="s">
        <v>515</v>
      </c>
    </row>
    <row r="189" s="1" customFormat="1" ht="16.5" customHeight="1">
      <c r="B189" s="33"/>
      <c r="C189" s="202" t="s">
        <v>516</v>
      </c>
      <c r="D189" s="202" t="s">
        <v>122</v>
      </c>
      <c r="E189" s="203" t="s">
        <v>517</v>
      </c>
      <c r="F189" s="204" t="s">
        <v>518</v>
      </c>
      <c r="G189" s="205" t="s">
        <v>181</v>
      </c>
      <c r="H189" s="206">
        <v>1</v>
      </c>
      <c r="I189" s="207"/>
      <c r="J189" s="207"/>
      <c r="K189" s="208">
        <f>ROUND(P189*H189,2)</f>
        <v>0</v>
      </c>
      <c r="L189" s="204" t="s">
        <v>1</v>
      </c>
      <c r="M189" s="38"/>
      <c r="N189" s="209" t="s">
        <v>1</v>
      </c>
      <c r="O189" s="210" t="s">
        <v>41</v>
      </c>
      <c r="P189" s="211">
        <f>I189+J189</f>
        <v>0</v>
      </c>
      <c r="Q189" s="211">
        <f>ROUND(I189*H189,2)</f>
        <v>0</v>
      </c>
      <c r="R189" s="211">
        <f>ROUND(J189*H189,2)</f>
        <v>0</v>
      </c>
      <c r="S189" s="74"/>
      <c r="T189" s="212">
        <f>S189*H189</f>
        <v>0</v>
      </c>
      <c r="U189" s="212">
        <v>0</v>
      </c>
      <c r="V189" s="212">
        <f>U189*H189</f>
        <v>0</v>
      </c>
      <c r="W189" s="212">
        <v>0</v>
      </c>
      <c r="X189" s="213">
        <f>W189*H189</f>
        <v>0</v>
      </c>
      <c r="AR189" s="12" t="s">
        <v>127</v>
      </c>
      <c r="AT189" s="12" t="s">
        <v>122</v>
      </c>
      <c r="AU189" s="12" t="s">
        <v>82</v>
      </c>
      <c r="AY189" s="12" t="s">
        <v>119</v>
      </c>
      <c r="BE189" s="214">
        <f>IF(O189="základní",K189,0)</f>
        <v>0</v>
      </c>
      <c r="BF189" s="214">
        <f>IF(O189="snížená",K189,0)</f>
        <v>0</v>
      </c>
      <c r="BG189" s="214">
        <f>IF(O189="zákl. přenesená",K189,0)</f>
        <v>0</v>
      </c>
      <c r="BH189" s="214">
        <f>IF(O189="sníž. přenesená",K189,0)</f>
        <v>0</v>
      </c>
      <c r="BI189" s="214">
        <f>IF(O189="nulová",K189,0)</f>
        <v>0</v>
      </c>
      <c r="BJ189" s="12" t="s">
        <v>80</v>
      </c>
      <c r="BK189" s="214">
        <f>ROUND(P189*H189,2)</f>
        <v>0</v>
      </c>
      <c r="BL189" s="12" t="s">
        <v>127</v>
      </c>
      <c r="BM189" s="12" t="s">
        <v>519</v>
      </c>
    </row>
    <row r="190" s="1" customFormat="1" ht="16.5" customHeight="1">
      <c r="B190" s="33"/>
      <c r="C190" s="202" t="s">
        <v>520</v>
      </c>
      <c r="D190" s="202" t="s">
        <v>122</v>
      </c>
      <c r="E190" s="203" t="s">
        <v>521</v>
      </c>
      <c r="F190" s="204" t="s">
        <v>522</v>
      </c>
      <c r="G190" s="205" t="s">
        <v>181</v>
      </c>
      <c r="H190" s="206">
        <v>1</v>
      </c>
      <c r="I190" s="207"/>
      <c r="J190" s="207"/>
      <c r="K190" s="208">
        <f>ROUND(P190*H190,2)</f>
        <v>0</v>
      </c>
      <c r="L190" s="204" t="s">
        <v>1</v>
      </c>
      <c r="M190" s="38"/>
      <c r="N190" s="209" t="s">
        <v>1</v>
      </c>
      <c r="O190" s="210" t="s">
        <v>41</v>
      </c>
      <c r="P190" s="211">
        <f>I190+J190</f>
        <v>0</v>
      </c>
      <c r="Q190" s="211">
        <f>ROUND(I190*H190,2)</f>
        <v>0</v>
      </c>
      <c r="R190" s="211">
        <f>ROUND(J190*H190,2)</f>
        <v>0</v>
      </c>
      <c r="S190" s="74"/>
      <c r="T190" s="212">
        <f>S190*H190</f>
        <v>0</v>
      </c>
      <c r="U190" s="212">
        <v>0</v>
      </c>
      <c r="V190" s="212">
        <f>U190*H190</f>
        <v>0</v>
      </c>
      <c r="W190" s="212">
        <v>0</v>
      </c>
      <c r="X190" s="213">
        <f>W190*H190</f>
        <v>0</v>
      </c>
      <c r="AR190" s="12" t="s">
        <v>127</v>
      </c>
      <c r="AT190" s="12" t="s">
        <v>122</v>
      </c>
      <c r="AU190" s="12" t="s">
        <v>82</v>
      </c>
      <c r="AY190" s="12" t="s">
        <v>119</v>
      </c>
      <c r="BE190" s="214">
        <f>IF(O190="základní",K190,0)</f>
        <v>0</v>
      </c>
      <c r="BF190" s="214">
        <f>IF(O190="snížená",K190,0)</f>
        <v>0</v>
      </c>
      <c r="BG190" s="214">
        <f>IF(O190="zákl. přenesená",K190,0)</f>
        <v>0</v>
      </c>
      <c r="BH190" s="214">
        <f>IF(O190="sníž. přenesená",K190,0)</f>
        <v>0</v>
      </c>
      <c r="BI190" s="214">
        <f>IF(O190="nulová",K190,0)</f>
        <v>0</v>
      </c>
      <c r="BJ190" s="12" t="s">
        <v>80</v>
      </c>
      <c r="BK190" s="214">
        <f>ROUND(P190*H190,2)</f>
        <v>0</v>
      </c>
      <c r="BL190" s="12" t="s">
        <v>127</v>
      </c>
      <c r="BM190" s="12" t="s">
        <v>523</v>
      </c>
    </row>
    <row r="191" s="1" customFormat="1" ht="16.5" customHeight="1">
      <c r="B191" s="33"/>
      <c r="C191" s="202" t="s">
        <v>524</v>
      </c>
      <c r="D191" s="202" t="s">
        <v>122</v>
      </c>
      <c r="E191" s="203" t="s">
        <v>525</v>
      </c>
      <c r="F191" s="204" t="s">
        <v>526</v>
      </c>
      <c r="G191" s="205" t="s">
        <v>181</v>
      </c>
      <c r="H191" s="206">
        <v>1</v>
      </c>
      <c r="I191" s="207"/>
      <c r="J191" s="207"/>
      <c r="K191" s="208">
        <f>ROUND(P191*H191,2)</f>
        <v>0</v>
      </c>
      <c r="L191" s="204" t="s">
        <v>1</v>
      </c>
      <c r="M191" s="38"/>
      <c r="N191" s="209" t="s">
        <v>1</v>
      </c>
      <c r="O191" s="210" t="s">
        <v>41</v>
      </c>
      <c r="P191" s="211">
        <f>I191+J191</f>
        <v>0</v>
      </c>
      <c r="Q191" s="211">
        <f>ROUND(I191*H191,2)</f>
        <v>0</v>
      </c>
      <c r="R191" s="211">
        <f>ROUND(J191*H191,2)</f>
        <v>0</v>
      </c>
      <c r="S191" s="74"/>
      <c r="T191" s="212">
        <f>S191*H191</f>
        <v>0</v>
      </c>
      <c r="U191" s="212">
        <v>0</v>
      </c>
      <c r="V191" s="212">
        <f>U191*H191</f>
        <v>0</v>
      </c>
      <c r="W191" s="212">
        <v>0</v>
      </c>
      <c r="X191" s="213">
        <f>W191*H191</f>
        <v>0</v>
      </c>
      <c r="AR191" s="12" t="s">
        <v>127</v>
      </c>
      <c r="AT191" s="12" t="s">
        <v>122</v>
      </c>
      <c r="AU191" s="12" t="s">
        <v>82</v>
      </c>
      <c r="AY191" s="12" t="s">
        <v>119</v>
      </c>
      <c r="BE191" s="214">
        <f>IF(O191="základní",K191,0)</f>
        <v>0</v>
      </c>
      <c r="BF191" s="214">
        <f>IF(O191="snížená",K191,0)</f>
        <v>0</v>
      </c>
      <c r="BG191" s="214">
        <f>IF(O191="zákl. přenesená",K191,0)</f>
        <v>0</v>
      </c>
      <c r="BH191" s="214">
        <f>IF(O191="sníž. přenesená",K191,0)</f>
        <v>0</v>
      </c>
      <c r="BI191" s="214">
        <f>IF(O191="nulová",K191,0)</f>
        <v>0</v>
      </c>
      <c r="BJ191" s="12" t="s">
        <v>80</v>
      </c>
      <c r="BK191" s="214">
        <f>ROUND(P191*H191,2)</f>
        <v>0</v>
      </c>
      <c r="BL191" s="12" t="s">
        <v>127</v>
      </c>
      <c r="BM191" s="12" t="s">
        <v>527</v>
      </c>
    </row>
    <row r="192" s="1" customFormat="1" ht="16.5" customHeight="1">
      <c r="B192" s="33"/>
      <c r="C192" s="202" t="s">
        <v>528</v>
      </c>
      <c r="D192" s="202" t="s">
        <v>122</v>
      </c>
      <c r="E192" s="203" t="s">
        <v>529</v>
      </c>
      <c r="F192" s="204" t="s">
        <v>530</v>
      </c>
      <c r="G192" s="205" t="s">
        <v>181</v>
      </c>
      <c r="H192" s="206">
        <v>1</v>
      </c>
      <c r="I192" s="207"/>
      <c r="J192" s="207"/>
      <c r="K192" s="208">
        <f>ROUND(P192*H192,2)</f>
        <v>0</v>
      </c>
      <c r="L192" s="204" t="s">
        <v>1</v>
      </c>
      <c r="M192" s="38"/>
      <c r="N192" s="225" t="s">
        <v>1</v>
      </c>
      <c r="O192" s="226" t="s">
        <v>41</v>
      </c>
      <c r="P192" s="227">
        <f>I192+J192</f>
        <v>0</v>
      </c>
      <c r="Q192" s="227">
        <f>ROUND(I192*H192,2)</f>
        <v>0</v>
      </c>
      <c r="R192" s="227">
        <f>ROUND(J192*H192,2)</f>
        <v>0</v>
      </c>
      <c r="S192" s="228"/>
      <c r="T192" s="229">
        <f>S192*H192</f>
        <v>0</v>
      </c>
      <c r="U192" s="229">
        <v>0</v>
      </c>
      <c r="V192" s="229">
        <f>U192*H192</f>
        <v>0</v>
      </c>
      <c r="W192" s="229">
        <v>0</v>
      </c>
      <c r="X192" s="230">
        <f>W192*H192</f>
        <v>0</v>
      </c>
      <c r="AR192" s="12" t="s">
        <v>127</v>
      </c>
      <c r="AT192" s="12" t="s">
        <v>122</v>
      </c>
      <c r="AU192" s="12" t="s">
        <v>82</v>
      </c>
      <c r="AY192" s="12" t="s">
        <v>119</v>
      </c>
      <c r="BE192" s="214">
        <f>IF(O192="základní",K192,0)</f>
        <v>0</v>
      </c>
      <c r="BF192" s="214">
        <f>IF(O192="snížená",K192,0)</f>
        <v>0</v>
      </c>
      <c r="BG192" s="214">
        <f>IF(O192="zákl. přenesená",K192,0)</f>
        <v>0</v>
      </c>
      <c r="BH192" s="214">
        <f>IF(O192="sníž. přenesená",K192,0)</f>
        <v>0</v>
      </c>
      <c r="BI192" s="214">
        <f>IF(O192="nulová",K192,0)</f>
        <v>0</v>
      </c>
      <c r="BJ192" s="12" t="s">
        <v>80</v>
      </c>
      <c r="BK192" s="214">
        <f>ROUND(P192*H192,2)</f>
        <v>0</v>
      </c>
      <c r="BL192" s="12" t="s">
        <v>127</v>
      </c>
      <c r="BM192" s="12" t="s">
        <v>531</v>
      </c>
    </row>
    <row r="193" s="1" customFormat="1" ht="6.96" customHeight="1">
      <c r="B193" s="52"/>
      <c r="C193" s="53"/>
      <c r="D193" s="53"/>
      <c r="E193" s="53"/>
      <c r="F193" s="53"/>
      <c r="G193" s="53"/>
      <c r="H193" s="53"/>
      <c r="I193" s="148"/>
      <c r="J193" s="148"/>
      <c r="K193" s="53"/>
      <c r="L193" s="53"/>
      <c r="M193" s="38"/>
    </row>
  </sheetData>
  <sheetProtection sheet="1" autoFilter="0" formatColumns="0" formatRows="0" objects="1" scenarios="1" spinCount="100000" saltValue="NWxCyePkPi7RH9+jsA3NhQGQFDDq31NDCh2vWGz+7nqBBlgdu/Z/0d13ZA+roog8y0ZfoNlGBg0ieAKWTp1X1Q==" hashValue="JWKwT2wRUeP6TCde/sDdknMEjzUfvPvy/hzHhedBdAPFp5PV8p6DzbHJ9SbtpZqG47ozG1JCwgdjPLHaWN62Fw==" algorithmName="SHA-512" password="CC35"/>
  <autoFilter ref="C86:L192"/>
  <mergeCells count="9">
    <mergeCell ref="E7:H7"/>
    <mergeCell ref="E9:H9"/>
    <mergeCell ref="E18:H18"/>
    <mergeCell ref="E27:H27"/>
    <mergeCell ref="E50:H50"/>
    <mergeCell ref="E52:H52"/>
    <mergeCell ref="E77:H77"/>
    <mergeCell ref="E79:H79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KLIMA\fklima</dc:creator>
  <cp:lastModifiedBy>KLIMA\fklima</cp:lastModifiedBy>
  <dcterms:created xsi:type="dcterms:W3CDTF">2019-01-29T11:28:56Z</dcterms:created>
  <dcterms:modified xsi:type="dcterms:W3CDTF">2019-01-29T11:28:57Z</dcterms:modified>
</cp:coreProperties>
</file>