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 windowHeight="960" activeTab="0"/>
  </bookViews>
  <sheets>
    <sheet name="Rekapitulace stavby" sheetId="1" r:id="rId1"/>
    <sheet name="2017_16 - II-183 CHRASTAV..." sheetId="2" r:id="rId2"/>
    <sheet name="Pokyny pro vyplnění" sheetId="3" r:id="rId3"/>
  </sheets>
  <definedNames>
    <definedName name="_xlnm._FilterDatabase" localSheetId="1" hidden="1">'2017_16 - II-183 CHRASTAV...'!$C$82:$K$82</definedName>
    <definedName name="_xlnm.Print_Titles" localSheetId="1">'2017_16 - II-183 CHRASTAV...'!$82:$82</definedName>
    <definedName name="_xlnm.Print_Titles" localSheetId="0">'Rekapitulace stavby'!$49:$49</definedName>
    <definedName name="_xlnm.Print_Area" localSheetId="1">'2017_16 - II-183 CHRASTAV...'!$C$4:$J$34,'2017_16 - II-183 CHRASTAV...'!$C$40:$J$66,'2017_16 - II-183 CHRASTAV...'!$C$72:$K$547</definedName>
    <definedName name="_xlnm.Print_Area" localSheetId="2">'Pokyny pro vyplnění'!$B$2:$K$69,'Pokyny pro vyplnění'!$B$72:$K$116,'Pokyny pro vyplnění'!$B$119:$K$188,'Pokyny pro vyplnění'!$B$192:$K$212</definedName>
    <definedName name="_xlnm.Print_Area" localSheetId="0">'Rekapitulace stavby'!$D$4:$AO$33,'Rekapitulace stavby'!$C$39:$AQ$53</definedName>
  </definedNames>
  <calcPr fullCalcOnLoad="1"/>
</workbook>
</file>

<file path=xl/sharedStrings.xml><?xml version="1.0" encoding="utf-8"?>
<sst xmlns="http://schemas.openxmlformats.org/spreadsheetml/2006/main" count="4672" uniqueCount="908">
  <si>
    <t>"na základě geodetického polohopisného a výškopisného zaměření" 1</t>
  </si>
  <si>
    <t>VRN3</t>
  </si>
  <si>
    <t>Zařízení staveniště</t>
  </si>
  <si>
    <t>80</t>
  </si>
  <si>
    <t>032103000</t>
  </si>
  <si>
    <t>Náklady na stavební buňky</t>
  </si>
  <si>
    <t>-1664463780</t>
  </si>
  <si>
    <t>Zařízení staveniště vybavení staveniště náklady na stavební buňky</t>
  </si>
  <si>
    <t>"mobilní WC" 1</t>
  </si>
  <si>
    <t>"stavební buňka" 1</t>
  </si>
  <si>
    <t>81</t>
  </si>
  <si>
    <t>034503000</t>
  </si>
  <si>
    <t>Informační tabule na staveništi</t>
  </si>
  <si>
    <t>1221605130</t>
  </si>
  <si>
    <t>Zařízení staveniště zabezpečení staveniště informační tabule</t>
  </si>
  <si>
    <t>"informační tabule" 4</t>
  </si>
  <si>
    <t>"(náklady na vyrobení a osazení informačních tabulí dle grafického manuálu SÚS PK vč. podstavce velikosti 100,5 x 76 cm)"</t>
  </si>
  <si>
    <t>"informační tabule" 2</t>
  </si>
  <si>
    <t>"(náklady na vyrobení a osazení informačních tabulí dle grafického manuálu SFDI vč. podstavce)"</t>
  </si>
  <si>
    <t>"pamětní deska" 1</t>
  </si>
  <si>
    <t>"(dle SFDI)"</t>
  </si>
  <si>
    <t>82</t>
  </si>
  <si>
    <t>039103000</t>
  </si>
  <si>
    <t>Rozebrání, bourání a odvoz zařízení staveniště</t>
  </si>
  <si>
    <t>-1571831281</t>
  </si>
  <si>
    <t>Zařízení staveniště zrušení zařízení staveniště rozebrání, bourání a odvoz</t>
  </si>
  <si>
    <t>VRN4</t>
  </si>
  <si>
    <t>Inženýrská činnost</t>
  </si>
  <si>
    <t>83</t>
  </si>
  <si>
    <t>043002000</t>
  </si>
  <si>
    <t>Zkoušky a ostatní měření</t>
  </si>
  <si>
    <t>-93843383</t>
  </si>
  <si>
    <t>Hlavní tituly průvodních činností a nákladů inženýrská činnost zkoušky a ostatní měření</t>
  </si>
  <si>
    <t>VRN7</t>
  </si>
  <si>
    <t>Provozní vlivy</t>
  </si>
  <si>
    <t>84</t>
  </si>
  <si>
    <t>072002000</t>
  </si>
  <si>
    <t>Silniční provoz</t>
  </si>
  <si>
    <t>soubor</t>
  </si>
  <si>
    <t>-744882919</t>
  </si>
  <si>
    <t>Hlavní tituly průvodních činností a nákladů provozní vlivy silniční provoz</t>
  </si>
  <si>
    <t>"práce za omezeného provozu na sil. II/183" 1</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</si>
  <si>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</si>
  <si>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</si>
  <si>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</si>
  <si>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</si>
  <si>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</si>
  <si>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</si>
  <si>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</si>
  <si>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</si>
  <si>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</si>
  <si>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</si>
  <si>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</si>
  <si>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t>celkové nabídkové ceny uchazeče.</t>
  </si>
  <si>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</si>
  <si>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</si>
  <si>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</si>
  <si>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</si>
  <si>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</si>
  <si>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</si>
  <si>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</si>
  <si>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</si>
  <si>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</si>
  <si>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</si>
  <si>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</si>
  <si>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</si>
  <si>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</si>
  <si>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t>i objekt stavby v případě, že neobsahuje podřízenou zakázku.</t>
  </si>
  <si>
    <t>CC-CZ, CZ-CPV, CZ-CPA 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</si>
  <si>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</si>
  <si>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</si>
  <si>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</si>
  <si>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</si>
  <si>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</si>
  <si>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</si>
  <si>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</si>
  <si>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</si>
  <si>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</si>
  <si>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</si>
  <si>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</si>
  <si>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</si>
  <si>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</si>
  <si>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</si>
  <si>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</si>
  <si>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</si>
  <si>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</si>
  <si>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</si>
  <si>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</si>
  <si>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</si>
  <si>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</si>
  <si>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</si>
  <si>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</si>
  <si>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</si>
  <si>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</si>
  <si>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</si>
  <si>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</si>
  <si>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</si>
  <si>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</si>
  <si>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</si>
  <si>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</si>
  <si>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</si>
  <si>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</si>
  <si>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</si>
  <si>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</si>
  <si>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</si>
  <si>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</si>
  <si>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</si>
  <si>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</si>
  <si>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</si>
  <si>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</si>
  <si>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</si>
  <si>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</si>
  <si>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</si>
  <si>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</si>
  <si>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</si>
  <si>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</si>
  <si>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</si>
  <si>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</si>
  <si>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</si>
  <si>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</si>
  <si>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</si>
  <si>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</si>
  <si>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</si>
  <si>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</si>
  <si>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</si>
  <si>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</si>
  <si>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</si>
  <si>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</si>
  <si>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</si>
  <si>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</si>
  <si>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</si>
  <si>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</si>
  <si>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</si>
  <si>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</si>
  <si>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</si>
  <si>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</si>
  <si>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</si>
  <si>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</si>
  <si>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</si>
  <si>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</si>
  <si>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</si>
  <si>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</si>
  <si>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</si>
  <si>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</si>
  <si>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</si>
  <si>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</si>
  <si>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</si>
  <si>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</si>
  <si>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</si>
  <si>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</si>
  <si>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</si>
  <si>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</si>
  <si>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</si>
  <si>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</si>
  <si>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</si>
  <si>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</si>
  <si>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</si>
  <si>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</si>
  <si>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</si>
  <si>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</si>
  <si>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</si>
  <si>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</si>
  <si>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</si>
  <si>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</si>
  <si>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</si>
  <si>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</si>
  <si>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</si>
  <si>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</si>
  <si>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</si>
  <si>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</si>
  <si>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</si>
  <si>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</si>
  <si>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</si>
  <si>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</si>
  <si>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</si>
  <si>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</si>
  <si>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</si>
  <si>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</si>
  <si>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</si>
  <si>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</si>
  <si>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</si>
  <si>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</si>
  <si>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</si>
  <si>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</si>
  <si>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</si>
  <si>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</si>
  <si>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</si>
  <si>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</si>
  <si>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</si>
  <si>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</si>
  <si>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</si>
  <si>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</si>
  <si>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</si>
  <si>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</si>
  <si>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</si>
  <si>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</si>
  <si>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</si>
  <si>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</si>
  <si>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</si>
  <si>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</si>
  <si>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</si>
  <si>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</si>
  <si>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</si>
  <si>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</si>
  <si>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</si>
  <si>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</si>
  <si>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</si>
  <si>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</si>
  <si>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</si>
  <si>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</si>
  <si>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</si>
  <si>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</si>
  <si>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</si>
  <si>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</si>
  <si>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</si>
  <si>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</si>
  <si>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</si>
  <si>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</si>
  <si>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</si>
  <si>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</si>
  <si>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</si>
  <si>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</si>
  <si>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</si>
  <si>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</si>
  <si>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</si>
  <si>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"kolem kanal. šachty Š1, se zhutněním"</t>
  </si>
  <si>
    <t>8 - 2*1</t>
  </si>
  <si>
    <t>175111109</t>
  </si>
  <si>
    <t>Příplatek k obsypání potrubí za ruční prohození sypaniny, uložené do 3 m</t>
  </si>
  <si>
    <t>1862024581</t>
  </si>
  <si>
    <t>Obsypání potrubí ručně sypaninou z vhodných hornin tř. 1 až 4 nebo materiálem připraveným podél výkopu ve vzdálenosti do 3 m od jeho kraje, pro jakoukoliv hloubku výkopu a míru zhutnění Příplatek k ceně za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</si>
  <si>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</si>
  <si>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16</t>
  </si>
  <si>
    <t>175151101</t>
  </si>
  <si>
    <t>Obsypání potrubí strojně sypaninou bez prohození, uloženou do 3 m</t>
  </si>
  <si>
    <t>680116362</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</si>
  <si>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</si>
  <si>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</si>
  <si>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"kolem ŽB trub, se zhutněním"</t>
  </si>
  <si>
    <t>7,5*0,6</t>
  </si>
  <si>
    <t>17</t>
  </si>
  <si>
    <t>181951102</t>
  </si>
  <si>
    <t>Úprava pláně v hornině tř. 1 až 4 se zhutněním</t>
  </si>
  <si>
    <t>-1810441911</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</si>
  <si>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</si>
  <si>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</si>
  <si>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"překop silnice II/183" 2,5*6,5</t>
  </si>
  <si>
    <t>"sjezd ze silnice II/183" 16</t>
  </si>
  <si>
    <t>Vodorovné konstrukce</t>
  </si>
  <si>
    <t>18</t>
  </si>
  <si>
    <t>452111111</t>
  </si>
  <si>
    <t>Osazení betonových pražců otevřený výkop pl do 25000 mm2</t>
  </si>
  <si>
    <t>kus</t>
  </si>
  <si>
    <t>-460575453</t>
  </si>
  <si>
    <t>Osazení betonových dílců pražců pod potrubí v otevřeném výkopu, průřezové plochy do 25000 mm2</t>
  </si>
  <si>
    <t xml:space="preserve">Poznámka k souboru cen:
1. V cenách nejsou započteny náklady na dodávku betonových výrobků; tyto se oceňují ve specifikaci. </t>
  </si>
  <si>
    <t>"pod ŽB trouby (2 ks pod troubu)"</t>
  </si>
  <si>
    <t>3*2</t>
  </si>
  <si>
    <t>19</t>
  </si>
  <si>
    <t>M</t>
  </si>
  <si>
    <t>592237300</t>
  </si>
  <si>
    <t>podkladek betonový pod hrdlové trouby TBX-Q 80-80/15/17   80 x 17 x 15 cm</t>
  </si>
  <si>
    <t>-513040501</t>
  </si>
  <si>
    <t>Trouby pro splaškové odpadní vody betonové podkladky pod hrdlové trouby TBX-Q  80-80/15/17   80 x 17 x 15</t>
  </si>
  <si>
    <t>20</t>
  </si>
  <si>
    <t>452312151</t>
  </si>
  <si>
    <t>Sedlové lože z betonu prostého tř. C 20/25 otevřený výkop</t>
  </si>
  <si>
    <t>-484731579</t>
  </si>
  <si>
    <t>Podkladní a zajišťovací konstrukce z betonu prostého v otevřeném výkopu sedlové lože pod potrubí z betonu tř. C 20/25</t>
  </si>
  <si>
    <t xml:space="preserve">Poznámka k souboru cen:
1. Ceny -1121 až -1181 a -1192 lze použít i pro ochrannou vrstvu pod železobetonové konstrukce. 2. Ceny -2121 až -2181 a -2192 jsou určeny pro jakékoliv úkosy sedel. </t>
  </si>
  <si>
    <t>"pod ŽB trouby, tl. lože 0,2 m"</t>
  </si>
  <si>
    <t>1,4*7,5*0,2</t>
  </si>
  <si>
    <t>452386111</t>
  </si>
  <si>
    <t>Vyrovnávací prstence z betonu prostého tř. C 25/30 v do 100 mm</t>
  </si>
  <si>
    <t>-876076658</t>
  </si>
  <si>
    <t>Podkladní a vyrovnávací konstrukce z betonu vyrovnávací prstence z prostého betonu tř. C 25/30 pod poklopy a mříže, výšky do 100 mm</t>
  </si>
  <si>
    <t xml:space="preserve">Poznámka k souboru cen:
1. V cenách jsou započteny i náklady na bednění, odbednění a na nátěr bednění proti přilnavosti     betonu. 2. Množství podkladní konstrukce z pražců se určuje v m součtem jednotlivých délek pražců. 3. Pro výpočet přesunu hmot se celková hmotnost položky sníží o hmotnost betonu, pokud je beton     dodáván přímo na místo zabudování nebo do prostoru technologické manipulace. </t>
  </si>
  <si>
    <t>"Š1" 1</t>
  </si>
  <si>
    <t>Komunikace pozemní</t>
  </si>
  <si>
    <t>22</t>
  </si>
  <si>
    <t>564851111</t>
  </si>
  <si>
    <t>Podklad ze štěrkodrtě ŠD tl 150 mm</t>
  </si>
  <si>
    <t>808520509</t>
  </si>
  <si>
    <t>Podklad ze štěrkodrti ŠD s rozprostřením a zhutněním, po zhutnění tl. 150 mm</t>
  </si>
  <si>
    <t>23</t>
  </si>
  <si>
    <t>564861111</t>
  </si>
  <si>
    <t>Podklad ze štěrkodrtě ŠD tl 200 mm</t>
  </si>
  <si>
    <t>-117287719</t>
  </si>
  <si>
    <t>Podklad ze štěrkodrti ŠD s rozprostřením a zhutněním, po zhutnění tl. 200 mm</t>
  </si>
  <si>
    <t>24</t>
  </si>
  <si>
    <t>566901161</t>
  </si>
  <si>
    <t>Vyspravení podkladu po překopech ing sítí plochy do 15 m2 obalovaným kamenivem ACP (OK) tl. 100 mm</t>
  </si>
  <si>
    <t>-366243527</t>
  </si>
  <si>
    <t>Vyspravení podkladu po překopech inženýrských sítí plochy do 15 m2 s rozprostřením a zhutněním obalovaným kamenivem ACP (OK) tl. 100 mm</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</si>
  <si>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</si>
  <si>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25</t>
  </si>
  <si>
    <t>566901173</t>
  </si>
  <si>
    <t>Vyspravení podkladu po překopech ing sítí plochy do 15 m2 betonem tř. PB I (C20/25) tl 200 mm</t>
  </si>
  <si>
    <t>571259529</t>
  </si>
  <si>
    <t>Vyspravení podkladu po překopech inženýrských sítí plochy do 15 m2 s rozprostřením a zhutněním podkladovým betonem tř. PB I (C 20/25) tl. 200 mm</t>
  </si>
  <si>
    <t>26</t>
  </si>
  <si>
    <t>569911131</t>
  </si>
  <si>
    <t>Zpevnění krajnic asfaltovým recyklátem tl 50 mm</t>
  </si>
  <si>
    <t>-948165751</t>
  </si>
  <si>
    <t>Zpevnění krajnic nebo komunikací pro pěší s rozprostřením a zhutněním, po zhutnění asfaltovým recyklátem tl. 50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</si>
  <si>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</si>
  <si>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"prům. šířka krajnice 0,5 m"</t>
  </si>
  <si>
    <t>"KOMUNIKACE"</t>
  </si>
  <si>
    <t>"km 0,000 00 - 0,823 25 P" (145+23)*0,5</t>
  </si>
  <si>
    <t>"km 0,000 00 - 0,823 25 L" 289*0,5</t>
  </si>
  <si>
    <t>27</t>
  </si>
  <si>
    <t>572531131</t>
  </si>
  <si>
    <t>Oprava trhlin asfaltovou sanační hmotou š do 40 mm</t>
  </si>
  <si>
    <t>-1214325692</t>
  </si>
  <si>
    <t>Vyspravení trhlin dosavadního krytu asfaltovou sanační hmotou oprava trhlin šířky přes 30 do 40 mm</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</si>
  <si>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</si>
  <si>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"oprava příčných a podélných trhlin dle TP 115"</t>
  </si>
  <si>
    <t>"orientačně" 155</t>
  </si>
  <si>
    <t>"(bude upřesněno investorem po provedeném frézování)"</t>
  </si>
  <si>
    <t>28</t>
  </si>
  <si>
    <t>573191111</t>
  </si>
  <si>
    <t>Nátěr infiltrační kationaktivní v množství emulzí 1,2 kg/m2</t>
  </si>
  <si>
    <t>708401036</t>
  </si>
  <si>
    <t>Nátěr infiltrační kationaktivní emulzí v množství 1,00 kg/m2</t>
  </si>
  <si>
    <t xml:space="preserve">Poznámka k souboru cen:
1. V ceně nejsou započteny náklady na popř. projektem předepsané očištění vozovky, které se oceňuje     cenou 938 90-8411 Očištění povrchu saponátovým roztokem části C 01 tohoto katalogu. </t>
  </si>
  <si>
    <t>"v místě výkopové rýhy po kanalizaci"</t>
  </si>
  <si>
    <t>"orientačně" 2060</t>
  </si>
  <si>
    <t>29</t>
  </si>
  <si>
    <t>573231111</t>
  </si>
  <si>
    <t>Postřik živičný spojovací ze silniční emulze v množství do 0,7 kg/m2</t>
  </si>
  <si>
    <t>-372310144</t>
  </si>
  <si>
    <t>Postřik živičný spojovací bez posypu kamenivem ze silniční emulze, v množství od 0,50 do 0,80 kg/m2</t>
  </si>
  <si>
    <t>"KOMUNIKACE, KŘIŽOVATKY, ATOBUS. ZÁLIVY, SJEZDY"</t>
  </si>
  <si>
    <t>30</t>
  </si>
  <si>
    <t>577154121</t>
  </si>
  <si>
    <t>Asfaltový beton vrstva obrusná ACO 11 (ABS) tř. I tl 60 mm š přes 3 m z nemodifikovaného asfaltu</t>
  </si>
  <si>
    <t>-1726523456</t>
  </si>
  <si>
    <t>Asfaltový beton vrstva obrusná ACO 11 (ABS) s rozprostřením a se zhutněním z nemodifikovaného asfaltu v pruhu šířky přes 3 m tř. I, po zhutnění tl. 60 mm</t>
  </si>
  <si>
    <t xml:space="preserve">Poznámka k souboru cen:
1. ČSN EN 13108-1 připouští pro ACO 11 pouze tl. 35 až 50 mm. </t>
  </si>
  <si>
    <t>"KOMUNIKACE, KŘIŽOVATKY, AUTOBUS. ZÁLIVY A SJEZDY"</t>
  </si>
  <si>
    <t>31</t>
  </si>
  <si>
    <t>577156111</t>
  </si>
  <si>
    <t>Asfaltový beton vrstva ložní ACL 22+ (ABVH) tl 60 mm š do 3 m z nemodifikovaného asfaltu</t>
  </si>
  <si>
    <t>2042844253</t>
  </si>
  <si>
    <t>Asfaltový beton vrstva ložní ACL 22 (ABVH) s rozprostřením a zhutněním z nemodifikovaného asfaltu v pruhu šířky do 3 m, po zhutnění tl. 60 mm</t>
  </si>
  <si>
    <t xml:space="preserve">Poznámka k souboru cen:
1. ČSN EN 13108-1 připouští pro ACL 22 pouze tl. 60 až 90 mm. </t>
  </si>
  <si>
    <t>Trubní vedení</t>
  </si>
  <si>
    <t>32</t>
  </si>
  <si>
    <t>822422111</t>
  </si>
  <si>
    <t>Montáž potrubí z trub TZH s integrovaným těsněním otevřený výkop sklon do 20 % DN 500</t>
  </si>
  <si>
    <t>402905285</t>
  </si>
  <si>
    <t>Montáž potrubí z trub železobetonových typu TZH v otevřeném výkopu ve sklonu do 20 % s integrovaným těsněním DN 500</t>
  </si>
  <si>
    <t>"oprava stáv. zatrubnění" 7,5</t>
  </si>
  <si>
    <t>33</t>
  </si>
  <si>
    <t>592225480</t>
  </si>
  <si>
    <t>trouba hrdlová přímá železobet. s integrovaným těsněním TZH-Q 500/2500 integro 50 x 250 x 8,5 cm</t>
  </si>
  <si>
    <t>-2010734281</t>
  </si>
  <si>
    <t>Trouby pro splaškové odpadní vody železobetonové trouby hrdlové přímé s integrovaným těsněním TZH-Q 500/2500  integro  50 x 250 x 8,5</t>
  </si>
  <si>
    <t>7,5*0,4 'Přepočtené koeficientem množství</t>
  </si>
  <si>
    <t>34</t>
  </si>
  <si>
    <t>894411141</t>
  </si>
  <si>
    <t>Zřízení šachet kanalizačních z betonových dílců na potrubí DN 500 dno beton tř. C 25/30</t>
  </si>
  <si>
    <t>-1834148077</t>
  </si>
  <si>
    <t>Zřízení šachet kanalizačních z betonových dílců výšky vstupu do 1,50 m s obložením dna betonem tř. C 25/30, na potrubí DN 500</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</si>
  <si>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</si>
  <si>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"kanal. šachta Š1" 1</t>
  </si>
  <si>
    <t>35</t>
  </si>
  <si>
    <t>592241620</t>
  </si>
  <si>
    <t>skruž betonová s ocelová se stupadly +PE povlakem TBH-Q 1000/1000/120 SP 100x100x12 cm</t>
  </si>
  <si>
    <t>-616494758</t>
  </si>
  <si>
    <t>Prefabrikáty pro vstupní šachty a drenážní šachtice (betonové a železobetonové) šachty pro odpadní kanály a potrubí uložená v zemi skruže s ocelovými stupadly s PE povlakem TBH-Q 1000/1000/120 SP100 x 100 x 12</t>
  </si>
  <si>
    <t>36</t>
  </si>
  <si>
    <t>592241680</t>
  </si>
  <si>
    <t>skruž betonová přechodová TBR-Q 625/600/120 SPK 62,5/100x60x12 cm</t>
  </si>
  <si>
    <t>-1089326253</t>
  </si>
  <si>
    <t>Prefabrikáty pro vstupní šachty a drenážní šachtice (betonové a železobetonové) šachty pro odpadní kanály a potrubí uložená v zemi skruž přechodová TBR-Q  625/600/120 SPK  62,5/100 x 60 x 12</t>
  </si>
  <si>
    <t>37</t>
  </si>
  <si>
    <t>592241770</t>
  </si>
  <si>
    <t>prstenec betonový vyrovnávací TBW-Q 625/100/120 62,5x10x12 cm</t>
  </si>
  <si>
    <t>-766673166</t>
  </si>
  <si>
    <t>Prefabrikáty pro vstupní šachty a drenážní šachtice (betonové a železobetonové) šachty pro odpadní kanály a potrubí uložená v zemi prstenec vyrovnávací TBW-Q 625/100/120   62,5 x 10 x 12</t>
  </si>
  <si>
    <t>38</t>
  </si>
  <si>
    <t>592241800</t>
  </si>
  <si>
    <t>dno betonové šachtové TZZ-Q 100/115 D 130x115x15 cm</t>
  </si>
  <si>
    <t>518858987</t>
  </si>
  <si>
    <t>Prefabrikáty pro vstupní šachty a drenážní šachtice (betonové a železobetonové) šachty pro odpadní kanály a potrubí uložená v zemi dno šachtové TZZ-Q 1000/1000  100/130 x 115 x 15</t>
  </si>
  <si>
    <t>39</t>
  </si>
  <si>
    <t>899231111</t>
  </si>
  <si>
    <t>Výšková úprava uličního vstupu nebo vpusti do 200 mm zvýšením mříže</t>
  </si>
  <si>
    <t>-1148649872</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</si>
  <si>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</si>
  <si>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"stáv. uliční vpusti v trase silnice II/183"</t>
  </si>
  <si>
    <t>"orientačně" 5</t>
  </si>
  <si>
    <t>"(v případě potřeby)"</t>
  </si>
  <si>
    <t>40</t>
  </si>
  <si>
    <t>899232111</t>
  </si>
  <si>
    <t>Výšková úprava uličního vstupu nebo vpusti do 200 mm snížením mříže</t>
  </si>
  <si>
    <t>447995743</t>
  </si>
  <si>
    <t>41</t>
  </si>
  <si>
    <t>899304111</t>
  </si>
  <si>
    <t>Osazení poklop železobetonových včetně rámů jakékoli hmotnosti</t>
  </si>
  <si>
    <t>295818208</t>
  </si>
  <si>
    <t>Osazení poklopů železobetonových včetně rámů jakékoliv hmotnosti</t>
  </si>
  <si>
    <t xml:space="preserve">Poznámka k souboru cen:
1. V cenách nejsou započteny náklady na dodání železobetonových poklopů; poklopy včetně rámů se     oceňují ve specifikaci. </t>
  </si>
  <si>
    <t>42</t>
  </si>
  <si>
    <t>592246610</t>
  </si>
  <si>
    <t>poklop šachtový D1 /betonová výplň+ litina/ D 400 - BEGU, s odvětráním</t>
  </si>
  <si>
    <t>1717453388</t>
  </si>
  <si>
    <t>Prefabrikáty pro vstupní šachty a drenážní šachtice (betonové a železobetonové) poklopy šachtové poklop šachtový D1  /betonová výplň+ litina/ D 400 - BEGU, s odvětráním</t>
  </si>
  <si>
    <t>43</t>
  </si>
  <si>
    <t>899331111</t>
  </si>
  <si>
    <t>Výšková úprava uličního vstupu nebo vpusti do 200 mm zvýšením poklopu</t>
  </si>
  <si>
    <t>1323706695</t>
  </si>
  <si>
    <t>"stáv. kanal. šachty v trase silnice II/183"</t>
  </si>
  <si>
    <t>"orientačně" 10</t>
  </si>
  <si>
    <t>44</t>
  </si>
  <si>
    <t>899332111</t>
  </si>
  <si>
    <t>Výšková úprava uličního vstupu nebo vpusti do 200 mm snížením poklopu</t>
  </si>
  <si>
    <t>298392974</t>
  </si>
  <si>
    <t>45</t>
  </si>
  <si>
    <t>899431111</t>
  </si>
  <si>
    <t>Výšková úprava uličního vstupu nebo vpusti do 200 mm zvýšením krycího hrnce, šoupěte nebo hydrantu</t>
  </si>
  <si>
    <t>-1236723243</t>
  </si>
  <si>
    <t>Výšková úprava uličního vstupu nebo vpusti do 200 mm zvýšením krycího hrnce, šoupěte nebo hydrantu bez úpravy armatur</t>
  </si>
  <si>
    <t>"stáv. vodovodní uzávěry, hydranty a šoupata v trase silnice II/183"</t>
  </si>
  <si>
    <t>"orientačně" 3</t>
  </si>
  <si>
    <t>46</t>
  </si>
  <si>
    <t>899432111</t>
  </si>
  <si>
    <t>Výšková úprava uličního vstupu nebo vpusti do 200 mm snížením krycího hrnce, šoupěte nebo hydrantu</t>
  </si>
  <si>
    <t>1226913730</t>
  </si>
  <si>
    <t>Výšková úprava uličního vstupu nebo vpusti do 200 mm snížením krycího hrnce, šoupěte, nebo hydrantu bez úpravy armatur</t>
  </si>
  <si>
    <t>47</t>
  </si>
  <si>
    <t>899623161</t>
  </si>
  <si>
    <t>Obetonování potrubí nebo zdiva stok betonem prostým tř. C 20/25 v otevřeném výkopu</t>
  </si>
  <si>
    <t>-1937280512</t>
  </si>
  <si>
    <t>Obetonování potrubí nebo zdiva stok betonem prostým v otevřeném výkopu, beton tř. C 20/25</t>
  </si>
  <si>
    <t xml:space="preserve">Poznámka k souboru cen:
1. Obetonování zdiva stok ve štole se oceňuje cenami souboru cen 359 31-02 Výplň za rubem cihelného     zdiva stok části A 03 tohoto katalogu. </t>
  </si>
  <si>
    <t>"oprava stáv. zatrubnění" 7,5*0,6</t>
  </si>
  <si>
    <t>Ostatní konstrukce a práce, bourání</t>
  </si>
  <si>
    <t>48</t>
  </si>
  <si>
    <t>913121111</t>
  </si>
  <si>
    <t>Montáž a demontáž dočasné dopravní značky kompletní základní</t>
  </si>
  <si>
    <t>455208726</t>
  </si>
  <si>
    <t>Montáž a demontáž dočasných dopravních značek kompletních značek vč. podstavce a sloupku základních</t>
  </si>
  <si>
    <t xml:space="preserve">Poznámka k souboru cen:
1. V cenách jsou započteny náklady na montáž i demontáž dočasné značky, nebo podstavce. </t>
  </si>
  <si>
    <t>"viz příloha PD - Dopravně-inženýrské opatření"</t>
  </si>
  <si>
    <t>"dočasné svislé DZ" 25</t>
  </si>
  <si>
    <t>"(A 6b, A 7a, A 15, B 20a, B 21a, B 21b, B 26, E 4)"</t>
  </si>
  <si>
    <t>49</t>
  </si>
  <si>
    <t>913121211</t>
  </si>
  <si>
    <t>Příplatek k dočasné dopravní značce kompletní základní za první a ZKD den použití</t>
  </si>
  <si>
    <t>-962272835</t>
  </si>
  <si>
    <t>Montáž a demontáž dočasných dopravních značek Příplatek za první a každý další den použití dočasných dopravních značek k ceně 12-1111</t>
  </si>
  <si>
    <t>"předpokládaná doba realizace stavby cca 30 dnů"</t>
  </si>
  <si>
    <t>25*30</t>
  </si>
  <si>
    <t>50</t>
  </si>
  <si>
    <t>913311111</t>
  </si>
  <si>
    <t>Montáž a demontáž dočasného dopravního kužele reflexního v 600 mm</t>
  </si>
  <si>
    <t>-1648509618</t>
  </si>
  <si>
    <t>Montáž a demontáž dočasných dopravních vodících zařízení kužele reflexního, výšky 600 mm</t>
  </si>
  <si>
    <t xml:space="preserve">Poznámka k souboru cen:
1. V cenách jsou započteny náklady na montáž i demontáž dočasného vodícího zařízení. </t>
  </si>
  <si>
    <t>"orientačně" 25</t>
  </si>
  <si>
    <t>"(Z 1)"</t>
  </si>
  <si>
    <t>51</t>
  </si>
  <si>
    <t>913311211</t>
  </si>
  <si>
    <t>Příplatek k dočasnému kuželu reflexnímu v 600 mm za první a ZKD den použití</t>
  </si>
  <si>
    <t>-1587208295</t>
  </si>
  <si>
    <t>Montáž a demontáž dočasných dopravních vodících zařízení Příplatek za první a každý další den použití dočasných dopravních vodících zařízení k ceně 31-1111</t>
  </si>
  <si>
    <t>"předpokládaná doba realizace VDZ cca 15 dnů"</t>
  </si>
  <si>
    <t>25*15</t>
  </si>
  <si>
    <t>52</t>
  </si>
  <si>
    <t>915211112</t>
  </si>
  <si>
    <t>Vodorovné dopravní značení retroreflexním bílým plastem dělící čáry souvislé šířky 125 mm</t>
  </si>
  <si>
    <t>1007011379</t>
  </si>
  <si>
    <t>Vodorovné dopravní značení stříkaným plastem dělící čára šířky 125 mm souvislá bílá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</si>
  <si>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912 21 a 915 22 určuje v m a u cen 915 23 v m2 stříkané     plochy bez mezer. </t>
  </si>
  <si>
    <t>"viz příloha PD - Vodorovné dopravní značení"</t>
  </si>
  <si>
    <t>"V 4" 696+544</t>
  </si>
  <si>
    <t>"V 11a" 37+37</t>
  </si>
  <si>
    <t>53</t>
  </si>
  <si>
    <t>915221112</t>
  </si>
  <si>
    <t>Vodorovné dopravní značení bílým plastem vodící čáry šířky 250 mm retroreflexní</t>
  </si>
  <si>
    <t>-1502484010</t>
  </si>
  <si>
    <t>Vodorovné dopravní značení stříkaným plastem vodící čára bílá šířky 250 mm retroreflexní</t>
  </si>
  <si>
    <t>"V 2b (1,5/1,5)" 1,5*42</t>
  </si>
  <si>
    <t>"V 4 (0,5/0,5)" 0,5*86</t>
  </si>
  <si>
    <t>"V 4" 204</t>
  </si>
  <si>
    <t>"(bez mezer)"</t>
  </si>
  <si>
    <t>54</t>
  </si>
  <si>
    <t>915231112</t>
  </si>
  <si>
    <t>Vodorovné dopravní značení retroreflexním bílým plastem přechody pro chodce, šipky nebo symboly</t>
  </si>
  <si>
    <t>-987670155</t>
  </si>
  <si>
    <t>Vodorovné dopravní značení stříkaným plastem přechody pro chodce, šipky, symboly nápisy bílé retroreflexní</t>
  </si>
  <si>
    <t>"V 7a" 0,5*3*6 + 0,5*1,5</t>
  </si>
  <si>
    <t>"V 11a (nápis BUS)" 1*4</t>
  </si>
  <si>
    <t>55</t>
  </si>
  <si>
    <t>915611111</t>
  </si>
  <si>
    <t>Předznačení vodorovného liniového značení</t>
  </si>
  <si>
    <t>1765553867</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</si>
  <si>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</si>
  <si>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</si>
  <si>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"V 2b (1,5/1,5/0,25)" 118,5</t>
  </si>
  <si>
    <t>"V 4 (0,5/0,5/0,25)" 86</t>
  </si>
  <si>
    <t>"V 4 (0,25)" 204</t>
  </si>
  <si>
    <t>"V 4 (0,125)" 696+544</t>
  </si>
  <si>
    <t>"(vč. mezer)"</t>
  </si>
  <si>
    <t>56</t>
  </si>
  <si>
    <t>915621111</t>
  </si>
  <si>
    <t>Předznačení vodorovného plošného značení</t>
  </si>
  <si>
    <t>-800070864</t>
  </si>
  <si>
    <t>Předznačení pro vodorovné značení stříkané barvou nebo prováděné z nátěrových hmot plošné šipky, symboly, nápisy</t>
  </si>
  <si>
    <t>57</t>
  </si>
  <si>
    <t>919112213</t>
  </si>
  <si>
    <t>Řezání spár pro vytvoření komůrky š 10 mm hl 25 mm pro těsnící zálivku v živičném krytu</t>
  </si>
  <si>
    <t>1620380013</t>
  </si>
  <si>
    <t>Řezání dilatačních spár v živičném krytu vytvoření komůrky pro těsnící zálivku šířky 10 mm, hloubky 25 mm</t>
  </si>
  <si>
    <t xml:space="preserve">Poznámka k souboru cen:
1. V cenách jsou započteny i náklady na vyčištění spár po řezání. </t>
  </si>
  <si>
    <t>"v místě styčné spáry nového a stáv. asf. krytu" 96</t>
  </si>
  <si>
    <t>"v místě středové styčné spáry nových asf. krytů" 823</t>
  </si>
  <si>
    <t>58</t>
  </si>
  <si>
    <t>919121213</t>
  </si>
  <si>
    <t>Těsnění spár zálivkou za studena pro komůrky š 10 mm hl 25 mm bez těsnicího profilu</t>
  </si>
  <si>
    <t>1217097483</t>
  </si>
  <si>
    <t>Utěsnění dilatačních spár zálivkou za studena v cementobetonovém nebo živičném krytu včetně adhezního nátěru bez těsnicího profilu pod zálivkou, pro komůrky šířky 10 mm, hloubky 25 mm</t>
  </si>
  <si>
    <t xml:space="preserve">Poznámka k souboru cen:
1. V cenách jsou započteny i náklady na vyčištění spár před těsněním a zalitím a náklady na     impregnaci, těsnění a zalití spár včetně dodání hmot. </t>
  </si>
  <si>
    <t>59</t>
  </si>
  <si>
    <t>919721293</t>
  </si>
  <si>
    <t>Geomříž pro vyztužení stávajícího asfaltového povrchu ze skelných vláken s geotextilií 100 kN/m</t>
  </si>
  <si>
    <t>-1509428541</t>
  </si>
  <si>
    <t>Vyztužení stávajícího asfaltového povrchu geomříží ze skelných vláken s geotextilií, podélná pevnost v tahu 100 kN/m</t>
  </si>
  <si>
    <t xml:space="preserve">Poznámka k souboru cen: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</si>
  <si>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60</t>
  </si>
  <si>
    <t>919731122</t>
  </si>
  <si>
    <t>Zarovnání styčné plochy podkladu nebo krytu živičného tl do 100 mm</t>
  </si>
  <si>
    <t>-1000565802</t>
  </si>
  <si>
    <t>Zarovnání styčné plochy podkladu nebo krytu podél vybourané části komunikace nebo zpevněné plochy živičné tl. přes 50 do 100 mm</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</si>
  <si>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</si>
  <si>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"v místě stáv. přídlažby" 1153</t>
  </si>
  <si>
    <t>"v místě překopu silnice II/183" 6*2</t>
  </si>
  <si>
    <t>61</t>
  </si>
  <si>
    <t>919735112</t>
  </si>
  <si>
    <t>Řezání stávajícího živičného krytu hl do 100 mm</t>
  </si>
  <si>
    <t>-1506856936</t>
  </si>
  <si>
    <t>Řezání stávajícího živičného krytu nebo podkladu hloubky přes 50 do 100 mm</t>
  </si>
  <si>
    <t xml:space="preserve">Poznámka k souboru cen:
1. V cenách jsou započteny i náklady na spotřebu vody. </t>
  </si>
  <si>
    <t>"v místě napojení na stáv. asf. kryt" 96</t>
  </si>
  <si>
    <t>"v místě překopu silnice II/183" 6+6</t>
  </si>
  <si>
    <t>62</t>
  </si>
  <si>
    <t>938902111</t>
  </si>
  <si>
    <t>Čištění příkopů komunikací příkopovým rypadlem objem nánosu do 0,15 m3/m</t>
  </si>
  <si>
    <t>-1738490135</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</si>
  <si>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do 0,15 m3/m</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</si>
  <si>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</si>
  <si>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"úprava stáv. odvodnění - stáv. sil. příkopy při silnici II/183"</t>
  </si>
  <si>
    <t>"km 0,000 00 - 0,823 25 P" 3</t>
  </si>
  <si>
    <t>"km 0,000 00 - 0,823 25 L" 85,5</t>
  </si>
  <si>
    <t>63</t>
  </si>
  <si>
    <t>938908411</t>
  </si>
  <si>
    <t>Čištění vozovek splachováním vodou</t>
  </si>
  <si>
    <t>1685708620</t>
  </si>
  <si>
    <t>Čištění vozovek splachováním vodou povrchu podkladu nebo krytu živičného, betonového nebo dlážděného</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</si>
  <si>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</si>
  <si>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"(po provedeném frézování)"</t>
  </si>
  <si>
    <t>64</t>
  </si>
  <si>
    <t>938909611</t>
  </si>
  <si>
    <t>Odstranění nánosu na krajnicích tl do 100 mm</t>
  </si>
  <si>
    <t>1643345600</t>
  </si>
  <si>
    <t>Čištění krajnic odstraněním nánosu (ulehlého, popř. zaježděného) naneseného vlivem silničního provozu, s přemístěním na hromady na vzdálenost do 50 m nebo s naložením na dopravní prostředek, ale bez složení průměrné tloušťky do 100 mm</t>
  </si>
  <si>
    <t xml:space="preserve">Poznámka k souboru cen:
1. V cenách nejsou započteny náklady na vodorovnou dopravu odstraněného materiálu, která se oceňuje     cenami souboru cen 997 22-15 Vodorovná doprava suti. </t>
  </si>
  <si>
    <t>"prům. šířka stáv. krajnice 0,5 m"</t>
  </si>
  <si>
    <t>65</t>
  </si>
  <si>
    <t>966008112</t>
  </si>
  <si>
    <t>Bourání trubního propustku do DN 500</t>
  </si>
  <si>
    <t>355523153</t>
  </si>
  <si>
    <t>Bourání trubního propustku s odklizením a uložením vybouraného materiálu na skládku na vzdálenost do 3 m nebo s naložením na dopravní prostředek z trub DN přes 300 do 500 mm</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</si>
  <si>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</si>
  <si>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"oprava stáv. zatrubnění - stáv. potrubí pod tělesem sil. II/183" 8</t>
  </si>
  <si>
    <t>66</t>
  </si>
  <si>
    <t>979054442</t>
  </si>
  <si>
    <t>Očištění vybouraných z desek nebo dlaždic s původním spárováním z MC</t>
  </si>
  <si>
    <t>193223803</t>
  </si>
  <si>
    <t>Očištění vybouraných prvků komunikací od spojovacího materiálu s odklizením a uložením očištěných hmot a spojovacího materiálu na skládku na vzdálenost do 10 m dlaždic, desek nebo tvarovek s původním vyplněním spár cementovou maltou</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</si>
  <si>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</si>
  <si>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"beton. tvarovka získaná v trase" 44,5*0,1</t>
  </si>
  <si>
    <t>997</t>
  </si>
  <si>
    <t>Přesun sutě</t>
  </si>
  <si>
    <t>67</t>
  </si>
  <si>
    <t>997221551</t>
  </si>
  <si>
    <t>Vodorovná doprava suti ze sypkých materiálů do 1 km</t>
  </si>
  <si>
    <t>1695326008</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</si>
  <si>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</si>
  <si>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</si>
  <si>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"živičná drť" 866</t>
  </si>
  <si>
    <t>"štěrk, štět" 8,5</t>
  </si>
  <si>
    <t>"materiál z krajnic" 29</t>
  </si>
  <si>
    <t>"materiál z čištění komunikace po frézování" 113</t>
  </si>
  <si>
    <t>68</t>
  </si>
  <si>
    <t>997221559</t>
  </si>
  <si>
    <t>Příplatek ZKD 1 km u vodorovné dopravy suti ze sypkých materiálů</t>
  </si>
  <si>
    <t>-106278099</t>
  </si>
  <si>
    <t>Vodorovná doprava suti bez naložení, ale se složením a s hrubým urovnáním Příplatek k ceně za každý další i započatý 1 km přes 1 km</t>
  </si>
  <si>
    <t>"štěrk, štět do 14-ti km" 13*8,5</t>
  </si>
  <si>
    <t>"zemina z příkopů do 14-ti km" 13*8,5</t>
  </si>
  <si>
    <t>"materiál z krajnic do 14-ti km" 13*29</t>
  </si>
  <si>
    <t>"materiál z čištění komunikace do 14-ti km" 13*113</t>
  </si>
  <si>
    <t>"na skládku SÚS PK, středisko Kdyně (Domažlice) - dle investora"</t>
  </si>
  <si>
    <t>"živičná drť do 12-ti km" 11*(866-15)</t>
  </si>
  <si>
    <t>69</t>
  </si>
  <si>
    <t>997221561</t>
  </si>
  <si>
    <t>Vodorovná doprava suti z kusových materiálů do 1 km</t>
  </si>
  <si>
    <t>-745839446</t>
  </si>
  <si>
    <t>Vodorovná doprava suti bez naložení, ale se složením a s hrubým urovnáním z kusových materiálů, na vzdálenost do 1 km</t>
  </si>
  <si>
    <t>"živičné kry" 3</t>
  </si>
  <si>
    <t>70</t>
  </si>
  <si>
    <t>997221569</t>
  </si>
  <si>
    <t>Příplatek ZKD 1 km u vodorovné dopravy suti z kusových materiálů</t>
  </si>
  <si>
    <t>-520391046</t>
  </si>
  <si>
    <t>"živičné kry do 14-ti km" 13*3</t>
  </si>
  <si>
    <t>71</t>
  </si>
  <si>
    <t>997221571</t>
  </si>
  <si>
    <t>Vodorovná doprava vybouraných hmot do 1 km</t>
  </si>
  <si>
    <t>-190141749</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</si>
  <si>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</si>
  <si>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</si>
  <si>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"materiál z propustku" 8</t>
  </si>
  <si>
    <t>"beton. tvarovka" 5</t>
  </si>
  <si>
    <t>72</t>
  </si>
  <si>
    <t>997221579</t>
  </si>
  <si>
    <t>Příplatek ZKD 1 km u vodorovné dopravy vybouraných hmot</t>
  </si>
  <si>
    <t>1732222076</t>
  </si>
  <si>
    <t>Vodorovná doprava vybouraných hmot bez naložení, ale se složením a s hrubým urovnáním na vzdálenost Příplatek k ceně za každý další i započatý 1 km přes 1 km</t>
  </si>
  <si>
    <t>"na místo určení obcí Chrastavice"</t>
  </si>
  <si>
    <t>"beton. tvarovka do 2 km" 1*5</t>
  </si>
  <si>
    <t>"materiál z propustku do 14-ti km" 13*8</t>
  </si>
  <si>
    <t>73</t>
  </si>
  <si>
    <t>997221815</t>
  </si>
  <si>
    <t>Poplatek za uložení betonového odpadu na skládce (skládkovné)</t>
  </si>
  <si>
    <t>-1012786393</t>
  </si>
  <si>
    <t>Poplatek za uložení stavebního odpadu na skládce (skládkovné) betonového</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</si>
  <si>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</si>
  <si>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74</t>
  </si>
  <si>
    <t>997221845</t>
  </si>
  <si>
    <t>Poplatek za uložení odpadu z asfaltových povrchů na skládce (skládkovné)</t>
  </si>
  <si>
    <t>401866556</t>
  </si>
  <si>
    <t>Poplatek za uložení stavebního odpadu na skládce (skládkovné) z asfaltových povrchů</t>
  </si>
  <si>
    <t>75</t>
  </si>
  <si>
    <t>997221855</t>
  </si>
  <si>
    <t>Poplatek za uložení odpadu z kameniva na skládce (skládkovné)</t>
  </si>
  <si>
    <t>2084960939</t>
  </si>
  <si>
    <t>Poplatek za uložení stavebního odpadu na skládce (skládkovné) z kameniva</t>
  </si>
  <si>
    <t>"materiál z čištění komunikace" 113</t>
  </si>
  <si>
    <t>998</t>
  </si>
  <si>
    <t>Přesun hmot</t>
  </si>
  <si>
    <t>76</t>
  </si>
  <si>
    <t>998225111</t>
  </si>
  <si>
    <t>Přesun hmot pro pozemní komunikace s krytem z kamene, monolitickým betonovým nebo živičným</t>
  </si>
  <si>
    <t>-288851101</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</si>
  <si>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</si>
  <si>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</si>
  <si>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VRN</t>
  </si>
  <si>
    <t>Vedlejší rozpočtové náklady</t>
  </si>
  <si>
    <t>VRN1</t>
  </si>
  <si>
    <t>Průzkumné, geodetické a projektové práce</t>
  </si>
  <si>
    <t>77</t>
  </si>
  <si>
    <t>012203000</t>
  </si>
  <si>
    <t>Geodetické práce při provádění stavby</t>
  </si>
  <si>
    <t>kompl</t>
  </si>
  <si>
    <t>1024</t>
  </si>
  <si>
    <t>-259892449</t>
  </si>
  <si>
    <t>Průzkumné, geodetické a projektové práce geodetické práce při provádění stavby</t>
  </si>
  <si>
    <t>"zaměření dílčích částí stavby - sanace, neúnosná místa apod." 1</t>
  </si>
  <si>
    <t>"(dle požadavků investora)"</t>
  </si>
  <si>
    <t>78</t>
  </si>
  <si>
    <t>012303000</t>
  </si>
  <si>
    <t>Geodetické práce po výstavbě</t>
  </si>
  <si>
    <t>460568229</t>
  </si>
  <si>
    <t>Průzkumné, geodetické a projektové práce geodetické práce po výstavbě</t>
  </si>
  <si>
    <t>"zaměření skutečného provedení stavby" 1</t>
  </si>
  <si>
    <t>"(po dokončení výstavby)"</t>
  </si>
  <si>
    <t>79</t>
  </si>
  <si>
    <t>013254000</t>
  </si>
  <si>
    <t>Dokumentace skutečného provedení stavby</t>
  </si>
  <si>
    <t>-590846865</t>
  </si>
  <si>
    <t>Průzkumné, geodetické a projektové práce projektové práce dokumentace stavby (výkresová a textová) skutečného provedení stavby</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</si>
  <si>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</si>
  <si>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Export VZ</t>
  </si>
  <si>
    <t>List obsahuje:</t>
  </si>
  <si>
    <t>3.0</t>
  </si>
  <si>
    <t>ZAMOK</t>
  </si>
  <si>
    <t>False</t>
  </si>
  <si>
    <t>{4c286815-a920-4fc8-9ed0-29a42c14356c}</t>
  </si>
  <si>
    <t>0,01</t>
  </si>
  <si>
    <t>21</t>
  </si>
  <si>
    <t>15</t>
  </si>
  <si>
    <t>REKAPITULACE STAVBY</t>
  </si>
  <si>
    <t>v ---  níže se nacházejí doplnkové a pomocné údaje k sestavám  --- v</t>
  </si>
  <si>
    <t>Návod na vyplnění</t>
  </si>
  <si>
    <t>0,001</t>
  </si>
  <si>
    <t>Kód:</t>
  </si>
  <si>
    <t>2017_16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</si>
  <si>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</si>
  <si>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</si>
  <si>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II/183 CHRASTAVICE - OPRAVA</t>
  </si>
  <si>
    <t>0,1</t>
  </si>
  <si>
    <t>KSO:</t>
  </si>
  <si>
    <t>822 23 73</t>
  </si>
  <si>
    <t>CC-CZ:</t>
  </si>
  <si>
    <t/>
  </si>
  <si>
    <t>1</t>
  </si>
  <si>
    <t>Místo:</t>
  </si>
  <si>
    <t>Chrastavice</t>
  </si>
  <si>
    <t>Datum:</t>
  </si>
  <si>
    <t>17.10.2017</t>
  </si>
  <si>
    <t>10</t>
  </si>
  <si>
    <t>100</t>
  </si>
  <si>
    <t>Zadavatel:</t>
  </si>
  <si>
    <t>IČ:</t>
  </si>
  <si>
    <t>SÚS Plzeňského kraje, p.o.</t>
  </si>
  <si>
    <t>DIČ:</t>
  </si>
  <si>
    <t>Uchazeč:</t>
  </si>
  <si>
    <t>Vyplň údaj</t>
  </si>
  <si>
    <t>Projektant:</t>
  </si>
  <si>
    <t>12285447</t>
  </si>
  <si>
    <t>Ing. Jaroslav Rojt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</si>
  <si>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</si>
  <si>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</si>
  <si>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</si>
  <si>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</si>
  <si>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</si>
  <si>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</si>
  <si>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</si>
  <si>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</si>
  <si>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</si>
  <si>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</si>
  <si>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</si>
  <si>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</si>
  <si>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</si>
  <si>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</si>
  <si>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</si>
  <si>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</si>
  <si>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</si>
  <si>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</si>
  <si>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</si>
  <si>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</si>
  <si>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</si>
  <si>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</si>
  <si>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</si>
  <si>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</si>
  <si>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</si>
  <si>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</si>
  <si>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</si>
  <si>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</si>
  <si>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</si>
  <si>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</si>
  <si>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</si>
  <si>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</si>
  <si>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</si>
  <si>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</si>
  <si>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</si>
  <si>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</si>
  <si>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</si>
  <si>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</si>
  <si>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</si>
  <si>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STA</t>
  </si>
  <si>
    <t>###NOINSERT###</t>
  </si>
  <si>
    <t>Zpět na list:</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</si>
  <si>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</si>
  <si>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</si>
  <si>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</si>
  <si>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</si>
  <si>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</si>
  <si>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</si>
  <si>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</si>
  <si>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</si>
  <si>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</si>
  <si>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</si>
  <si>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</si>
  <si>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</si>
  <si>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</si>
  <si>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</si>
  <si>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</si>
  <si>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</si>
  <si>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</si>
  <si>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</si>
  <si>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</si>
  <si>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</si>
  <si>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</si>
  <si>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</si>
  <si>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</si>
  <si>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</si>
  <si>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</si>
  <si>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</si>
  <si>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</si>
  <si>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</si>
  <si>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</si>
  <si>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</si>
  <si>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</si>
  <si>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</si>
  <si>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</si>
  <si>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</si>
  <si>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</si>
  <si>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</si>
  <si>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</si>
  <si>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</si>
  <si>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</si>
  <si>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113107126</t>
  </si>
  <si>
    <t>Odstranění podkladu pl do 50 m2 z kameniva drceného se štětem tl 450 mm</t>
  </si>
  <si>
    <t>m2</t>
  </si>
  <si>
    <t>CS ÚRS 2016 01</t>
  </si>
  <si>
    <t>4</t>
  </si>
  <si>
    <t>-605747625</t>
  </si>
  <si>
    <t>PP</t>
  </si>
  <si>
    <t>Odstranění podkladů nebo krytů s přemístěním hmot na skládku na vzdálenost do 3 m nebo s naložením na dopravní prostředek v ploše jednotlivě do 50 m2 z kameniva hrubého drceného se štětem, o tl. vrstvy přes 250 do 450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</si>
  <si>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</si>
  <si>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</si>
  <si>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</si>
  <si>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"překop silnice II/183" 2,5*6</t>
  </si>
  <si>
    <t>113107142</t>
  </si>
  <si>
    <t>Odstranění podkladu pl do 50 m2 živičných tl 100 mm</t>
  </si>
  <si>
    <t>392422150</t>
  </si>
  <si>
    <t>Odstranění podkladů nebo krytů s přemístěním hmot na skládku na vzdálenost do 3 m nebo s naložením na dopravní prostředek v ploše jednotlivě do 50 m2 živičných, o tl. vrstvy přes 50 do 100 mm</t>
  </si>
  <si>
    <t>3</t>
  </si>
  <si>
    <t>113154263</t>
  </si>
  <si>
    <t>Frézování živičného krytu tl 60 mm pruh š 2 m pl do 1000 m2 s překážkami v trase</t>
  </si>
  <si>
    <t>-950463471</t>
  </si>
  <si>
    <t>Frézování živičného podkladu nebo krytu s naložením na dopravní prostředek plochy přes 500 do 1 000 m2 s překážkami v trase pruhu šířky přes 1 m do 2 m, tloušťky vrstvy 50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</si>
  <si>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</si>
  <si>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"oprava neúnosné a rozpadlé podkladní asf. vrstvy"</t>
  </si>
  <si>
    <t>"orientačně 20 % celk. plochy" 1128</t>
  </si>
  <si>
    <t>"(místa budou upřesněna investorem po provedeném frézování)"</t>
  </si>
  <si>
    <t>113154363</t>
  </si>
  <si>
    <t>Frézování živičného krytu tl 60 mm pruh š 2 m pl do 10000 m2 s překážkami v trase</t>
  </si>
  <si>
    <t>-229847460</t>
  </si>
  <si>
    <t>Frézování živičného podkladu nebo krytu s naložením na dopravní prostředek plochy přes 1 000 do 10 000 m2 s překážkami v trase pruhu šířky přes 1 m do 2 m, tloušťky vrstvy 50 mm</t>
  </si>
  <si>
    <t>"KOMUNIKACE, KŘIŽOVATKY, AUTOBUS. ZÁLIVY, SJEZDY"</t>
  </si>
  <si>
    <t>"km 0,000 00 - 0,823 25" 5640</t>
  </si>
  <si>
    <t>5</t>
  </si>
  <si>
    <t>113203111</t>
  </si>
  <si>
    <t>Vytrhání obrub z dlažebních kostek</t>
  </si>
  <si>
    <t>m</t>
  </si>
  <si>
    <t>91648223</t>
  </si>
  <si>
    <t>Vytrhání obrub s vybouráním lože, s přemístěním hmot na skládku na vzdálenost do 3 m nebo s naložením na dopravní prostředek z dlažebních kostek</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</si>
  <si>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</si>
  <si>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"stáv. linka v trase" 44,5</t>
  </si>
  <si>
    <t>6</t>
  </si>
  <si>
    <t>131301101</t>
  </si>
  <si>
    <t>Hloubení jam nezapažených v hornině tř. 4 objemu do 100 m3</t>
  </si>
  <si>
    <t>m3</t>
  </si>
  <si>
    <t>-1920028243</t>
  </si>
  <si>
    <t>Hloubení nezapažených jam a zářezů s urovnáním dna do předepsaného profilu a spádu v hornině tř. 4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</si>
  <si>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</si>
  <si>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"pro kanal. šachtu Š1"</t>
  </si>
  <si>
    <t>2*2*2</t>
  </si>
  <si>
    <t>7</t>
  </si>
  <si>
    <t>131301109</t>
  </si>
  <si>
    <t>Příplatek za lepivost u hloubení jam nezapažených v hornině tř. 4</t>
  </si>
  <si>
    <t>-194625410</t>
  </si>
  <si>
    <t>Hloubení nezapažených jam a zářezů s urovnáním dna do předepsaného profilu a spádu Příplatek k cenám za lepivost horniny tř. 4</t>
  </si>
  <si>
    <t>8</t>
  </si>
  <si>
    <t>132301201</t>
  </si>
  <si>
    <t>Hloubení rýh š do 2000 mm v hornině tř. 4 objemu do 100 m3</t>
  </si>
  <si>
    <t>258819237</t>
  </si>
  <si>
    <t>Hloubení zapažených i nezapažených rýh šířky přes 600 do 2 000 mm s urovnáním dna do předepsaného profilu a spádu v hornině tř. 4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</si>
  <si>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</si>
  <si>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"pro ŽB trouby"</t>
  </si>
  <si>
    <t>1,4*1,2*7,5</t>
  </si>
  <si>
    <t>9</t>
  </si>
  <si>
    <t>132301209</t>
  </si>
  <si>
    <t>Příplatek za lepivost k hloubení rýh š do 2000 mm v hornině tř. 4</t>
  </si>
  <si>
    <t>208583774</t>
  </si>
  <si>
    <t>Hloubení zapažených i nezapažených rýh šířky přes 600 do 2 000 mm s urovnáním dna do předepsaného profilu a spádu v hornině tř. 4 Příplatek k cenám za lepivost horniny tř. 4</t>
  </si>
  <si>
    <t>162701105</t>
  </si>
  <si>
    <t>Vodorovné přemístění do 10000 m výkopku/sypaniny z horniny tř. 1 až 4</t>
  </si>
  <si>
    <t>707915571</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</si>
  <si>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</si>
  <si>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</si>
  <si>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"odvoz výkopku zeminy - přebytečná zemina"</t>
  </si>
  <si>
    <t>"celkem natěženo zeminy" 8+12,5</t>
  </si>
  <si>
    <t>"pro obsyp ŽB potrubí" -4,5</t>
  </si>
  <si>
    <t>"pro obsyp kanal. šachty Š1" -6</t>
  </si>
  <si>
    <t>Součet</t>
  </si>
  <si>
    <t>11</t>
  </si>
  <si>
    <t>162701109</t>
  </si>
  <si>
    <t>Příplatek k vodorovnému přemístění výkopku/sypaniny z horniny tř. 1 až 4 ZKD 1000 m přes 10000 m</t>
  </si>
  <si>
    <t>1850229415</t>
  </si>
  <si>
    <t>Vodorovné přemístění výkopku nebo sypaniny po suchu na obvyklém dopravním prostředku, bez naložení výkopku, avšak se složením bez rozhrnutí z horniny tř. 1 až 4 na vzdálenost Příplatek k ceně za každých dalších i započatých 1 000 m</t>
  </si>
  <si>
    <t>"na skládku AZS 98 Újezd u Domažlic"</t>
  </si>
  <si>
    <t>"do 14-ti km" 4*10</t>
  </si>
  <si>
    <t>12</t>
  </si>
  <si>
    <t>171201201</t>
  </si>
  <si>
    <t>Uložení sypaniny na skládky</t>
  </si>
  <si>
    <t>-1791911404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</si>
  <si>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</si>
  <si>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"zemina dočasná" 10,5</t>
  </si>
  <si>
    <t>"zemina trvalá" 10</t>
  </si>
  <si>
    <t>13</t>
  </si>
  <si>
    <t>171201211</t>
  </si>
  <si>
    <t>Poplatek za uložení odpadu ze sypaniny na skládce (skládkovné)</t>
  </si>
  <si>
    <t>t</t>
  </si>
  <si>
    <t>-1762371352</t>
  </si>
  <si>
    <t>Uložení sypaniny poplatek za uložení sypaniny na skládce (skládkovné)</t>
  </si>
  <si>
    <t>"přebytečná zemina z výkopku" 10*1,65</t>
  </si>
  <si>
    <t>"materiál z čištění příkopů" 8,5</t>
  </si>
  <si>
    <t>14</t>
  </si>
  <si>
    <t>174101101</t>
  </si>
  <si>
    <t>Zásyp jam, šachet rýh nebo kolem objektů sypaninou se zhutněním</t>
  </si>
  <si>
    <t>-264667269</t>
  </si>
  <si>
    <t>Zásyp sypaninou z jakékoliv horniny s uložením výkopku ve vrstvách se zhutněním jam, šachet, rýh nebo kolem objektů v těchto vykopávkách</t>
  </si>
</sst>
</file>

<file path=xl/styles.xml><?xml version="1.0" encoding="utf-8"?>
<styleSheet xmlns="http://schemas.openxmlformats.org/spreadsheetml/2006/main">
  <numFmts count="4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 &quot;EUR&quot;;\-#,##0\ &quot;EUR&quot;"/>
    <numFmt numFmtId="185" formatCode="#,##0\ &quot;EUR&quot;;[Red]\-#,##0\ &quot;EUR&quot;"/>
    <numFmt numFmtId="186" formatCode="#,##0.00\ &quot;EUR&quot;;\-#,##0.00\ &quot;EUR&quot;"/>
    <numFmt numFmtId="187" formatCode="#,##0.00\ &quot;EUR&quot;;[Red]\-#,##0.00\ &quot;EUR&quot;"/>
    <numFmt numFmtId="188" formatCode="_-* #,##0\ &quot;EUR&quot;_-;\-* #,##0\ &quot;EUR&quot;_-;_-* &quot;-&quot;\ &quot;EUR&quot;_-;_-@_-"/>
    <numFmt numFmtId="189" formatCode="_-* #,##0\ _E_U_R_-;\-* #,##0\ _E_U_R_-;_-* &quot;-&quot;\ _E_U_R_-;_-@_-"/>
    <numFmt numFmtId="190" formatCode="_-* #,##0.00\ &quot;EUR&quot;_-;\-* #,##0.00\ &quot;EUR&quot;_-;_-* &quot;-&quot;??\ &quot;EUR&quot;_-;_-@_-"/>
    <numFmt numFmtId="191" formatCode="_-* #,##0.00\ _E_U_R_-;\-* #,##0.00\ _E_U_R_-;_-* &quot;-&quot;??\ _E_U_R_-;_-@_-"/>
    <numFmt numFmtId="192" formatCode="#,##0.00;\-#,##0.00"/>
    <numFmt numFmtId="193" formatCode="0.00%;\-0.00%"/>
    <numFmt numFmtId="194" formatCode="#,##0.00000;\-#,##0.00000"/>
    <numFmt numFmtId="195" formatCode="#,##0.000;\-#,##0.000"/>
    <numFmt numFmtId="196" formatCode="&quot;Áno&quot;;&quot;Áno&quot;;&quot;Nie&quot;"/>
    <numFmt numFmtId="197" formatCode="&quot;Pravda&quot;;&quot;Pravda&quot;;&quot;Nepravda&quot;"/>
    <numFmt numFmtId="198" formatCode="&quot;Zapnuté&quot;;&quot;Zapnuté&quot;;&quot;Vypnuté&quot;"/>
    <numFmt numFmtId="199" formatCode="[$€-2]\ #\ ##,000_);[Red]\([$€-2]\ #\ ##,000\)"/>
  </numFmts>
  <fonts count="69">
    <font>
      <sz val="8"/>
      <name val="Trebuchet MS"/>
      <family val="2"/>
    </font>
    <font>
      <b/>
      <sz val="11"/>
      <name val="Calibri"/>
      <family val="2"/>
    </font>
    <font>
      <i/>
      <sz val="11"/>
      <name val="Calibri"/>
      <family val="2"/>
    </font>
    <font>
      <b/>
      <i/>
      <sz val="11"/>
      <name val="Calibri"/>
      <family val="2"/>
    </font>
    <font>
      <sz val="8"/>
      <color indexed="55"/>
      <name val="Trebuchet MS"/>
      <family val="2"/>
    </font>
    <font>
      <sz val="9"/>
      <name val="Trebuchet MS"/>
      <family val="2"/>
    </font>
    <font>
      <b/>
      <sz val="12"/>
      <name val="Trebuchet MS"/>
      <family val="2"/>
    </font>
    <font>
      <sz val="11"/>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36"/>
      <name val="Trebuchet MS"/>
      <family val="2"/>
    </font>
    <font>
      <sz val="8"/>
      <color indexed="10"/>
      <name val="Trebuchet MS"/>
      <family val="2"/>
    </font>
    <font>
      <sz val="8"/>
      <color indexed="43"/>
      <name val="Trebuchet MS"/>
      <family val="2"/>
    </font>
    <font>
      <b/>
      <sz val="16"/>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37"/>
      <name val="Trebuchet MS"/>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b/>
      <sz val="12"/>
      <color indexed="16"/>
      <name val="Trebuchet MS"/>
      <family val="2"/>
    </font>
    <font>
      <sz val="9"/>
      <color indexed="8"/>
      <name val="Trebuchet MS"/>
      <family val="2"/>
    </font>
    <font>
      <sz val="8"/>
      <color indexed="37"/>
      <name val="Trebuchet MS"/>
      <family val="2"/>
    </font>
    <font>
      <b/>
      <sz val="8"/>
      <name val="Trebuchet MS"/>
      <family val="2"/>
    </font>
    <font>
      <sz val="7"/>
      <color indexed="55"/>
      <name val="Trebuchet MS"/>
      <family val="2"/>
    </font>
    <font>
      <sz val="7"/>
      <name val="Trebuchet MS"/>
      <family val="2"/>
    </font>
    <font>
      <i/>
      <sz val="7"/>
      <color indexed="55"/>
      <name val="Trebuchet MS"/>
      <family val="2"/>
    </font>
    <font>
      <i/>
      <sz val="8"/>
      <color indexed="12"/>
      <name val="Trebuchet MS"/>
      <family val="2"/>
    </font>
    <font>
      <u val="single"/>
      <sz val="11"/>
      <color indexed="12"/>
      <name val="Calibri"/>
      <family val="2"/>
    </font>
    <font>
      <u val="single"/>
      <sz val="11"/>
      <color indexed="36"/>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8"/>
      <color indexed="12"/>
      <name val="Wingdings 2"/>
      <family val="1"/>
    </font>
    <font>
      <sz val="10"/>
      <color indexed="37"/>
      <name val="Trebuchet MS"/>
      <family val="2"/>
    </font>
    <font>
      <sz val="10"/>
      <name val="Trebuchet MS"/>
      <family val="2"/>
    </font>
    <font>
      <u val="single"/>
      <sz val="10"/>
      <color indexed="12"/>
      <name val="Trebuchet MS"/>
      <family val="2"/>
    </font>
    <font>
      <sz val="8"/>
      <name val="Tahoma"/>
      <family val="2"/>
    </font>
    <font>
      <u val="single"/>
      <sz val="8"/>
      <color indexed="12"/>
      <name val="Trebuchet MS"/>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52"/>
      <name val="Calibri"/>
      <family val="2"/>
    </font>
    <font>
      <sz val="11"/>
      <color indexed="20"/>
      <name val="Calibri"/>
      <family val="2"/>
    </font>
    <font>
      <i/>
      <sz val="9"/>
      <name val="Trebuchet MS"/>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50">
    <border>
      <left/>
      <right/>
      <top/>
      <bottom/>
      <diagonal/>
    </border>
    <border>
      <left style="thin">
        <color indexed="23"/>
      </left>
      <right style="thin">
        <color indexed="23"/>
      </right>
      <top style="thin">
        <color indexed="23"/>
      </top>
      <bottom style="thin">
        <color indexed="23"/>
      </bottom>
    </border>
    <border>
      <left/>
      <right/>
      <top/>
      <bottom style="thick">
        <color indexed="54"/>
      </bottom>
    </border>
    <border>
      <left/>
      <right/>
      <top/>
      <bottom style="thick">
        <color indexed="44"/>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style="thin">
        <color indexed="54"/>
      </top>
      <bottom style="double">
        <color indexed="54"/>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dotted">
        <color indexed="8"/>
      </top>
      <bottom/>
    </border>
    <border>
      <left/>
      <right/>
      <top/>
      <bottom style="dotted">
        <color indexed="8"/>
      </bottom>
    </border>
    <border>
      <left style="dotted">
        <color indexed="8"/>
      </left>
      <right/>
      <top style="dotted">
        <color indexed="8"/>
      </top>
      <bottom style="dotted">
        <color indexed="8"/>
      </bottom>
    </border>
    <border>
      <left/>
      <right/>
      <top style="dotted">
        <color indexed="8"/>
      </top>
      <bottom style="dotted">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dotted">
        <color indexed="55"/>
      </top>
      <bottom/>
    </border>
    <border>
      <left/>
      <right style="dotted">
        <color indexed="55"/>
      </right>
      <top style="dotted">
        <color indexed="55"/>
      </top>
      <bottom/>
    </border>
    <border>
      <left style="dotted">
        <color indexed="55"/>
      </left>
      <right/>
      <top/>
      <bottom/>
    </border>
    <border>
      <left/>
      <right style="dotted">
        <color indexed="55"/>
      </right>
      <top/>
      <bottom/>
    </border>
    <border>
      <left/>
      <right style="dotted">
        <color indexed="8"/>
      </right>
      <top style="dotted">
        <color indexed="8"/>
      </top>
      <bottom style="dotted">
        <color indexed="8"/>
      </bottom>
    </border>
    <border>
      <left style="dotted">
        <color indexed="55"/>
      </left>
      <right/>
      <top style="dotted">
        <color indexed="55"/>
      </top>
      <bottom style="dotted">
        <color indexed="55"/>
      </bottom>
    </border>
    <border>
      <left/>
      <right/>
      <top style="dotted">
        <color indexed="55"/>
      </top>
      <bottom style="dotted">
        <color indexed="55"/>
      </bottom>
    </border>
    <border>
      <left/>
      <right style="dotted">
        <color indexed="55"/>
      </right>
      <top style="dotted">
        <color indexed="55"/>
      </top>
      <bottom style="dotted">
        <color indexed="55"/>
      </bottom>
    </border>
    <border>
      <left style="dotted">
        <color indexed="55"/>
      </left>
      <right/>
      <top style="dotted">
        <color indexed="55"/>
      </top>
      <bottom/>
    </border>
    <border>
      <left style="dotted">
        <color indexed="55"/>
      </left>
      <right/>
      <top/>
      <bottom style="dotted">
        <color indexed="55"/>
      </bottom>
    </border>
    <border>
      <left/>
      <right/>
      <top/>
      <bottom style="dotted">
        <color indexed="55"/>
      </bottom>
    </border>
    <border>
      <left/>
      <right style="dotted">
        <color indexed="55"/>
      </right>
      <top/>
      <bottom style="dotted">
        <color indexed="55"/>
      </bottom>
    </border>
    <border>
      <left/>
      <right style="thin">
        <color indexed="8"/>
      </right>
      <top style="dotted">
        <color indexed="55"/>
      </top>
      <bottom/>
    </border>
    <border>
      <left/>
      <right style="thin">
        <color indexed="8"/>
      </right>
      <top style="dotted">
        <color indexed="8"/>
      </top>
      <bottom style="dotted">
        <color indexed="8"/>
      </bottom>
    </border>
    <border>
      <left style="dotted">
        <color indexed="55"/>
      </left>
      <right style="dotted">
        <color indexed="55"/>
      </right>
      <top style="dotted">
        <color indexed="55"/>
      </top>
      <bottom style="dotted">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2"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2" borderId="0" applyNumberFormat="0" applyBorder="0" applyAlignment="0" applyProtection="0"/>
    <xf numFmtId="0" fontId="53" fillId="6"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5" borderId="0" applyNumberFormat="0" applyBorder="0" applyAlignment="0" applyProtection="0"/>
    <xf numFmtId="0" fontId="53" fillId="9"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5" borderId="0" applyNumberFormat="0" applyBorder="0" applyAlignment="0" applyProtection="0"/>
    <xf numFmtId="0" fontId="53" fillId="9" borderId="0" applyNumberFormat="0" applyBorder="0" applyAlignment="0" applyProtection="0"/>
    <xf numFmtId="0" fontId="53" fillId="7" borderId="0" applyNumberFormat="0" applyBorder="0" applyAlignment="0" applyProtection="0"/>
    <xf numFmtId="0" fontId="52" fillId="14"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5" borderId="0" applyNumberFormat="0" applyBorder="0" applyAlignment="0" applyProtection="0"/>
    <xf numFmtId="0" fontId="52" fillId="9" borderId="0" applyNumberFormat="0" applyBorder="0" applyAlignment="0" applyProtection="0"/>
    <xf numFmtId="0" fontId="52" fillId="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8" borderId="0" applyNumberFormat="0" applyBorder="0" applyAlignment="0" applyProtection="0"/>
    <xf numFmtId="0" fontId="52" fillId="16" borderId="0" applyNumberFormat="0" applyBorder="0" applyAlignment="0" applyProtection="0"/>
    <xf numFmtId="0" fontId="52" fillId="21" borderId="0" applyNumberFormat="0" applyBorder="0" applyAlignment="0" applyProtection="0"/>
    <xf numFmtId="0" fontId="50" fillId="3" borderId="0" applyNumberFormat="0" applyBorder="0" applyAlignment="0" applyProtection="0"/>
    <xf numFmtId="0" fontId="45" fillId="22"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4" borderId="0" applyNumberFormat="0" applyBorder="0" applyAlignment="0" applyProtection="0"/>
    <xf numFmtId="0" fontId="54" fillId="0" borderId="0" applyNumberFormat="0" applyFill="0" applyBorder="0" applyAlignment="0" applyProtection="0"/>
    <xf numFmtId="0" fontId="49" fillId="4" borderId="0" applyNumberFormat="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36" fillId="0" borderId="0" applyNumberFormat="0" applyFill="0" applyBorder="0" applyAlignment="0" applyProtection="0"/>
    <xf numFmtId="0" fontId="46" fillId="23" borderId="5" applyNumberFormat="0" applyAlignment="0" applyProtection="0"/>
    <xf numFmtId="0" fontId="43" fillId="7" borderId="1" applyNumberFormat="0" applyAlignment="0" applyProtection="0"/>
    <xf numFmtId="0" fontId="46" fillId="23" borderId="5" applyNumberFormat="0" applyAlignment="0" applyProtection="0"/>
    <xf numFmtId="0" fontId="47"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51" fillId="13" borderId="0" applyNumberFormat="0" applyBorder="0" applyAlignment="0" applyProtection="0"/>
    <xf numFmtId="0" fontId="51" fillId="13" borderId="0" applyNumberFormat="0" applyBorder="0" applyAlignment="0" applyProtection="0"/>
    <xf numFmtId="0" fontId="0" fillId="0" borderId="0" applyAlignment="0">
      <protection locked="0"/>
    </xf>
    <xf numFmtId="0" fontId="0" fillId="8" borderId="10" applyNumberFormat="0" applyFont="0" applyAlignment="0" applyProtection="0"/>
    <xf numFmtId="0" fontId="44" fillId="22" borderId="11" applyNumberFormat="0" applyAlignment="0" applyProtection="0"/>
    <xf numFmtId="0" fontId="0" fillId="8" borderId="10" applyNumberFormat="0" applyFont="0" applyAlignment="0" applyProtection="0"/>
    <xf numFmtId="0" fontId="64" fillId="0" borderId="12" applyNumberFormat="0" applyFill="0" applyAlignment="0" applyProtection="0"/>
    <xf numFmtId="9" fontId="0" fillId="0" borderId="0" applyFont="0" applyFill="0" applyBorder="0" applyAlignment="0" applyProtection="0"/>
    <xf numFmtId="0" fontId="37" fillId="0" borderId="0" applyNumberFormat="0" applyFill="0" applyBorder="0" applyAlignment="0" applyProtection="0"/>
    <xf numFmtId="0" fontId="48" fillId="0" borderId="13"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65" fillId="0" borderId="0" applyNumberFormat="0" applyFill="0" applyBorder="0" applyAlignment="0" applyProtection="0"/>
    <xf numFmtId="0" fontId="48" fillId="0" borderId="14" applyNumberFormat="0" applyFill="0" applyAlignment="0" applyProtection="0"/>
    <xf numFmtId="0" fontId="43" fillId="7" borderId="1" applyNumberFormat="0" applyAlignment="0" applyProtection="0"/>
    <xf numFmtId="0" fontId="66" fillId="24" borderId="1" applyNumberFormat="0" applyAlignment="0" applyProtection="0"/>
    <xf numFmtId="0" fontId="44" fillId="24" borderId="11" applyNumberFormat="0" applyAlignment="0" applyProtection="0"/>
    <xf numFmtId="0" fontId="54" fillId="0" borderId="0" applyNumberFormat="0" applyFill="0" applyBorder="0" applyAlignment="0" applyProtection="0"/>
    <xf numFmtId="0" fontId="38" fillId="0" borderId="0" applyNumberFormat="0" applyFill="0" applyBorder="0" applyAlignment="0" applyProtection="0"/>
    <xf numFmtId="0" fontId="67" fillId="3"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21" borderId="0" applyNumberFormat="0" applyBorder="0" applyAlignment="0" applyProtection="0"/>
  </cellStyleXfs>
  <cellXfs count="359">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Font="1" applyAlignment="1">
      <alignment horizontal="center" vertical="center" wrapText="1"/>
    </xf>
    <xf numFmtId="0" fontId="10" fillId="0" borderId="0" xfId="0" applyFont="1" applyAlignment="1">
      <alignment/>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13" borderId="0" xfId="0" applyFont="1" applyFill="1" applyAlignment="1">
      <alignment horizontal="left" vertical="center"/>
    </xf>
    <xf numFmtId="0" fontId="0" fillId="13" borderId="0" xfId="0" applyFill="1" applyAlignment="1">
      <alignment/>
    </xf>
    <xf numFmtId="0" fontId="14" fillId="0" borderId="0" xfId="0" applyFont="1" applyAlignment="1">
      <alignment horizontal="left" vertical="center"/>
    </xf>
    <xf numFmtId="0" fontId="0" fillId="0" borderId="0" xfId="0" applyFont="1" applyAlignment="1">
      <alignment horizontal="left"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15" fillId="0" borderId="0" xfId="0" applyFont="1" applyBorder="1" applyAlignment="1">
      <alignment horizontal="left" vertical="center"/>
    </xf>
    <xf numFmtId="0" fontId="0" fillId="0" borderId="19" xfId="0" applyBorder="1" applyAlignment="1">
      <alignment/>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18" fillId="0" borderId="0" xfId="0" applyFont="1" applyBorder="1" applyAlignment="1">
      <alignment horizontal="left" vertical="center"/>
    </xf>
    <xf numFmtId="0" fontId="5" fillId="8" borderId="0" xfId="0" applyFont="1" applyFill="1" applyBorder="1" applyAlignment="1" applyProtection="1">
      <alignment horizontal="left" vertical="center"/>
      <protection locked="0"/>
    </xf>
    <xf numFmtId="49" fontId="5" fillId="8" borderId="0" xfId="0" applyNumberFormat="1" applyFont="1" applyFill="1" applyBorder="1" applyAlignment="1" applyProtection="1">
      <alignment horizontal="left" vertical="center"/>
      <protection locked="0"/>
    </xf>
    <xf numFmtId="0" fontId="0" fillId="0" borderId="20" xfId="0" applyBorder="1" applyAlignment="1">
      <alignment/>
    </xf>
    <xf numFmtId="0" fontId="0" fillId="0" borderId="18" xfId="0" applyFont="1" applyBorder="1" applyAlignment="1">
      <alignment vertical="center"/>
    </xf>
    <xf numFmtId="0" fontId="0" fillId="0" borderId="0" xfId="0" applyFont="1" applyBorder="1" applyAlignment="1">
      <alignment vertical="center"/>
    </xf>
    <xf numFmtId="0" fontId="20" fillId="0" borderId="21" xfId="0" applyFont="1" applyBorder="1" applyAlignment="1">
      <alignment horizontal="left" vertical="center"/>
    </xf>
    <xf numFmtId="0" fontId="0" fillId="0" borderId="21" xfId="0" applyFont="1" applyBorder="1" applyAlignment="1">
      <alignment vertical="center"/>
    </xf>
    <xf numFmtId="0" fontId="0" fillId="0" borderId="19"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19" xfId="0" applyFont="1" applyBorder="1" applyAlignment="1">
      <alignment vertical="center"/>
    </xf>
    <xf numFmtId="0" fontId="0" fillId="24" borderId="0" xfId="0" applyFont="1" applyFill="1" applyBorder="1" applyAlignment="1">
      <alignment vertical="center"/>
    </xf>
    <xf numFmtId="0" fontId="6" fillId="24" borderId="22" xfId="0" applyFont="1" applyFill="1" applyBorder="1" applyAlignment="1">
      <alignment horizontal="left" vertical="center"/>
    </xf>
    <xf numFmtId="0" fontId="0" fillId="24" borderId="23" xfId="0" applyFont="1" applyFill="1" applyBorder="1" applyAlignment="1">
      <alignment vertical="center"/>
    </xf>
    <xf numFmtId="0" fontId="6" fillId="24" borderId="23" xfId="0" applyFont="1" applyFill="1" applyBorder="1" applyAlignment="1">
      <alignment horizontal="center" vertical="center"/>
    </xf>
    <xf numFmtId="4" fontId="6" fillId="24" borderId="23" xfId="0" applyNumberFormat="1" applyFont="1" applyFill="1" applyBorder="1" applyAlignment="1">
      <alignment vertical="center"/>
    </xf>
    <xf numFmtId="0" fontId="0" fillId="24" borderId="19"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15" fillId="0" borderId="0" xfId="0" applyFont="1" applyAlignment="1">
      <alignment horizontal="left" vertical="center"/>
    </xf>
    <xf numFmtId="0" fontId="5" fillId="0" borderId="18" xfId="0" applyFont="1" applyBorder="1" applyAlignment="1">
      <alignment vertical="center"/>
    </xf>
    <xf numFmtId="0" fontId="18" fillId="0" borderId="0" xfId="0" applyFont="1" applyAlignment="1">
      <alignment horizontal="left" vertical="center"/>
    </xf>
    <xf numFmtId="0" fontId="6" fillId="0" borderId="18" xfId="0" applyFont="1" applyBorder="1" applyAlignment="1">
      <alignment vertical="center"/>
    </xf>
    <xf numFmtId="0" fontId="6" fillId="0" borderId="0" xfId="0" applyFont="1" applyAlignment="1">
      <alignment horizontal="left" vertical="center"/>
    </xf>
    <xf numFmtId="0" fontId="21" fillId="0" borderId="0" xfId="0" applyFont="1" applyAlignment="1">
      <alignment vertical="center"/>
    </xf>
    <xf numFmtId="173" fontId="5" fillId="0" borderId="0" xfId="0" applyNumberFormat="1" applyFont="1" applyAlignment="1">
      <alignment horizontal="lef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5" fillId="24" borderId="31" xfId="0" applyFont="1" applyFill="1" applyBorder="1" applyAlignment="1">
      <alignment horizontal="center" vertical="center"/>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0" fillId="0" borderId="35"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6" fillId="0" borderId="0" xfId="0" applyFont="1" applyAlignment="1">
      <alignment horizontal="center" vertical="center"/>
    </xf>
    <xf numFmtId="4" fontId="22" fillId="0" borderId="29" xfId="0" applyNumberFormat="1" applyFont="1" applyBorder="1" applyAlignment="1">
      <alignment vertical="center"/>
    </xf>
    <xf numFmtId="4" fontId="22" fillId="0" borderId="0" xfId="0" applyNumberFormat="1" applyFont="1" applyBorder="1" applyAlignment="1">
      <alignment vertical="center"/>
    </xf>
    <xf numFmtId="174" fontId="22" fillId="0" borderId="0" xfId="0" applyNumberFormat="1" applyFont="1" applyBorder="1" applyAlignment="1">
      <alignment vertical="center"/>
    </xf>
    <xf numFmtId="4" fontId="22" fillId="0" borderId="30" xfId="0" applyNumberFormat="1" applyFont="1" applyBorder="1" applyAlignment="1">
      <alignment vertical="center"/>
    </xf>
    <xf numFmtId="0" fontId="7" fillId="0" borderId="18"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horizontal="center" vertical="center"/>
    </xf>
    <xf numFmtId="4" fontId="27" fillId="0" borderId="36" xfId="0" applyNumberFormat="1" applyFont="1" applyBorder="1" applyAlignment="1">
      <alignment vertical="center"/>
    </xf>
    <xf numFmtId="4" fontId="27" fillId="0" borderId="37" xfId="0" applyNumberFormat="1" applyFont="1" applyBorder="1" applyAlignment="1">
      <alignment vertical="center"/>
    </xf>
    <xf numFmtId="174" fontId="27" fillId="0" borderId="37" xfId="0" applyNumberFormat="1" applyFont="1" applyBorder="1" applyAlignment="1">
      <alignment vertical="center"/>
    </xf>
    <xf numFmtId="4" fontId="27" fillId="0" borderId="38" xfId="0" applyNumberFormat="1" applyFont="1" applyBorder="1" applyAlignment="1">
      <alignment vertical="center"/>
    </xf>
    <xf numFmtId="0" fontId="7" fillId="0" borderId="0" xfId="0" applyFont="1" applyAlignment="1">
      <alignment horizontal="left" vertical="center"/>
    </xf>
    <xf numFmtId="0" fontId="0" fillId="0" borderId="0" xfId="0" applyAlignment="1" applyProtection="1">
      <alignment/>
      <protection locked="0"/>
    </xf>
    <xf numFmtId="0" fontId="0" fillId="0" borderId="16" xfId="0"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19" xfId="0" applyFont="1" applyBorder="1" applyAlignment="1">
      <alignment vertical="center" wrapText="1"/>
    </xf>
    <xf numFmtId="0" fontId="0" fillId="0" borderId="27" xfId="0" applyFont="1" applyBorder="1" applyAlignment="1" applyProtection="1">
      <alignment vertical="center"/>
      <protection locked="0"/>
    </xf>
    <xf numFmtId="0" fontId="0" fillId="0" borderId="39" xfId="0" applyFont="1" applyBorder="1" applyAlignment="1">
      <alignment vertical="center"/>
    </xf>
    <xf numFmtId="0" fontId="20" fillId="0" borderId="0" xfId="0" applyFont="1" applyBorder="1" applyAlignment="1">
      <alignment horizontal="left" vertical="center"/>
    </xf>
    <xf numFmtId="4" fontId="23" fillId="0" borderId="0" xfId="0" applyNumberFormat="1" applyFont="1" applyBorder="1" applyAlignment="1">
      <alignment vertical="center"/>
    </xf>
    <xf numFmtId="0" fontId="4" fillId="0" borderId="0" xfId="0" applyFont="1" applyBorder="1" applyAlignment="1" applyProtection="1">
      <alignment horizontal="right" vertical="center"/>
      <protection locked="0"/>
    </xf>
    <xf numFmtId="4" fontId="4" fillId="0" borderId="0" xfId="0" applyNumberFormat="1" applyFont="1" applyBorder="1" applyAlignment="1">
      <alignment vertical="center"/>
    </xf>
    <xf numFmtId="172" fontId="4" fillId="0" borderId="0" xfId="0" applyNumberFormat="1" applyFont="1" applyBorder="1" applyAlignment="1" applyProtection="1">
      <alignment horizontal="right" vertical="center"/>
      <protection locked="0"/>
    </xf>
    <xf numFmtId="0" fontId="6" fillId="24" borderId="23" xfId="0" applyFont="1" applyFill="1" applyBorder="1" applyAlignment="1">
      <alignment horizontal="right" vertical="center"/>
    </xf>
    <xf numFmtId="0" fontId="0" fillId="24" borderId="23" xfId="0" applyFont="1" applyFill="1" applyBorder="1" applyAlignment="1" applyProtection="1">
      <alignment vertical="center"/>
      <protection locked="0"/>
    </xf>
    <xf numFmtId="172" fontId="4" fillId="0" borderId="0" xfId="0" applyNumberFormat="1" applyFont="1" applyBorder="1" applyAlignment="1">
      <alignment horizontal="center" vertical="center"/>
    </xf>
    <xf numFmtId="0" fontId="4" fillId="0" borderId="0" xfId="0" applyFont="1" applyBorder="1" applyAlignment="1">
      <alignment vertical="center"/>
    </xf>
    <xf numFmtId="4" fontId="19" fillId="0" borderId="0" xfId="0" applyNumberFormat="1" applyFont="1" applyBorder="1" applyAlignment="1">
      <alignment vertical="center"/>
    </xf>
    <xf numFmtId="0" fontId="0" fillId="24" borderId="40" xfId="0" applyFont="1" applyFill="1" applyBorder="1" applyAlignment="1">
      <alignment vertical="center"/>
    </xf>
    <xf numFmtId="0" fontId="0" fillId="0" borderId="2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17" xfId="0" applyFont="1" applyBorder="1" applyAlignment="1">
      <alignment vertical="center"/>
    </xf>
    <xf numFmtId="0" fontId="5" fillId="24" borderId="0" xfId="0" applyFont="1" applyFill="1" applyBorder="1" applyAlignment="1">
      <alignment horizontal="left" vertical="center"/>
    </xf>
    <xf numFmtId="0" fontId="0" fillId="24" borderId="0" xfId="0" applyFont="1" applyFill="1" applyBorder="1" applyAlignment="1" applyProtection="1">
      <alignment vertical="center"/>
      <protection locked="0"/>
    </xf>
    <xf numFmtId="0" fontId="5" fillId="24" borderId="0" xfId="0" applyFont="1" applyFill="1" applyBorder="1" applyAlignment="1">
      <alignment horizontal="right" vertical="center"/>
    </xf>
    <xf numFmtId="0" fontId="28" fillId="0" borderId="0" xfId="0" applyFont="1" applyBorder="1" applyAlignment="1">
      <alignment horizontal="left" vertical="center"/>
    </xf>
    <xf numFmtId="0" fontId="8" fillId="0" borderId="18" xfId="0" applyFont="1" applyBorder="1" applyAlignment="1">
      <alignment vertical="center"/>
    </xf>
    <xf numFmtId="0" fontId="8" fillId="0" borderId="0" xfId="0" applyFont="1" applyBorder="1" applyAlignment="1">
      <alignment vertical="center"/>
    </xf>
    <xf numFmtId="0" fontId="8" fillId="0" borderId="37" xfId="0" applyFont="1" applyBorder="1" applyAlignment="1">
      <alignment horizontal="left" vertical="center"/>
    </xf>
    <xf numFmtId="0" fontId="8" fillId="0" borderId="37" xfId="0" applyFont="1" applyBorder="1" applyAlignment="1">
      <alignment vertical="center"/>
    </xf>
    <xf numFmtId="0" fontId="8" fillId="0" borderId="37" xfId="0" applyFont="1" applyBorder="1" applyAlignment="1" applyProtection="1">
      <alignment vertical="center"/>
      <protection locked="0"/>
    </xf>
    <xf numFmtId="4" fontId="8" fillId="0" borderId="37" xfId="0" applyNumberFormat="1" applyFont="1" applyBorder="1" applyAlignment="1">
      <alignment vertical="center"/>
    </xf>
    <xf numFmtId="0" fontId="8" fillId="0" borderId="19" xfId="0" applyFont="1" applyBorder="1" applyAlignment="1">
      <alignment vertical="center"/>
    </xf>
    <xf numFmtId="0" fontId="9" fillId="0" borderId="18" xfId="0" applyFont="1" applyBorder="1" applyAlignment="1">
      <alignment vertical="center"/>
    </xf>
    <xf numFmtId="0" fontId="9" fillId="0" borderId="0" xfId="0" applyFont="1" applyBorder="1" applyAlignment="1">
      <alignment vertical="center"/>
    </xf>
    <xf numFmtId="0" fontId="9" fillId="0" borderId="37" xfId="0" applyFont="1" applyBorder="1" applyAlignment="1">
      <alignment horizontal="left" vertical="center"/>
    </xf>
    <xf numFmtId="0" fontId="9" fillId="0" borderId="37" xfId="0" applyFont="1" applyBorder="1" applyAlignment="1">
      <alignment vertical="center"/>
    </xf>
    <xf numFmtId="0" fontId="9" fillId="0" borderId="37" xfId="0" applyFont="1" applyBorder="1" applyAlignment="1" applyProtection="1">
      <alignment vertical="center"/>
      <protection locked="0"/>
    </xf>
    <xf numFmtId="4" fontId="9" fillId="0" borderId="37" xfId="0" applyNumberFormat="1" applyFont="1" applyBorder="1" applyAlignment="1">
      <alignment vertical="center"/>
    </xf>
    <xf numFmtId="0" fontId="9" fillId="0" borderId="19" xfId="0" applyFont="1" applyBorder="1" applyAlignment="1">
      <alignment vertical="center"/>
    </xf>
    <xf numFmtId="0" fontId="0" fillId="0" borderId="0" xfId="0" applyFont="1" applyAlignment="1" applyProtection="1">
      <alignment vertical="center"/>
      <protection locked="0"/>
    </xf>
    <xf numFmtId="0" fontId="5" fillId="0" borderId="0" xfId="0" applyFont="1" applyAlignment="1">
      <alignment horizontal="left" vertical="center"/>
    </xf>
    <xf numFmtId="0" fontId="18" fillId="0" borderId="0" xfId="0" applyFont="1" applyAlignment="1" applyProtection="1">
      <alignment horizontal="left" vertical="center"/>
      <protection locked="0"/>
    </xf>
    <xf numFmtId="0" fontId="0" fillId="0" borderId="18" xfId="0" applyFont="1" applyBorder="1" applyAlignment="1">
      <alignment horizontal="center" vertical="center" wrapText="1"/>
    </xf>
    <xf numFmtId="0" fontId="5" fillId="24" borderId="32" xfId="0" applyFont="1" applyFill="1" applyBorder="1" applyAlignment="1">
      <alignment horizontal="center" vertical="center" wrapText="1"/>
    </xf>
    <xf numFmtId="0" fontId="5" fillId="24" borderId="33" xfId="0" applyFont="1" applyFill="1" applyBorder="1" applyAlignment="1">
      <alignment horizontal="center" vertical="center" wrapText="1"/>
    </xf>
    <xf numFmtId="0" fontId="29" fillId="24" borderId="33" xfId="0" applyFont="1" applyFill="1" applyBorder="1" applyAlignment="1" applyProtection="1">
      <alignment horizontal="center" vertical="center" wrapText="1"/>
      <protection locked="0"/>
    </xf>
    <xf numFmtId="0" fontId="5" fillId="24" borderId="34" xfId="0" applyFont="1" applyFill="1" applyBorder="1" applyAlignment="1">
      <alignment horizontal="center" vertical="center" wrapText="1"/>
    </xf>
    <xf numFmtId="0" fontId="4" fillId="0" borderId="0" xfId="0" applyFont="1" applyBorder="1" applyAlignment="1">
      <alignment horizontal="right" vertical="center"/>
    </xf>
    <xf numFmtId="0" fontId="0" fillId="0" borderId="0" xfId="0" applyFont="1" applyBorder="1" applyAlignment="1">
      <alignment vertical="center"/>
    </xf>
    <xf numFmtId="4" fontId="23" fillId="0" borderId="0" xfId="0" applyNumberFormat="1" applyFont="1" applyAlignment="1">
      <alignment/>
    </xf>
    <xf numFmtId="174" fontId="30" fillId="0" borderId="27" xfId="0" applyNumberFormat="1" applyFont="1" applyBorder="1" applyAlignment="1">
      <alignment/>
    </xf>
    <xf numFmtId="174" fontId="30" fillId="0" borderId="28" xfId="0" applyNumberFormat="1" applyFont="1" applyBorder="1" applyAlignment="1">
      <alignment/>
    </xf>
    <xf numFmtId="4" fontId="31" fillId="0" borderId="0" xfId="0" applyNumberFormat="1" applyFont="1" applyAlignment="1">
      <alignment vertical="center"/>
    </xf>
    <xf numFmtId="0" fontId="10" fillId="0" borderId="18" xfId="0" applyFont="1" applyBorder="1" applyAlignment="1">
      <alignment/>
    </xf>
    <xf numFmtId="0" fontId="10" fillId="0" borderId="0" xfId="0" applyFont="1" applyAlignment="1">
      <alignment horizontal="left"/>
    </xf>
    <xf numFmtId="0" fontId="8" fillId="0" borderId="0" xfId="0" applyFont="1" applyAlignment="1">
      <alignment horizontal="left"/>
    </xf>
    <xf numFmtId="0" fontId="10" fillId="0" borderId="0" xfId="0" applyFont="1" applyAlignment="1" applyProtection="1">
      <alignment/>
      <protection locked="0"/>
    </xf>
    <xf numFmtId="4" fontId="8" fillId="0" borderId="0" xfId="0" applyNumberFormat="1" applyFont="1" applyAlignment="1">
      <alignment/>
    </xf>
    <xf numFmtId="0" fontId="10" fillId="0" borderId="29" xfId="0" applyFont="1" applyBorder="1" applyAlignment="1">
      <alignment/>
    </xf>
    <xf numFmtId="0" fontId="10" fillId="0" borderId="0" xfId="0" applyFont="1" applyBorder="1" applyAlignment="1">
      <alignment/>
    </xf>
    <xf numFmtId="174" fontId="10" fillId="0" borderId="0" xfId="0" applyNumberFormat="1" applyFont="1" applyBorder="1" applyAlignment="1">
      <alignment/>
    </xf>
    <xf numFmtId="174" fontId="10" fillId="0" borderId="30" xfId="0" applyNumberFormat="1" applyFont="1" applyBorder="1" applyAlignment="1">
      <alignment/>
    </xf>
    <xf numFmtId="0" fontId="10" fillId="0" borderId="0" xfId="0" applyFont="1" applyAlignment="1">
      <alignment horizontal="center"/>
    </xf>
    <xf numFmtId="4" fontId="10" fillId="0" borderId="0" xfId="0" applyNumberFormat="1" applyFont="1" applyAlignment="1">
      <alignment vertical="center"/>
    </xf>
    <xf numFmtId="0" fontId="10" fillId="0" borderId="0" xfId="0" applyFont="1" applyBorder="1" applyAlignment="1">
      <alignment horizontal="left"/>
    </xf>
    <xf numFmtId="0" fontId="9" fillId="0" borderId="0" xfId="0" applyFont="1" applyBorder="1" applyAlignment="1">
      <alignment horizontal="left"/>
    </xf>
    <xf numFmtId="4" fontId="9" fillId="0" borderId="0" xfId="0" applyNumberFormat="1" applyFont="1" applyBorder="1" applyAlignment="1">
      <alignment/>
    </xf>
    <xf numFmtId="0" fontId="0" fillId="0" borderId="18" xfId="0" applyFont="1" applyBorder="1" applyAlignment="1" applyProtection="1">
      <alignment vertical="center"/>
      <protection/>
    </xf>
    <xf numFmtId="0" fontId="0" fillId="0" borderId="41" xfId="0" applyFont="1" applyBorder="1" applyAlignment="1" applyProtection="1">
      <alignment horizontal="center" vertical="center"/>
      <protection/>
    </xf>
    <xf numFmtId="49" fontId="0" fillId="0" borderId="41" xfId="0" applyNumberFormat="1" applyFont="1" applyBorder="1" applyAlignment="1" applyProtection="1">
      <alignment horizontal="left" vertical="center" wrapText="1"/>
      <protection/>
    </xf>
    <xf numFmtId="0" fontId="0" fillId="0" borderId="41" xfId="0" applyFont="1" applyBorder="1" applyAlignment="1" applyProtection="1">
      <alignment horizontal="left" vertical="center" wrapText="1"/>
      <protection/>
    </xf>
    <xf numFmtId="0" fontId="0" fillId="0" borderId="41" xfId="0" applyFont="1" applyBorder="1" applyAlignment="1" applyProtection="1">
      <alignment horizontal="center" vertical="center" wrapText="1"/>
      <protection/>
    </xf>
    <xf numFmtId="175" fontId="0" fillId="0" borderId="41" xfId="0" applyNumberFormat="1" applyFont="1" applyBorder="1" applyAlignment="1" applyProtection="1">
      <alignment vertical="center"/>
      <protection/>
    </xf>
    <xf numFmtId="4" fontId="0" fillId="8" borderId="41" xfId="0" applyNumberFormat="1" applyFont="1" applyFill="1" applyBorder="1" applyAlignment="1" applyProtection="1">
      <alignment vertical="center"/>
      <protection locked="0"/>
    </xf>
    <xf numFmtId="4" fontId="0" fillId="0" borderId="41" xfId="0" applyNumberFormat="1" applyFont="1" applyBorder="1" applyAlignment="1" applyProtection="1">
      <alignment vertical="center"/>
      <protection/>
    </xf>
    <xf numFmtId="0" fontId="4" fillId="8" borderId="41" xfId="0" applyFont="1" applyFill="1" applyBorder="1" applyAlignment="1" applyProtection="1">
      <alignment horizontal="left" vertical="center"/>
      <protection locked="0"/>
    </xf>
    <xf numFmtId="0" fontId="4" fillId="0" borderId="0" xfId="0" applyFont="1" applyBorder="1" applyAlignment="1">
      <alignment horizontal="center" vertical="center"/>
    </xf>
    <xf numFmtId="174" fontId="4" fillId="0" borderId="0" xfId="0" applyNumberFormat="1" applyFont="1" applyBorder="1" applyAlignment="1">
      <alignment vertical="center"/>
    </xf>
    <xf numFmtId="174" fontId="4" fillId="0" borderId="30" xfId="0" applyNumberFormat="1" applyFont="1" applyBorder="1" applyAlignment="1">
      <alignment vertical="center"/>
    </xf>
    <xf numFmtId="4" fontId="0" fillId="0" borderId="0" xfId="0" applyNumberFormat="1" applyFont="1" applyAlignment="1">
      <alignment vertical="center"/>
    </xf>
    <xf numFmtId="0" fontId="32" fillId="0" borderId="0" xfId="0" applyFont="1" applyAlignment="1">
      <alignment horizontal="left" vertical="center"/>
    </xf>
    <xf numFmtId="0" fontId="33" fillId="0" borderId="0" xfId="0" applyFont="1" applyAlignment="1">
      <alignment horizontal="left" vertical="center" wrapText="1"/>
    </xf>
    <xf numFmtId="0" fontId="34" fillId="0" borderId="0" xfId="0" applyFont="1" applyAlignment="1">
      <alignment vertical="center" wrapText="1"/>
    </xf>
    <xf numFmtId="0" fontId="11" fillId="0" borderId="18" xfId="0" applyFont="1" applyBorder="1" applyAlignment="1">
      <alignment vertical="center"/>
    </xf>
    <xf numFmtId="0" fontId="32"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175" fontId="11" fillId="0" borderId="0" xfId="0" applyNumberFormat="1" applyFont="1" applyBorder="1" applyAlignment="1">
      <alignment vertical="center"/>
    </xf>
    <xf numFmtId="0" fontId="11" fillId="0" borderId="0" xfId="0" applyFont="1" applyAlignment="1" applyProtection="1">
      <alignment vertical="center"/>
      <protection locked="0"/>
    </xf>
    <xf numFmtId="0" fontId="11" fillId="0" borderId="29" xfId="0" applyFont="1" applyBorder="1" applyAlignment="1">
      <alignment vertical="center"/>
    </xf>
    <xf numFmtId="0" fontId="11" fillId="0" borderId="0" xfId="0" applyFont="1" applyBorder="1" applyAlignment="1">
      <alignment vertical="center"/>
    </xf>
    <xf numFmtId="0" fontId="11" fillId="0" borderId="30" xfId="0" applyFont="1" applyBorder="1" applyAlignment="1">
      <alignment vertical="center"/>
    </xf>
    <xf numFmtId="0" fontId="11" fillId="0" borderId="0" xfId="0" applyFont="1" applyAlignment="1">
      <alignment horizontal="left" vertical="center"/>
    </xf>
    <xf numFmtId="0" fontId="12" fillId="0" borderId="18"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pplyProtection="1">
      <alignment vertical="center"/>
      <protection locked="0"/>
    </xf>
    <xf numFmtId="0" fontId="12" fillId="0" borderId="29" xfId="0" applyFont="1" applyBorder="1" applyAlignment="1">
      <alignment vertical="center"/>
    </xf>
    <xf numFmtId="0" fontId="12" fillId="0" borderId="0" xfId="0" applyFont="1" applyBorder="1" applyAlignment="1">
      <alignment vertical="center"/>
    </xf>
    <xf numFmtId="0" fontId="12" fillId="0" borderId="30" xfId="0" applyFont="1" applyBorder="1" applyAlignment="1">
      <alignment vertical="center"/>
    </xf>
    <xf numFmtId="0" fontId="11" fillId="0" borderId="0" xfId="0" applyFont="1" applyAlignment="1">
      <alignment horizontal="left" vertical="center" wrapText="1"/>
    </xf>
    <xf numFmtId="175" fontId="11" fillId="0" borderId="0" xfId="0" applyNumberFormat="1" applyFont="1" applyAlignment="1">
      <alignment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34" fillId="0" borderId="0" xfId="0" applyFont="1" applyBorder="1" applyAlignment="1">
      <alignment vertical="center" wrapText="1"/>
    </xf>
    <xf numFmtId="0" fontId="13" fillId="0" borderId="18"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175" fontId="13" fillId="0" borderId="0" xfId="0" applyNumberFormat="1" applyFont="1" applyBorder="1" applyAlignment="1">
      <alignment vertical="center"/>
    </xf>
    <xf numFmtId="0" fontId="13" fillId="0" borderId="0" xfId="0" applyFont="1" applyAlignment="1" applyProtection="1">
      <alignment vertical="center"/>
      <protection locked="0"/>
    </xf>
    <xf numFmtId="0" fontId="13" fillId="0" borderId="29" xfId="0" applyFont="1" applyBorder="1" applyAlignment="1">
      <alignment vertical="center"/>
    </xf>
    <xf numFmtId="0" fontId="13" fillId="0" borderId="0" xfId="0" applyFont="1" applyBorder="1" applyAlignment="1">
      <alignment vertical="center"/>
    </xf>
    <xf numFmtId="0" fontId="13" fillId="0" borderId="30"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wrapText="1"/>
    </xf>
    <xf numFmtId="175" fontId="13" fillId="0" borderId="0" xfId="0" applyNumberFormat="1" applyFont="1" applyAlignment="1">
      <alignment vertical="center"/>
    </xf>
    <xf numFmtId="0" fontId="35" fillId="0" borderId="41" xfId="0" applyFont="1" applyBorder="1" applyAlignment="1" applyProtection="1">
      <alignment horizontal="center" vertical="center"/>
      <protection/>
    </xf>
    <xf numFmtId="49" fontId="35" fillId="0" borderId="41" xfId="0" applyNumberFormat="1" applyFont="1" applyBorder="1" applyAlignment="1" applyProtection="1">
      <alignment horizontal="left" vertical="center" wrapText="1"/>
      <protection/>
    </xf>
    <xf numFmtId="0" fontId="35" fillId="0" borderId="41" xfId="0" applyFont="1" applyBorder="1" applyAlignment="1" applyProtection="1">
      <alignment horizontal="left" vertical="center" wrapText="1"/>
      <protection/>
    </xf>
    <xf numFmtId="0" fontId="35" fillId="0" borderId="41" xfId="0" applyFont="1" applyBorder="1" applyAlignment="1" applyProtection="1">
      <alignment horizontal="center" vertical="center" wrapText="1"/>
      <protection/>
    </xf>
    <xf numFmtId="175" fontId="35" fillId="0" borderId="41" xfId="0" applyNumberFormat="1" applyFont="1" applyBorder="1" applyAlignment="1" applyProtection="1">
      <alignment vertical="center"/>
      <protection/>
    </xf>
    <xf numFmtId="4" fontId="35" fillId="8" borderId="41" xfId="0" applyNumberFormat="1" applyFont="1" applyFill="1" applyBorder="1" applyAlignment="1" applyProtection="1">
      <alignment vertical="center"/>
      <protection locked="0"/>
    </xf>
    <xf numFmtId="4" fontId="35" fillId="0" borderId="41" xfId="0" applyNumberFormat="1" applyFont="1" applyBorder="1" applyAlignment="1" applyProtection="1">
      <alignment vertical="center"/>
      <protection/>
    </xf>
    <xf numFmtId="0" fontId="35" fillId="0" borderId="18" xfId="0" applyFont="1" applyBorder="1" applyAlignment="1">
      <alignment vertical="center"/>
    </xf>
    <xf numFmtId="0" fontId="35" fillId="8" borderId="41" xfId="0" applyFont="1" applyFill="1" applyBorder="1" applyAlignment="1" applyProtection="1">
      <alignment horizontal="left" vertical="center"/>
      <protection locked="0"/>
    </xf>
    <xf numFmtId="0" fontId="35" fillId="0" borderId="0" xfId="0" applyFont="1" applyBorder="1" applyAlignment="1">
      <alignment horizontal="center" vertical="center"/>
    </xf>
    <xf numFmtId="0" fontId="33" fillId="0" borderId="0" xfId="0" applyFont="1" applyBorder="1" applyAlignment="1">
      <alignment horizontal="left" vertical="center" wrapText="1"/>
    </xf>
    <xf numFmtId="0" fontId="11" fillId="0" borderId="36" xfId="0" applyFont="1" applyBorder="1" applyAlignment="1">
      <alignment vertical="center"/>
    </xf>
    <xf numFmtId="0" fontId="11" fillId="0" borderId="37" xfId="0" applyFont="1" applyBorder="1" applyAlignment="1">
      <alignment vertical="center"/>
    </xf>
    <xf numFmtId="0" fontId="11" fillId="0" borderId="38" xfId="0" applyFont="1" applyBorder="1" applyAlignment="1">
      <alignment vertical="center"/>
    </xf>
    <xf numFmtId="0" fontId="0" fillId="0" borderId="0" xfId="0" applyAlignment="1">
      <alignment/>
    </xf>
    <xf numFmtId="0" fontId="19" fillId="0" borderId="0" xfId="0" applyFont="1" applyAlignment="1">
      <alignment horizontal="left" vertical="top" wrapText="1"/>
    </xf>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left" vertical="center"/>
    </xf>
    <xf numFmtId="0" fontId="0" fillId="0" borderId="0" xfId="0" applyBorder="1" applyAlignment="1">
      <alignment/>
    </xf>
    <xf numFmtId="0" fontId="6" fillId="0" borderId="0" xfId="0" applyFont="1" applyBorder="1" applyAlignment="1">
      <alignment horizontal="left" vertical="top" wrapText="1"/>
    </xf>
    <xf numFmtId="49" fontId="5" fillId="8"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20" fillId="0" borderId="21" xfId="0" applyNumberFormat="1" applyFont="1" applyBorder="1" applyAlignment="1">
      <alignment vertical="center"/>
    </xf>
    <xf numFmtId="0" fontId="0" fillId="0" borderId="21" xfId="0" applyFont="1" applyBorder="1" applyAlignment="1">
      <alignment vertical="center"/>
    </xf>
    <xf numFmtId="0" fontId="6" fillId="24" borderId="23" xfId="0" applyFont="1" applyFill="1" applyBorder="1" applyAlignment="1">
      <alignment horizontal="left" vertical="center"/>
    </xf>
    <xf numFmtId="0" fontId="0" fillId="24" borderId="23" xfId="0" applyFont="1" applyFill="1" applyBorder="1" applyAlignment="1">
      <alignment vertical="center"/>
    </xf>
    <xf numFmtId="4" fontId="6" fillId="24" borderId="23" xfId="0" applyNumberFormat="1" applyFont="1" applyFill="1" applyBorder="1" applyAlignment="1">
      <alignment vertical="center"/>
    </xf>
    <xf numFmtId="0" fontId="0" fillId="24" borderId="31"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5" fillId="0" borderId="0" xfId="0" applyFont="1" applyAlignment="1">
      <alignment vertical="center"/>
    </xf>
    <xf numFmtId="0" fontId="22" fillId="0" borderId="35" xfId="0" applyFont="1" applyBorder="1" applyAlignment="1">
      <alignment horizontal="center" vertical="center"/>
    </xf>
    <xf numFmtId="0" fontId="0" fillId="0" borderId="27" xfId="0" applyFont="1" applyBorder="1" applyAlignment="1">
      <alignment vertical="center"/>
    </xf>
    <xf numFmtId="0" fontId="0" fillId="0" borderId="29" xfId="0" applyFont="1" applyBorder="1" applyAlignment="1">
      <alignment vertical="center"/>
    </xf>
    <xf numFmtId="0" fontId="5" fillId="24" borderId="22" xfId="0" applyFont="1" applyFill="1" applyBorder="1" applyAlignment="1">
      <alignment horizontal="center" vertical="center"/>
    </xf>
    <xf numFmtId="0" fontId="5" fillId="24" borderId="23" xfId="0" applyFont="1" applyFill="1" applyBorder="1" applyAlignment="1">
      <alignment horizontal="center" vertical="center"/>
    </xf>
    <xf numFmtId="0" fontId="5" fillId="24" borderId="23" xfId="0" applyFont="1" applyFill="1" applyBorder="1" applyAlignment="1">
      <alignment horizontal="right" vertical="center"/>
    </xf>
    <xf numFmtId="4" fontId="25" fillId="0" borderId="0" xfId="0" applyNumberFormat="1" applyFont="1" applyAlignment="1">
      <alignment vertical="center"/>
    </xf>
    <xf numFmtId="0" fontId="25" fillId="0" borderId="0" xfId="0" applyFont="1" applyAlignment="1">
      <alignment vertical="center"/>
    </xf>
    <xf numFmtId="0" fontId="24"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0" fontId="6" fillId="0" borderId="0" xfId="0" applyFont="1" applyBorder="1" applyAlignment="1">
      <alignment horizontal="left" vertical="center" wrapText="1"/>
    </xf>
    <xf numFmtId="0" fontId="0" fillId="0" borderId="0" xfId="0" applyFont="1" applyBorder="1" applyAlignment="1">
      <alignment vertical="center" wrapText="1"/>
    </xf>
    <xf numFmtId="0" fontId="36" fillId="13" borderId="0" xfId="68" applyFill="1" applyAlignment="1">
      <alignment/>
    </xf>
    <xf numFmtId="0" fontId="55" fillId="0" borderId="0" xfId="68" applyFont="1" applyAlignment="1">
      <alignment horizontal="center" vertical="center"/>
    </xf>
    <xf numFmtId="0" fontId="56" fillId="13" borderId="0" xfId="0" applyFont="1" applyFill="1" applyAlignment="1">
      <alignment horizontal="left" vertical="center"/>
    </xf>
    <xf numFmtId="0" fontId="57" fillId="13" borderId="0" xfId="0" applyFont="1" applyFill="1" applyAlignment="1">
      <alignment vertical="center"/>
    </xf>
    <xf numFmtId="0" fontId="58" fillId="13" borderId="0" xfId="68" applyFont="1" applyFill="1" applyAlignment="1">
      <alignment vertical="center"/>
    </xf>
    <xf numFmtId="0" fontId="14" fillId="13" borderId="0" xfId="0" applyFont="1" applyFill="1" applyAlignment="1" applyProtection="1">
      <alignment horizontal="left" vertical="center"/>
      <protection/>
    </xf>
    <xf numFmtId="0" fontId="57" fillId="13" borderId="0" xfId="0" applyFont="1" applyFill="1" applyAlignment="1" applyProtection="1">
      <alignment vertical="center"/>
      <protection/>
    </xf>
    <xf numFmtId="0" fontId="56" fillId="13" borderId="0" xfId="0" applyFont="1" applyFill="1" applyAlignment="1" applyProtection="1">
      <alignment horizontal="left" vertical="center"/>
      <protection/>
    </xf>
    <xf numFmtId="0" fontId="58" fillId="13" borderId="0" xfId="68" applyFont="1" applyFill="1" applyAlignment="1" applyProtection="1">
      <alignment vertical="center"/>
      <protection/>
    </xf>
    <xf numFmtId="0" fontId="58" fillId="13" borderId="0" xfId="68" applyFont="1" applyFill="1" applyAlignment="1">
      <alignment vertical="center"/>
    </xf>
    <xf numFmtId="0" fontId="57" fillId="13" borderId="0" xfId="0" applyFont="1" applyFill="1" applyAlignment="1" applyProtection="1">
      <alignment vertical="center"/>
      <protection locked="0"/>
    </xf>
    <xf numFmtId="0" fontId="0" fillId="0" borderId="0" xfId="81" applyAlignment="1">
      <alignment vertical="top"/>
      <protection locked="0"/>
    </xf>
    <xf numFmtId="0" fontId="0" fillId="0" borderId="42" xfId="81" applyFont="1" applyBorder="1" applyAlignment="1">
      <alignment vertical="center" wrapText="1"/>
      <protection locked="0"/>
    </xf>
    <xf numFmtId="0" fontId="0" fillId="0" borderId="43" xfId="81" applyFont="1" applyBorder="1" applyAlignment="1">
      <alignment vertical="center" wrapText="1"/>
      <protection locked="0"/>
    </xf>
    <xf numFmtId="0" fontId="0" fillId="0" borderId="44" xfId="81" applyFont="1" applyBorder="1" applyAlignment="1">
      <alignment vertical="center" wrapText="1"/>
      <protection locked="0"/>
    </xf>
    <xf numFmtId="0" fontId="0" fillId="0" borderId="45" xfId="81" applyFont="1" applyBorder="1" applyAlignment="1">
      <alignment horizontal="center" vertical="center" wrapText="1"/>
      <protection locked="0"/>
    </xf>
    <xf numFmtId="0" fontId="15" fillId="0" borderId="0" xfId="81" applyFont="1" applyBorder="1" applyAlignment="1">
      <alignment horizontal="center" vertical="center" wrapText="1"/>
      <protection locked="0"/>
    </xf>
    <xf numFmtId="0" fontId="0" fillId="0" borderId="46" xfId="81" applyFont="1" applyBorder="1" applyAlignment="1">
      <alignment horizontal="center" vertical="center" wrapText="1"/>
      <protection locked="0"/>
    </xf>
    <xf numFmtId="0" fontId="0" fillId="0" borderId="0" xfId="81" applyAlignment="1">
      <alignment horizontal="center" vertical="center"/>
      <protection locked="0"/>
    </xf>
    <xf numFmtId="0" fontId="0" fillId="0" borderId="45" xfId="81" applyFont="1" applyBorder="1" applyAlignment="1">
      <alignment vertical="center" wrapText="1"/>
      <protection locked="0"/>
    </xf>
    <xf numFmtId="0" fontId="26" fillId="0" borderId="47" xfId="81" applyFont="1" applyBorder="1" applyAlignment="1">
      <alignment horizontal="left" wrapText="1"/>
      <protection locked="0"/>
    </xf>
    <xf numFmtId="0" fontId="0" fillId="0" borderId="46" xfId="81" applyFont="1" applyBorder="1" applyAlignment="1">
      <alignment vertical="center" wrapText="1"/>
      <protection locked="0"/>
    </xf>
    <xf numFmtId="0" fontId="26" fillId="0" borderId="0" xfId="81" applyFont="1" applyBorder="1" applyAlignment="1">
      <alignment horizontal="left" vertical="center" wrapText="1"/>
      <protection locked="0"/>
    </xf>
    <xf numFmtId="0" fontId="5" fillId="0" borderId="0" xfId="81" applyFont="1" applyBorder="1" applyAlignment="1">
      <alignment horizontal="left" vertical="center" wrapText="1"/>
      <protection locked="0"/>
    </xf>
    <xf numFmtId="0" fontId="5" fillId="0" borderId="45" xfId="81" applyFont="1" applyBorder="1" applyAlignment="1">
      <alignment vertical="center" wrapText="1"/>
      <protection locked="0"/>
    </xf>
    <xf numFmtId="0" fontId="5" fillId="0" borderId="0" xfId="81" applyFont="1" applyBorder="1" applyAlignment="1">
      <alignment horizontal="left" vertical="center" wrapText="1"/>
      <protection locked="0"/>
    </xf>
    <xf numFmtId="0" fontId="5" fillId="0" borderId="0" xfId="81" applyFont="1" applyBorder="1" applyAlignment="1">
      <alignment vertical="center" wrapText="1"/>
      <protection locked="0"/>
    </xf>
    <xf numFmtId="0" fontId="5" fillId="0" borderId="0" xfId="81" applyFont="1" applyBorder="1" applyAlignment="1">
      <alignment vertical="center"/>
      <protection locked="0"/>
    </xf>
    <xf numFmtId="0" fontId="5" fillId="0" borderId="0" xfId="81" applyFont="1" applyBorder="1" applyAlignment="1">
      <alignment horizontal="left" vertical="center"/>
      <protection locked="0"/>
    </xf>
    <xf numFmtId="49" fontId="5" fillId="0" borderId="0" xfId="81" applyNumberFormat="1" applyFont="1" applyBorder="1" applyAlignment="1">
      <alignment horizontal="left" vertical="center" wrapText="1"/>
      <protection locked="0"/>
    </xf>
    <xf numFmtId="49" fontId="5" fillId="0" borderId="0" xfId="81" applyNumberFormat="1" applyFont="1" applyBorder="1" applyAlignment="1">
      <alignment vertical="center" wrapText="1"/>
      <protection locked="0"/>
    </xf>
    <xf numFmtId="0" fontId="0" fillId="0" borderId="48" xfId="81" applyFont="1" applyBorder="1" applyAlignment="1">
      <alignment vertical="center" wrapText="1"/>
      <protection locked="0"/>
    </xf>
    <xf numFmtId="0" fontId="57" fillId="0" borderId="47" xfId="81" applyFont="1" applyBorder="1" applyAlignment="1">
      <alignment vertical="center" wrapText="1"/>
      <protection locked="0"/>
    </xf>
    <xf numFmtId="0" fontId="0" fillId="0" borderId="49" xfId="81" applyFont="1" applyBorder="1" applyAlignment="1">
      <alignment vertical="center" wrapText="1"/>
      <protection locked="0"/>
    </xf>
    <xf numFmtId="0" fontId="0" fillId="0" borderId="0" xfId="81" applyFont="1" applyBorder="1" applyAlignment="1">
      <alignment vertical="top"/>
      <protection locked="0"/>
    </xf>
    <xf numFmtId="0" fontId="0" fillId="0" borderId="0" xfId="81" applyFont="1" applyAlignment="1">
      <alignment vertical="top"/>
      <protection locked="0"/>
    </xf>
    <xf numFmtId="0" fontId="0" fillId="0" borderId="42" xfId="81" applyFont="1" applyBorder="1" applyAlignment="1">
      <alignment horizontal="left" vertical="center"/>
      <protection locked="0"/>
    </xf>
    <xf numFmtId="0" fontId="0" fillId="0" borderId="43" xfId="81" applyFont="1" applyBorder="1" applyAlignment="1">
      <alignment horizontal="left" vertical="center"/>
      <protection locked="0"/>
    </xf>
    <xf numFmtId="0" fontId="0" fillId="0" borderId="44" xfId="81" applyFont="1" applyBorder="1" applyAlignment="1">
      <alignment horizontal="left" vertical="center"/>
      <protection locked="0"/>
    </xf>
    <xf numFmtId="0" fontId="0" fillId="0" borderId="45" xfId="81" applyFont="1" applyBorder="1" applyAlignment="1">
      <alignment horizontal="left" vertical="center"/>
      <protection locked="0"/>
    </xf>
    <xf numFmtId="0" fontId="15" fillId="0" borderId="0" xfId="81" applyFont="1" applyBorder="1" applyAlignment="1">
      <alignment horizontal="center" vertical="center"/>
      <protection locked="0"/>
    </xf>
    <xf numFmtId="0" fontId="0" fillId="0" borderId="46" xfId="81" applyFont="1" applyBorder="1" applyAlignment="1">
      <alignment horizontal="left" vertical="center"/>
      <protection locked="0"/>
    </xf>
    <xf numFmtId="0" fontId="26" fillId="0" borderId="0" xfId="81" applyFont="1" applyBorder="1" applyAlignment="1">
      <alignment horizontal="left" vertical="center"/>
      <protection locked="0"/>
    </xf>
    <xf numFmtId="0" fontId="7" fillId="0" borderId="0" xfId="81" applyFont="1" applyAlignment="1">
      <alignment horizontal="left" vertical="center"/>
      <protection locked="0"/>
    </xf>
    <xf numFmtId="0" fontId="26" fillId="0" borderId="47" xfId="81" applyFont="1" applyBorder="1" applyAlignment="1">
      <alignment horizontal="left" vertical="center"/>
      <protection locked="0"/>
    </xf>
    <xf numFmtId="0" fontId="26" fillId="0" borderId="47" xfId="81" applyFont="1" applyBorder="1" applyAlignment="1">
      <alignment horizontal="center" vertical="center"/>
      <protection locked="0"/>
    </xf>
    <xf numFmtId="0" fontId="7" fillId="0" borderId="47" xfId="81" applyFont="1" applyBorder="1" applyAlignment="1">
      <alignment horizontal="left" vertical="center"/>
      <protection locked="0"/>
    </xf>
    <xf numFmtId="0" fontId="21" fillId="0" borderId="0" xfId="81" applyFont="1" applyBorder="1" applyAlignment="1">
      <alignment horizontal="left" vertical="center"/>
      <protection locked="0"/>
    </xf>
    <xf numFmtId="0" fontId="5" fillId="0" borderId="0" xfId="81" applyFont="1" applyAlignment="1">
      <alignment horizontal="left" vertical="center"/>
      <protection locked="0"/>
    </xf>
    <xf numFmtId="0" fontId="5" fillId="0" borderId="0" xfId="81" applyFont="1" applyBorder="1" applyAlignment="1">
      <alignment horizontal="center" vertical="center"/>
      <protection locked="0"/>
    </xf>
    <xf numFmtId="0" fontId="5" fillId="0" borderId="45" xfId="81" applyFont="1" applyBorder="1" applyAlignment="1">
      <alignment horizontal="left" vertical="center"/>
      <protection locked="0"/>
    </xf>
    <xf numFmtId="0" fontId="5" fillId="0" borderId="0" xfId="81" applyFont="1" applyFill="1" applyBorder="1" applyAlignment="1">
      <alignment horizontal="left" vertical="center"/>
      <protection locked="0"/>
    </xf>
    <xf numFmtId="0" fontId="5" fillId="0" borderId="0" xfId="81" applyFont="1" applyFill="1" applyBorder="1" applyAlignment="1">
      <alignment horizontal="center" vertical="center"/>
      <protection locked="0"/>
    </xf>
    <xf numFmtId="0" fontId="0" fillId="0" borderId="48" xfId="81" applyFont="1" applyBorder="1" applyAlignment="1">
      <alignment horizontal="left" vertical="center"/>
      <protection locked="0"/>
    </xf>
    <xf numFmtId="0" fontId="57" fillId="0" borderId="47" xfId="81" applyFont="1" applyBorder="1" applyAlignment="1">
      <alignment horizontal="left" vertical="center"/>
      <protection locked="0"/>
    </xf>
    <xf numFmtId="0" fontId="0" fillId="0" borderId="49" xfId="81" applyFont="1" applyBorder="1" applyAlignment="1">
      <alignment horizontal="left" vertical="center"/>
      <protection locked="0"/>
    </xf>
    <xf numFmtId="0" fontId="0" fillId="0" borderId="0" xfId="81" applyFont="1" applyBorder="1" applyAlignment="1">
      <alignment horizontal="left" vertical="center"/>
      <protection locked="0"/>
    </xf>
    <xf numFmtId="0" fontId="57" fillId="0" borderId="0" xfId="81" applyFont="1" applyBorder="1" applyAlignment="1">
      <alignment horizontal="left" vertical="center"/>
      <protection locked="0"/>
    </xf>
    <xf numFmtId="0" fontId="7" fillId="0" borderId="0" xfId="81" applyFont="1" applyBorder="1" applyAlignment="1">
      <alignment horizontal="left" vertical="center"/>
      <protection locked="0"/>
    </xf>
    <xf numFmtId="0" fontId="5" fillId="0" borderId="47" xfId="81" applyFont="1" applyBorder="1" applyAlignment="1">
      <alignment horizontal="left" vertical="center"/>
      <protection locked="0"/>
    </xf>
    <xf numFmtId="0" fontId="0" fillId="0" borderId="0" xfId="81" applyFont="1" applyBorder="1" applyAlignment="1">
      <alignment horizontal="left" vertical="center" wrapText="1"/>
      <protection locked="0"/>
    </xf>
    <xf numFmtId="0" fontId="5" fillId="0" borderId="0" xfId="81" applyFont="1" applyBorder="1" applyAlignment="1">
      <alignment horizontal="center" vertical="center" wrapText="1"/>
      <protection locked="0"/>
    </xf>
    <xf numFmtId="0" fontId="0" fillId="0" borderId="42" xfId="81" applyFont="1" applyBorder="1" applyAlignment="1">
      <alignment horizontal="left" vertical="center" wrapText="1"/>
      <protection locked="0"/>
    </xf>
    <xf numFmtId="0" fontId="0" fillId="0" borderId="43" xfId="81" applyFont="1" applyBorder="1" applyAlignment="1">
      <alignment horizontal="left" vertical="center" wrapText="1"/>
      <protection locked="0"/>
    </xf>
    <xf numFmtId="0" fontId="0" fillId="0" borderId="44" xfId="81" applyFont="1" applyBorder="1" applyAlignment="1">
      <alignment horizontal="left" vertical="center" wrapText="1"/>
      <protection locked="0"/>
    </xf>
    <xf numFmtId="0" fontId="0" fillId="0" borderId="45" xfId="81" applyFont="1" applyBorder="1" applyAlignment="1">
      <alignment horizontal="left" vertical="center" wrapText="1"/>
      <protection locked="0"/>
    </xf>
    <xf numFmtId="0" fontId="0" fillId="0" borderId="46" xfId="81" applyFont="1" applyBorder="1" applyAlignment="1">
      <alignment horizontal="left" vertical="center" wrapText="1"/>
      <protection locked="0"/>
    </xf>
    <xf numFmtId="0" fontId="7" fillId="0" borderId="45" xfId="81" applyFont="1" applyBorder="1" applyAlignment="1">
      <alignment horizontal="left" vertical="center" wrapText="1"/>
      <protection locked="0"/>
    </xf>
    <xf numFmtId="0" fontId="7" fillId="0" borderId="46" xfId="81" applyFont="1" applyBorder="1" applyAlignment="1">
      <alignment horizontal="left" vertical="center" wrapText="1"/>
      <protection locked="0"/>
    </xf>
    <xf numFmtId="0" fontId="5" fillId="0" borderId="45" xfId="81" applyFont="1" applyBorder="1" applyAlignment="1">
      <alignment horizontal="left" vertical="center" wrapText="1"/>
      <protection locked="0"/>
    </xf>
    <xf numFmtId="0" fontId="5" fillId="0" borderId="46" xfId="81" applyFont="1" applyBorder="1" applyAlignment="1">
      <alignment horizontal="left" vertical="center" wrapText="1"/>
      <protection locked="0"/>
    </xf>
    <xf numFmtId="0" fontId="5" fillId="0" borderId="46" xfId="81" applyFont="1" applyBorder="1" applyAlignment="1">
      <alignment horizontal="left" vertical="center"/>
      <protection locked="0"/>
    </xf>
    <xf numFmtId="0" fontId="5" fillId="0" borderId="48" xfId="81" applyFont="1" applyBorder="1" applyAlignment="1">
      <alignment horizontal="left" vertical="center" wrapText="1"/>
      <protection locked="0"/>
    </xf>
    <xf numFmtId="0" fontId="5" fillId="0" borderId="47" xfId="81" applyFont="1" applyBorder="1" applyAlignment="1">
      <alignment horizontal="left" vertical="center" wrapText="1"/>
      <protection locked="0"/>
    </xf>
    <xf numFmtId="0" fontId="5" fillId="0" borderId="49" xfId="81" applyFont="1" applyBorder="1" applyAlignment="1">
      <alignment horizontal="left" vertical="center" wrapText="1"/>
      <protection locked="0"/>
    </xf>
    <xf numFmtId="0" fontId="5" fillId="0" borderId="0" xfId="81" applyFont="1" applyBorder="1" applyAlignment="1">
      <alignment horizontal="left" vertical="top"/>
      <protection locked="0"/>
    </xf>
    <xf numFmtId="0" fontId="5" fillId="0" borderId="0" xfId="81" applyFont="1" applyBorder="1" applyAlignment="1">
      <alignment horizontal="center" vertical="top"/>
      <protection locked="0"/>
    </xf>
    <xf numFmtId="0" fontId="5" fillId="0" borderId="48" xfId="81" applyFont="1" applyBorder="1" applyAlignment="1">
      <alignment horizontal="left" vertical="center"/>
      <protection locked="0"/>
    </xf>
    <xf numFmtId="0" fontId="5" fillId="0" borderId="49" xfId="81" applyFont="1" applyBorder="1" applyAlignment="1">
      <alignment horizontal="left" vertical="center"/>
      <protection locked="0"/>
    </xf>
    <xf numFmtId="0" fontId="7" fillId="0" borderId="0" xfId="81" applyFont="1" applyAlignment="1">
      <alignment vertical="center"/>
      <protection locked="0"/>
    </xf>
    <xf numFmtId="0" fontId="26" fillId="0" borderId="0" xfId="81" applyFont="1" applyBorder="1" applyAlignment="1">
      <alignment vertical="center"/>
      <protection locked="0"/>
    </xf>
    <xf numFmtId="0" fontId="7" fillId="0" borderId="47" xfId="81" applyFont="1" applyBorder="1" applyAlignment="1">
      <alignment vertical="center"/>
      <protection locked="0"/>
    </xf>
    <xf numFmtId="0" fontId="26" fillId="0" borderId="47" xfId="81" applyFont="1" applyBorder="1" applyAlignment="1">
      <alignment vertical="center"/>
      <protection locked="0"/>
    </xf>
    <xf numFmtId="0" fontId="0" fillId="0" borderId="0" xfId="81" applyBorder="1" applyAlignment="1">
      <alignment vertical="top"/>
      <protection locked="0"/>
    </xf>
    <xf numFmtId="49" fontId="5" fillId="0" borderId="0" xfId="81" applyNumberFormat="1" applyFont="1" applyBorder="1" applyAlignment="1">
      <alignment horizontal="left" vertical="center"/>
      <protection locked="0"/>
    </xf>
    <xf numFmtId="0" fontId="0" fillId="0" borderId="47" xfId="81" applyBorder="1" applyAlignment="1">
      <alignment vertical="top"/>
      <protection locked="0"/>
    </xf>
    <xf numFmtId="0" fontId="5" fillId="0" borderId="43" xfId="81" applyFont="1" applyBorder="1" applyAlignment="1">
      <alignment horizontal="left" vertical="center" wrapText="1"/>
      <protection locked="0"/>
    </xf>
    <xf numFmtId="0" fontId="5" fillId="0" borderId="43" xfId="81" applyFont="1" applyBorder="1" applyAlignment="1">
      <alignment horizontal="left" vertical="center"/>
      <protection locked="0"/>
    </xf>
    <xf numFmtId="0" fontId="5" fillId="0" borderId="43" xfId="81" applyFont="1" applyBorder="1" applyAlignment="1">
      <alignment horizontal="center" vertical="center"/>
      <protection locked="0"/>
    </xf>
    <xf numFmtId="0" fontId="26" fillId="0" borderId="47" xfId="81" applyFont="1" applyBorder="1" applyAlignment="1">
      <alignment horizontal="left"/>
      <protection locked="0"/>
    </xf>
    <xf numFmtId="0" fontId="7" fillId="0" borderId="47" xfId="81" applyFont="1" applyBorder="1" applyAlignment="1">
      <alignment/>
      <protection locked="0"/>
    </xf>
    <xf numFmtId="0" fontId="26" fillId="0" borderId="47" xfId="81" applyFont="1" applyBorder="1" applyAlignment="1">
      <alignment horizontal="left"/>
      <protection locked="0"/>
    </xf>
    <xf numFmtId="0" fontId="5" fillId="0" borderId="0" xfId="81" applyFont="1" applyBorder="1" applyAlignment="1">
      <alignment horizontal="left" vertical="center"/>
      <protection locked="0"/>
    </xf>
    <xf numFmtId="0" fontId="0" fillId="0" borderId="45" xfId="81" applyFont="1" applyBorder="1" applyAlignment="1">
      <alignment vertical="top"/>
      <protection locked="0"/>
    </xf>
    <xf numFmtId="0" fontId="5" fillId="0" borderId="0" xfId="81" applyFont="1" applyBorder="1" applyAlignment="1">
      <alignment horizontal="left" vertical="top"/>
      <protection locked="0"/>
    </xf>
    <xf numFmtId="0" fontId="0" fillId="0" borderId="46" xfId="81" applyFont="1" applyBorder="1" applyAlignment="1">
      <alignment vertical="top"/>
      <protection locked="0"/>
    </xf>
    <xf numFmtId="0" fontId="0" fillId="0" borderId="0" xfId="81" applyFont="1" applyBorder="1" applyAlignment="1">
      <alignment horizontal="center" vertical="center"/>
      <protection locked="0"/>
    </xf>
    <xf numFmtId="0" fontId="0" fillId="0" borderId="0" xfId="81" applyFont="1" applyBorder="1" applyAlignment="1">
      <alignment horizontal="left" vertical="top"/>
      <protection locked="0"/>
    </xf>
    <xf numFmtId="0" fontId="0" fillId="0" borderId="48" xfId="81" applyFont="1" applyBorder="1" applyAlignment="1">
      <alignment vertical="top"/>
      <protection locked="0"/>
    </xf>
    <xf numFmtId="0" fontId="0" fillId="0" borderId="47" xfId="81" applyFont="1" applyBorder="1" applyAlignment="1">
      <alignment vertical="top"/>
      <protection locked="0"/>
    </xf>
    <xf numFmtId="0" fontId="0" fillId="0" borderId="49" xfId="81" applyFont="1" applyBorder="1" applyAlignment="1">
      <alignment vertical="top"/>
      <protection locked="0"/>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VVZ" xfId="81"/>
    <cellStyle name="Note" xfId="82"/>
    <cellStyle name="Output" xfId="83"/>
    <cellStyle name="Poznámka" xfId="84"/>
    <cellStyle name="Prepojená bunka" xfId="85"/>
    <cellStyle name="Percent" xfId="86"/>
    <cellStyle name="Followed Hyperlink"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55078.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Picture 1">
          <a:hlinkClick r:id="rId3"/>
        </xdr:cNvPr>
        <xdr:cNvPicPr preferRelativeResize="1">
          <a:picLocks noChangeAspect="1"/>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L54"/>
  <sheetViews>
    <sheetView showGridLines="0" tabSelected="1" zoomScalePageLayoutView="0" workbookViewId="0" topLeftCell="A1">
      <pane ySplit="1" topLeftCell="BM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263" t="s">
        <v>685</v>
      </c>
      <c r="B1" s="264"/>
      <c r="C1" s="264"/>
      <c r="D1" s="265" t="s">
        <v>686</v>
      </c>
      <c r="E1" s="264"/>
      <c r="F1" s="264"/>
      <c r="G1" s="264"/>
      <c r="H1" s="264"/>
      <c r="I1" s="264"/>
      <c r="J1" s="264"/>
      <c r="K1" s="266" t="s">
        <v>42</v>
      </c>
      <c r="L1" s="266"/>
      <c r="M1" s="266"/>
      <c r="N1" s="266"/>
      <c r="O1" s="266"/>
      <c r="P1" s="266"/>
      <c r="Q1" s="266"/>
      <c r="R1" s="266"/>
      <c r="S1" s="266"/>
      <c r="T1" s="264"/>
      <c r="U1" s="264"/>
      <c r="V1" s="264"/>
      <c r="W1" s="266" t="s">
        <v>43</v>
      </c>
      <c r="X1" s="266"/>
      <c r="Y1" s="266"/>
      <c r="Z1" s="266"/>
      <c r="AA1" s="266"/>
      <c r="AB1" s="266"/>
      <c r="AC1" s="266"/>
      <c r="AD1" s="266"/>
      <c r="AE1" s="266"/>
      <c r="AF1" s="266"/>
      <c r="AG1" s="266"/>
      <c r="AH1" s="266"/>
      <c r="AI1" s="258"/>
      <c r="AJ1" s="15"/>
      <c r="AK1" s="15"/>
      <c r="AL1" s="15"/>
      <c r="AM1" s="15"/>
      <c r="AN1" s="15"/>
      <c r="AO1" s="15"/>
      <c r="AP1" s="15"/>
      <c r="AQ1" s="15"/>
      <c r="AR1" s="15"/>
      <c r="AS1" s="15"/>
      <c r="AT1" s="15"/>
      <c r="AU1" s="15"/>
      <c r="AV1" s="15"/>
      <c r="AW1" s="15"/>
      <c r="AX1" s="15"/>
      <c r="AY1" s="15"/>
      <c r="AZ1" s="15"/>
      <c r="BA1" s="14" t="s">
        <v>687</v>
      </c>
      <c r="BB1" s="14" t="s">
        <v>688</v>
      </c>
      <c r="BC1" s="15"/>
      <c r="BD1" s="15"/>
      <c r="BE1" s="15"/>
      <c r="BF1" s="15"/>
      <c r="BG1" s="15"/>
      <c r="BH1" s="15"/>
      <c r="BI1" s="15"/>
      <c r="BJ1" s="15"/>
      <c r="BK1" s="15"/>
      <c r="BL1" s="15"/>
      <c r="BM1" s="15"/>
      <c r="BN1" s="15"/>
      <c r="BO1" s="15"/>
      <c r="BP1" s="15"/>
      <c r="BQ1" s="15"/>
      <c r="BR1" s="15"/>
      <c r="BT1" s="16" t="s">
        <v>689</v>
      </c>
      <c r="BU1" s="16" t="s">
        <v>689</v>
      </c>
      <c r="BV1" s="16" t="s">
        <v>690</v>
      </c>
    </row>
    <row r="2" spans="3:72" ht="36.75" customHeight="1">
      <c r="AR2" s="227"/>
      <c r="AS2" s="227"/>
      <c r="AT2" s="227"/>
      <c r="AU2" s="227"/>
      <c r="AV2" s="227"/>
      <c r="AW2" s="227"/>
      <c r="AX2" s="227"/>
      <c r="AY2" s="227"/>
      <c r="AZ2" s="227"/>
      <c r="BA2" s="227"/>
      <c r="BB2" s="227"/>
      <c r="BC2" s="227"/>
      <c r="BD2" s="227"/>
      <c r="BE2" s="227"/>
      <c r="BS2" s="17" t="s">
        <v>691</v>
      </c>
      <c r="BT2" s="17" t="s">
        <v>692</v>
      </c>
    </row>
    <row r="3" spans="2:72" ht="6.7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691</v>
      </c>
      <c r="BT3" s="17" t="s">
        <v>693</v>
      </c>
    </row>
    <row r="4" spans="2:71" ht="36.75" customHeight="1">
      <c r="B4" s="21"/>
      <c r="C4" s="22"/>
      <c r="D4" s="23" t="s">
        <v>694</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695</v>
      </c>
      <c r="BE4" s="26" t="s">
        <v>696</v>
      </c>
      <c r="BS4" s="17" t="s">
        <v>697</v>
      </c>
    </row>
    <row r="5" spans="2:71" ht="14.25" customHeight="1">
      <c r="B5" s="21"/>
      <c r="C5" s="22"/>
      <c r="D5" s="27" t="s">
        <v>698</v>
      </c>
      <c r="E5" s="22"/>
      <c r="F5" s="22"/>
      <c r="G5" s="22"/>
      <c r="H5" s="22"/>
      <c r="I5" s="22"/>
      <c r="J5" s="22"/>
      <c r="K5" s="230" t="s">
        <v>699</v>
      </c>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2"/>
      <c r="AQ5" s="24"/>
      <c r="BE5" s="226" t="s">
        <v>700</v>
      </c>
      <c r="BS5" s="17" t="s">
        <v>691</v>
      </c>
    </row>
    <row r="6" spans="2:71" ht="36.75" customHeight="1">
      <c r="B6" s="21"/>
      <c r="C6" s="22"/>
      <c r="D6" s="29" t="s">
        <v>701</v>
      </c>
      <c r="E6" s="22"/>
      <c r="F6" s="22"/>
      <c r="G6" s="22"/>
      <c r="H6" s="22"/>
      <c r="I6" s="22"/>
      <c r="J6" s="22"/>
      <c r="K6" s="232" t="s">
        <v>702</v>
      </c>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2"/>
      <c r="AQ6" s="24"/>
      <c r="BE6" s="227"/>
      <c r="BS6" s="17" t="s">
        <v>703</v>
      </c>
    </row>
    <row r="7" spans="2:71" ht="14.25" customHeight="1">
      <c r="B7" s="21"/>
      <c r="C7" s="22"/>
      <c r="D7" s="30" t="s">
        <v>704</v>
      </c>
      <c r="E7" s="22"/>
      <c r="F7" s="22"/>
      <c r="G7" s="22"/>
      <c r="H7" s="22"/>
      <c r="I7" s="22"/>
      <c r="J7" s="22"/>
      <c r="K7" s="28" t="s">
        <v>705</v>
      </c>
      <c r="L7" s="22"/>
      <c r="M7" s="22"/>
      <c r="N7" s="22"/>
      <c r="O7" s="22"/>
      <c r="P7" s="22"/>
      <c r="Q7" s="22"/>
      <c r="R7" s="22"/>
      <c r="S7" s="22"/>
      <c r="T7" s="22"/>
      <c r="U7" s="22"/>
      <c r="V7" s="22"/>
      <c r="W7" s="22"/>
      <c r="X7" s="22"/>
      <c r="Y7" s="22"/>
      <c r="Z7" s="22"/>
      <c r="AA7" s="22"/>
      <c r="AB7" s="22"/>
      <c r="AC7" s="22"/>
      <c r="AD7" s="22"/>
      <c r="AE7" s="22"/>
      <c r="AF7" s="22"/>
      <c r="AG7" s="22"/>
      <c r="AH7" s="22"/>
      <c r="AI7" s="22"/>
      <c r="AJ7" s="22"/>
      <c r="AK7" s="30" t="s">
        <v>706</v>
      </c>
      <c r="AL7" s="22"/>
      <c r="AM7" s="22"/>
      <c r="AN7" s="28" t="s">
        <v>707</v>
      </c>
      <c r="AO7" s="22"/>
      <c r="AP7" s="22"/>
      <c r="AQ7" s="24"/>
      <c r="BE7" s="227"/>
      <c r="BS7" s="17" t="s">
        <v>708</v>
      </c>
    </row>
    <row r="8" spans="2:71" ht="14.25" customHeight="1">
      <c r="B8" s="21"/>
      <c r="C8" s="22"/>
      <c r="D8" s="30" t="s">
        <v>709</v>
      </c>
      <c r="E8" s="22"/>
      <c r="F8" s="22"/>
      <c r="G8" s="22"/>
      <c r="H8" s="22"/>
      <c r="I8" s="22"/>
      <c r="J8" s="22"/>
      <c r="K8" s="28" t="s">
        <v>710</v>
      </c>
      <c r="L8" s="22"/>
      <c r="M8" s="22"/>
      <c r="N8" s="22"/>
      <c r="O8" s="22"/>
      <c r="P8" s="22"/>
      <c r="Q8" s="22"/>
      <c r="R8" s="22"/>
      <c r="S8" s="22"/>
      <c r="T8" s="22"/>
      <c r="U8" s="22"/>
      <c r="V8" s="22"/>
      <c r="W8" s="22"/>
      <c r="X8" s="22"/>
      <c r="Y8" s="22"/>
      <c r="Z8" s="22"/>
      <c r="AA8" s="22"/>
      <c r="AB8" s="22"/>
      <c r="AC8" s="22"/>
      <c r="AD8" s="22"/>
      <c r="AE8" s="22"/>
      <c r="AF8" s="22"/>
      <c r="AG8" s="22"/>
      <c r="AH8" s="22"/>
      <c r="AI8" s="22"/>
      <c r="AJ8" s="22"/>
      <c r="AK8" s="30" t="s">
        <v>711</v>
      </c>
      <c r="AL8" s="22"/>
      <c r="AM8" s="22"/>
      <c r="AN8" s="31" t="s">
        <v>712</v>
      </c>
      <c r="AO8" s="22"/>
      <c r="AP8" s="22"/>
      <c r="AQ8" s="24"/>
      <c r="BE8" s="227"/>
      <c r="BS8" s="17" t="s">
        <v>713</v>
      </c>
    </row>
    <row r="9" spans="2:71" ht="14.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27"/>
      <c r="BS9" s="17" t="s">
        <v>714</v>
      </c>
    </row>
    <row r="10" spans="2:71" ht="14.25" customHeight="1">
      <c r="B10" s="21"/>
      <c r="C10" s="22"/>
      <c r="D10" s="30" t="s">
        <v>715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716</v>
      </c>
      <c r="AL10" s="22"/>
      <c r="AM10" s="22"/>
      <c r="AN10" s="28" t="s">
        <v>707</v>
      </c>
      <c r="AO10" s="22"/>
      <c r="AP10" s="22"/>
      <c r="AQ10" s="24"/>
      <c r="BE10" s="227"/>
      <c r="BS10" s="17" t="s">
        <v>703</v>
      </c>
    </row>
    <row r="11" spans="2:71" ht="18" customHeight="1">
      <c r="B11" s="21"/>
      <c r="C11" s="22"/>
      <c r="D11" s="22"/>
      <c r="E11" s="28" t="s">
        <v>717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718</v>
      </c>
      <c r="AL11" s="22"/>
      <c r="AM11" s="22"/>
      <c r="AN11" s="28" t="s">
        <v>707</v>
      </c>
      <c r="AO11" s="22"/>
      <c r="AP11" s="22"/>
      <c r="AQ11" s="24"/>
      <c r="BE11" s="227"/>
      <c r="BS11" s="17" t="s">
        <v>703</v>
      </c>
    </row>
    <row r="12" spans="2:71" ht="6.7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27"/>
      <c r="BS12" s="17" t="s">
        <v>703</v>
      </c>
    </row>
    <row r="13" spans="2:71" ht="14.25" customHeight="1">
      <c r="B13" s="21"/>
      <c r="C13" s="22"/>
      <c r="D13" s="30" t="s">
        <v>719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716</v>
      </c>
      <c r="AL13" s="22"/>
      <c r="AM13" s="22"/>
      <c r="AN13" s="32" t="s">
        <v>720</v>
      </c>
      <c r="AO13" s="22"/>
      <c r="AP13" s="22"/>
      <c r="AQ13" s="24"/>
      <c r="BE13" s="227"/>
      <c r="BS13" s="17" t="s">
        <v>703</v>
      </c>
    </row>
    <row r="14" spans="2:71" ht="15">
      <c r="B14" s="21"/>
      <c r="C14" s="22"/>
      <c r="D14" s="22"/>
      <c r="E14" s="233" t="s">
        <v>720</v>
      </c>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30" t="s">
        <v>718</v>
      </c>
      <c r="AL14" s="22"/>
      <c r="AM14" s="22"/>
      <c r="AN14" s="32" t="s">
        <v>720</v>
      </c>
      <c r="AO14" s="22"/>
      <c r="AP14" s="22"/>
      <c r="AQ14" s="24"/>
      <c r="BE14" s="227"/>
      <c r="BS14" s="17" t="s">
        <v>703</v>
      </c>
    </row>
    <row r="15" spans="2:71" ht="6.7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27"/>
      <c r="BS15" s="17" t="s">
        <v>689</v>
      </c>
    </row>
    <row r="16" spans="2:71" ht="14.25" customHeight="1">
      <c r="B16" s="21"/>
      <c r="C16" s="22"/>
      <c r="D16" s="30" t="s">
        <v>721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716</v>
      </c>
      <c r="AL16" s="22"/>
      <c r="AM16" s="22"/>
      <c r="AN16" s="28" t="s">
        <v>722</v>
      </c>
      <c r="AO16" s="22"/>
      <c r="AP16" s="22"/>
      <c r="AQ16" s="24"/>
      <c r="BE16" s="227"/>
      <c r="BS16" s="17" t="s">
        <v>689</v>
      </c>
    </row>
    <row r="17" spans="2:71" ht="18" customHeight="1">
      <c r="B17" s="21"/>
      <c r="C17" s="22"/>
      <c r="D17" s="22"/>
      <c r="E17" s="28" t="s">
        <v>723</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718</v>
      </c>
      <c r="AL17" s="22"/>
      <c r="AM17" s="22"/>
      <c r="AN17" s="28" t="s">
        <v>707</v>
      </c>
      <c r="AO17" s="22"/>
      <c r="AP17" s="22"/>
      <c r="AQ17" s="24"/>
      <c r="BE17" s="227"/>
      <c r="BS17" s="17" t="s">
        <v>724</v>
      </c>
    </row>
    <row r="18" spans="2:71" ht="6.7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27"/>
      <c r="BS18" s="17" t="s">
        <v>691</v>
      </c>
    </row>
    <row r="19" spans="2:71" ht="14.25" customHeight="1">
      <c r="B19" s="21"/>
      <c r="C19" s="22"/>
      <c r="D19" s="30" t="s">
        <v>725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27"/>
      <c r="BS19" s="17" t="s">
        <v>691</v>
      </c>
    </row>
    <row r="20" spans="2:71" ht="22.5" customHeight="1">
      <c r="B20" s="21"/>
      <c r="C20" s="22"/>
      <c r="D20" s="22"/>
      <c r="E20" s="234" t="s">
        <v>707</v>
      </c>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2"/>
      <c r="AP20" s="22"/>
      <c r="AQ20" s="24"/>
      <c r="BE20" s="227"/>
      <c r="BS20" s="17" t="s">
        <v>689</v>
      </c>
    </row>
    <row r="21" spans="2:57" ht="6.7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27"/>
    </row>
    <row r="22" spans="2:57" ht="6.7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27"/>
    </row>
    <row r="23" spans="2:57" s="1" customFormat="1" ht="25.5" customHeight="1">
      <c r="B23" s="34"/>
      <c r="C23" s="35"/>
      <c r="D23" s="36" t="s">
        <v>726</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35">
        <f>ROUND(AG51,2)</f>
        <v>0</v>
      </c>
      <c r="AL23" s="236"/>
      <c r="AM23" s="236"/>
      <c r="AN23" s="236"/>
      <c r="AO23" s="236"/>
      <c r="AP23" s="35"/>
      <c r="AQ23" s="38"/>
      <c r="BE23" s="228"/>
    </row>
    <row r="24" spans="2:57" s="1" customFormat="1" ht="6.7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28"/>
    </row>
    <row r="25" spans="2:57" s="1" customFormat="1" ht="13.5">
      <c r="B25" s="34"/>
      <c r="C25" s="35"/>
      <c r="D25" s="35"/>
      <c r="E25" s="35"/>
      <c r="F25" s="35"/>
      <c r="G25" s="35"/>
      <c r="H25" s="35"/>
      <c r="I25" s="35"/>
      <c r="J25" s="35"/>
      <c r="K25" s="35"/>
      <c r="L25" s="139" t="s">
        <v>727</v>
      </c>
      <c r="M25" s="140"/>
      <c r="N25" s="140"/>
      <c r="O25" s="140"/>
      <c r="P25" s="35"/>
      <c r="Q25" s="35"/>
      <c r="R25" s="35"/>
      <c r="S25" s="35"/>
      <c r="T25" s="35"/>
      <c r="U25" s="35"/>
      <c r="V25" s="35"/>
      <c r="W25" s="139" t="s">
        <v>728</v>
      </c>
      <c r="X25" s="140"/>
      <c r="Y25" s="140"/>
      <c r="Z25" s="140"/>
      <c r="AA25" s="140"/>
      <c r="AB25" s="140"/>
      <c r="AC25" s="140"/>
      <c r="AD25" s="140"/>
      <c r="AE25" s="140"/>
      <c r="AF25" s="35"/>
      <c r="AG25" s="35"/>
      <c r="AH25" s="35"/>
      <c r="AI25" s="35"/>
      <c r="AJ25" s="35"/>
      <c r="AK25" s="139" t="s">
        <v>729</v>
      </c>
      <c r="AL25" s="140"/>
      <c r="AM25" s="140"/>
      <c r="AN25" s="140"/>
      <c r="AO25" s="140"/>
      <c r="AP25" s="35"/>
      <c r="AQ25" s="38"/>
      <c r="BE25" s="228"/>
    </row>
    <row r="26" spans="2:57" s="2" customFormat="1" ht="14.25" customHeight="1">
      <c r="B26" s="40"/>
      <c r="C26" s="41"/>
      <c r="D26" s="42" t="s">
        <v>730</v>
      </c>
      <c r="E26" s="41"/>
      <c r="F26" s="42" t="s">
        <v>731</v>
      </c>
      <c r="G26" s="41"/>
      <c r="H26" s="41"/>
      <c r="I26" s="41"/>
      <c r="J26" s="41"/>
      <c r="K26" s="41"/>
      <c r="L26" s="106">
        <v>0.21</v>
      </c>
      <c r="M26" s="107"/>
      <c r="N26" s="107"/>
      <c r="O26" s="107"/>
      <c r="P26" s="41"/>
      <c r="Q26" s="41"/>
      <c r="R26" s="41"/>
      <c r="S26" s="41"/>
      <c r="T26" s="41"/>
      <c r="U26" s="41"/>
      <c r="V26" s="41"/>
      <c r="W26" s="108">
        <f>ROUND(AZ51,2)</f>
        <v>0</v>
      </c>
      <c r="X26" s="107"/>
      <c r="Y26" s="107"/>
      <c r="Z26" s="107"/>
      <c r="AA26" s="107"/>
      <c r="AB26" s="107"/>
      <c r="AC26" s="107"/>
      <c r="AD26" s="107"/>
      <c r="AE26" s="107"/>
      <c r="AF26" s="41"/>
      <c r="AG26" s="41"/>
      <c r="AH26" s="41"/>
      <c r="AI26" s="41"/>
      <c r="AJ26" s="41"/>
      <c r="AK26" s="108">
        <f>ROUND(AV51,2)</f>
        <v>0</v>
      </c>
      <c r="AL26" s="107"/>
      <c r="AM26" s="107"/>
      <c r="AN26" s="107"/>
      <c r="AO26" s="107"/>
      <c r="AP26" s="41"/>
      <c r="AQ26" s="43"/>
      <c r="BE26" s="229"/>
    </row>
    <row r="27" spans="2:57" s="2" customFormat="1" ht="14.25" customHeight="1">
      <c r="B27" s="40"/>
      <c r="C27" s="41"/>
      <c r="D27" s="41"/>
      <c r="E27" s="41"/>
      <c r="F27" s="42" t="s">
        <v>732</v>
      </c>
      <c r="G27" s="41"/>
      <c r="H27" s="41"/>
      <c r="I27" s="41"/>
      <c r="J27" s="41"/>
      <c r="K27" s="41"/>
      <c r="L27" s="106">
        <v>0.15</v>
      </c>
      <c r="M27" s="107"/>
      <c r="N27" s="107"/>
      <c r="O27" s="107"/>
      <c r="P27" s="41"/>
      <c r="Q27" s="41"/>
      <c r="R27" s="41"/>
      <c r="S27" s="41"/>
      <c r="T27" s="41"/>
      <c r="U27" s="41"/>
      <c r="V27" s="41"/>
      <c r="W27" s="108">
        <f>ROUND(BA51,2)</f>
        <v>0</v>
      </c>
      <c r="X27" s="107"/>
      <c r="Y27" s="107"/>
      <c r="Z27" s="107"/>
      <c r="AA27" s="107"/>
      <c r="AB27" s="107"/>
      <c r="AC27" s="107"/>
      <c r="AD27" s="107"/>
      <c r="AE27" s="107"/>
      <c r="AF27" s="41"/>
      <c r="AG27" s="41"/>
      <c r="AH27" s="41"/>
      <c r="AI27" s="41"/>
      <c r="AJ27" s="41"/>
      <c r="AK27" s="108">
        <f>ROUND(AW51,2)</f>
        <v>0</v>
      </c>
      <c r="AL27" s="107"/>
      <c r="AM27" s="107"/>
      <c r="AN27" s="107"/>
      <c r="AO27" s="107"/>
      <c r="AP27" s="41"/>
      <c r="AQ27" s="43"/>
      <c r="BE27" s="229"/>
    </row>
    <row r="28" spans="2:57" s="2" customFormat="1" ht="14.25" customHeight="1" hidden="1">
      <c r="B28" s="40"/>
      <c r="C28" s="41"/>
      <c r="D28" s="41"/>
      <c r="E28" s="41"/>
      <c r="F28" s="42" t="s">
        <v>733</v>
      </c>
      <c r="G28" s="41"/>
      <c r="H28" s="41"/>
      <c r="I28" s="41"/>
      <c r="J28" s="41"/>
      <c r="K28" s="41"/>
      <c r="L28" s="106">
        <v>0.21</v>
      </c>
      <c r="M28" s="107"/>
      <c r="N28" s="107"/>
      <c r="O28" s="107"/>
      <c r="P28" s="41"/>
      <c r="Q28" s="41"/>
      <c r="R28" s="41"/>
      <c r="S28" s="41"/>
      <c r="T28" s="41"/>
      <c r="U28" s="41"/>
      <c r="V28" s="41"/>
      <c r="W28" s="108">
        <f>ROUND(BB51,2)</f>
        <v>0</v>
      </c>
      <c r="X28" s="107"/>
      <c r="Y28" s="107"/>
      <c r="Z28" s="107"/>
      <c r="AA28" s="107"/>
      <c r="AB28" s="107"/>
      <c r="AC28" s="107"/>
      <c r="AD28" s="107"/>
      <c r="AE28" s="107"/>
      <c r="AF28" s="41"/>
      <c r="AG28" s="41"/>
      <c r="AH28" s="41"/>
      <c r="AI28" s="41"/>
      <c r="AJ28" s="41"/>
      <c r="AK28" s="108">
        <v>0</v>
      </c>
      <c r="AL28" s="107"/>
      <c r="AM28" s="107"/>
      <c r="AN28" s="107"/>
      <c r="AO28" s="107"/>
      <c r="AP28" s="41"/>
      <c r="AQ28" s="43"/>
      <c r="BE28" s="229"/>
    </row>
    <row r="29" spans="2:57" s="2" customFormat="1" ht="14.25" customHeight="1" hidden="1">
      <c r="B29" s="40"/>
      <c r="C29" s="41"/>
      <c r="D29" s="41"/>
      <c r="E29" s="41"/>
      <c r="F29" s="42" t="s">
        <v>734</v>
      </c>
      <c r="G29" s="41"/>
      <c r="H29" s="41"/>
      <c r="I29" s="41"/>
      <c r="J29" s="41"/>
      <c r="K29" s="41"/>
      <c r="L29" s="106">
        <v>0.15</v>
      </c>
      <c r="M29" s="107"/>
      <c r="N29" s="107"/>
      <c r="O29" s="107"/>
      <c r="P29" s="41"/>
      <c r="Q29" s="41"/>
      <c r="R29" s="41"/>
      <c r="S29" s="41"/>
      <c r="T29" s="41"/>
      <c r="U29" s="41"/>
      <c r="V29" s="41"/>
      <c r="W29" s="108">
        <f>ROUND(BC51,2)</f>
        <v>0</v>
      </c>
      <c r="X29" s="107"/>
      <c r="Y29" s="107"/>
      <c r="Z29" s="107"/>
      <c r="AA29" s="107"/>
      <c r="AB29" s="107"/>
      <c r="AC29" s="107"/>
      <c r="AD29" s="107"/>
      <c r="AE29" s="107"/>
      <c r="AF29" s="41"/>
      <c r="AG29" s="41"/>
      <c r="AH29" s="41"/>
      <c r="AI29" s="41"/>
      <c r="AJ29" s="41"/>
      <c r="AK29" s="108">
        <v>0</v>
      </c>
      <c r="AL29" s="107"/>
      <c r="AM29" s="107"/>
      <c r="AN29" s="107"/>
      <c r="AO29" s="107"/>
      <c r="AP29" s="41"/>
      <c r="AQ29" s="43"/>
      <c r="BE29" s="229"/>
    </row>
    <row r="30" spans="2:57" s="2" customFormat="1" ht="14.25" customHeight="1" hidden="1">
      <c r="B30" s="40"/>
      <c r="C30" s="41"/>
      <c r="D30" s="41"/>
      <c r="E30" s="41"/>
      <c r="F30" s="42" t="s">
        <v>735</v>
      </c>
      <c r="G30" s="41"/>
      <c r="H30" s="41"/>
      <c r="I30" s="41"/>
      <c r="J30" s="41"/>
      <c r="K30" s="41"/>
      <c r="L30" s="106">
        <v>0</v>
      </c>
      <c r="M30" s="107"/>
      <c r="N30" s="107"/>
      <c r="O30" s="107"/>
      <c r="P30" s="41"/>
      <c r="Q30" s="41"/>
      <c r="R30" s="41"/>
      <c r="S30" s="41"/>
      <c r="T30" s="41"/>
      <c r="U30" s="41"/>
      <c r="V30" s="41"/>
      <c r="W30" s="108">
        <f>ROUND(BD51,2)</f>
        <v>0</v>
      </c>
      <c r="X30" s="107"/>
      <c r="Y30" s="107"/>
      <c r="Z30" s="107"/>
      <c r="AA30" s="107"/>
      <c r="AB30" s="107"/>
      <c r="AC30" s="107"/>
      <c r="AD30" s="107"/>
      <c r="AE30" s="107"/>
      <c r="AF30" s="41"/>
      <c r="AG30" s="41"/>
      <c r="AH30" s="41"/>
      <c r="AI30" s="41"/>
      <c r="AJ30" s="41"/>
      <c r="AK30" s="108">
        <v>0</v>
      </c>
      <c r="AL30" s="107"/>
      <c r="AM30" s="107"/>
      <c r="AN30" s="107"/>
      <c r="AO30" s="107"/>
      <c r="AP30" s="41"/>
      <c r="AQ30" s="43"/>
      <c r="BE30" s="229"/>
    </row>
    <row r="31" spans="2:57" s="1" customFormat="1" ht="6.7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28"/>
    </row>
    <row r="32" spans="2:57" s="1" customFormat="1" ht="25.5" customHeight="1">
      <c r="B32" s="34"/>
      <c r="C32" s="44"/>
      <c r="D32" s="45" t="s">
        <v>736</v>
      </c>
      <c r="E32" s="46"/>
      <c r="F32" s="46"/>
      <c r="G32" s="46"/>
      <c r="H32" s="46"/>
      <c r="I32" s="46"/>
      <c r="J32" s="46"/>
      <c r="K32" s="46"/>
      <c r="L32" s="46"/>
      <c r="M32" s="46"/>
      <c r="N32" s="46"/>
      <c r="O32" s="46"/>
      <c r="P32" s="46"/>
      <c r="Q32" s="46"/>
      <c r="R32" s="46"/>
      <c r="S32" s="46"/>
      <c r="T32" s="47" t="s">
        <v>737</v>
      </c>
      <c r="U32" s="46"/>
      <c r="V32" s="46"/>
      <c r="W32" s="46"/>
      <c r="X32" s="237" t="s">
        <v>738</v>
      </c>
      <c r="Y32" s="238"/>
      <c r="Z32" s="238"/>
      <c r="AA32" s="238"/>
      <c r="AB32" s="238"/>
      <c r="AC32" s="46"/>
      <c r="AD32" s="46"/>
      <c r="AE32" s="46"/>
      <c r="AF32" s="46"/>
      <c r="AG32" s="46"/>
      <c r="AH32" s="46"/>
      <c r="AI32" s="46"/>
      <c r="AJ32" s="46"/>
      <c r="AK32" s="239">
        <f>SUM(AK23:AK30)</f>
        <v>0</v>
      </c>
      <c r="AL32" s="238"/>
      <c r="AM32" s="238"/>
      <c r="AN32" s="238"/>
      <c r="AO32" s="240"/>
      <c r="AP32" s="44"/>
      <c r="AQ32" s="49"/>
      <c r="BE32" s="228"/>
    </row>
    <row r="33" spans="2:43" s="1" customFormat="1" ht="6.7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75" customHeight="1">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2"/>
    </row>
    <row r="38" spans="2:44" s="1" customFormat="1" ht="6.75" customHeight="1">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34"/>
    </row>
    <row r="39" spans="2:44" s="1" customFormat="1" ht="36.75" customHeight="1">
      <c r="B39" s="34"/>
      <c r="C39" s="55" t="s">
        <v>739</v>
      </c>
      <c r="AR39" s="34"/>
    </row>
    <row r="40" spans="2:44" s="1" customFormat="1" ht="6.75" customHeight="1">
      <c r="B40" s="34"/>
      <c r="AR40" s="34"/>
    </row>
    <row r="41" spans="2:44" s="3" customFormat="1" ht="14.25" customHeight="1">
      <c r="B41" s="56"/>
      <c r="C41" s="57" t="s">
        <v>698</v>
      </c>
      <c r="L41" s="3" t="str">
        <f>K5</f>
        <v>2017_16</v>
      </c>
      <c r="AR41" s="56"/>
    </row>
    <row r="42" spans="2:44" s="4" customFormat="1" ht="36.75" customHeight="1">
      <c r="B42" s="58"/>
      <c r="C42" s="59" t="s">
        <v>701</v>
      </c>
      <c r="L42" s="241" t="str">
        <f>K6</f>
        <v>II/183 CHRASTAVICE - OPRAVA</v>
      </c>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R42" s="58"/>
    </row>
    <row r="43" spans="2:44" s="1" customFormat="1" ht="6.75" customHeight="1">
      <c r="B43" s="34"/>
      <c r="AR43" s="34"/>
    </row>
    <row r="44" spans="2:44" s="1" customFormat="1" ht="15">
      <c r="B44" s="34"/>
      <c r="C44" s="57" t="s">
        <v>709</v>
      </c>
      <c r="L44" s="60" t="str">
        <f>IF(K8="","",K8)</f>
        <v>Chrastavice</v>
      </c>
      <c r="AI44" s="57" t="s">
        <v>711</v>
      </c>
      <c r="AM44" s="243" t="str">
        <f>IF(AN8="","",AN8)</f>
        <v>17.10.2017</v>
      </c>
      <c r="AN44" s="228"/>
      <c r="AR44" s="34"/>
    </row>
    <row r="45" spans="2:44" s="1" customFormat="1" ht="6.75" customHeight="1">
      <c r="B45" s="34"/>
      <c r="AR45" s="34"/>
    </row>
    <row r="46" spans="2:56" s="1" customFormat="1" ht="15">
      <c r="B46" s="34"/>
      <c r="C46" s="57" t="s">
        <v>715</v>
      </c>
      <c r="L46" s="3" t="str">
        <f>IF(E11="","",E11)</f>
        <v>SÚS Plzeňského kraje, p.o.</v>
      </c>
      <c r="AI46" s="57" t="s">
        <v>721</v>
      </c>
      <c r="AM46" s="244" t="str">
        <f>IF(E17="","",E17)</f>
        <v>Ing. Jaroslav Rojt</v>
      </c>
      <c r="AN46" s="228"/>
      <c r="AO46" s="228"/>
      <c r="AP46" s="228"/>
      <c r="AR46" s="34"/>
      <c r="AS46" s="245" t="s">
        <v>740</v>
      </c>
      <c r="AT46" s="246"/>
      <c r="AU46" s="62"/>
      <c r="AV46" s="62"/>
      <c r="AW46" s="62"/>
      <c r="AX46" s="62"/>
      <c r="AY46" s="62"/>
      <c r="AZ46" s="62"/>
      <c r="BA46" s="62"/>
      <c r="BB46" s="62"/>
      <c r="BC46" s="62"/>
      <c r="BD46" s="63"/>
    </row>
    <row r="47" spans="2:56" s="1" customFormat="1" ht="15">
      <c r="B47" s="34"/>
      <c r="C47" s="57" t="s">
        <v>719</v>
      </c>
      <c r="L47" s="3">
        <f>IF(E14="Vyplň údaj","",E14)</f>
      </c>
      <c r="AR47" s="34"/>
      <c r="AS47" s="247"/>
      <c r="AT47" s="140"/>
      <c r="AU47" s="35"/>
      <c r="AV47" s="35"/>
      <c r="AW47" s="35"/>
      <c r="AX47" s="35"/>
      <c r="AY47" s="35"/>
      <c r="AZ47" s="35"/>
      <c r="BA47" s="35"/>
      <c r="BB47" s="35"/>
      <c r="BC47" s="35"/>
      <c r="BD47" s="65"/>
    </row>
    <row r="48" spans="2:56" s="1" customFormat="1" ht="10.5" customHeight="1">
      <c r="B48" s="34"/>
      <c r="AR48" s="34"/>
      <c r="AS48" s="247"/>
      <c r="AT48" s="140"/>
      <c r="AU48" s="35"/>
      <c r="AV48" s="35"/>
      <c r="AW48" s="35"/>
      <c r="AX48" s="35"/>
      <c r="AY48" s="35"/>
      <c r="AZ48" s="35"/>
      <c r="BA48" s="35"/>
      <c r="BB48" s="35"/>
      <c r="BC48" s="35"/>
      <c r="BD48" s="65"/>
    </row>
    <row r="49" spans="2:56" s="1" customFormat="1" ht="29.25" customHeight="1">
      <c r="B49" s="34"/>
      <c r="C49" s="248" t="s">
        <v>741</v>
      </c>
      <c r="D49" s="238"/>
      <c r="E49" s="238"/>
      <c r="F49" s="238"/>
      <c r="G49" s="238"/>
      <c r="H49" s="46"/>
      <c r="I49" s="249" t="s">
        <v>742</v>
      </c>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50" t="s">
        <v>743</v>
      </c>
      <c r="AH49" s="238"/>
      <c r="AI49" s="238"/>
      <c r="AJ49" s="238"/>
      <c r="AK49" s="238"/>
      <c r="AL49" s="238"/>
      <c r="AM49" s="238"/>
      <c r="AN49" s="249" t="s">
        <v>744</v>
      </c>
      <c r="AO49" s="238"/>
      <c r="AP49" s="238"/>
      <c r="AQ49" s="66" t="s">
        <v>745</v>
      </c>
      <c r="AR49" s="34"/>
      <c r="AS49" s="67" t="s">
        <v>746</v>
      </c>
      <c r="AT49" s="68" t="s">
        <v>747</v>
      </c>
      <c r="AU49" s="68" t="s">
        <v>748</v>
      </c>
      <c r="AV49" s="68" t="s">
        <v>749</v>
      </c>
      <c r="AW49" s="68" t="s">
        <v>750</v>
      </c>
      <c r="AX49" s="68" t="s">
        <v>751</v>
      </c>
      <c r="AY49" s="68" t="s">
        <v>752</v>
      </c>
      <c r="AZ49" s="68" t="s">
        <v>753</v>
      </c>
      <c r="BA49" s="68" t="s">
        <v>754</v>
      </c>
      <c r="BB49" s="68" t="s">
        <v>755</v>
      </c>
      <c r="BC49" s="68" t="s">
        <v>756</v>
      </c>
      <c r="BD49" s="69" t="s">
        <v>757</v>
      </c>
    </row>
    <row r="50" spans="2:56" s="1" customFormat="1" ht="10.5" customHeight="1">
      <c r="B50" s="34"/>
      <c r="AR50" s="34"/>
      <c r="AS50" s="70"/>
      <c r="AT50" s="62"/>
      <c r="AU50" s="62"/>
      <c r="AV50" s="62"/>
      <c r="AW50" s="62"/>
      <c r="AX50" s="62"/>
      <c r="AY50" s="62"/>
      <c r="AZ50" s="62"/>
      <c r="BA50" s="62"/>
      <c r="BB50" s="62"/>
      <c r="BC50" s="62"/>
      <c r="BD50" s="63"/>
    </row>
    <row r="51" spans="2:90" s="4" customFormat="1" ht="32.25" customHeight="1">
      <c r="B51" s="58"/>
      <c r="C51" s="71" t="s">
        <v>758</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254">
        <f>ROUND(AG52,2)</f>
        <v>0</v>
      </c>
      <c r="AH51" s="254"/>
      <c r="AI51" s="254"/>
      <c r="AJ51" s="254"/>
      <c r="AK51" s="254"/>
      <c r="AL51" s="254"/>
      <c r="AM51" s="254"/>
      <c r="AN51" s="255">
        <f>SUM(AG51,AT51)</f>
        <v>0</v>
      </c>
      <c r="AO51" s="255"/>
      <c r="AP51" s="255"/>
      <c r="AQ51" s="73" t="s">
        <v>707</v>
      </c>
      <c r="AR51" s="58"/>
      <c r="AS51" s="74">
        <f>ROUND(AS52,2)</f>
        <v>0</v>
      </c>
      <c r="AT51" s="75">
        <f>ROUND(SUM(AV51:AW51),2)</f>
        <v>0</v>
      </c>
      <c r="AU51" s="76">
        <f>ROUND(AU52,5)</f>
        <v>0</v>
      </c>
      <c r="AV51" s="75">
        <f>ROUND(AZ51*L26,2)</f>
        <v>0</v>
      </c>
      <c r="AW51" s="75">
        <f>ROUND(BA51*L27,2)</f>
        <v>0</v>
      </c>
      <c r="AX51" s="75">
        <f>ROUND(BB51*L26,2)</f>
        <v>0</v>
      </c>
      <c r="AY51" s="75">
        <f>ROUND(BC51*L27,2)</f>
        <v>0</v>
      </c>
      <c r="AZ51" s="75">
        <f>ROUND(AZ52,2)</f>
        <v>0</v>
      </c>
      <c r="BA51" s="75">
        <f>ROUND(BA52,2)</f>
        <v>0</v>
      </c>
      <c r="BB51" s="75">
        <f>ROUND(BB52,2)</f>
        <v>0</v>
      </c>
      <c r="BC51" s="75">
        <f>ROUND(BC52,2)</f>
        <v>0</v>
      </c>
      <c r="BD51" s="77">
        <f>ROUND(BD52,2)</f>
        <v>0</v>
      </c>
      <c r="BS51" s="59" t="s">
        <v>759</v>
      </c>
      <c r="BT51" s="59" t="s">
        <v>760</v>
      </c>
      <c r="BV51" s="59" t="s">
        <v>761</v>
      </c>
      <c r="BW51" s="59" t="s">
        <v>690</v>
      </c>
      <c r="BX51" s="59" t="s">
        <v>762</v>
      </c>
      <c r="CL51" s="59" t="s">
        <v>705</v>
      </c>
    </row>
    <row r="52" spans="1:90" s="5" customFormat="1" ht="27" customHeight="1">
      <c r="A52" s="259" t="s">
        <v>44</v>
      </c>
      <c r="B52" s="78"/>
      <c r="C52" s="79"/>
      <c r="D52" s="253" t="s">
        <v>699</v>
      </c>
      <c r="E52" s="252"/>
      <c r="F52" s="252"/>
      <c r="G52" s="252"/>
      <c r="H52" s="252"/>
      <c r="I52" s="80"/>
      <c r="J52" s="253" t="s">
        <v>702</v>
      </c>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1">
        <f>'2017_16 - II-183 CHRASTAV...'!J25</f>
        <v>0</v>
      </c>
      <c r="AH52" s="252"/>
      <c r="AI52" s="252"/>
      <c r="AJ52" s="252"/>
      <c r="AK52" s="252"/>
      <c r="AL52" s="252"/>
      <c r="AM52" s="252"/>
      <c r="AN52" s="251">
        <f>SUM(AG52,AT52)</f>
        <v>0</v>
      </c>
      <c r="AO52" s="252"/>
      <c r="AP52" s="252"/>
      <c r="AQ52" s="81" t="s">
        <v>763</v>
      </c>
      <c r="AR52" s="78"/>
      <c r="AS52" s="82">
        <v>0</v>
      </c>
      <c r="AT52" s="83">
        <f>ROUND(SUM(AV52:AW52),2)</f>
        <v>0</v>
      </c>
      <c r="AU52" s="84">
        <f>'2017_16 - II-183 CHRASTAV...'!P83</f>
        <v>0</v>
      </c>
      <c r="AV52" s="83">
        <f>'2017_16 - II-183 CHRASTAV...'!J28</f>
        <v>0</v>
      </c>
      <c r="AW52" s="83">
        <f>'2017_16 - II-183 CHRASTAV...'!J29</f>
        <v>0</v>
      </c>
      <c r="AX52" s="83">
        <f>'2017_16 - II-183 CHRASTAV...'!J30</f>
        <v>0</v>
      </c>
      <c r="AY52" s="83">
        <f>'2017_16 - II-183 CHRASTAV...'!J31</f>
        <v>0</v>
      </c>
      <c r="AZ52" s="83">
        <f>'2017_16 - II-183 CHRASTAV...'!F28</f>
        <v>0</v>
      </c>
      <c r="BA52" s="83">
        <f>'2017_16 - II-183 CHRASTAV...'!F29</f>
        <v>0</v>
      </c>
      <c r="BB52" s="83">
        <f>'2017_16 - II-183 CHRASTAV...'!F30</f>
        <v>0</v>
      </c>
      <c r="BC52" s="83">
        <f>'2017_16 - II-183 CHRASTAV...'!F31</f>
        <v>0</v>
      </c>
      <c r="BD52" s="85">
        <f>'2017_16 - II-183 CHRASTAV...'!F32</f>
        <v>0</v>
      </c>
      <c r="BT52" s="86" t="s">
        <v>708</v>
      </c>
      <c r="BU52" s="86" t="s">
        <v>764</v>
      </c>
      <c r="BV52" s="86" t="s">
        <v>761</v>
      </c>
      <c r="BW52" s="86" t="s">
        <v>690</v>
      </c>
      <c r="BX52" s="86" t="s">
        <v>762</v>
      </c>
      <c r="CL52" s="86" t="s">
        <v>705</v>
      </c>
    </row>
    <row r="53" spans="2:44" s="1" customFormat="1" ht="30" customHeight="1">
      <c r="B53" s="34"/>
      <c r="AR53" s="34"/>
    </row>
    <row r="54" spans="2:44" s="1" customFormat="1" ht="6.75" customHeight="1">
      <c r="B54" s="5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34"/>
    </row>
  </sheetData>
  <sheetProtection password="CC35" sheet="1" objects="1" scenarios="1" formatColumns="0" formatRows="0" sort="0" autoFilter="0"/>
  <mergeCells count="41">
    <mergeCell ref="AG51:AM51"/>
    <mergeCell ref="AN51:AP51"/>
    <mergeCell ref="AR2:BE2"/>
    <mergeCell ref="AN52:AP52"/>
    <mergeCell ref="AG52:AM52"/>
    <mergeCell ref="D52:H52"/>
    <mergeCell ref="J52:AF52"/>
    <mergeCell ref="C49:G49"/>
    <mergeCell ref="I49:AF49"/>
    <mergeCell ref="AG49:AM49"/>
    <mergeCell ref="AN49:AP49"/>
    <mergeCell ref="L42:AO42"/>
    <mergeCell ref="AM44:AN44"/>
    <mergeCell ref="AM46:AP46"/>
    <mergeCell ref="AS46:AT48"/>
    <mergeCell ref="L30:O30"/>
    <mergeCell ref="W30:AE30"/>
    <mergeCell ref="AK30:AO30"/>
    <mergeCell ref="X32:AB32"/>
    <mergeCell ref="AK32:AO32"/>
    <mergeCell ref="L28:O28"/>
    <mergeCell ref="W28:AE28"/>
    <mergeCell ref="AK28:AO28"/>
    <mergeCell ref="L29:O29"/>
    <mergeCell ref="W29:AE29"/>
    <mergeCell ref="AK29:AO29"/>
    <mergeCell ref="W26:AE26"/>
    <mergeCell ref="AK26:AO26"/>
    <mergeCell ref="L27:O27"/>
    <mergeCell ref="W27:AE27"/>
    <mergeCell ref="AK27:AO27"/>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2017_16 - II-183 CHRASTAV...'!C2" tooltip="2017_16 - II-183 CHRASTAV..."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549"/>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8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61"/>
      <c r="C1" s="261"/>
      <c r="D1" s="260" t="s">
        <v>686</v>
      </c>
      <c r="E1" s="261"/>
      <c r="F1" s="262" t="s">
        <v>45</v>
      </c>
      <c r="G1" s="267" t="s">
        <v>46</v>
      </c>
      <c r="H1" s="267"/>
      <c r="I1" s="268"/>
      <c r="J1" s="262" t="s">
        <v>47</v>
      </c>
      <c r="K1" s="260" t="s">
        <v>765</v>
      </c>
      <c r="L1" s="262" t="s">
        <v>48</v>
      </c>
      <c r="M1" s="262"/>
      <c r="N1" s="262"/>
      <c r="O1" s="262"/>
      <c r="P1" s="262"/>
      <c r="Q1" s="262"/>
      <c r="R1" s="262"/>
      <c r="S1" s="262"/>
      <c r="T1" s="262"/>
      <c r="U1" s="258"/>
      <c r="V1" s="258"/>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27"/>
      <c r="M2" s="227"/>
      <c r="N2" s="227"/>
      <c r="O2" s="227"/>
      <c r="P2" s="227"/>
      <c r="Q2" s="227"/>
      <c r="R2" s="227"/>
      <c r="S2" s="227"/>
      <c r="T2" s="227"/>
      <c r="U2" s="227"/>
      <c r="V2" s="227"/>
      <c r="AT2" s="17" t="s">
        <v>690</v>
      </c>
    </row>
    <row r="3" spans="2:46" ht="6.75" customHeight="1">
      <c r="B3" s="18"/>
      <c r="C3" s="19"/>
      <c r="D3" s="19"/>
      <c r="E3" s="19"/>
      <c r="F3" s="19"/>
      <c r="G3" s="19"/>
      <c r="H3" s="19"/>
      <c r="I3" s="88"/>
      <c r="J3" s="19"/>
      <c r="K3" s="20"/>
      <c r="AT3" s="17" t="s">
        <v>766</v>
      </c>
    </row>
    <row r="4" spans="2:46" ht="36.75" customHeight="1">
      <c r="B4" s="21"/>
      <c r="C4" s="22"/>
      <c r="D4" s="23" t="s">
        <v>767</v>
      </c>
      <c r="E4" s="22"/>
      <c r="F4" s="22"/>
      <c r="G4" s="22"/>
      <c r="H4" s="22"/>
      <c r="I4" s="89"/>
      <c r="J4" s="22"/>
      <c r="K4" s="24"/>
      <c r="M4" s="25" t="s">
        <v>695</v>
      </c>
      <c r="AT4" s="17" t="s">
        <v>689</v>
      </c>
    </row>
    <row r="5" spans="2:11" ht="6.75" customHeight="1">
      <c r="B5" s="21"/>
      <c r="C5" s="22"/>
      <c r="D5" s="22"/>
      <c r="E5" s="22"/>
      <c r="F5" s="22"/>
      <c r="G5" s="22"/>
      <c r="H5" s="22"/>
      <c r="I5" s="89"/>
      <c r="J5" s="22"/>
      <c r="K5" s="24"/>
    </row>
    <row r="6" spans="2:11" s="1" customFormat="1" ht="15">
      <c r="B6" s="34"/>
      <c r="C6" s="35"/>
      <c r="D6" s="30" t="s">
        <v>701</v>
      </c>
      <c r="E6" s="35"/>
      <c r="F6" s="35"/>
      <c r="G6" s="35"/>
      <c r="H6" s="35"/>
      <c r="I6" s="90"/>
      <c r="J6" s="35"/>
      <c r="K6" s="38"/>
    </row>
    <row r="7" spans="2:11" s="1" customFormat="1" ht="36.75" customHeight="1">
      <c r="B7" s="34"/>
      <c r="C7" s="35"/>
      <c r="D7" s="35"/>
      <c r="E7" s="256" t="s">
        <v>702</v>
      </c>
      <c r="F7" s="140"/>
      <c r="G7" s="140"/>
      <c r="H7" s="140"/>
      <c r="I7" s="90"/>
      <c r="J7" s="35"/>
      <c r="K7" s="38"/>
    </row>
    <row r="8" spans="2:11" s="1" customFormat="1" ht="13.5">
      <c r="B8" s="34"/>
      <c r="C8" s="35"/>
      <c r="D8" s="35"/>
      <c r="E8" s="35"/>
      <c r="F8" s="35"/>
      <c r="G8" s="35"/>
      <c r="H8" s="35"/>
      <c r="I8" s="90"/>
      <c r="J8" s="35"/>
      <c r="K8" s="38"/>
    </row>
    <row r="9" spans="2:11" s="1" customFormat="1" ht="14.25" customHeight="1">
      <c r="B9" s="34"/>
      <c r="C9" s="35"/>
      <c r="D9" s="30" t="s">
        <v>704</v>
      </c>
      <c r="E9" s="35"/>
      <c r="F9" s="28" t="s">
        <v>705</v>
      </c>
      <c r="G9" s="35"/>
      <c r="H9" s="35"/>
      <c r="I9" s="91" t="s">
        <v>706</v>
      </c>
      <c r="J9" s="28" t="s">
        <v>707</v>
      </c>
      <c r="K9" s="38"/>
    </row>
    <row r="10" spans="2:11" s="1" customFormat="1" ht="14.25" customHeight="1">
      <c r="B10" s="34"/>
      <c r="C10" s="35"/>
      <c r="D10" s="30" t="s">
        <v>709</v>
      </c>
      <c r="E10" s="35"/>
      <c r="F10" s="28" t="s">
        <v>710</v>
      </c>
      <c r="G10" s="35"/>
      <c r="H10" s="35"/>
      <c r="I10" s="91" t="s">
        <v>711</v>
      </c>
      <c r="J10" s="92" t="str">
        <f>'Rekapitulace stavby'!AN8</f>
        <v>17.10.2017</v>
      </c>
      <c r="K10" s="38"/>
    </row>
    <row r="11" spans="2:11" s="1" customFormat="1" ht="10.5" customHeight="1">
      <c r="B11" s="34"/>
      <c r="C11" s="35"/>
      <c r="D11" s="35"/>
      <c r="E11" s="35"/>
      <c r="F11" s="35"/>
      <c r="G11" s="35"/>
      <c r="H11" s="35"/>
      <c r="I11" s="90"/>
      <c r="J11" s="35"/>
      <c r="K11" s="38"/>
    </row>
    <row r="12" spans="2:11" s="1" customFormat="1" ht="14.25" customHeight="1">
      <c r="B12" s="34"/>
      <c r="C12" s="35"/>
      <c r="D12" s="30" t="s">
        <v>715</v>
      </c>
      <c r="E12" s="35"/>
      <c r="F12" s="35"/>
      <c r="G12" s="35"/>
      <c r="H12" s="35"/>
      <c r="I12" s="91" t="s">
        <v>716</v>
      </c>
      <c r="J12" s="28" t="s">
        <v>707</v>
      </c>
      <c r="K12" s="38"/>
    </row>
    <row r="13" spans="2:11" s="1" customFormat="1" ht="18" customHeight="1">
      <c r="B13" s="34"/>
      <c r="C13" s="35"/>
      <c r="D13" s="35"/>
      <c r="E13" s="28" t="s">
        <v>717</v>
      </c>
      <c r="F13" s="35"/>
      <c r="G13" s="35"/>
      <c r="H13" s="35"/>
      <c r="I13" s="91" t="s">
        <v>718</v>
      </c>
      <c r="J13" s="28" t="s">
        <v>707</v>
      </c>
      <c r="K13" s="38"/>
    </row>
    <row r="14" spans="2:11" s="1" customFormat="1" ht="6.75" customHeight="1">
      <c r="B14" s="34"/>
      <c r="C14" s="35"/>
      <c r="D14" s="35"/>
      <c r="E14" s="35"/>
      <c r="F14" s="35"/>
      <c r="G14" s="35"/>
      <c r="H14" s="35"/>
      <c r="I14" s="90"/>
      <c r="J14" s="35"/>
      <c r="K14" s="38"/>
    </row>
    <row r="15" spans="2:11" s="1" customFormat="1" ht="14.25" customHeight="1">
      <c r="B15" s="34"/>
      <c r="C15" s="35"/>
      <c r="D15" s="30" t="s">
        <v>719</v>
      </c>
      <c r="E15" s="35"/>
      <c r="F15" s="35"/>
      <c r="G15" s="35"/>
      <c r="H15" s="35"/>
      <c r="I15" s="91" t="s">
        <v>716</v>
      </c>
      <c r="J15" s="28">
        <f>IF('Rekapitulace stavby'!AN13="Vyplň údaj","",IF('Rekapitulace stavby'!AN13="","",'Rekapitulace stavby'!AN13))</f>
      </c>
      <c r="K15" s="38"/>
    </row>
    <row r="16" spans="2:11" s="1" customFormat="1" ht="18" customHeight="1">
      <c r="B16" s="34"/>
      <c r="C16" s="35"/>
      <c r="D16" s="35"/>
      <c r="E16" s="28">
        <f>IF('Rekapitulace stavby'!E14="Vyplň údaj","",IF('Rekapitulace stavby'!E14="","",'Rekapitulace stavby'!E14))</f>
      </c>
      <c r="F16" s="35"/>
      <c r="G16" s="35"/>
      <c r="H16" s="35"/>
      <c r="I16" s="91" t="s">
        <v>718</v>
      </c>
      <c r="J16" s="28">
        <f>IF('Rekapitulace stavby'!AN14="Vyplň údaj","",IF('Rekapitulace stavby'!AN14="","",'Rekapitulace stavby'!AN14))</f>
      </c>
      <c r="K16" s="38"/>
    </row>
    <row r="17" spans="2:11" s="1" customFormat="1" ht="6.75" customHeight="1">
      <c r="B17" s="34"/>
      <c r="C17" s="35"/>
      <c r="D17" s="35"/>
      <c r="E17" s="35"/>
      <c r="F17" s="35"/>
      <c r="G17" s="35"/>
      <c r="H17" s="35"/>
      <c r="I17" s="90"/>
      <c r="J17" s="35"/>
      <c r="K17" s="38"/>
    </row>
    <row r="18" spans="2:11" s="1" customFormat="1" ht="14.25" customHeight="1">
      <c r="B18" s="34"/>
      <c r="C18" s="35"/>
      <c r="D18" s="30" t="s">
        <v>721</v>
      </c>
      <c r="E18" s="35"/>
      <c r="F18" s="35"/>
      <c r="G18" s="35"/>
      <c r="H18" s="35"/>
      <c r="I18" s="91" t="s">
        <v>716</v>
      </c>
      <c r="J18" s="28" t="s">
        <v>722</v>
      </c>
      <c r="K18" s="38"/>
    </row>
    <row r="19" spans="2:11" s="1" customFormat="1" ht="18" customHeight="1">
      <c r="B19" s="34"/>
      <c r="C19" s="35"/>
      <c r="D19" s="35"/>
      <c r="E19" s="28" t="s">
        <v>723</v>
      </c>
      <c r="F19" s="35"/>
      <c r="G19" s="35"/>
      <c r="H19" s="35"/>
      <c r="I19" s="91" t="s">
        <v>718</v>
      </c>
      <c r="J19" s="28" t="s">
        <v>707</v>
      </c>
      <c r="K19" s="38"/>
    </row>
    <row r="20" spans="2:11" s="1" customFormat="1" ht="6.75" customHeight="1">
      <c r="B20" s="34"/>
      <c r="C20" s="35"/>
      <c r="D20" s="35"/>
      <c r="E20" s="35"/>
      <c r="F20" s="35"/>
      <c r="G20" s="35"/>
      <c r="H20" s="35"/>
      <c r="I20" s="90"/>
      <c r="J20" s="35"/>
      <c r="K20" s="38"/>
    </row>
    <row r="21" spans="2:11" s="1" customFormat="1" ht="14.25" customHeight="1">
      <c r="B21" s="34"/>
      <c r="C21" s="35"/>
      <c r="D21" s="30" t="s">
        <v>725</v>
      </c>
      <c r="E21" s="35"/>
      <c r="F21" s="35"/>
      <c r="G21" s="35"/>
      <c r="H21" s="35"/>
      <c r="I21" s="90"/>
      <c r="J21" s="35"/>
      <c r="K21" s="38"/>
    </row>
    <row r="22" spans="2:11" s="6" customFormat="1" ht="22.5" customHeight="1">
      <c r="B22" s="93"/>
      <c r="C22" s="94"/>
      <c r="D22" s="94"/>
      <c r="E22" s="234" t="s">
        <v>707</v>
      </c>
      <c r="F22" s="257"/>
      <c r="G22" s="257"/>
      <c r="H22" s="257"/>
      <c r="I22" s="95"/>
      <c r="J22" s="94"/>
      <c r="K22" s="96"/>
    </row>
    <row r="23" spans="2:11" s="1" customFormat="1" ht="6.75" customHeight="1">
      <c r="B23" s="34"/>
      <c r="C23" s="35"/>
      <c r="D23" s="35"/>
      <c r="E23" s="35"/>
      <c r="F23" s="35"/>
      <c r="G23" s="35"/>
      <c r="H23" s="35"/>
      <c r="I23" s="90"/>
      <c r="J23" s="35"/>
      <c r="K23" s="38"/>
    </row>
    <row r="24" spans="2:11" s="1" customFormat="1" ht="6.75" customHeight="1">
      <c r="B24" s="34"/>
      <c r="C24" s="35"/>
      <c r="D24" s="62"/>
      <c r="E24" s="62"/>
      <c r="F24" s="62"/>
      <c r="G24" s="62"/>
      <c r="H24" s="62"/>
      <c r="I24" s="97"/>
      <c r="J24" s="62"/>
      <c r="K24" s="98"/>
    </row>
    <row r="25" spans="2:11" s="1" customFormat="1" ht="24.75" customHeight="1">
      <c r="B25" s="34"/>
      <c r="C25" s="35"/>
      <c r="D25" s="99" t="s">
        <v>726</v>
      </c>
      <c r="E25" s="35"/>
      <c r="F25" s="35"/>
      <c r="G25" s="35"/>
      <c r="H25" s="35"/>
      <c r="I25" s="90"/>
      <c r="J25" s="100">
        <f>ROUND(J83,2)</f>
        <v>0</v>
      </c>
      <c r="K25" s="38"/>
    </row>
    <row r="26" spans="2:11" s="1" customFormat="1" ht="6.75" customHeight="1">
      <c r="B26" s="34"/>
      <c r="C26" s="35"/>
      <c r="D26" s="62"/>
      <c r="E26" s="62"/>
      <c r="F26" s="62"/>
      <c r="G26" s="62"/>
      <c r="H26" s="62"/>
      <c r="I26" s="97"/>
      <c r="J26" s="62"/>
      <c r="K26" s="98"/>
    </row>
    <row r="27" spans="2:11" s="1" customFormat="1" ht="14.25" customHeight="1">
      <c r="B27" s="34"/>
      <c r="C27" s="35"/>
      <c r="D27" s="35"/>
      <c r="E27" s="35"/>
      <c r="F27" s="39" t="s">
        <v>728</v>
      </c>
      <c r="G27" s="35"/>
      <c r="H27" s="35"/>
      <c r="I27" s="101" t="s">
        <v>727</v>
      </c>
      <c r="J27" s="39" t="s">
        <v>729</v>
      </c>
      <c r="K27" s="38"/>
    </row>
    <row r="28" spans="2:11" s="1" customFormat="1" ht="14.25" customHeight="1">
      <c r="B28" s="34"/>
      <c r="C28" s="35"/>
      <c r="D28" s="42" t="s">
        <v>730</v>
      </c>
      <c r="E28" s="42" t="s">
        <v>731</v>
      </c>
      <c r="F28" s="102">
        <f>ROUND(SUM(BE83:BE547),2)</f>
        <v>0</v>
      </c>
      <c r="G28" s="35"/>
      <c r="H28" s="35"/>
      <c r="I28" s="103">
        <v>0.21</v>
      </c>
      <c r="J28" s="102">
        <f>ROUND(ROUND((SUM(BE83:BE547)),2)*I28,2)</f>
        <v>0</v>
      </c>
      <c r="K28" s="38"/>
    </row>
    <row r="29" spans="2:11" s="1" customFormat="1" ht="14.25" customHeight="1">
      <c r="B29" s="34"/>
      <c r="C29" s="35"/>
      <c r="D29" s="35"/>
      <c r="E29" s="42" t="s">
        <v>732</v>
      </c>
      <c r="F29" s="102">
        <f>ROUND(SUM(BF83:BF547),2)</f>
        <v>0</v>
      </c>
      <c r="G29" s="35"/>
      <c r="H29" s="35"/>
      <c r="I29" s="103">
        <v>0.15</v>
      </c>
      <c r="J29" s="102">
        <f>ROUND(ROUND((SUM(BF83:BF547)),2)*I29,2)</f>
        <v>0</v>
      </c>
      <c r="K29" s="38"/>
    </row>
    <row r="30" spans="2:11" s="1" customFormat="1" ht="14.25" customHeight="1" hidden="1">
      <c r="B30" s="34"/>
      <c r="C30" s="35"/>
      <c r="D30" s="35"/>
      <c r="E30" s="42" t="s">
        <v>733</v>
      </c>
      <c r="F30" s="102">
        <f>ROUND(SUM(BG83:BG547),2)</f>
        <v>0</v>
      </c>
      <c r="G30" s="35"/>
      <c r="H30" s="35"/>
      <c r="I30" s="103">
        <v>0.21</v>
      </c>
      <c r="J30" s="102">
        <v>0</v>
      </c>
      <c r="K30" s="38"/>
    </row>
    <row r="31" spans="2:11" s="1" customFormat="1" ht="14.25" customHeight="1" hidden="1">
      <c r="B31" s="34"/>
      <c r="C31" s="35"/>
      <c r="D31" s="35"/>
      <c r="E31" s="42" t="s">
        <v>734</v>
      </c>
      <c r="F31" s="102">
        <f>ROUND(SUM(BH83:BH547),2)</f>
        <v>0</v>
      </c>
      <c r="G31" s="35"/>
      <c r="H31" s="35"/>
      <c r="I31" s="103">
        <v>0.15</v>
      </c>
      <c r="J31" s="102">
        <v>0</v>
      </c>
      <c r="K31" s="38"/>
    </row>
    <row r="32" spans="2:11" s="1" customFormat="1" ht="14.25" customHeight="1" hidden="1">
      <c r="B32" s="34"/>
      <c r="C32" s="35"/>
      <c r="D32" s="35"/>
      <c r="E32" s="42" t="s">
        <v>735</v>
      </c>
      <c r="F32" s="102">
        <f>ROUND(SUM(BI83:BI547),2)</f>
        <v>0</v>
      </c>
      <c r="G32" s="35"/>
      <c r="H32" s="35"/>
      <c r="I32" s="103">
        <v>0</v>
      </c>
      <c r="J32" s="102">
        <v>0</v>
      </c>
      <c r="K32" s="38"/>
    </row>
    <row r="33" spans="2:11" s="1" customFormat="1" ht="6.75" customHeight="1">
      <c r="B33" s="34"/>
      <c r="C33" s="35"/>
      <c r="D33" s="35"/>
      <c r="E33" s="35"/>
      <c r="F33" s="35"/>
      <c r="G33" s="35"/>
      <c r="H33" s="35"/>
      <c r="I33" s="90"/>
      <c r="J33" s="35"/>
      <c r="K33" s="38"/>
    </row>
    <row r="34" spans="2:11" s="1" customFormat="1" ht="24.75" customHeight="1">
      <c r="B34" s="34"/>
      <c r="C34" s="44"/>
      <c r="D34" s="45" t="s">
        <v>736</v>
      </c>
      <c r="E34" s="46"/>
      <c r="F34" s="46"/>
      <c r="G34" s="104" t="s">
        <v>737</v>
      </c>
      <c r="H34" s="47" t="s">
        <v>738</v>
      </c>
      <c r="I34" s="105"/>
      <c r="J34" s="48">
        <f>SUM(J25:J32)</f>
        <v>0</v>
      </c>
      <c r="K34" s="109"/>
    </row>
    <row r="35" spans="2:11" s="1" customFormat="1" ht="14.25" customHeight="1">
      <c r="B35" s="50"/>
      <c r="C35" s="51"/>
      <c r="D35" s="51"/>
      <c r="E35" s="51"/>
      <c r="F35" s="51"/>
      <c r="G35" s="51"/>
      <c r="H35" s="51"/>
      <c r="I35" s="110"/>
      <c r="J35" s="51"/>
      <c r="K35" s="52"/>
    </row>
    <row r="39" spans="2:11" s="1" customFormat="1" ht="6.75" customHeight="1">
      <c r="B39" s="53"/>
      <c r="C39" s="54"/>
      <c r="D39" s="54"/>
      <c r="E39" s="54"/>
      <c r="F39" s="54"/>
      <c r="G39" s="54"/>
      <c r="H39" s="54"/>
      <c r="I39" s="111"/>
      <c r="J39" s="54"/>
      <c r="K39" s="112"/>
    </row>
    <row r="40" spans="2:11" s="1" customFormat="1" ht="36.75" customHeight="1">
      <c r="B40" s="34"/>
      <c r="C40" s="23" t="s">
        <v>768</v>
      </c>
      <c r="D40" s="35"/>
      <c r="E40" s="35"/>
      <c r="F40" s="35"/>
      <c r="G40" s="35"/>
      <c r="H40" s="35"/>
      <c r="I40" s="90"/>
      <c r="J40" s="35"/>
      <c r="K40" s="38"/>
    </row>
    <row r="41" spans="2:11" s="1" customFormat="1" ht="6.75" customHeight="1">
      <c r="B41" s="34"/>
      <c r="C41" s="35"/>
      <c r="D41" s="35"/>
      <c r="E41" s="35"/>
      <c r="F41" s="35"/>
      <c r="G41" s="35"/>
      <c r="H41" s="35"/>
      <c r="I41" s="90"/>
      <c r="J41" s="35"/>
      <c r="K41" s="38"/>
    </row>
    <row r="42" spans="2:11" s="1" customFormat="1" ht="14.25" customHeight="1">
      <c r="B42" s="34"/>
      <c r="C42" s="30" t="s">
        <v>701</v>
      </c>
      <c r="D42" s="35"/>
      <c r="E42" s="35"/>
      <c r="F42" s="35"/>
      <c r="G42" s="35"/>
      <c r="H42" s="35"/>
      <c r="I42" s="90"/>
      <c r="J42" s="35"/>
      <c r="K42" s="38"/>
    </row>
    <row r="43" spans="2:11" s="1" customFormat="1" ht="23.25" customHeight="1">
      <c r="B43" s="34"/>
      <c r="C43" s="35"/>
      <c r="D43" s="35"/>
      <c r="E43" s="256" t="str">
        <f>E7</f>
        <v>II/183 CHRASTAVICE - OPRAVA</v>
      </c>
      <c r="F43" s="140"/>
      <c r="G43" s="140"/>
      <c r="H43" s="140"/>
      <c r="I43" s="90"/>
      <c r="J43" s="35"/>
      <c r="K43" s="38"/>
    </row>
    <row r="44" spans="2:11" s="1" customFormat="1" ht="6.75" customHeight="1">
      <c r="B44" s="34"/>
      <c r="C44" s="35"/>
      <c r="D44" s="35"/>
      <c r="E44" s="35"/>
      <c r="F44" s="35"/>
      <c r="G44" s="35"/>
      <c r="H44" s="35"/>
      <c r="I44" s="90"/>
      <c r="J44" s="35"/>
      <c r="K44" s="38"/>
    </row>
    <row r="45" spans="2:11" s="1" customFormat="1" ht="18" customHeight="1">
      <c r="B45" s="34"/>
      <c r="C45" s="30" t="s">
        <v>709</v>
      </c>
      <c r="D45" s="35"/>
      <c r="E45" s="35"/>
      <c r="F45" s="28" t="str">
        <f>F10</f>
        <v>Chrastavice</v>
      </c>
      <c r="G45" s="35"/>
      <c r="H45" s="35"/>
      <c r="I45" s="91" t="s">
        <v>711</v>
      </c>
      <c r="J45" s="92" t="str">
        <f>IF(J10="","",J10)</f>
        <v>17.10.2017</v>
      </c>
      <c r="K45" s="38"/>
    </row>
    <row r="46" spans="2:11" s="1" customFormat="1" ht="6.75" customHeight="1">
      <c r="B46" s="34"/>
      <c r="C46" s="35"/>
      <c r="D46" s="35"/>
      <c r="E46" s="35"/>
      <c r="F46" s="35"/>
      <c r="G46" s="35"/>
      <c r="H46" s="35"/>
      <c r="I46" s="90"/>
      <c r="J46" s="35"/>
      <c r="K46" s="38"/>
    </row>
    <row r="47" spans="2:11" s="1" customFormat="1" ht="15">
      <c r="B47" s="34"/>
      <c r="C47" s="30" t="s">
        <v>715</v>
      </c>
      <c r="D47" s="35"/>
      <c r="E47" s="35"/>
      <c r="F47" s="28" t="str">
        <f>E13</f>
        <v>SÚS Plzeňského kraje, p.o.</v>
      </c>
      <c r="G47" s="35"/>
      <c r="H47" s="35"/>
      <c r="I47" s="91" t="s">
        <v>721</v>
      </c>
      <c r="J47" s="28" t="str">
        <f>E19</f>
        <v>Ing. Jaroslav Rojt</v>
      </c>
      <c r="K47" s="38"/>
    </row>
    <row r="48" spans="2:11" s="1" customFormat="1" ht="14.25" customHeight="1">
      <c r="B48" s="34"/>
      <c r="C48" s="30" t="s">
        <v>719</v>
      </c>
      <c r="D48" s="35"/>
      <c r="E48" s="35"/>
      <c r="F48" s="28">
        <f>IF(E16="","",E16)</f>
      </c>
      <c r="G48" s="35"/>
      <c r="H48" s="35"/>
      <c r="I48" s="90"/>
      <c r="J48" s="35"/>
      <c r="K48" s="38"/>
    </row>
    <row r="49" spans="2:11" s="1" customFormat="1" ht="9.75" customHeight="1">
      <c r="B49" s="34"/>
      <c r="C49" s="35"/>
      <c r="D49" s="35"/>
      <c r="E49" s="35"/>
      <c r="F49" s="35"/>
      <c r="G49" s="35"/>
      <c r="H49" s="35"/>
      <c r="I49" s="90"/>
      <c r="J49" s="35"/>
      <c r="K49" s="38"/>
    </row>
    <row r="50" spans="2:11" s="1" customFormat="1" ht="29.25" customHeight="1">
      <c r="B50" s="34"/>
      <c r="C50" s="113" t="s">
        <v>769</v>
      </c>
      <c r="D50" s="44"/>
      <c r="E50" s="44"/>
      <c r="F50" s="44"/>
      <c r="G50" s="44"/>
      <c r="H50" s="44"/>
      <c r="I50" s="114"/>
      <c r="J50" s="115" t="s">
        <v>770</v>
      </c>
      <c r="K50" s="49"/>
    </row>
    <row r="51" spans="2:11" s="1" customFormat="1" ht="9.75" customHeight="1">
      <c r="B51" s="34"/>
      <c r="C51" s="35"/>
      <c r="D51" s="35"/>
      <c r="E51" s="35"/>
      <c r="F51" s="35"/>
      <c r="G51" s="35"/>
      <c r="H51" s="35"/>
      <c r="I51" s="90"/>
      <c r="J51" s="35"/>
      <c r="K51" s="38"/>
    </row>
    <row r="52" spans="2:47" s="1" customFormat="1" ht="29.25" customHeight="1">
      <c r="B52" s="34"/>
      <c r="C52" s="116" t="s">
        <v>771</v>
      </c>
      <c r="D52" s="35"/>
      <c r="E52" s="35"/>
      <c r="F52" s="35"/>
      <c r="G52" s="35"/>
      <c r="H52" s="35"/>
      <c r="I52" s="90"/>
      <c r="J52" s="100">
        <f>J83</f>
        <v>0</v>
      </c>
      <c r="K52" s="38"/>
      <c r="AU52" s="17" t="s">
        <v>772</v>
      </c>
    </row>
    <row r="53" spans="2:11" s="7" customFormat="1" ht="24.75" customHeight="1">
      <c r="B53" s="117"/>
      <c r="C53" s="118"/>
      <c r="D53" s="119" t="s">
        <v>773</v>
      </c>
      <c r="E53" s="120"/>
      <c r="F53" s="120"/>
      <c r="G53" s="120"/>
      <c r="H53" s="120"/>
      <c r="I53" s="121"/>
      <c r="J53" s="122">
        <f>J84</f>
        <v>0</v>
      </c>
      <c r="K53" s="123"/>
    </row>
    <row r="54" spans="2:11" s="8" customFormat="1" ht="19.5" customHeight="1">
      <c r="B54" s="124"/>
      <c r="C54" s="125"/>
      <c r="D54" s="126" t="s">
        <v>774</v>
      </c>
      <c r="E54" s="127"/>
      <c r="F54" s="127"/>
      <c r="G54" s="127"/>
      <c r="H54" s="127"/>
      <c r="I54" s="128"/>
      <c r="J54" s="129">
        <f>J85</f>
        <v>0</v>
      </c>
      <c r="K54" s="130"/>
    </row>
    <row r="55" spans="2:11" s="8" customFormat="1" ht="19.5" customHeight="1">
      <c r="B55" s="124"/>
      <c r="C55" s="125"/>
      <c r="D55" s="126" t="s">
        <v>775</v>
      </c>
      <c r="E55" s="127"/>
      <c r="F55" s="127"/>
      <c r="G55" s="127"/>
      <c r="H55" s="127"/>
      <c r="I55" s="128"/>
      <c r="J55" s="129">
        <f>J169</f>
        <v>0</v>
      </c>
      <c r="K55" s="130"/>
    </row>
    <row r="56" spans="2:11" s="8" customFormat="1" ht="19.5" customHeight="1">
      <c r="B56" s="124"/>
      <c r="C56" s="125"/>
      <c r="D56" s="126" t="s">
        <v>776</v>
      </c>
      <c r="E56" s="127"/>
      <c r="F56" s="127"/>
      <c r="G56" s="127"/>
      <c r="H56" s="127"/>
      <c r="I56" s="128"/>
      <c r="J56" s="129">
        <f>J186</f>
        <v>0</v>
      </c>
      <c r="K56" s="130"/>
    </row>
    <row r="57" spans="2:11" s="8" customFormat="1" ht="19.5" customHeight="1">
      <c r="B57" s="124"/>
      <c r="C57" s="125"/>
      <c r="D57" s="126" t="s">
        <v>777</v>
      </c>
      <c r="E57" s="127"/>
      <c r="F57" s="127"/>
      <c r="G57" s="127"/>
      <c r="H57" s="127"/>
      <c r="I57" s="128"/>
      <c r="J57" s="129">
        <f>J247</f>
        <v>0</v>
      </c>
      <c r="K57" s="130"/>
    </row>
    <row r="58" spans="2:11" s="8" customFormat="1" ht="19.5" customHeight="1">
      <c r="B58" s="124"/>
      <c r="C58" s="125"/>
      <c r="D58" s="126" t="s">
        <v>778</v>
      </c>
      <c r="E58" s="127"/>
      <c r="F58" s="127"/>
      <c r="G58" s="127"/>
      <c r="H58" s="127"/>
      <c r="I58" s="128"/>
      <c r="J58" s="129">
        <f>J312</f>
        <v>0</v>
      </c>
      <c r="K58" s="130"/>
    </row>
    <row r="59" spans="2:11" s="8" customFormat="1" ht="19.5" customHeight="1">
      <c r="B59" s="124"/>
      <c r="C59" s="125"/>
      <c r="D59" s="126" t="s">
        <v>779</v>
      </c>
      <c r="E59" s="127"/>
      <c r="F59" s="127"/>
      <c r="G59" s="127"/>
      <c r="H59" s="127"/>
      <c r="I59" s="128"/>
      <c r="J59" s="129">
        <f>J444</f>
        <v>0</v>
      </c>
      <c r="K59" s="130"/>
    </row>
    <row r="60" spans="2:11" s="8" customFormat="1" ht="19.5" customHeight="1">
      <c r="B60" s="124"/>
      <c r="C60" s="125"/>
      <c r="D60" s="126" t="s">
        <v>780</v>
      </c>
      <c r="E60" s="127"/>
      <c r="F60" s="127"/>
      <c r="G60" s="127"/>
      <c r="H60" s="127"/>
      <c r="I60" s="128"/>
      <c r="J60" s="129">
        <f>J503</f>
        <v>0</v>
      </c>
      <c r="K60" s="130"/>
    </row>
    <row r="61" spans="2:11" s="7" customFormat="1" ht="24.75" customHeight="1">
      <c r="B61" s="117"/>
      <c r="C61" s="118"/>
      <c r="D61" s="119" t="s">
        <v>781</v>
      </c>
      <c r="E61" s="120"/>
      <c r="F61" s="120"/>
      <c r="G61" s="120"/>
      <c r="H61" s="120"/>
      <c r="I61" s="121"/>
      <c r="J61" s="122">
        <f>J507</f>
        <v>0</v>
      </c>
      <c r="K61" s="123"/>
    </row>
    <row r="62" spans="2:11" s="8" customFormat="1" ht="19.5" customHeight="1">
      <c r="B62" s="124"/>
      <c r="C62" s="125"/>
      <c r="D62" s="126" t="s">
        <v>782</v>
      </c>
      <c r="E62" s="127"/>
      <c r="F62" s="127"/>
      <c r="G62" s="127"/>
      <c r="H62" s="127"/>
      <c r="I62" s="128"/>
      <c r="J62" s="129">
        <f>J508</f>
        <v>0</v>
      </c>
      <c r="K62" s="130"/>
    </row>
    <row r="63" spans="2:11" s="8" customFormat="1" ht="19.5" customHeight="1">
      <c r="B63" s="124"/>
      <c r="C63" s="125"/>
      <c r="D63" s="126" t="s">
        <v>783</v>
      </c>
      <c r="E63" s="127"/>
      <c r="F63" s="127"/>
      <c r="G63" s="127"/>
      <c r="H63" s="127"/>
      <c r="I63" s="128"/>
      <c r="J63" s="129">
        <f>J520</f>
        <v>0</v>
      </c>
      <c r="K63" s="130"/>
    </row>
    <row r="64" spans="2:11" s="8" customFormat="1" ht="19.5" customHeight="1">
      <c r="B64" s="124"/>
      <c r="C64" s="125"/>
      <c r="D64" s="126" t="s">
        <v>784</v>
      </c>
      <c r="E64" s="127"/>
      <c r="F64" s="127"/>
      <c r="G64" s="127"/>
      <c r="H64" s="127"/>
      <c r="I64" s="128"/>
      <c r="J64" s="129">
        <f>J540</f>
        <v>0</v>
      </c>
      <c r="K64" s="130"/>
    </row>
    <row r="65" spans="2:11" s="8" customFormat="1" ht="19.5" customHeight="1">
      <c r="B65" s="124"/>
      <c r="C65" s="125"/>
      <c r="D65" s="126" t="s">
        <v>785</v>
      </c>
      <c r="E65" s="127"/>
      <c r="F65" s="127"/>
      <c r="G65" s="127"/>
      <c r="H65" s="127"/>
      <c r="I65" s="128"/>
      <c r="J65" s="129">
        <f>J544</f>
        <v>0</v>
      </c>
      <c r="K65" s="130"/>
    </row>
    <row r="66" spans="2:11" s="1" customFormat="1" ht="21.75" customHeight="1">
      <c r="B66" s="34"/>
      <c r="C66" s="35"/>
      <c r="D66" s="35"/>
      <c r="E66" s="35"/>
      <c r="F66" s="35"/>
      <c r="G66" s="35"/>
      <c r="H66" s="35"/>
      <c r="I66" s="90"/>
      <c r="J66" s="35"/>
      <c r="K66" s="38"/>
    </row>
    <row r="67" spans="2:11" s="1" customFormat="1" ht="6.75" customHeight="1">
      <c r="B67" s="50"/>
      <c r="C67" s="51"/>
      <c r="D67" s="51"/>
      <c r="E67" s="51"/>
      <c r="F67" s="51"/>
      <c r="G67" s="51"/>
      <c r="H67" s="51"/>
      <c r="I67" s="110"/>
      <c r="J67" s="51"/>
      <c r="K67" s="52"/>
    </row>
    <row r="71" spans="2:12" s="1" customFormat="1" ht="6.75" customHeight="1">
      <c r="B71" s="53"/>
      <c r="C71" s="54"/>
      <c r="D71" s="54"/>
      <c r="E71" s="54"/>
      <c r="F71" s="54"/>
      <c r="G71" s="54"/>
      <c r="H71" s="54"/>
      <c r="I71" s="111"/>
      <c r="J71" s="54"/>
      <c r="K71" s="54"/>
      <c r="L71" s="34"/>
    </row>
    <row r="72" spans="2:12" s="1" customFormat="1" ht="36.75" customHeight="1">
      <c r="B72" s="34"/>
      <c r="C72" s="55" t="s">
        <v>786</v>
      </c>
      <c r="I72" s="131"/>
      <c r="L72" s="34"/>
    </row>
    <row r="73" spans="2:12" s="1" customFormat="1" ht="6.75" customHeight="1">
      <c r="B73" s="34"/>
      <c r="I73" s="131"/>
      <c r="L73" s="34"/>
    </row>
    <row r="74" spans="2:12" s="1" customFormat="1" ht="14.25" customHeight="1">
      <c r="B74" s="34"/>
      <c r="C74" s="57" t="s">
        <v>701</v>
      </c>
      <c r="I74" s="131"/>
      <c r="L74" s="34"/>
    </row>
    <row r="75" spans="2:12" s="1" customFormat="1" ht="23.25" customHeight="1">
      <c r="B75" s="34"/>
      <c r="E75" s="241" t="str">
        <f>E7</f>
        <v>II/183 CHRASTAVICE - OPRAVA</v>
      </c>
      <c r="F75" s="228"/>
      <c r="G75" s="228"/>
      <c r="H75" s="228"/>
      <c r="I75" s="131"/>
      <c r="L75" s="34"/>
    </row>
    <row r="76" spans="2:12" s="1" customFormat="1" ht="6.75" customHeight="1">
      <c r="B76" s="34"/>
      <c r="I76" s="131"/>
      <c r="L76" s="34"/>
    </row>
    <row r="77" spans="2:12" s="1" customFormat="1" ht="18" customHeight="1">
      <c r="B77" s="34"/>
      <c r="C77" s="57" t="s">
        <v>709</v>
      </c>
      <c r="F77" s="132" t="str">
        <f>F10</f>
        <v>Chrastavice</v>
      </c>
      <c r="I77" s="133" t="s">
        <v>711</v>
      </c>
      <c r="J77" s="61" t="str">
        <f>IF(J10="","",J10)</f>
        <v>17.10.2017</v>
      </c>
      <c r="L77" s="34"/>
    </row>
    <row r="78" spans="2:12" s="1" customFormat="1" ht="6.75" customHeight="1">
      <c r="B78" s="34"/>
      <c r="I78" s="131"/>
      <c r="L78" s="34"/>
    </row>
    <row r="79" spans="2:12" s="1" customFormat="1" ht="15">
      <c r="B79" s="34"/>
      <c r="C79" s="57" t="s">
        <v>715</v>
      </c>
      <c r="F79" s="132" t="str">
        <f>E13</f>
        <v>SÚS Plzeňského kraje, p.o.</v>
      </c>
      <c r="I79" s="133" t="s">
        <v>721</v>
      </c>
      <c r="J79" s="132" t="str">
        <f>E19</f>
        <v>Ing. Jaroslav Rojt</v>
      </c>
      <c r="L79" s="34"/>
    </row>
    <row r="80" spans="2:12" s="1" customFormat="1" ht="14.25" customHeight="1">
      <c r="B80" s="34"/>
      <c r="C80" s="57" t="s">
        <v>719</v>
      </c>
      <c r="F80" s="132">
        <f>IF(E16="","",E16)</f>
      </c>
      <c r="I80" s="131"/>
      <c r="L80" s="34"/>
    </row>
    <row r="81" spans="2:12" s="1" customFormat="1" ht="9.75" customHeight="1">
      <c r="B81" s="34"/>
      <c r="I81" s="131"/>
      <c r="L81" s="34"/>
    </row>
    <row r="82" spans="2:20" s="9" customFormat="1" ht="29.25" customHeight="1">
      <c r="B82" s="134"/>
      <c r="C82" s="135" t="s">
        <v>787</v>
      </c>
      <c r="D82" s="136" t="s">
        <v>745</v>
      </c>
      <c r="E82" s="136" t="s">
        <v>741</v>
      </c>
      <c r="F82" s="136" t="s">
        <v>788</v>
      </c>
      <c r="G82" s="136" t="s">
        <v>789</v>
      </c>
      <c r="H82" s="136" t="s">
        <v>790</v>
      </c>
      <c r="I82" s="137" t="s">
        <v>791</v>
      </c>
      <c r="J82" s="136" t="s">
        <v>770</v>
      </c>
      <c r="K82" s="138" t="s">
        <v>792</v>
      </c>
      <c r="L82" s="134"/>
      <c r="M82" s="67" t="s">
        <v>793</v>
      </c>
      <c r="N82" s="68" t="s">
        <v>730</v>
      </c>
      <c r="O82" s="68" t="s">
        <v>794</v>
      </c>
      <c r="P82" s="68" t="s">
        <v>795</v>
      </c>
      <c r="Q82" s="68" t="s">
        <v>796</v>
      </c>
      <c r="R82" s="68" t="s">
        <v>797</v>
      </c>
      <c r="S82" s="68" t="s">
        <v>798</v>
      </c>
      <c r="T82" s="69" t="s">
        <v>799</v>
      </c>
    </row>
    <row r="83" spans="2:63" s="1" customFormat="1" ht="29.25" customHeight="1">
      <c r="B83" s="34"/>
      <c r="C83" s="71" t="s">
        <v>771</v>
      </c>
      <c r="I83" s="131"/>
      <c r="J83" s="141">
        <f>BK83</f>
        <v>0</v>
      </c>
      <c r="L83" s="34"/>
      <c r="M83" s="70"/>
      <c r="N83" s="62"/>
      <c r="O83" s="62"/>
      <c r="P83" s="142">
        <f>P84+P507</f>
        <v>0</v>
      </c>
      <c r="Q83" s="62"/>
      <c r="R83" s="142">
        <f>R84+R507</f>
        <v>62.721612500000006</v>
      </c>
      <c r="S83" s="62"/>
      <c r="T83" s="143">
        <f>T84+T507</f>
        <v>1040.552</v>
      </c>
      <c r="AT83" s="17" t="s">
        <v>759</v>
      </c>
      <c r="AU83" s="17" t="s">
        <v>772</v>
      </c>
      <c r="BK83" s="144">
        <f>BK84+BK507</f>
        <v>0</v>
      </c>
    </row>
    <row r="84" spans="2:63" s="10" customFormat="1" ht="36.75" customHeight="1">
      <c r="B84" s="145"/>
      <c r="D84" s="146" t="s">
        <v>759</v>
      </c>
      <c r="E84" s="147" t="s">
        <v>800</v>
      </c>
      <c r="F84" s="147" t="s">
        <v>801</v>
      </c>
      <c r="I84" s="148"/>
      <c r="J84" s="149">
        <f>BK84</f>
        <v>0</v>
      </c>
      <c r="L84" s="145"/>
      <c r="M84" s="150"/>
      <c r="N84" s="151"/>
      <c r="O84" s="151"/>
      <c r="P84" s="152">
        <f>P85+P169+P186+P247+P312+P444+P503</f>
        <v>0</v>
      </c>
      <c r="Q84" s="151"/>
      <c r="R84" s="152">
        <f>R85+R169+R186+R247+R312+R444+R503</f>
        <v>62.721612500000006</v>
      </c>
      <c r="S84" s="151"/>
      <c r="T84" s="153">
        <f>T85+T169+T186+T247+T312+T444+T503</f>
        <v>1040.552</v>
      </c>
      <c r="AR84" s="146" t="s">
        <v>708</v>
      </c>
      <c r="AT84" s="154" t="s">
        <v>759</v>
      </c>
      <c r="AU84" s="154" t="s">
        <v>760</v>
      </c>
      <c r="AY84" s="146" t="s">
        <v>802</v>
      </c>
      <c r="BK84" s="155">
        <f>BK85+BK169+BK186+BK247+BK312+BK444+BK503</f>
        <v>0</v>
      </c>
    </row>
    <row r="85" spans="2:63" s="10" customFormat="1" ht="19.5" customHeight="1">
      <c r="B85" s="145"/>
      <c r="D85" s="156" t="s">
        <v>759</v>
      </c>
      <c r="E85" s="157" t="s">
        <v>708</v>
      </c>
      <c r="F85" s="157" t="s">
        <v>803</v>
      </c>
      <c r="I85" s="148"/>
      <c r="J85" s="158">
        <f>BK85</f>
        <v>0</v>
      </c>
      <c r="L85" s="145"/>
      <c r="M85" s="150"/>
      <c r="N85" s="151"/>
      <c r="O85" s="151"/>
      <c r="P85" s="152">
        <f>SUM(P86:P168)</f>
        <v>0</v>
      </c>
      <c r="Q85" s="151"/>
      <c r="R85" s="152">
        <f>SUM(R86:R168)</f>
        <v>0.6091200000000001</v>
      </c>
      <c r="S85" s="151"/>
      <c r="T85" s="153">
        <f>SUM(T86:T168)</f>
        <v>882.5364999999999</v>
      </c>
      <c r="AR85" s="146" t="s">
        <v>708</v>
      </c>
      <c r="AT85" s="154" t="s">
        <v>759</v>
      </c>
      <c r="AU85" s="154" t="s">
        <v>708</v>
      </c>
      <c r="AY85" s="146" t="s">
        <v>802</v>
      </c>
      <c r="BK85" s="155">
        <f>SUM(BK86:BK168)</f>
        <v>0</v>
      </c>
    </row>
    <row r="86" spans="2:65" s="1" customFormat="1" ht="22.5" customHeight="1">
      <c r="B86" s="159"/>
      <c r="C86" s="160" t="s">
        <v>708</v>
      </c>
      <c r="D86" s="160" t="s">
        <v>804</v>
      </c>
      <c r="E86" s="161" t="s">
        <v>805</v>
      </c>
      <c r="F86" s="162" t="s">
        <v>806</v>
      </c>
      <c r="G86" s="163" t="s">
        <v>807</v>
      </c>
      <c r="H86" s="164">
        <v>15</v>
      </c>
      <c r="I86" s="165"/>
      <c r="J86" s="166">
        <f>ROUND(I86*H86,2)</f>
        <v>0</v>
      </c>
      <c r="K86" s="162" t="s">
        <v>808</v>
      </c>
      <c r="L86" s="34"/>
      <c r="M86" s="167" t="s">
        <v>707</v>
      </c>
      <c r="N86" s="168" t="s">
        <v>731</v>
      </c>
      <c r="O86" s="35"/>
      <c r="P86" s="169">
        <f>O86*H86</f>
        <v>0</v>
      </c>
      <c r="Q86" s="169">
        <v>0</v>
      </c>
      <c r="R86" s="169">
        <f>Q86*H86</f>
        <v>0</v>
      </c>
      <c r="S86" s="169">
        <v>0.56</v>
      </c>
      <c r="T86" s="170">
        <f>S86*H86</f>
        <v>8.4</v>
      </c>
      <c r="AR86" s="17" t="s">
        <v>809</v>
      </c>
      <c r="AT86" s="17" t="s">
        <v>804</v>
      </c>
      <c r="AU86" s="17" t="s">
        <v>766</v>
      </c>
      <c r="AY86" s="17" t="s">
        <v>802</v>
      </c>
      <c r="BE86" s="171">
        <f>IF(N86="základní",J86,0)</f>
        <v>0</v>
      </c>
      <c r="BF86" s="171">
        <f>IF(N86="snížená",J86,0)</f>
        <v>0</v>
      </c>
      <c r="BG86" s="171">
        <f>IF(N86="zákl. přenesená",J86,0)</f>
        <v>0</v>
      </c>
      <c r="BH86" s="171">
        <f>IF(N86="sníž. přenesená",J86,0)</f>
        <v>0</v>
      </c>
      <c r="BI86" s="171">
        <f>IF(N86="nulová",J86,0)</f>
        <v>0</v>
      </c>
      <c r="BJ86" s="17" t="s">
        <v>708</v>
      </c>
      <c r="BK86" s="171">
        <f>ROUND(I86*H86,2)</f>
        <v>0</v>
      </c>
      <c r="BL86" s="17" t="s">
        <v>809</v>
      </c>
      <c r="BM86" s="17" t="s">
        <v>810</v>
      </c>
    </row>
    <row r="87" spans="2:47" s="1" customFormat="1" ht="40.5">
      <c r="B87" s="34"/>
      <c r="D87" s="172" t="s">
        <v>811</v>
      </c>
      <c r="F87" s="173" t="s">
        <v>812</v>
      </c>
      <c r="I87" s="131"/>
      <c r="L87" s="34"/>
      <c r="M87" s="64"/>
      <c r="N87" s="35"/>
      <c r="O87" s="35"/>
      <c r="P87" s="35"/>
      <c r="Q87" s="35"/>
      <c r="R87" s="35"/>
      <c r="S87" s="35"/>
      <c r="T87" s="65"/>
      <c r="AT87" s="17" t="s">
        <v>811</v>
      </c>
      <c r="AU87" s="17" t="s">
        <v>766</v>
      </c>
    </row>
    <row r="88" spans="2:47" s="1" customFormat="1" ht="162">
      <c r="B88" s="34"/>
      <c r="D88" s="172" t="s">
        <v>813</v>
      </c>
      <c r="F88" s="174" t="s">
        <v>814</v>
      </c>
      <c r="I88" s="131"/>
      <c r="L88" s="34"/>
      <c r="M88" s="64"/>
      <c r="N88" s="35"/>
      <c r="O88" s="35"/>
      <c r="P88" s="35"/>
      <c r="Q88" s="35"/>
      <c r="R88" s="35"/>
      <c r="S88" s="35"/>
      <c r="T88" s="65"/>
      <c r="AT88" s="17" t="s">
        <v>813</v>
      </c>
      <c r="AU88" s="17" t="s">
        <v>766</v>
      </c>
    </row>
    <row r="89" spans="2:51" s="11" customFormat="1" ht="13.5">
      <c r="B89" s="175"/>
      <c r="D89" s="176" t="s">
        <v>815</v>
      </c>
      <c r="E89" s="177" t="s">
        <v>707</v>
      </c>
      <c r="F89" s="178" t="s">
        <v>816</v>
      </c>
      <c r="H89" s="179">
        <v>15</v>
      </c>
      <c r="I89" s="180"/>
      <c r="L89" s="175"/>
      <c r="M89" s="181"/>
      <c r="N89" s="182"/>
      <c r="O89" s="182"/>
      <c r="P89" s="182"/>
      <c r="Q89" s="182"/>
      <c r="R89" s="182"/>
      <c r="S89" s="182"/>
      <c r="T89" s="183"/>
      <c r="AT89" s="184" t="s">
        <v>815</v>
      </c>
      <c r="AU89" s="184" t="s">
        <v>766</v>
      </c>
      <c r="AV89" s="11" t="s">
        <v>766</v>
      </c>
      <c r="AW89" s="11" t="s">
        <v>724</v>
      </c>
      <c r="AX89" s="11" t="s">
        <v>708</v>
      </c>
      <c r="AY89" s="184" t="s">
        <v>802</v>
      </c>
    </row>
    <row r="90" spans="2:65" s="1" customFormat="1" ht="22.5" customHeight="1">
      <c r="B90" s="159"/>
      <c r="C90" s="160" t="s">
        <v>766</v>
      </c>
      <c r="D90" s="160" t="s">
        <v>804</v>
      </c>
      <c r="E90" s="161" t="s">
        <v>817</v>
      </c>
      <c r="F90" s="162" t="s">
        <v>818</v>
      </c>
      <c r="G90" s="163" t="s">
        <v>807</v>
      </c>
      <c r="H90" s="164">
        <v>15</v>
      </c>
      <c r="I90" s="165"/>
      <c r="J90" s="166">
        <f>ROUND(I90*H90,2)</f>
        <v>0</v>
      </c>
      <c r="K90" s="162" t="s">
        <v>808</v>
      </c>
      <c r="L90" s="34"/>
      <c r="M90" s="167" t="s">
        <v>707</v>
      </c>
      <c r="N90" s="168" t="s">
        <v>731</v>
      </c>
      <c r="O90" s="35"/>
      <c r="P90" s="169">
        <f>O90*H90</f>
        <v>0</v>
      </c>
      <c r="Q90" s="169">
        <v>0</v>
      </c>
      <c r="R90" s="169">
        <f>Q90*H90</f>
        <v>0</v>
      </c>
      <c r="S90" s="169">
        <v>0.181</v>
      </c>
      <c r="T90" s="170">
        <f>S90*H90</f>
        <v>2.715</v>
      </c>
      <c r="AR90" s="17" t="s">
        <v>809</v>
      </c>
      <c r="AT90" s="17" t="s">
        <v>804</v>
      </c>
      <c r="AU90" s="17" t="s">
        <v>766</v>
      </c>
      <c r="AY90" s="17" t="s">
        <v>802</v>
      </c>
      <c r="BE90" s="171">
        <f>IF(N90="základní",J90,0)</f>
        <v>0</v>
      </c>
      <c r="BF90" s="171">
        <f>IF(N90="snížená",J90,0)</f>
        <v>0</v>
      </c>
      <c r="BG90" s="171">
        <f>IF(N90="zákl. přenesená",J90,0)</f>
        <v>0</v>
      </c>
      <c r="BH90" s="171">
        <f>IF(N90="sníž. přenesená",J90,0)</f>
        <v>0</v>
      </c>
      <c r="BI90" s="171">
        <f>IF(N90="nulová",J90,0)</f>
        <v>0</v>
      </c>
      <c r="BJ90" s="17" t="s">
        <v>708</v>
      </c>
      <c r="BK90" s="171">
        <f>ROUND(I90*H90,2)</f>
        <v>0</v>
      </c>
      <c r="BL90" s="17" t="s">
        <v>809</v>
      </c>
      <c r="BM90" s="17" t="s">
        <v>819</v>
      </c>
    </row>
    <row r="91" spans="2:47" s="1" customFormat="1" ht="40.5">
      <c r="B91" s="34"/>
      <c r="D91" s="172" t="s">
        <v>811</v>
      </c>
      <c r="F91" s="173" t="s">
        <v>820</v>
      </c>
      <c r="I91" s="131"/>
      <c r="L91" s="34"/>
      <c r="M91" s="64"/>
      <c r="N91" s="35"/>
      <c r="O91" s="35"/>
      <c r="P91" s="35"/>
      <c r="Q91" s="35"/>
      <c r="R91" s="35"/>
      <c r="S91" s="35"/>
      <c r="T91" s="65"/>
      <c r="AT91" s="17" t="s">
        <v>811</v>
      </c>
      <c r="AU91" s="17" t="s">
        <v>766</v>
      </c>
    </row>
    <row r="92" spans="2:47" s="1" customFormat="1" ht="162">
      <c r="B92" s="34"/>
      <c r="D92" s="172" t="s">
        <v>813</v>
      </c>
      <c r="F92" s="174" t="s">
        <v>814</v>
      </c>
      <c r="I92" s="131"/>
      <c r="L92" s="34"/>
      <c r="M92" s="64"/>
      <c r="N92" s="35"/>
      <c r="O92" s="35"/>
      <c r="P92" s="35"/>
      <c r="Q92" s="35"/>
      <c r="R92" s="35"/>
      <c r="S92" s="35"/>
      <c r="T92" s="65"/>
      <c r="AT92" s="17" t="s">
        <v>813</v>
      </c>
      <c r="AU92" s="17" t="s">
        <v>766</v>
      </c>
    </row>
    <row r="93" spans="2:51" s="11" customFormat="1" ht="13.5">
      <c r="B93" s="175"/>
      <c r="D93" s="176" t="s">
        <v>815</v>
      </c>
      <c r="E93" s="177" t="s">
        <v>707</v>
      </c>
      <c r="F93" s="178" t="s">
        <v>816</v>
      </c>
      <c r="H93" s="179">
        <v>15</v>
      </c>
      <c r="I93" s="180"/>
      <c r="L93" s="175"/>
      <c r="M93" s="181"/>
      <c r="N93" s="182"/>
      <c r="O93" s="182"/>
      <c r="P93" s="182"/>
      <c r="Q93" s="182"/>
      <c r="R93" s="182"/>
      <c r="S93" s="182"/>
      <c r="T93" s="183"/>
      <c r="AT93" s="184" t="s">
        <v>815</v>
      </c>
      <c r="AU93" s="184" t="s">
        <v>766</v>
      </c>
      <c r="AV93" s="11" t="s">
        <v>766</v>
      </c>
      <c r="AW93" s="11" t="s">
        <v>724</v>
      </c>
      <c r="AX93" s="11" t="s">
        <v>708</v>
      </c>
      <c r="AY93" s="184" t="s">
        <v>802</v>
      </c>
    </row>
    <row r="94" spans="2:65" s="1" customFormat="1" ht="22.5" customHeight="1">
      <c r="B94" s="159"/>
      <c r="C94" s="160" t="s">
        <v>821</v>
      </c>
      <c r="D94" s="160" t="s">
        <v>804</v>
      </c>
      <c r="E94" s="161" t="s">
        <v>822</v>
      </c>
      <c r="F94" s="162" t="s">
        <v>823</v>
      </c>
      <c r="G94" s="163" t="s">
        <v>807</v>
      </c>
      <c r="H94" s="164">
        <v>1128</v>
      </c>
      <c r="I94" s="165"/>
      <c r="J94" s="166">
        <f>ROUND(I94*H94,2)</f>
        <v>0</v>
      </c>
      <c r="K94" s="162" t="s">
        <v>808</v>
      </c>
      <c r="L94" s="34"/>
      <c r="M94" s="167" t="s">
        <v>707</v>
      </c>
      <c r="N94" s="168" t="s">
        <v>731</v>
      </c>
      <c r="O94" s="35"/>
      <c r="P94" s="169">
        <f>O94*H94</f>
        <v>0</v>
      </c>
      <c r="Q94" s="169">
        <v>9E-05</v>
      </c>
      <c r="R94" s="169">
        <f>Q94*H94</f>
        <v>0.10152000000000001</v>
      </c>
      <c r="S94" s="169">
        <v>0.128</v>
      </c>
      <c r="T94" s="170">
        <f>S94*H94</f>
        <v>144.38400000000001</v>
      </c>
      <c r="AR94" s="17" t="s">
        <v>809</v>
      </c>
      <c r="AT94" s="17" t="s">
        <v>804</v>
      </c>
      <c r="AU94" s="17" t="s">
        <v>766</v>
      </c>
      <c r="AY94" s="17" t="s">
        <v>802</v>
      </c>
      <c r="BE94" s="171">
        <f>IF(N94="základní",J94,0)</f>
        <v>0</v>
      </c>
      <c r="BF94" s="171">
        <f>IF(N94="snížená",J94,0)</f>
        <v>0</v>
      </c>
      <c r="BG94" s="171">
        <f>IF(N94="zákl. přenesená",J94,0)</f>
        <v>0</v>
      </c>
      <c r="BH94" s="171">
        <f>IF(N94="sníž. přenesená",J94,0)</f>
        <v>0</v>
      </c>
      <c r="BI94" s="171">
        <f>IF(N94="nulová",J94,0)</f>
        <v>0</v>
      </c>
      <c r="BJ94" s="17" t="s">
        <v>708</v>
      </c>
      <c r="BK94" s="171">
        <f>ROUND(I94*H94,2)</f>
        <v>0</v>
      </c>
      <c r="BL94" s="17" t="s">
        <v>809</v>
      </c>
      <c r="BM94" s="17" t="s">
        <v>824</v>
      </c>
    </row>
    <row r="95" spans="2:47" s="1" customFormat="1" ht="27">
      <c r="B95" s="34"/>
      <c r="D95" s="172" t="s">
        <v>811</v>
      </c>
      <c r="F95" s="173" t="s">
        <v>825</v>
      </c>
      <c r="I95" s="131"/>
      <c r="L95" s="34"/>
      <c r="M95" s="64"/>
      <c r="N95" s="35"/>
      <c r="O95" s="35"/>
      <c r="P95" s="35"/>
      <c r="Q95" s="35"/>
      <c r="R95" s="35"/>
      <c r="S95" s="35"/>
      <c r="T95" s="65"/>
      <c r="AT95" s="17" t="s">
        <v>811</v>
      </c>
      <c r="AU95" s="17" t="s">
        <v>766</v>
      </c>
    </row>
    <row r="96" spans="2:47" s="1" customFormat="1" ht="162">
      <c r="B96" s="34"/>
      <c r="D96" s="172" t="s">
        <v>813</v>
      </c>
      <c r="F96" s="174" t="s">
        <v>826</v>
      </c>
      <c r="I96" s="131"/>
      <c r="L96" s="34"/>
      <c r="M96" s="64"/>
      <c r="N96" s="35"/>
      <c r="O96" s="35"/>
      <c r="P96" s="35"/>
      <c r="Q96" s="35"/>
      <c r="R96" s="35"/>
      <c r="S96" s="35"/>
      <c r="T96" s="65"/>
      <c r="AT96" s="17" t="s">
        <v>813</v>
      </c>
      <c r="AU96" s="17" t="s">
        <v>766</v>
      </c>
    </row>
    <row r="97" spans="2:51" s="12" customFormat="1" ht="13.5">
      <c r="B97" s="185"/>
      <c r="D97" s="172" t="s">
        <v>815</v>
      </c>
      <c r="E97" s="186" t="s">
        <v>707</v>
      </c>
      <c r="F97" s="187" t="s">
        <v>827</v>
      </c>
      <c r="H97" s="188" t="s">
        <v>707</v>
      </c>
      <c r="I97" s="189"/>
      <c r="L97" s="185"/>
      <c r="M97" s="190"/>
      <c r="N97" s="191"/>
      <c r="O97" s="191"/>
      <c r="P97" s="191"/>
      <c r="Q97" s="191"/>
      <c r="R97" s="191"/>
      <c r="S97" s="191"/>
      <c r="T97" s="192"/>
      <c r="AT97" s="188" t="s">
        <v>815</v>
      </c>
      <c r="AU97" s="188" t="s">
        <v>766</v>
      </c>
      <c r="AV97" s="12" t="s">
        <v>708</v>
      </c>
      <c r="AW97" s="12" t="s">
        <v>724</v>
      </c>
      <c r="AX97" s="12" t="s">
        <v>760</v>
      </c>
      <c r="AY97" s="188" t="s">
        <v>802</v>
      </c>
    </row>
    <row r="98" spans="2:51" s="11" customFormat="1" ht="13.5">
      <c r="B98" s="175"/>
      <c r="D98" s="172" t="s">
        <v>815</v>
      </c>
      <c r="E98" s="184" t="s">
        <v>707</v>
      </c>
      <c r="F98" s="193" t="s">
        <v>828</v>
      </c>
      <c r="H98" s="194">
        <v>1128</v>
      </c>
      <c r="I98" s="180"/>
      <c r="L98" s="175"/>
      <c r="M98" s="181"/>
      <c r="N98" s="182"/>
      <c r="O98" s="182"/>
      <c r="P98" s="182"/>
      <c r="Q98" s="182"/>
      <c r="R98" s="182"/>
      <c r="S98" s="182"/>
      <c r="T98" s="183"/>
      <c r="AT98" s="184" t="s">
        <v>815</v>
      </c>
      <c r="AU98" s="184" t="s">
        <v>766</v>
      </c>
      <c r="AV98" s="11" t="s">
        <v>766</v>
      </c>
      <c r="AW98" s="11" t="s">
        <v>724</v>
      </c>
      <c r="AX98" s="11" t="s">
        <v>708</v>
      </c>
      <c r="AY98" s="184" t="s">
        <v>802</v>
      </c>
    </row>
    <row r="99" spans="2:51" s="12" customFormat="1" ht="13.5">
      <c r="B99" s="185"/>
      <c r="D99" s="176" t="s">
        <v>815</v>
      </c>
      <c r="E99" s="195" t="s">
        <v>707</v>
      </c>
      <c r="F99" s="196" t="s">
        <v>829</v>
      </c>
      <c r="H99" s="197" t="s">
        <v>707</v>
      </c>
      <c r="I99" s="189"/>
      <c r="L99" s="185"/>
      <c r="M99" s="190"/>
      <c r="N99" s="191"/>
      <c r="O99" s="191"/>
      <c r="P99" s="191"/>
      <c r="Q99" s="191"/>
      <c r="R99" s="191"/>
      <c r="S99" s="191"/>
      <c r="T99" s="192"/>
      <c r="AT99" s="188" t="s">
        <v>815</v>
      </c>
      <c r="AU99" s="188" t="s">
        <v>766</v>
      </c>
      <c r="AV99" s="12" t="s">
        <v>708</v>
      </c>
      <c r="AW99" s="12" t="s">
        <v>724</v>
      </c>
      <c r="AX99" s="12" t="s">
        <v>760</v>
      </c>
      <c r="AY99" s="188" t="s">
        <v>802</v>
      </c>
    </row>
    <row r="100" spans="2:65" s="1" customFormat="1" ht="22.5" customHeight="1">
      <c r="B100" s="159"/>
      <c r="C100" s="160" t="s">
        <v>809</v>
      </c>
      <c r="D100" s="160" t="s">
        <v>804</v>
      </c>
      <c r="E100" s="161" t="s">
        <v>830</v>
      </c>
      <c r="F100" s="162" t="s">
        <v>831</v>
      </c>
      <c r="G100" s="163" t="s">
        <v>807</v>
      </c>
      <c r="H100" s="164">
        <v>5640</v>
      </c>
      <c r="I100" s="165"/>
      <c r="J100" s="166">
        <f>ROUND(I100*H100,2)</f>
        <v>0</v>
      </c>
      <c r="K100" s="162" t="s">
        <v>808</v>
      </c>
      <c r="L100" s="34"/>
      <c r="M100" s="167" t="s">
        <v>707</v>
      </c>
      <c r="N100" s="168" t="s">
        <v>731</v>
      </c>
      <c r="O100" s="35"/>
      <c r="P100" s="169">
        <f>O100*H100</f>
        <v>0</v>
      </c>
      <c r="Q100" s="169">
        <v>9E-05</v>
      </c>
      <c r="R100" s="169">
        <f>Q100*H100</f>
        <v>0.5076</v>
      </c>
      <c r="S100" s="169">
        <v>0.128</v>
      </c>
      <c r="T100" s="170">
        <f>S100*H100</f>
        <v>721.92</v>
      </c>
      <c r="AR100" s="17" t="s">
        <v>809</v>
      </c>
      <c r="AT100" s="17" t="s">
        <v>804</v>
      </c>
      <c r="AU100" s="17" t="s">
        <v>766</v>
      </c>
      <c r="AY100" s="17" t="s">
        <v>802</v>
      </c>
      <c r="BE100" s="171">
        <f>IF(N100="základní",J100,0)</f>
        <v>0</v>
      </c>
      <c r="BF100" s="171">
        <f>IF(N100="snížená",J100,0)</f>
        <v>0</v>
      </c>
      <c r="BG100" s="171">
        <f>IF(N100="zákl. přenesená",J100,0)</f>
        <v>0</v>
      </c>
      <c r="BH100" s="171">
        <f>IF(N100="sníž. přenesená",J100,0)</f>
        <v>0</v>
      </c>
      <c r="BI100" s="171">
        <f>IF(N100="nulová",J100,0)</f>
        <v>0</v>
      </c>
      <c r="BJ100" s="17" t="s">
        <v>708</v>
      </c>
      <c r="BK100" s="171">
        <f>ROUND(I100*H100,2)</f>
        <v>0</v>
      </c>
      <c r="BL100" s="17" t="s">
        <v>809</v>
      </c>
      <c r="BM100" s="17" t="s">
        <v>832</v>
      </c>
    </row>
    <row r="101" spans="2:47" s="1" customFormat="1" ht="27">
      <c r="B101" s="34"/>
      <c r="D101" s="172" t="s">
        <v>811</v>
      </c>
      <c r="F101" s="173" t="s">
        <v>833</v>
      </c>
      <c r="I101" s="131"/>
      <c r="L101" s="34"/>
      <c r="M101" s="64"/>
      <c r="N101" s="35"/>
      <c r="O101" s="35"/>
      <c r="P101" s="35"/>
      <c r="Q101" s="35"/>
      <c r="R101" s="35"/>
      <c r="S101" s="35"/>
      <c r="T101" s="65"/>
      <c r="AT101" s="17" t="s">
        <v>811</v>
      </c>
      <c r="AU101" s="17" t="s">
        <v>766</v>
      </c>
    </row>
    <row r="102" spans="2:47" s="1" customFormat="1" ht="162">
      <c r="B102" s="34"/>
      <c r="D102" s="172" t="s">
        <v>813</v>
      </c>
      <c r="F102" s="174" t="s">
        <v>826</v>
      </c>
      <c r="I102" s="131"/>
      <c r="L102" s="34"/>
      <c r="M102" s="64"/>
      <c r="N102" s="35"/>
      <c r="O102" s="35"/>
      <c r="P102" s="35"/>
      <c r="Q102" s="35"/>
      <c r="R102" s="35"/>
      <c r="S102" s="35"/>
      <c r="T102" s="65"/>
      <c r="AT102" s="17" t="s">
        <v>813</v>
      </c>
      <c r="AU102" s="17" t="s">
        <v>766</v>
      </c>
    </row>
    <row r="103" spans="2:51" s="12" customFormat="1" ht="13.5">
      <c r="B103" s="185"/>
      <c r="D103" s="172" t="s">
        <v>815</v>
      </c>
      <c r="E103" s="186" t="s">
        <v>707</v>
      </c>
      <c r="F103" s="187" t="s">
        <v>834</v>
      </c>
      <c r="H103" s="188" t="s">
        <v>707</v>
      </c>
      <c r="I103" s="189"/>
      <c r="L103" s="185"/>
      <c r="M103" s="190"/>
      <c r="N103" s="191"/>
      <c r="O103" s="191"/>
      <c r="P103" s="191"/>
      <c r="Q103" s="191"/>
      <c r="R103" s="191"/>
      <c r="S103" s="191"/>
      <c r="T103" s="192"/>
      <c r="AT103" s="188" t="s">
        <v>815</v>
      </c>
      <c r="AU103" s="188" t="s">
        <v>766</v>
      </c>
      <c r="AV103" s="12" t="s">
        <v>708</v>
      </c>
      <c r="AW103" s="12" t="s">
        <v>724</v>
      </c>
      <c r="AX103" s="12" t="s">
        <v>760</v>
      </c>
      <c r="AY103" s="188" t="s">
        <v>802</v>
      </c>
    </row>
    <row r="104" spans="2:51" s="11" customFormat="1" ht="13.5">
      <c r="B104" s="175"/>
      <c r="D104" s="176" t="s">
        <v>815</v>
      </c>
      <c r="E104" s="177" t="s">
        <v>707</v>
      </c>
      <c r="F104" s="178" t="s">
        <v>835</v>
      </c>
      <c r="H104" s="179">
        <v>5640</v>
      </c>
      <c r="I104" s="180"/>
      <c r="L104" s="175"/>
      <c r="M104" s="181"/>
      <c r="N104" s="182"/>
      <c r="O104" s="182"/>
      <c r="P104" s="182"/>
      <c r="Q104" s="182"/>
      <c r="R104" s="182"/>
      <c r="S104" s="182"/>
      <c r="T104" s="183"/>
      <c r="AT104" s="184" t="s">
        <v>815</v>
      </c>
      <c r="AU104" s="184" t="s">
        <v>766</v>
      </c>
      <c r="AV104" s="11" t="s">
        <v>766</v>
      </c>
      <c r="AW104" s="11" t="s">
        <v>724</v>
      </c>
      <c r="AX104" s="11" t="s">
        <v>708</v>
      </c>
      <c r="AY104" s="184" t="s">
        <v>802</v>
      </c>
    </row>
    <row r="105" spans="2:65" s="1" customFormat="1" ht="22.5" customHeight="1">
      <c r="B105" s="159"/>
      <c r="C105" s="160" t="s">
        <v>836</v>
      </c>
      <c r="D105" s="160" t="s">
        <v>804</v>
      </c>
      <c r="E105" s="161" t="s">
        <v>837</v>
      </c>
      <c r="F105" s="162" t="s">
        <v>838</v>
      </c>
      <c r="G105" s="163" t="s">
        <v>839</v>
      </c>
      <c r="H105" s="164">
        <v>44.5</v>
      </c>
      <c r="I105" s="165"/>
      <c r="J105" s="166">
        <f>ROUND(I105*H105,2)</f>
        <v>0</v>
      </c>
      <c r="K105" s="162" t="s">
        <v>808</v>
      </c>
      <c r="L105" s="34"/>
      <c r="M105" s="167" t="s">
        <v>707</v>
      </c>
      <c r="N105" s="168" t="s">
        <v>731</v>
      </c>
      <c r="O105" s="35"/>
      <c r="P105" s="169">
        <f>O105*H105</f>
        <v>0</v>
      </c>
      <c r="Q105" s="169">
        <v>0</v>
      </c>
      <c r="R105" s="169">
        <f>Q105*H105</f>
        <v>0</v>
      </c>
      <c r="S105" s="169">
        <v>0.115</v>
      </c>
      <c r="T105" s="170">
        <f>S105*H105</f>
        <v>5.117500000000001</v>
      </c>
      <c r="AR105" s="17" t="s">
        <v>809</v>
      </c>
      <c r="AT105" s="17" t="s">
        <v>804</v>
      </c>
      <c r="AU105" s="17" t="s">
        <v>766</v>
      </c>
      <c r="AY105" s="17" t="s">
        <v>802</v>
      </c>
      <c r="BE105" s="171">
        <f>IF(N105="základní",J105,0)</f>
        <v>0</v>
      </c>
      <c r="BF105" s="171">
        <f>IF(N105="snížená",J105,0)</f>
        <v>0</v>
      </c>
      <c r="BG105" s="171">
        <f>IF(N105="zákl. přenesená",J105,0)</f>
        <v>0</v>
      </c>
      <c r="BH105" s="171">
        <f>IF(N105="sníž. přenesená",J105,0)</f>
        <v>0</v>
      </c>
      <c r="BI105" s="171">
        <f>IF(N105="nulová",J105,0)</f>
        <v>0</v>
      </c>
      <c r="BJ105" s="17" t="s">
        <v>708</v>
      </c>
      <c r="BK105" s="171">
        <f>ROUND(I105*H105,2)</f>
        <v>0</v>
      </c>
      <c r="BL105" s="17" t="s">
        <v>809</v>
      </c>
      <c r="BM105" s="17" t="s">
        <v>840</v>
      </c>
    </row>
    <row r="106" spans="2:47" s="1" customFormat="1" ht="27">
      <c r="B106" s="34"/>
      <c r="D106" s="172" t="s">
        <v>811</v>
      </c>
      <c r="F106" s="173" t="s">
        <v>841</v>
      </c>
      <c r="I106" s="131"/>
      <c r="L106" s="34"/>
      <c r="M106" s="64"/>
      <c r="N106" s="35"/>
      <c r="O106" s="35"/>
      <c r="P106" s="35"/>
      <c r="Q106" s="35"/>
      <c r="R106" s="35"/>
      <c r="S106" s="35"/>
      <c r="T106" s="65"/>
      <c r="AT106" s="17" t="s">
        <v>811</v>
      </c>
      <c r="AU106" s="17" t="s">
        <v>766</v>
      </c>
    </row>
    <row r="107" spans="2:47" s="1" customFormat="1" ht="162">
      <c r="B107" s="34"/>
      <c r="D107" s="172" t="s">
        <v>813</v>
      </c>
      <c r="F107" s="174" t="s">
        <v>842</v>
      </c>
      <c r="I107" s="131"/>
      <c r="L107" s="34"/>
      <c r="M107" s="64"/>
      <c r="N107" s="35"/>
      <c r="O107" s="35"/>
      <c r="P107" s="35"/>
      <c r="Q107" s="35"/>
      <c r="R107" s="35"/>
      <c r="S107" s="35"/>
      <c r="T107" s="65"/>
      <c r="AT107" s="17" t="s">
        <v>813</v>
      </c>
      <c r="AU107" s="17" t="s">
        <v>766</v>
      </c>
    </row>
    <row r="108" spans="2:51" s="11" customFormat="1" ht="13.5">
      <c r="B108" s="175"/>
      <c r="D108" s="176" t="s">
        <v>815</v>
      </c>
      <c r="E108" s="177" t="s">
        <v>707</v>
      </c>
      <c r="F108" s="178" t="s">
        <v>843</v>
      </c>
      <c r="H108" s="179">
        <v>44.5</v>
      </c>
      <c r="I108" s="180"/>
      <c r="L108" s="175"/>
      <c r="M108" s="181"/>
      <c r="N108" s="182"/>
      <c r="O108" s="182"/>
      <c r="P108" s="182"/>
      <c r="Q108" s="182"/>
      <c r="R108" s="182"/>
      <c r="S108" s="182"/>
      <c r="T108" s="183"/>
      <c r="AT108" s="184" t="s">
        <v>815</v>
      </c>
      <c r="AU108" s="184" t="s">
        <v>766</v>
      </c>
      <c r="AV108" s="11" t="s">
        <v>766</v>
      </c>
      <c r="AW108" s="11" t="s">
        <v>724</v>
      </c>
      <c r="AX108" s="11" t="s">
        <v>708</v>
      </c>
      <c r="AY108" s="184" t="s">
        <v>802</v>
      </c>
    </row>
    <row r="109" spans="2:65" s="1" customFormat="1" ht="22.5" customHeight="1">
      <c r="B109" s="159"/>
      <c r="C109" s="160" t="s">
        <v>844</v>
      </c>
      <c r="D109" s="160" t="s">
        <v>804</v>
      </c>
      <c r="E109" s="161" t="s">
        <v>845</v>
      </c>
      <c r="F109" s="162" t="s">
        <v>846</v>
      </c>
      <c r="G109" s="163" t="s">
        <v>847</v>
      </c>
      <c r="H109" s="164">
        <v>8</v>
      </c>
      <c r="I109" s="165"/>
      <c r="J109" s="166">
        <f>ROUND(I109*H109,2)</f>
        <v>0</v>
      </c>
      <c r="K109" s="162" t="s">
        <v>808</v>
      </c>
      <c r="L109" s="34"/>
      <c r="M109" s="167" t="s">
        <v>707</v>
      </c>
      <c r="N109" s="168" t="s">
        <v>731</v>
      </c>
      <c r="O109" s="35"/>
      <c r="P109" s="169">
        <f>O109*H109</f>
        <v>0</v>
      </c>
      <c r="Q109" s="169">
        <v>0</v>
      </c>
      <c r="R109" s="169">
        <f>Q109*H109</f>
        <v>0</v>
      </c>
      <c r="S109" s="169">
        <v>0</v>
      </c>
      <c r="T109" s="170">
        <f>S109*H109</f>
        <v>0</v>
      </c>
      <c r="AR109" s="17" t="s">
        <v>809</v>
      </c>
      <c r="AT109" s="17" t="s">
        <v>804</v>
      </c>
      <c r="AU109" s="17" t="s">
        <v>766</v>
      </c>
      <c r="AY109" s="17" t="s">
        <v>802</v>
      </c>
      <c r="BE109" s="171">
        <f>IF(N109="základní",J109,0)</f>
        <v>0</v>
      </c>
      <c r="BF109" s="171">
        <f>IF(N109="snížená",J109,0)</f>
        <v>0</v>
      </c>
      <c r="BG109" s="171">
        <f>IF(N109="zákl. přenesená",J109,0)</f>
        <v>0</v>
      </c>
      <c r="BH109" s="171">
        <f>IF(N109="sníž. přenesená",J109,0)</f>
        <v>0</v>
      </c>
      <c r="BI109" s="171">
        <f>IF(N109="nulová",J109,0)</f>
        <v>0</v>
      </c>
      <c r="BJ109" s="17" t="s">
        <v>708</v>
      </c>
      <c r="BK109" s="171">
        <f>ROUND(I109*H109,2)</f>
        <v>0</v>
      </c>
      <c r="BL109" s="17" t="s">
        <v>809</v>
      </c>
      <c r="BM109" s="17" t="s">
        <v>848</v>
      </c>
    </row>
    <row r="110" spans="2:47" s="1" customFormat="1" ht="27">
      <c r="B110" s="34"/>
      <c r="D110" s="172" t="s">
        <v>811</v>
      </c>
      <c r="F110" s="173" t="s">
        <v>849</v>
      </c>
      <c r="I110" s="131"/>
      <c r="L110" s="34"/>
      <c r="M110" s="64"/>
      <c r="N110" s="35"/>
      <c r="O110" s="35"/>
      <c r="P110" s="35"/>
      <c r="Q110" s="35"/>
      <c r="R110" s="35"/>
      <c r="S110" s="35"/>
      <c r="T110" s="65"/>
      <c r="AT110" s="17" t="s">
        <v>811</v>
      </c>
      <c r="AU110" s="17" t="s">
        <v>766</v>
      </c>
    </row>
    <row r="111" spans="2:47" s="1" customFormat="1" ht="162">
      <c r="B111" s="34"/>
      <c r="D111" s="172" t="s">
        <v>813</v>
      </c>
      <c r="F111" s="174" t="s">
        <v>850</v>
      </c>
      <c r="I111" s="131"/>
      <c r="L111" s="34"/>
      <c r="M111" s="64"/>
      <c r="N111" s="35"/>
      <c r="O111" s="35"/>
      <c r="P111" s="35"/>
      <c r="Q111" s="35"/>
      <c r="R111" s="35"/>
      <c r="S111" s="35"/>
      <c r="T111" s="65"/>
      <c r="AT111" s="17" t="s">
        <v>813</v>
      </c>
      <c r="AU111" s="17" t="s">
        <v>766</v>
      </c>
    </row>
    <row r="112" spans="2:51" s="12" customFormat="1" ht="13.5">
      <c r="B112" s="185"/>
      <c r="D112" s="172" t="s">
        <v>815</v>
      </c>
      <c r="E112" s="186" t="s">
        <v>707</v>
      </c>
      <c r="F112" s="187" t="s">
        <v>851</v>
      </c>
      <c r="H112" s="188" t="s">
        <v>707</v>
      </c>
      <c r="I112" s="189"/>
      <c r="L112" s="185"/>
      <c r="M112" s="190"/>
      <c r="N112" s="191"/>
      <c r="O112" s="191"/>
      <c r="P112" s="191"/>
      <c r="Q112" s="191"/>
      <c r="R112" s="191"/>
      <c r="S112" s="191"/>
      <c r="T112" s="192"/>
      <c r="AT112" s="188" t="s">
        <v>815</v>
      </c>
      <c r="AU112" s="188" t="s">
        <v>766</v>
      </c>
      <c r="AV112" s="12" t="s">
        <v>708</v>
      </c>
      <c r="AW112" s="12" t="s">
        <v>724</v>
      </c>
      <c r="AX112" s="12" t="s">
        <v>760</v>
      </c>
      <c r="AY112" s="188" t="s">
        <v>802</v>
      </c>
    </row>
    <row r="113" spans="2:51" s="11" customFormat="1" ht="13.5">
      <c r="B113" s="175"/>
      <c r="D113" s="176" t="s">
        <v>815</v>
      </c>
      <c r="E113" s="177" t="s">
        <v>707</v>
      </c>
      <c r="F113" s="178" t="s">
        <v>852</v>
      </c>
      <c r="H113" s="179">
        <v>8</v>
      </c>
      <c r="I113" s="180"/>
      <c r="L113" s="175"/>
      <c r="M113" s="181"/>
      <c r="N113" s="182"/>
      <c r="O113" s="182"/>
      <c r="P113" s="182"/>
      <c r="Q113" s="182"/>
      <c r="R113" s="182"/>
      <c r="S113" s="182"/>
      <c r="T113" s="183"/>
      <c r="AT113" s="184" t="s">
        <v>815</v>
      </c>
      <c r="AU113" s="184" t="s">
        <v>766</v>
      </c>
      <c r="AV113" s="11" t="s">
        <v>766</v>
      </c>
      <c r="AW113" s="11" t="s">
        <v>724</v>
      </c>
      <c r="AX113" s="11" t="s">
        <v>708</v>
      </c>
      <c r="AY113" s="184" t="s">
        <v>802</v>
      </c>
    </row>
    <row r="114" spans="2:65" s="1" customFormat="1" ht="22.5" customHeight="1">
      <c r="B114" s="159"/>
      <c r="C114" s="160" t="s">
        <v>853</v>
      </c>
      <c r="D114" s="160" t="s">
        <v>804</v>
      </c>
      <c r="E114" s="161" t="s">
        <v>854</v>
      </c>
      <c r="F114" s="162" t="s">
        <v>855</v>
      </c>
      <c r="G114" s="163" t="s">
        <v>847</v>
      </c>
      <c r="H114" s="164">
        <v>8</v>
      </c>
      <c r="I114" s="165"/>
      <c r="J114" s="166">
        <f>ROUND(I114*H114,2)</f>
        <v>0</v>
      </c>
      <c r="K114" s="162" t="s">
        <v>808</v>
      </c>
      <c r="L114" s="34"/>
      <c r="M114" s="167" t="s">
        <v>707</v>
      </c>
      <c r="N114" s="168" t="s">
        <v>731</v>
      </c>
      <c r="O114" s="35"/>
      <c r="P114" s="169">
        <f>O114*H114</f>
        <v>0</v>
      </c>
      <c r="Q114" s="169">
        <v>0</v>
      </c>
      <c r="R114" s="169">
        <f>Q114*H114</f>
        <v>0</v>
      </c>
      <c r="S114" s="169">
        <v>0</v>
      </c>
      <c r="T114" s="170">
        <f>S114*H114</f>
        <v>0</v>
      </c>
      <c r="AR114" s="17" t="s">
        <v>809</v>
      </c>
      <c r="AT114" s="17" t="s">
        <v>804</v>
      </c>
      <c r="AU114" s="17" t="s">
        <v>766</v>
      </c>
      <c r="AY114" s="17" t="s">
        <v>802</v>
      </c>
      <c r="BE114" s="171">
        <f>IF(N114="základní",J114,0)</f>
        <v>0</v>
      </c>
      <c r="BF114" s="171">
        <f>IF(N114="snížená",J114,0)</f>
        <v>0</v>
      </c>
      <c r="BG114" s="171">
        <f>IF(N114="zákl. přenesená",J114,0)</f>
        <v>0</v>
      </c>
      <c r="BH114" s="171">
        <f>IF(N114="sníž. přenesená",J114,0)</f>
        <v>0</v>
      </c>
      <c r="BI114" s="171">
        <f>IF(N114="nulová",J114,0)</f>
        <v>0</v>
      </c>
      <c r="BJ114" s="17" t="s">
        <v>708</v>
      </c>
      <c r="BK114" s="171">
        <f>ROUND(I114*H114,2)</f>
        <v>0</v>
      </c>
      <c r="BL114" s="17" t="s">
        <v>809</v>
      </c>
      <c r="BM114" s="17" t="s">
        <v>856</v>
      </c>
    </row>
    <row r="115" spans="2:47" s="1" customFormat="1" ht="27">
      <c r="B115" s="34"/>
      <c r="D115" s="172" t="s">
        <v>811</v>
      </c>
      <c r="F115" s="173" t="s">
        <v>857</v>
      </c>
      <c r="I115" s="131"/>
      <c r="L115" s="34"/>
      <c r="M115" s="64"/>
      <c r="N115" s="35"/>
      <c r="O115" s="35"/>
      <c r="P115" s="35"/>
      <c r="Q115" s="35"/>
      <c r="R115" s="35"/>
      <c r="S115" s="35"/>
      <c r="T115" s="65"/>
      <c r="AT115" s="17" t="s">
        <v>811</v>
      </c>
      <c r="AU115" s="17" t="s">
        <v>766</v>
      </c>
    </row>
    <row r="116" spans="2:47" s="1" customFormat="1" ht="162">
      <c r="B116" s="34"/>
      <c r="D116" s="176" t="s">
        <v>813</v>
      </c>
      <c r="F116" s="198" t="s">
        <v>850</v>
      </c>
      <c r="I116" s="131"/>
      <c r="L116" s="34"/>
      <c r="M116" s="64"/>
      <c r="N116" s="35"/>
      <c r="O116" s="35"/>
      <c r="P116" s="35"/>
      <c r="Q116" s="35"/>
      <c r="R116" s="35"/>
      <c r="S116" s="35"/>
      <c r="T116" s="65"/>
      <c r="AT116" s="17" t="s">
        <v>813</v>
      </c>
      <c r="AU116" s="17" t="s">
        <v>766</v>
      </c>
    </row>
    <row r="117" spans="2:65" s="1" customFormat="1" ht="22.5" customHeight="1">
      <c r="B117" s="159"/>
      <c r="C117" s="160" t="s">
        <v>858</v>
      </c>
      <c r="D117" s="160" t="s">
        <v>804</v>
      </c>
      <c r="E117" s="161" t="s">
        <v>859</v>
      </c>
      <c r="F117" s="162" t="s">
        <v>860</v>
      </c>
      <c r="G117" s="163" t="s">
        <v>847</v>
      </c>
      <c r="H117" s="164">
        <v>12.6</v>
      </c>
      <c r="I117" s="165"/>
      <c r="J117" s="166">
        <f>ROUND(I117*H117,2)</f>
        <v>0</v>
      </c>
      <c r="K117" s="162" t="s">
        <v>808</v>
      </c>
      <c r="L117" s="34"/>
      <c r="M117" s="167" t="s">
        <v>707</v>
      </c>
      <c r="N117" s="168" t="s">
        <v>731</v>
      </c>
      <c r="O117" s="35"/>
      <c r="P117" s="169">
        <f>O117*H117</f>
        <v>0</v>
      </c>
      <c r="Q117" s="169">
        <v>0</v>
      </c>
      <c r="R117" s="169">
        <f>Q117*H117</f>
        <v>0</v>
      </c>
      <c r="S117" s="169">
        <v>0</v>
      </c>
      <c r="T117" s="170">
        <f>S117*H117</f>
        <v>0</v>
      </c>
      <c r="AR117" s="17" t="s">
        <v>809</v>
      </c>
      <c r="AT117" s="17" t="s">
        <v>804</v>
      </c>
      <c r="AU117" s="17" t="s">
        <v>766</v>
      </c>
      <c r="AY117" s="17" t="s">
        <v>802</v>
      </c>
      <c r="BE117" s="171">
        <f>IF(N117="základní",J117,0)</f>
        <v>0</v>
      </c>
      <c r="BF117" s="171">
        <f>IF(N117="snížená",J117,0)</f>
        <v>0</v>
      </c>
      <c r="BG117" s="171">
        <f>IF(N117="zákl. přenesená",J117,0)</f>
        <v>0</v>
      </c>
      <c r="BH117" s="171">
        <f>IF(N117="sníž. přenesená",J117,0)</f>
        <v>0</v>
      </c>
      <c r="BI117" s="171">
        <f>IF(N117="nulová",J117,0)</f>
        <v>0</v>
      </c>
      <c r="BJ117" s="17" t="s">
        <v>708</v>
      </c>
      <c r="BK117" s="171">
        <f>ROUND(I117*H117,2)</f>
        <v>0</v>
      </c>
      <c r="BL117" s="17" t="s">
        <v>809</v>
      </c>
      <c r="BM117" s="17" t="s">
        <v>861</v>
      </c>
    </row>
    <row r="118" spans="2:47" s="1" customFormat="1" ht="27">
      <c r="B118" s="34"/>
      <c r="D118" s="172" t="s">
        <v>811</v>
      </c>
      <c r="F118" s="173" t="s">
        <v>862</v>
      </c>
      <c r="I118" s="131"/>
      <c r="L118" s="34"/>
      <c r="M118" s="64"/>
      <c r="N118" s="35"/>
      <c r="O118" s="35"/>
      <c r="P118" s="35"/>
      <c r="Q118" s="35"/>
      <c r="R118" s="35"/>
      <c r="S118" s="35"/>
      <c r="T118" s="65"/>
      <c r="AT118" s="17" t="s">
        <v>811</v>
      </c>
      <c r="AU118" s="17" t="s">
        <v>766</v>
      </c>
    </row>
    <row r="119" spans="2:47" s="1" customFormat="1" ht="162">
      <c r="B119" s="34"/>
      <c r="D119" s="172" t="s">
        <v>813</v>
      </c>
      <c r="F119" s="174" t="s">
        <v>863</v>
      </c>
      <c r="I119" s="131"/>
      <c r="L119" s="34"/>
      <c r="M119" s="64"/>
      <c r="N119" s="35"/>
      <c r="O119" s="35"/>
      <c r="P119" s="35"/>
      <c r="Q119" s="35"/>
      <c r="R119" s="35"/>
      <c r="S119" s="35"/>
      <c r="T119" s="65"/>
      <c r="AT119" s="17" t="s">
        <v>813</v>
      </c>
      <c r="AU119" s="17" t="s">
        <v>766</v>
      </c>
    </row>
    <row r="120" spans="2:51" s="12" customFormat="1" ht="13.5">
      <c r="B120" s="185"/>
      <c r="D120" s="172" t="s">
        <v>815</v>
      </c>
      <c r="E120" s="186" t="s">
        <v>707</v>
      </c>
      <c r="F120" s="187" t="s">
        <v>864</v>
      </c>
      <c r="H120" s="188" t="s">
        <v>707</v>
      </c>
      <c r="I120" s="189"/>
      <c r="L120" s="185"/>
      <c r="M120" s="190"/>
      <c r="N120" s="191"/>
      <c r="O120" s="191"/>
      <c r="P120" s="191"/>
      <c r="Q120" s="191"/>
      <c r="R120" s="191"/>
      <c r="S120" s="191"/>
      <c r="T120" s="192"/>
      <c r="AT120" s="188" t="s">
        <v>815</v>
      </c>
      <c r="AU120" s="188" t="s">
        <v>766</v>
      </c>
      <c r="AV120" s="12" t="s">
        <v>708</v>
      </c>
      <c r="AW120" s="12" t="s">
        <v>724</v>
      </c>
      <c r="AX120" s="12" t="s">
        <v>760</v>
      </c>
      <c r="AY120" s="188" t="s">
        <v>802</v>
      </c>
    </row>
    <row r="121" spans="2:51" s="11" customFormat="1" ht="13.5">
      <c r="B121" s="175"/>
      <c r="D121" s="176" t="s">
        <v>815</v>
      </c>
      <c r="E121" s="177" t="s">
        <v>707</v>
      </c>
      <c r="F121" s="178" t="s">
        <v>865</v>
      </c>
      <c r="H121" s="179">
        <v>12.6</v>
      </c>
      <c r="I121" s="180"/>
      <c r="L121" s="175"/>
      <c r="M121" s="181"/>
      <c r="N121" s="182"/>
      <c r="O121" s="182"/>
      <c r="P121" s="182"/>
      <c r="Q121" s="182"/>
      <c r="R121" s="182"/>
      <c r="S121" s="182"/>
      <c r="T121" s="183"/>
      <c r="AT121" s="184" t="s">
        <v>815</v>
      </c>
      <c r="AU121" s="184" t="s">
        <v>766</v>
      </c>
      <c r="AV121" s="11" t="s">
        <v>766</v>
      </c>
      <c r="AW121" s="11" t="s">
        <v>724</v>
      </c>
      <c r="AX121" s="11" t="s">
        <v>708</v>
      </c>
      <c r="AY121" s="184" t="s">
        <v>802</v>
      </c>
    </row>
    <row r="122" spans="2:65" s="1" customFormat="1" ht="22.5" customHeight="1">
      <c r="B122" s="159"/>
      <c r="C122" s="160" t="s">
        <v>866</v>
      </c>
      <c r="D122" s="160" t="s">
        <v>804</v>
      </c>
      <c r="E122" s="161" t="s">
        <v>867</v>
      </c>
      <c r="F122" s="162" t="s">
        <v>868</v>
      </c>
      <c r="G122" s="163" t="s">
        <v>847</v>
      </c>
      <c r="H122" s="164">
        <v>12.6</v>
      </c>
      <c r="I122" s="165"/>
      <c r="J122" s="166">
        <f>ROUND(I122*H122,2)</f>
        <v>0</v>
      </c>
      <c r="K122" s="162" t="s">
        <v>808</v>
      </c>
      <c r="L122" s="34"/>
      <c r="M122" s="167" t="s">
        <v>707</v>
      </c>
      <c r="N122" s="168" t="s">
        <v>731</v>
      </c>
      <c r="O122" s="35"/>
      <c r="P122" s="169">
        <f>O122*H122</f>
        <v>0</v>
      </c>
      <c r="Q122" s="169">
        <v>0</v>
      </c>
      <c r="R122" s="169">
        <f>Q122*H122</f>
        <v>0</v>
      </c>
      <c r="S122" s="169">
        <v>0</v>
      </c>
      <c r="T122" s="170">
        <f>S122*H122</f>
        <v>0</v>
      </c>
      <c r="AR122" s="17" t="s">
        <v>809</v>
      </c>
      <c r="AT122" s="17" t="s">
        <v>804</v>
      </c>
      <c r="AU122" s="17" t="s">
        <v>766</v>
      </c>
      <c r="AY122" s="17" t="s">
        <v>802</v>
      </c>
      <c r="BE122" s="171">
        <f>IF(N122="základní",J122,0)</f>
        <v>0</v>
      </c>
      <c r="BF122" s="171">
        <f>IF(N122="snížená",J122,0)</f>
        <v>0</v>
      </c>
      <c r="BG122" s="171">
        <f>IF(N122="zákl. přenesená",J122,0)</f>
        <v>0</v>
      </c>
      <c r="BH122" s="171">
        <f>IF(N122="sníž. přenesená",J122,0)</f>
        <v>0</v>
      </c>
      <c r="BI122" s="171">
        <f>IF(N122="nulová",J122,0)</f>
        <v>0</v>
      </c>
      <c r="BJ122" s="17" t="s">
        <v>708</v>
      </c>
      <c r="BK122" s="171">
        <f>ROUND(I122*H122,2)</f>
        <v>0</v>
      </c>
      <c r="BL122" s="17" t="s">
        <v>809</v>
      </c>
      <c r="BM122" s="17" t="s">
        <v>869</v>
      </c>
    </row>
    <row r="123" spans="2:47" s="1" customFormat="1" ht="27">
      <c r="B123" s="34"/>
      <c r="D123" s="172" t="s">
        <v>811</v>
      </c>
      <c r="F123" s="173" t="s">
        <v>870</v>
      </c>
      <c r="I123" s="131"/>
      <c r="L123" s="34"/>
      <c r="M123" s="64"/>
      <c r="N123" s="35"/>
      <c r="O123" s="35"/>
      <c r="P123" s="35"/>
      <c r="Q123" s="35"/>
      <c r="R123" s="35"/>
      <c r="S123" s="35"/>
      <c r="T123" s="65"/>
      <c r="AT123" s="17" t="s">
        <v>811</v>
      </c>
      <c r="AU123" s="17" t="s">
        <v>766</v>
      </c>
    </row>
    <row r="124" spans="2:47" s="1" customFormat="1" ht="162">
      <c r="B124" s="34"/>
      <c r="D124" s="176" t="s">
        <v>813</v>
      </c>
      <c r="F124" s="198" t="s">
        <v>863</v>
      </c>
      <c r="I124" s="131"/>
      <c r="L124" s="34"/>
      <c r="M124" s="64"/>
      <c r="N124" s="35"/>
      <c r="O124" s="35"/>
      <c r="P124" s="35"/>
      <c r="Q124" s="35"/>
      <c r="R124" s="35"/>
      <c r="S124" s="35"/>
      <c r="T124" s="65"/>
      <c r="AT124" s="17" t="s">
        <v>813</v>
      </c>
      <c r="AU124" s="17" t="s">
        <v>766</v>
      </c>
    </row>
    <row r="125" spans="2:65" s="1" customFormat="1" ht="22.5" customHeight="1">
      <c r="B125" s="159"/>
      <c r="C125" s="160" t="s">
        <v>713</v>
      </c>
      <c r="D125" s="160" t="s">
        <v>804</v>
      </c>
      <c r="E125" s="161" t="s">
        <v>871</v>
      </c>
      <c r="F125" s="162" t="s">
        <v>872</v>
      </c>
      <c r="G125" s="163" t="s">
        <v>847</v>
      </c>
      <c r="H125" s="164">
        <v>10</v>
      </c>
      <c r="I125" s="165"/>
      <c r="J125" s="166">
        <f>ROUND(I125*H125,2)</f>
        <v>0</v>
      </c>
      <c r="K125" s="162" t="s">
        <v>808</v>
      </c>
      <c r="L125" s="34"/>
      <c r="M125" s="167" t="s">
        <v>707</v>
      </c>
      <c r="N125" s="168" t="s">
        <v>731</v>
      </c>
      <c r="O125" s="35"/>
      <c r="P125" s="169">
        <f>O125*H125</f>
        <v>0</v>
      </c>
      <c r="Q125" s="169">
        <v>0</v>
      </c>
      <c r="R125" s="169">
        <f>Q125*H125</f>
        <v>0</v>
      </c>
      <c r="S125" s="169">
        <v>0</v>
      </c>
      <c r="T125" s="170">
        <f>S125*H125</f>
        <v>0</v>
      </c>
      <c r="AR125" s="17" t="s">
        <v>809</v>
      </c>
      <c r="AT125" s="17" t="s">
        <v>804</v>
      </c>
      <c r="AU125" s="17" t="s">
        <v>766</v>
      </c>
      <c r="AY125" s="17" t="s">
        <v>802</v>
      </c>
      <c r="BE125" s="171">
        <f>IF(N125="základní",J125,0)</f>
        <v>0</v>
      </c>
      <c r="BF125" s="171">
        <f>IF(N125="snížená",J125,0)</f>
        <v>0</v>
      </c>
      <c r="BG125" s="171">
        <f>IF(N125="zákl. přenesená",J125,0)</f>
        <v>0</v>
      </c>
      <c r="BH125" s="171">
        <f>IF(N125="sníž. přenesená",J125,0)</f>
        <v>0</v>
      </c>
      <c r="BI125" s="171">
        <f>IF(N125="nulová",J125,0)</f>
        <v>0</v>
      </c>
      <c r="BJ125" s="17" t="s">
        <v>708</v>
      </c>
      <c r="BK125" s="171">
        <f>ROUND(I125*H125,2)</f>
        <v>0</v>
      </c>
      <c r="BL125" s="17" t="s">
        <v>809</v>
      </c>
      <c r="BM125" s="17" t="s">
        <v>873</v>
      </c>
    </row>
    <row r="126" spans="2:47" s="1" customFormat="1" ht="40.5">
      <c r="B126" s="34"/>
      <c r="D126" s="172" t="s">
        <v>811</v>
      </c>
      <c r="F126" s="173" t="s">
        <v>874</v>
      </c>
      <c r="I126" s="131"/>
      <c r="L126" s="34"/>
      <c r="M126" s="64"/>
      <c r="N126" s="35"/>
      <c r="O126" s="35"/>
      <c r="P126" s="35"/>
      <c r="Q126" s="35"/>
      <c r="R126" s="35"/>
      <c r="S126" s="35"/>
      <c r="T126" s="65"/>
      <c r="AT126" s="17" t="s">
        <v>811</v>
      </c>
      <c r="AU126" s="17" t="s">
        <v>766</v>
      </c>
    </row>
    <row r="127" spans="2:47" s="1" customFormat="1" ht="162">
      <c r="B127" s="34"/>
      <c r="D127" s="172" t="s">
        <v>813</v>
      </c>
      <c r="F127" s="174" t="s">
        <v>875</v>
      </c>
      <c r="I127" s="131"/>
      <c r="L127" s="34"/>
      <c r="M127" s="64"/>
      <c r="N127" s="35"/>
      <c r="O127" s="35"/>
      <c r="P127" s="35"/>
      <c r="Q127" s="35"/>
      <c r="R127" s="35"/>
      <c r="S127" s="35"/>
      <c r="T127" s="65"/>
      <c r="AT127" s="17" t="s">
        <v>813</v>
      </c>
      <c r="AU127" s="17" t="s">
        <v>766</v>
      </c>
    </row>
    <row r="128" spans="2:51" s="12" customFormat="1" ht="13.5">
      <c r="B128" s="185"/>
      <c r="D128" s="172" t="s">
        <v>815</v>
      </c>
      <c r="E128" s="186" t="s">
        <v>707</v>
      </c>
      <c r="F128" s="187" t="s">
        <v>876</v>
      </c>
      <c r="H128" s="188" t="s">
        <v>707</v>
      </c>
      <c r="I128" s="189"/>
      <c r="L128" s="185"/>
      <c r="M128" s="190"/>
      <c r="N128" s="191"/>
      <c r="O128" s="191"/>
      <c r="P128" s="191"/>
      <c r="Q128" s="191"/>
      <c r="R128" s="191"/>
      <c r="S128" s="191"/>
      <c r="T128" s="192"/>
      <c r="AT128" s="188" t="s">
        <v>815</v>
      </c>
      <c r="AU128" s="188" t="s">
        <v>766</v>
      </c>
      <c r="AV128" s="12" t="s">
        <v>708</v>
      </c>
      <c r="AW128" s="12" t="s">
        <v>724</v>
      </c>
      <c r="AX128" s="12" t="s">
        <v>760</v>
      </c>
      <c r="AY128" s="188" t="s">
        <v>802</v>
      </c>
    </row>
    <row r="129" spans="2:51" s="11" customFormat="1" ht="13.5">
      <c r="B129" s="175"/>
      <c r="D129" s="172" t="s">
        <v>815</v>
      </c>
      <c r="E129" s="184" t="s">
        <v>707</v>
      </c>
      <c r="F129" s="193" t="s">
        <v>877</v>
      </c>
      <c r="H129" s="194">
        <v>20.5</v>
      </c>
      <c r="I129" s="180"/>
      <c r="L129" s="175"/>
      <c r="M129" s="181"/>
      <c r="N129" s="182"/>
      <c r="O129" s="182"/>
      <c r="P129" s="182"/>
      <c r="Q129" s="182"/>
      <c r="R129" s="182"/>
      <c r="S129" s="182"/>
      <c r="T129" s="183"/>
      <c r="AT129" s="184" t="s">
        <v>815</v>
      </c>
      <c r="AU129" s="184" t="s">
        <v>766</v>
      </c>
      <c r="AV129" s="11" t="s">
        <v>766</v>
      </c>
      <c r="AW129" s="11" t="s">
        <v>724</v>
      </c>
      <c r="AX129" s="11" t="s">
        <v>760</v>
      </c>
      <c r="AY129" s="184" t="s">
        <v>802</v>
      </c>
    </row>
    <row r="130" spans="2:51" s="11" customFormat="1" ht="13.5">
      <c r="B130" s="175"/>
      <c r="D130" s="172" t="s">
        <v>815</v>
      </c>
      <c r="E130" s="184" t="s">
        <v>707</v>
      </c>
      <c r="F130" s="193" t="s">
        <v>878</v>
      </c>
      <c r="H130" s="194">
        <v>-4.5</v>
      </c>
      <c r="I130" s="180"/>
      <c r="L130" s="175"/>
      <c r="M130" s="181"/>
      <c r="N130" s="182"/>
      <c r="O130" s="182"/>
      <c r="P130" s="182"/>
      <c r="Q130" s="182"/>
      <c r="R130" s="182"/>
      <c r="S130" s="182"/>
      <c r="T130" s="183"/>
      <c r="AT130" s="184" t="s">
        <v>815</v>
      </c>
      <c r="AU130" s="184" t="s">
        <v>766</v>
      </c>
      <c r="AV130" s="11" t="s">
        <v>766</v>
      </c>
      <c r="AW130" s="11" t="s">
        <v>724</v>
      </c>
      <c r="AX130" s="11" t="s">
        <v>760</v>
      </c>
      <c r="AY130" s="184" t="s">
        <v>802</v>
      </c>
    </row>
    <row r="131" spans="2:51" s="11" customFormat="1" ht="13.5">
      <c r="B131" s="175"/>
      <c r="D131" s="172" t="s">
        <v>815</v>
      </c>
      <c r="E131" s="184" t="s">
        <v>707</v>
      </c>
      <c r="F131" s="193" t="s">
        <v>879</v>
      </c>
      <c r="H131" s="194">
        <v>-6</v>
      </c>
      <c r="I131" s="180"/>
      <c r="L131" s="175"/>
      <c r="M131" s="181"/>
      <c r="N131" s="182"/>
      <c r="O131" s="182"/>
      <c r="P131" s="182"/>
      <c r="Q131" s="182"/>
      <c r="R131" s="182"/>
      <c r="S131" s="182"/>
      <c r="T131" s="183"/>
      <c r="AT131" s="184" t="s">
        <v>815</v>
      </c>
      <c r="AU131" s="184" t="s">
        <v>766</v>
      </c>
      <c r="AV131" s="11" t="s">
        <v>766</v>
      </c>
      <c r="AW131" s="11" t="s">
        <v>724</v>
      </c>
      <c r="AX131" s="11" t="s">
        <v>760</v>
      </c>
      <c r="AY131" s="184" t="s">
        <v>802</v>
      </c>
    </row>
    <row r="132" spans="2:51" s="13" customFormat="1" ht="13.5">
      <c r="B132" s="199"/>
      <c r="D132" s="176" t="s">
        <v>815</v>
      </c>
      <c r="E132" s="200" t="s">
        <v>707</v>
      </c>
      <c r="F132" s="201" t="s">
        <v>880</v>
      </c>
      <c r="H132" s="202">
        <v>10</v>
      </c>
      <c r="I132" s="203"/>
      <c r="L132" s="199"/>
      <c r="M132" s="204"/>
      <c r="N132" s="205"/>
      <c r="O132" s="205"/>
      <c r="P132" s="205"/>
      <c r="Q132" s="205"/>
      <c r="R132" s="205"/>
      <c r="S132" s="205"/>
      <c r="T132" s="206"/>
      <c r="AT132" s="207" t="s">
        <v>815</v>
      </c>
      <c r="AU132" s="207" t="s">
        <v>766</v>
      </c>
      <c r="AV132" s="13" t="s">
        <v>809</v>
      </c>
      <c r="AW132" s="13" t="s">
        <v>724</v>
      </c>
      <c r="AX132" s="13" t="s">
        <v>708</v>
      </c>
      <c r="AY132" s="207" t="s">
        <v>802</v>
      </c>
    </row>
    <row r="133" spans="2:65" s="1" customFormat="1" ht="31.5" customHeight="1">
      <c r="B133" s="159"/>
      <c r="C133" s="160" t="s">
        <v>881</v>
      </c>
      <c r="D133" s="160" t="s">
        <v>804</v>
      </c>
      <c r="E133" s="161" t="s">
        <v>882</v>
      </c>
      <c r="F133" s="162" t="s">
        <v>883</v>
      </c>
      <c r="G133" s="163" t="s">
        <v>847</v>
      </c>
      <c r="H133" s="164">
        <v>40</v>
      </c>
      <c r="I133" s="165"/>
      <c r="J133" s="166">
        <f>ROUND(I133*H133,2)</f>
        <v>0</v>
      </c>
      <c r="K133" s="162" t="s">
        <v>808</v>
      </c>
      <c r="L133" s="34"/>
      <c r="M133" s="167" t="s">
        <v>707</v>
      </c>
      <c r="N133" s="168" t="s">
        <v>731</v>
      </c>
      <c r="O133" s="35"/>
      <c r="P133" s="169">
        <f>O133*H133</f>
        <v>0</v>
      </c>
      <c r="Q133" s="169">
        <v>0</v>
      </c>
      <c r="R133" s="169">
        <f>Q133*H133</f>
        <v>0</v>
      </c>
      <c r="S133" s="169">
        <v>0</v>
      </c>
      <c r="T133" s="170">
        <f>S133*H133</f>
        <v>0</v>
      </c>
      <c r="AR133" s="17" t="s">
        <v>809</v>
      </c>
      <c r="AT133" s="17" t="s">
        <v>804</v>
      </c>
      <c r="AU133" s="17" t="s">
        <v>766</v>
      </c>
      <c r="AY133" s="17" t="s">
        <v>802</v>
      </c>
      <c r="BE133" s="171">
        <f>IF(N133="základní",J133,0)</f>
        <v>0</v>
      </c>
      <c r="BF133" s="171">
        <f>IF(N133="snížená",J133,0)</f>
        <v>0</v>
      </c>
      <c r="BG133" s="171">
        <f>IF(N133="zákl. přenesená",J133,0)</f>
        <v>0</v>
      </c>
      <c r="BH133" s="171">
        <f>IF(N133="sníž. přenesená",J133,0)</f>
        <v>0</v>
      </c>
      <c r="BI133" s="171">
        <f>IF(N133="nulová",J133,0)</f>
        <v>0</v>
      </c>
      <c r="BJ133" s="17" t="s">
        <v>708</v>
      </c>
      <c r="BK133" s="171">
        <f>ROUND(I133*H133,2)</f>
        <v>0</v>
      </c>
      <c r="BL133" s="17" t="s">
        <v>809</v>
      </c>
      <c r="BM133" s="17" t="s">
        <v>884</v>
      </c>
    </row>
    <row r="134" spans="2:47" s="1" customFormat="1" ht="40.5">
      <c r="B134" s="34"/>
      <c r="D134" s="172" t="s">
        <v>811</v>
      </c>
      <c r="F134" s="173" t="s">
        <v>885</v>
      </c>
      <c r="I134" s="131"/>
      <c r="L134" s="34"/>
      <c r="M134" s="64"/>
      <c r="N134" s="35"/>
      <c r="O134" s="35"/>
      <c r="P134" s="35"/>
      <c r="Q134" s="35"/>
      <c r="R134" s="35"/>
      <c r="S134" s="35"/>
      <c r="T134" s="65"/>
      <c r="AT134" s="17" t="s">
        <v>811</v>
      </c>
      <c r="AU134" s="17" t="s">
        <v>766</v>
      </c>
    </row>
    <row r="135" spans="2:47" s="1" customFormat="1" ht="162">
      <c r="B135" s="34"/>
      <c r="D135" s="172" t="s">
        <v>813</v>
      </c>
      <c r="F135" s="174" t="s">
        <v>875</v>
      </c>
      <c r="I135" s="131"/>
      <c r="L135" s="34"/>
      <c r="M135" s="64"/>
      <c r="N135" s="35"/>
      <c r="O135" s="35"/>
      <c r="P135" s="35"/>
      <c r="Q135" s="35"/>
      <c r="R135" s="35"/>
      <c r="S135" s="35"/>
      <c r="T135" s="65"/>
      <c r="AT135" s="17" t="s">
        <v>813</v>
      </c>
      <c r="AU135" s="17" t="s">
        <v>766</v>
      </c>
    </row>
    <row r="136" spans="2:51" s="12" customFormat="1" ht="13.5">
      <c r="B136" s="185"/>
      <c r="D136" s="172" t="s">
        <v>815</v>
      </c>
      <c r="E136" s="186" t="s">
        <v>707</v>
      </c>
      <c r="F136" s="187" t="s">
        <v>886</v>
      </c>
      <c r="H136" s="188" t="s">
        <v>707</v>
      </c>
      <c r="I136" s="189"/>
      <c r="L136" s="185"/>
      <c r="M136" s="190"/>
      <c r="N136" s="191"/>
      <c r="O136" s="191"/>
      <c r="P136" s="191"/>
      <c r="Q136" s="191"/>
      <c r="R136" s="191"/>
      <c r="S136" s="191"/>
      <c r="T136" s="192"/>
      <c r="AT136" s="188" t="s">
        <v>815</v>
      </c>
      <c r="AU136" s="188" t="s">
        <v>766</v>
      </c>
      <c r="AV136" s="12" t="s">
        <v>708</v>
      </c>
      <c r="AW136" s="12" t="s">
        <v>724</v>
      </c>
      <c r="AX136" s="12" t="s">
        <v>760</v>
      </c>
      <c r="AY136" s="188" t="s">
        <v>802</v>
      </c>
    </row>
    <row r="137" spans="2:51" s="11" customFormat="1" ht="13.5">
      <c r="B137" s="175"/>
      <c r="D137" s="176" t="s">
        <v>815</v>
      </c>
      <c r="E137" s="177" t="s">
        <v>707</v>
      </c>
      <c r="F137" s="178" t="s">
        <v>887</v>
      </c>
      <c r="H137" s="179">
        <v>40</v>
      </c>
      <c r="I137" s="180"/>
      <c r="L137" s="175"/>
      <c r="M137" s="181"/>
      <c r="N137" s="182"/>
      <c r="O137" s="182"/>
      <c r="P137" s="182"/>
      <c r="Q137" s="182"/>
      <c r="R137" s="182"/>
      <c r="S137" s="182"/>
      <c r="T137" s="183"/>
      <c r="AT137" s="184" t="s">
        <v>815</v>
      </c>
      <c r="AU137" s="184" t="s">
        <v>766</v>
      </c>
      <c r="AV137" s="11" t="s">
        <v>766</v>
      </c>
      <c r="AW137" s="11" t="s">
        <v>724</v>
      </c>
      <c r="AX137" s="11" t="s">
        <v>708</v>
      </c>
      <c r="AY137" s="184" t="s">
        <v>802</v>
      </c>
    </row>
    <row r="138" spans="2:65" s="1" customFormat="1" ht="22.5" customHeight="1">
      <c r="B138" s="159"/>
      <c r="C138" s="160" t="s">
        <v>888</v>
      </c>
      <c r="D138" s="160" t="s">
        <v>804</v>
      </c>
      <c r="E138" s="161" t="s">
        <v>889</v>
      </c>
      <c r="F138" s="162" t="s">
        <v>890</v>
      </c>
      <c r="G138" s="163" t="s">
        <v>847</v>
      </c>
      <c r="H138" s="164">
        <v>20.5</v>
      </c>
      <c r="I138" s="165"/>
      <c r="J138" s="166">
        <f>ROUND(I138*H138,2)</f>
        <v>0</v>
      </c>
      <c r="K138" s="162" t="s">
        <v>808</v>
      </c>
      <c r="L138" s="34"/>
      <c r="M138" s="167" t="s">
        <v>707</v>
      </c>
      <c r="N138" s="168" t="s">
        <v>731</v>
      </c>
      <c r="O138" s="35"/>
      <c r="P138" s="169">
        <f>O138*H138</f>
        <v>0</v>
      </c>
      <c r="Q138" s="169">
        <v>0</v>
      </c>
      <c r="R138" s="169">
        <f>Q138*H138</f>
        <v>0</v>
      </c>
      <c r="S138" s="169">
        <v>0</v>
      </c>
      <c r="T138" s="170">
        <f>S138*H138</f>
        <v>0</v>
      </c>
      <c r="AR138" s="17" t="s">
        <v>809</v>
      </c>
      <c r="AT138" s="17" t="s">
        <v>804</v>
      </c>
      <c r="AU138" s="17" t="s">
        <v>766</v>
      </c>
      <c r="AY138" s="17" t="s">
        <v>802</v>
      </c>
      <c r="BE138" s="171">
        <f>IF(N138="základní",J138,0)</f>
        <v>0</v>
      </c>
      <c r="BF138" s="171">
        <f>IF(N138="snížená",J138,0)</f>
        <v>0</v>
      </c>
      <c r="BG138" s="171">
        <f>IF(N138="zákl. přenesená",J138,0)</f>
        <v>0</v>
      </c>
      <c r="BH138" s="171">
        <f>IF(N138="sníž. přenesená",J138,0)</f>
        <v>0</v>
      </c>
      <c r="BI138" s="171">
        <f>IF(N138="nulová",J138,0)</f>
        <v>0</v>
      </c>
      <c r="BJ138" s="17" t="s">
        <v>708</v>
      </c>
      <c r="BK138" s="171">
        <f>ROUND(I138*H138,2)</f>
        <v>0</v>
      </c>
      <c r="BL138" s="17" t="s">
        <v>809</v>
      </c>
      <c r="BM138" s="17" t="s">
        <v>891</v>
      </c>
    </row>
    <row r="139" spans="2:47" s="1" customFormat="1" ht="13.5">
      <c r="B139" s="34"/>
      <c r="D139" s="172" t="s">
        <v>811</v>
      </c>
      <c r="F139" s="173" t="s">
        <v>890</v>
      </c>
      <c r="I139" s="131"/>
      <c r="L139" s="34"/>
      <c r="M139" s="64"/>
      <c r="N139" s="35"/>
      <c r="O139" s="35"/>
      <c r="P139" s="35"/>
      <c r="Q139" s="35"/>
      <c r="R139" s="35"/>
      <c r="S139" s="35"/>
      <c r="T139" s="65"/>
      <c r="AT139" s="17" t="s">
        <v>811</v>
      </c>
      <c r="AU139" s="17" t="s">
        <v>766</v>
      </c>
    </row>
    <row r="140" spans="2:47" s="1" customFormat="1" ht="162">
      <c r="B140" s="34"/>
      <c r="D140" s="172" t="s">
        <v>813</v>
      </c>
      <c r="F140" s="174" t="s">
        <v>892</v>
      </c>
      <c r="I140" s="131"/>
      <c r="L140" s="34"/>
      <c r="M140" s="64"/>
      <c r="N140" s="35"/>
      <c r="O140" s="35"/>
      <c r="P140" s="35"/>
      <c r="Q140" s="35"/>
      <c r="R140" s="35"/>
      <c r="S140" s="35"/>
      <c r="T140" s="65"/>
      <c r="AT140" s="17" t="s">
        <v>813</v>
      </c>
      <c r="AU140" s="17" t="s">
        <v>766</v>
      </c>
    </row>
    <row r="141" spans="2:51" s="11" customFormat="1" ht="13.5">
      <c r="B141" s="175"/>
      <c r="D141" s="172" t="s">
        <v>815</v>
      </c>
      <c r="E141" s="184" t="s">
        <v>707</v>
      </c>
      <c r="F141" s="193" t="s">
        <v>893</v>
      </c>
      <c r="H141" s="194">
        <v>10.5</v>
      </c>
      <c r="I141" s="180"/>
      <c r="L141" s="175"/>
      <c r="M141" s="181"/>
      <c r="N141" s="182"/>
      <c r="O141" s="182"/>
      <c r="P141" s="182"/>
      <c r="Q141" s="182"/>
      <c r="R141" s="182"/>
      <c r="S141" s="182"/>
      <c r="T141" s="183"/>
      <c r="AT141" s="184" t="s">
        <v>815</v>
      </c>
      <c r="AU141" s="184" t="s">
        <v>766</v>
      </c>
      <c r="AV141" s="11" t="s">
        <v>766</v>
      </c>
      <c r="AW141" s="11" t="s">
        <v>724</v>
      </c>
      <c r="AX141" s="11" t="s">
        <v>760</v>
      </c>
      <c r="AY141" s="184" t="s">
        <v>802</v>
      </c>
    </row>
    <row r="142" spans="2:51" s="11" customFormat="1" ht="13.5">
      <c r="B142" s="175"/>
      <c r="D142" s="172" t="s">
        <v>815</v>
      </c>
      <c r="E142" s="184" t="s">
        <v>707</v>
      </c>
      <c r="F142" s="193" t="s">
        <v>894</v>
      </c>
      <c r="H142" s="194">
        <v>10</v>
      </c>
      <c r="I142" s="180"/>
      <c r="L142" s="175"/>
      <c r="M142" s="181"/>
      <c r="N142" s="182"/>
      <c r="O142" s="182"/>
      <c r="P142" s="182"/>
      <c r="Q142" s="182"/>
      <c r="R142" s="182"/>
      <c r="S142" s="182"/>
      <c r="T142" s="183"/>
      <c r="AT142" s="184" t="s">
        <v>815</v>
      </c>
      <c r="AU142" s="184" t="s">
        <v>766</v>
      </c>
      <c r="AV142" s="11" t="s">
        <v>766</v>
      </c>
      <c r="AW142" s="11" t="s">
        <v>724</v>
      </c>
      <c r="AX142" s="11" t="s">
        <v>760</v>
      </c>
      <c r="AY142" s="184" t="s">
        <v>802</v>
      </c>
    </row>
    <row r="143" spans="2:51" s="13" customFormat="1" ht="13.5">
      <c r="B143" s="199"/>
      <c r="D143" s="176" t="s">
        <v>815</v>
      </c>
      <c r="E143" s="200" t="s">
        <v>707</v>
      </c>
      <c r="F143" s="201" t="s">
        <v>880</v>
      </c>
      <c r="H143" s="202">
        <v>20.5</v>
      </c>
      <c r="I143" s="203"/>
      <c r="L143" s="199"/>
      <c r="M143" s="204"/>
      <c r="N143" s="205"/>
      <c r="O143" s="205"/>
      <c r="P143" s="205"/>
      <c r="Q143" s="205"/>
      <c r="R143" s="205"/>
      <c r="S143" s="205"/>
      <c r="T143" s="206"/>
      <c r="AT143" s="207" t="s">
        <v>815</v>
      </c>
      <c r="AU143" s="207" t="s">
        <v>766</v>
      </c>
      <c r="AV143" s="13" t="s">
        <v>809</v>
      </c>
      <c r="AW143" s="13" t="s">
        <v>724</v>
      </c>
      <c r="AX143" s="13" t="s">
        <v>708</v>
      </c>
      <c r="AY143" s="207" t="s">
        <v>802</v>
      </c>
    </row>
    <row r="144" spans="2:65" s="1" customFormat="1" ht="22.5" customHeight="1">
      <c r="B144" s="159"/>
      <c r="C144" s="160" t="s">
        <v>895</v>
      </c>
      <c r="D144" s="160" t="s">
        <v>804</v>
      </c>
      <c r="E144" s="161" t="s">
        <v>896</v>
      </c>
      <c r="F144" s="162" t="s">
        <v>897</v>
      </c>
      <c r="G144" s="163" t="s">
        <v>898</v>
      </c>
      <c r="H144" s="164">
        <v>25</v>
      </c>
      <c r="I144" s="165"/>
      <c r="J144" s="166">
        <f>ROUND(I144*H144,2)</f>
        <v>0</v>
      </c>
      <c r="K144" s="162" t="s">
        <v>808</v>
      </c>
      <c r="L144" s="34"/>
      <c r="M144" s="167" t="s">
        <v>707</v>
      </c>
      <c r="N144" s="168" t="s">
        <v>731</v>
      </c>
      <c r="O144" s="35"/>
      <c r="P144" s="169">
        <f>O144*H144</f>
        <v>0</v>
      </c>
      <c r="Q144" s="169">
        <v>0</v>
      </c>
      <c r="R144" s="169">
        <f>Q144*H144</f>
        <v>0</v>
      </c>
      <c r="S144" s="169">
        <v>0</v>
      </c>
      <c r="T144" s="170">
        <f>S144*H144</f>
        <v>0</v>
      </c>
      <c r="AR144" s="17" t="s">
        <v>809</v>
      </c>
      <c r="AT144" s="17" t="s">
        <v>804</v>
      </c>
      <c r="AU144" s="17" t="s">
        <v>766</v>
      </c>
      <c r="AY144" s="17" t="s">
        <v>802</v>
      </c>
      <c r="BE144" s="171">
        <f>IF(N144="základní",J144,0)</f>
        <v>0</v>
      </c>
      <c r="BF144" s="171">
        <f>IF(N144="snížená",J144,0)</f>
        <v>0</v>
      </c>
      <c r="BG144" s="171">
        <f>IF(N144="zákl. přenesená",J144,0)</f>
        <v>0</v>
      </c>
      <c r="BH144" s="171">
        <f>IF(N144="sníž. přenesená",J144,0)</f>
        <v>0</v>
      </c>
      <c r="BI144" s="171">
        <f>IF(N144="nulová",J144,0)</f>
        <v>0</v>
      </c>
      <c r="BJ144" s="17" t="s">
        <v>708</v>
      </c>
      <c r="BK144" s="171">
        <f>ROUND(I144*H144,2)</f>
        <v>0</v>
      </c>
      <c r="BL144" s="17" t="s">
        <v>809</v>
      </c>
      <c r="BM144" s="17" t="s">
        <v>899</v>
      </c>
    </row>
    <row r="145" spans="2:47" s="1" customFormat="1" ht="13.5">
      <c r="B145" s="34"/>
      <c r="D145" s="172" t="s">
        <v>811</v>
      </c>
      <c r="F145" s="173" t="s">
        <v>900</v>
      </c>
      <c r="I145" s="131"/>
      <c r="L145" s="34"/>
      <c r="M145" s="64"/>
      <c r="N145" s="35"/>
      <c r="O145" s="35"/>
      <c r="P145" s="35"/>
      <c r="Q145" s="35"/>
      <c r="R145" s="35"/>
      <c r="S145" s="35"/>
      <c r="T145" s="65"/>
      <c r="AT145" s="17" t="s">
        <v>811</v>
      </c>
      <c r="AU145" s="17" t="s">
        <v>766</v>
      </c>
    </row>
    <row r="146" spans="2:47" s="1" customFormat="1" ht="162">
      <c r="B146" s="34"/>
      <c r="D146" s="172" t="s">
        <v>813</v>
      </c>
      <c r="F146" s="174" t="s">
        <v>892</v>
      </c>
      <c r="I146" s="131"/>
      <c r="L146" s="34"/>
      <c r="M146" s="64"/>
      <c r="N146" s="35"/>
      <c r="O146" s="35"/>
      <c r="P146" s="35"/>
      <c r="Q146" s="35"/>
      <c r="R146" s="35"/>
      <c r="S146" s="35"/>
      <c r="T146" s="65"/>
      <c r="AT146" s="17" t="s">
        <v>813</v>
      </c>
      <c r="AU146" s="17" t="s">
        <v>766</v>
      </c>
    </row>
    <row r="147" spans="2:51" s="11" customFormat="1" ht="13.5">
      <c r="B147" s="175"/>
      <c r="D147" s="172" t="s">
        <v>815</v>
      </c>
      <c r="E147" s="184" t="s">
        <v>707</v>
      </c>
      <c r="F147" s="193" t="s">
        <v>901</v>
      </c>
      <c r="H147" s="194">
        <v>16.5</v>
      </c>
      <c r="I147" s="180"/>
      <c r="L147" s="175"/>
      <c r="M147" s="181"/>
      <c r="N147" s="182"/>
      <c r="O147" s="182"/>
      <c r="P147" s="182"/>
      <c r="Q147" s="182"/>
      <c r="R147" s="182"/>
      <c r="S147" s="182"/>
      <c r="T147" s="183"/>
      <c r="AT147" s="184" t="s">
        <v>815</v>
      </c>
      <c r="AU147" s="184" t="s">
        <v>766</v>
      </c>
      <c r="AV147" s="11" t="s">
        <v>766</v>
      </c>
      <c r="AW147" s="11" t="s">
        <v>724</v>
      </c>
      <c r="AX147" s="11" t="s">
        <v>760</v>
      </c>
      <c r="AY147" s="184" t="s">
        <v>802</v>
      </c>
    </row>
    <row r="148" spans="2:51" s="11" customFormat="1" ht="13.5">
      <c r="B148" s="175"/>
      <c r="D148" s="172" t="s">
        <v>815</v>
      </c>
      <c r="E148" s="184" t="s">
        <v>707</v>
      </c>
      <c r="F148" s="193" t="s">
        <v>902</v>
      </c>
      <c r="H148" s="194">
        <v>8.5</v>
      </c>
      <c r="I148" s="180"/>
      <c r="L148" s="175"/>
      <c r="M148" s="181"/>
      <c r="N148" s="182"/>
      <c r="O148" s="182"/>
      <c r="P148" s="182"/>
      <c r="Q148" s="182"/>
      <c r="R148" s="182"/>
      <c r="S148" s="182"/>
      <c r="T148" s="183"/>
      <c r="AT148" s="184" t="s">
        <v>815</v>
      </c>
      <c r="AU148" s="184" t="s">
        <v>766</v>
      </c>
      <c r="AV148" s="11" t="s">
        <v>766</v>
      </c>
      <c r="AW148" s="11" t="s">
        <v>724</v>
      </c>
      <c r="AX148" s="11" t="s">
        <v>760</v>
      </c>
      <c r="AY148" s="184" t="s">
        <v>802</v>
      </c>
    </row>
    <row r="149" spans="2:51" s="13" customFormat="1" ht="13.5">
      <c r="B149" s="199"/>
      <c r="D149" s="176" t="s">
        <v>815</v>
      </c>
      <c r="E149" s="200" t="s">
        <v>707</v>
      </c>
      <c r="F149" s="201" t="s">
        <v>880</v>
      </c>
      <c r="H149" s="202">
        <v>25</v>
      </c>
      <c r="I149" s="203"/>
      <c r="L149" s="199"/>
      <c r="M149" s="204"/>
      <c r="N149" s="205"/>
      <c r="O149" s="205"/>
      <c r="P149" s="205"/>
      <c r="Q149" s="205"/>
      <c r="R149" s="205"/>
      <c r="S149" s="205"/>
      <c r="T149" s="206"/>
      <c r="AT149" s="207" t="s">
        <v>815</v>
      </c>
      <c r="AU149" s="207" t="s">
        <v>766</v>
      </c>
      <c r="AV149" s="13" t="s">
        <v>809</v>
      </c>
      <c r="AW149" s="13" t="s">
        <v>724</v>
      </c>
      <c r="AX149" s="13" t="s">
        <v>708</v>
      </c>
      <c r="AY149" s="207" t="s">
        <v>802</v>
      </c>
    </row>
    <row r="150" spans="2:65" s="1" customFormat="1" ht="22.5" customHeight="1">
      <c r="B150" s="159"/>
      <c r="C150" s="160" t="s">
        <v>903</v>
      </c>
      <c r="D150" s="160" t="s">
        <v>804</v>
      </c>
      <c r="E150" s="161" t="s">
        <v>904</v>
      </c>
      <c r="F150" s="162" t="s">
        <v>905</v>
      </c>
      <c r="G150" s="163" t="s">
        <v>847</v>
      </c>
      <c r="H150" s="164">
        <v>6</v>
      </c>
      <c r="I150" s="165"/>
      <c r="J150" s="166">
        <f>ROUND(I150*H150,2)</f>
        <v>0</v>
      </c>
      <c r="K150" s="162" t="s">
        <v>808</v>
      </c>
      <c r="L150" s="34"/>
      <c r="M150" s="167" t="s">
        <v>707</v>
      </c>
      <c r="N150" s="168" t="s">
        <v>731</v>
      </c>
      <c r="O150" s="35"/>
      <c r="P150" s="169">
        <f>O150*H150</f>
        <v>0</v>
      </c>
      <c r="Q150" s="169">
        <v>0</v>
      </c>
      <c r="R150" s="169">
        <f>Q150*H150</f>
        <v>0</v>
      </c>
      <c r="S150" s="169">
        <v>0</v>
      </c>
      <c r="T150" s="170">
        <f>S150*H150</f>
        <v>0</v>
      </c>
      <c r="AR150" s="17" t="s">
        <v>809</v>
      </c>
      <c r="AT150" s="17" t="s">
        <v>804</v>
      </c>
      <c r="AU150" s="17" t="s">
        <v>766</v>
      </c>
      <c r="AY150" s="17" t="s">
        <v>802</v>
      </c>
      <c r="BE150" s="171">
        <f>IF(N150="základní",J150,0)</f>
        <v>0</v>
      </c>
      <c r="BF150" s="171">
        <f>IF(N150="snížená",J150,0)</f>
        <v>0</v>
      </c>
      <c r="BG150" s="171">
        <f>IF(N150="zákl. přenesená",J150,0)</f>
        <v>0</v>
      </c>
      <c r="BH150" s="171">
        <f>IF(N150="sníž. přenesená",J150,0)</f>
        <v>0</v>
      </c>
      <c r="BI150" s="171">
        <f>IF(N150="nulová",J150,0)</f>
        <v>0</v>
      </c>
      <c r="BJ150" s="17" t="s">
        <v>708</v>
      </c>
      <c r="BK150" s="171">
        <f>ROUND(I150*H150,2)</f>
        <v>0</v>
      </c>
      <c r="BL150" s="17" t="s">
        <v>809</v>
      </c>
      <c r="BM150" s="17" t="s">
        <v>906</v>
      </c>
    </row>
    <row r="151" spans="2:47" s="1" customFormat="1" ht="27">
      <c r="B151" s="34"/>
      <c r="D151" s="172" t="s">
        <v>811</v>
      </c>
      <c r="F151" s="173" t="s">
        <v>907</v>
      </c>
      <c r="I151" s="131"/>
      <c r="L151" s="34"/>
      <c r="M151" s="64"/>
      <c r="N151" s="35"/>
      <c r="O151" s="35"/>
      <c r="P151" s="35"/>
      <c r="Q151" s="35"/>
      <c r="R151" s="35"/>
      <c r="S151" s="35"/>
      <c r="T151" s="65"/>
      <c r="AT151" s="17" t="s">
        <v>811</v>
      </c>
      <c r="AU151" s="17" t="s">
        <v>766</v>
      </c>
    </row>
    <row r="152" spans="2:47" s="1" customFormat="1" ht="162">
      <c r="B152" s="34"/>
      <c r="D152" s="172" t="s">
        <v>813</v>
      </c>
      <c r="F152" s="174" t="s">
        <v>684</v>
      </c>
      <c r="I152" s="131"/>
      <c r="L152" s="34"/>
      <c r="M152" s="64"/>
      <c r="N152" s="35"/>
      <c r="O152" s="35"/>
      <c r="P152" s="35"/>
      <c r="Q152" s="35"/>
      <c r="R152" s="35"/>
      <c r="S152" s="35"/>
      <c r="T152" s="65"/>
      <c r="AT152" s="17" t="s">
        <v>813</v>
      </c>
      <c r="AU152" s="17" t="s">
        <v>766</v>
      </c>
    </row>
    <row r="153" spans="2:51" s="12" customFormat="1" ht="13.5">
      <c r="B153" s="185"/>
      <c r="D153" s="172" t="s">
        <v>815</v>
      </c>
      <c r="E153" s="186" t="s">
        <v>707</v>
      </c>
      <c r="F153" s="187" t="s">
        <v>225</v>
      </c>
      <c r="H153" s="188" t="s">
        <v>707</v>
      </c>
      <c r="I153" s="189"/>
      <c r="L153" s="185"/>
      <c r="M153" s="190"/>
      <c r="N153" s="191"/>
      <c r="O153" s="191"/>
      <c r="P153" s="191"/>
      <c r="Q153" s="191"/>
      <c r="R153" s="191"/>
      <c r="S153" s="191"/>
      <c r="T153" s="192"/>
      <c r="AT153" s="188" t="s">
        <v>815</v>
      </c>
      <c r="AU153" s="188" t="s">
        <v>766</v>
      </c>
      <c r="AV153" s="12" t="s">
        <v>708</v>
      </c>
      <c r="AW153" s="12" t="s">
        <v>724</v>
      </c>
      <c r="AX153" s="12" t="s">
        <v>760</v>
      </c>
      <c r="AY153" s="188" t="s">
        <v>802</v>
      </c>
    </row>
    <row r="154" spans="2:51" s="11" customFormat="1" ht="13.5">
      <c r="B154" s="175"/>
      <c r="D154" s="176" t="s">
        <v>815</v>
      </c>
      <c r="E154" s="177" t="s">
        <v>707</v>
      </c>
      <c r="F154" s="178" t="s">
        <v>226</v>
      </c>
      <c r="H154" s="179">
        <v>6</v>
      </c>
      <c r="I154" s="180"/>
      <c r="L154" s="175"/>
      <c r="M154" s="181"/>
      <c r="N154" s="182"/>
      <c r="O154" s="182"/>
      <c r="P154" s="182"/>
      <c r="Q154" s="182"/>
      <c r="R154" s="182"/>
      <c r="S154" s="182"/>
      <c r="T154" s="183"/>
      <c r="AT154" s="184" t="s">
        <v>815</v>
      </c>
      <c r="AU154" s="184" t="s">
        <v>766</v>
      </c>
      <c r="AV154" s="11" t="s">
        <v>766</v>
      </c>
      <c r="AW154" s="11" t="s">
        <v>724</v>
      </c>
      <c r="AX154" s="11" t="s">
        <v>708</v>
      </c>
      <c r="AY154" s="184" t="s">
        <v>802</v>
      </c>
    </row>
    <row r="155" spans="2:65" s="1" customFormat="1" ht="22.5" customHeight="1">
      <c r="B155" s="159"/>
      <c r="C155" s="160" t="s">
        <v>693</v>
      </c>
      <c r="D155" s="160" t="s">
        <v>804</v>
      </c>
      <c r="E155" s="161" t="s">
        <v>227</v>
      </c>
      <c r="F155" s="162" t="s">
        <v>228</v>
      </c>
      <c r="G155" s="163" t="s">
        <v>847</v>
      </c>
      <c r="H155" s="164">
        <v>4.5</v>
      </c>
      <c r="I155" s="165"/>
      <c r="J155" s="166">
        <f>ROUND(I155*H155,2)</f>
        <v>0</v>
      </c>
      <c r="K155" s="162" t="s">
        <v>808</v>
      </c>
      <c r="L155" s="34"/>
      <c r="M155" s="167" t="s">
        <v>707</v>
      </c>
      <c r="N155" s="168" t="s">
        <v>731</v>
      </c>
      <c r="O155" s="35"/>
      <c r="P155" s="169">
        <f>O155*H155</f>
        <v>0</v>
      </c>
      <c r="Q155" s="169">
        <v>0</v>
      </c>
      <c r="R155" s="169">
        <f>Q155*H155</f>
        <v>0</v>
      </c>
      <c r="S155" s="169">
        <v>0</v>
      </c>
      <c r="T155" s="170">
        <f>S155*H155</f>
        <v>0</v>
      </c>
      <c r="AR155" s="17" t="s">
        <v>809</v>
      </c>
      <c r="AT155" s="17" t="s">
        <v>804</v>
      </c>
      <c r="AU155" s="17" t="s">
        <v>766</v>
      </c>
      <c r="AY155" s="17" t="s">
        <v>802</v>
      </c>
      <c r="BE155" s="171">
        <f>IF(N155="základní",J155,0)</f>
        <v>0</v>
      </c>
      <c r="BF155" s="171">
        <f>IF(N155="snížená",J155,0)</f>
        <v>0</v>
      </c>
      <c r="BG155" s="171">
        <f>IF(N155="zákl. přenesená",J155,0)</f>
        <v>0</v>
      </c>
      <c r="BH155" s="171">
        <f>IF(N155="sníž. přenesená",J155,0)</f>
        <v>0</v>
      </c>
      <c r="BI155" s="171">
        <f>IF(N155="nulová",J155,0)</f>
        <v>0</v>
      </c>
      <c r="BJ155" s="17" t="s">
        <v>708</v>
      </c>
      <c r="BK155" s="171">
        <f>ROUND(I155*H155,2)</f>
        <v>0</v>
      </c>
      <c r="BL155" s="17" t="s">
        <v>809</v>
      </c>
      <c r="BM155" s="17" t="s">
        <v>229</v>
      </c>
    </row>
    <row r="156" spans="2:47" s="1" customFormat="1" ht="40.5">
      <c r="B156" s="34"/>
      <c r="D156" s="172" t="s">
        <v>811</v>
      </c>
      <c r="F156" s="173" t="s">
        <v>230</v>
      </c>
      <c r="I156" s="131"/>
      <c r="L156" s="34"/>
      <c r="M156" s="64"/>
      <c r="N156" s="35"/>
      <c r="O156" s="35"/>
      <c r="P156" s="35"/>
      <c r="Q156" s="35"/>
      <c r="R156" s="35"/>
      <c r="S156" s="35"/>
      <c r="T156" s="65"/>
      <c r="AT156" s="17" t="s">
        <v>811</v>
      </c>
      <c r="AU156" s="17" t="s">
        <v>766</v>
      </c>
    </row>
    <row r="157" spans="2:47" s="1" customFormat="1" ht="94.5">
      <c r="B157" s="34"/>
      <c r="D157" s="176" t="s">
        <v>813</v>
      </c>
      <c r="F157" s="198" t="s">
        <v>231</v>
      </c>
      <c r="I157" s="131"/>
      <c r="L157" s="34"/>
      <c r="M157" s="64"/>
      <c r="N157" s="35"/>
      <c r="O157" s="35"/>
      <c r="P157" s="35"/>
      <c r="Q157" s="35"/>
      <c r="R157" s="35"/>
      <c r="S157" s="35"/>
      <c r="T157" s="65"/>
      <c r="AT157" s="17" t="s">
        <v>813</v>
      </c>
      <c r="AU157" s="17" t="s">
        <v>766</v>
      </c>
    </row>
    <row r="158" spans="2:65" s="1" customFormat="1" ht="22.5" customHeight="1">
      <c r="B158" s="159"/>
      <c r="C158" s="160" t="s">
        <v>232</v>
      </c>
      <c r="D158" s="160" t="s">
        <v>804</v>
      </c>
      <c r="E158" s="161" t="s">
        <v>233</v>
      </c>
      <c r="F158" s="162" t="s">
        <v>234</v>
      </c>
      <c r="G158" s="163" t="s">
        <v>847</v>
      </c>
      <c r="H158" s="164">
        <v>4.5</v>
      </c>
      <c r="I158" s="165"/>
      <c r="J158" s="166">
        <f>ROUND(I158*H158,2)</f>
        <v>0</v>
      </c>
      <c r="K158" s="162" t="s">
        <v>808</v>
      </c>
      <c r="L158" s="34"/>
      <c r="M158" s="167" t="s">
        <v>707</v>
      </c>
      <c r="N158" s="168" t="s">
        <v>731</v>
      </c>
      <c r="O158" s="35"/>
      <c r="P158" s="169">
        <f>O158*H158</f>
        <v>0</v>
      </c>
      <c r="Q158" s="169">
        <v>0</v>
      </c>
      <c r="R158" s="169">
        <f>Q158*H158</f>
        <v>0</v>
      </c>
      <c r="S158" s="169">
        <v>0</v>
      </c>
      <c r="T158" s="170">
        <f>S158*H158</f>
        <v>0</v>
      </c>
      <c r="AR158" s="17" t="s">
        <v>809</v>
      </c>
      <c r="AT158" s="17" t="s">
        <v>804</v>
      </c>
      <c r="AU158" s="17" t="s">
        <v>766</v>
      </c>
      <c r="AY158" s="17" t="s">
        <v>802</v>
      </c>
      <c r="BE158" s="171">
        <f>IF(N158="základní",J158,0)</f>
        <v>0</v>
      </c>
      <c r="BF158" s="171">
        <f>IF(N158="snížená",J158,0)</f>
        <v>0</v>
      </c>
      <c r="BG158" s="171">
        <f>IF(N158="zákl. přenesená",J158,0)</f>
        <v>0</v>
      </c>
      <c r="BH158" s="171">
        <f>IF(N158="sníž. přenesená",J158,0)</f>
        <v>0</v>
      </c>
      <c r="BI158" s="171">
        <f>IF(N158="nulová",J158,0)</f>
        <v>0</v>
      </c>
      <c r="BJ158" s="17" t="s">
        <v>708</v>
      </c>
      <c r="BK158" s="171">
        <f>ROUND(I158*H158,2)</f>
        <v>0</v>
      </c>
      <c r="BL158" s="17" t="s">
        <v>809</v>
      </c>
      <c r="BM158" s="17" t="s">
        <v>235</v>
      </c>
    </row>
    <row r="159" spans="2:47" s="1" customFormat="1" ht="40.5">
      <c r="B159" s="34"/>
      <c r="D159" s="172" t="s">
        <v>811</v>
      </c>
      <c r="F159" s="173" t="s">
        <v>236</v>
      </c>
      <c r="I159" s="131"/>
      <c r="L159" s="34"/>
      <c r="M159" s="64"/>
      <c r="N159" s="35"/>
      <c r="O159" s="35"/>
      <c r="P159" s="35"/>
      <c r="Q159" s="35"/>
      <c r="R159" s="35"/>
      <c r="S159" s="35"/>
      <c r="T159" s="65"/>
      <c r="AT159" s="17" t="s">
        <v>811</v>
      </c>
      <c r="AU159" s="17" t="s">
        <v>766</v>
      </c>
    </row>
    <row r="160" spans="2:47" s="1" customFormat="1" ht="121.5">
      <c r="B160" s="34"/>
      <c r="D160" s="172" t="s">
        <v>813</v>
      </c>
      <c r="F160" s="174" t="s">
        <v>237</v>
      </c>
      <c r="I160" s="131"/>
      <c r="L160" s="34"/>
      <c r="M160" s="64"/>
      <c r="N160" s="35"/>
      <c r="O160" s="35"/>
      <c r="P160" s="35"/>
      <c r="Q160" s="35"/>
      <c r="R160" s="35"/>
      <c r="S160" s="35"/>
      <c r="T160" s="65"/>
      <c r="AT160" s="17" t="s">
        <v>813</v>
      </c>
      <c r="AU160" s="17" t="s">
        <v>766</v>
      </c>
    </row>
    <row r="161" spans="2:51" s="12" customFormat="1" ht="13.5">
      <c r="B161" s="185"/>
      <c r="D161" s="172" t="s">
        <v>815</v>
      </c>
      <c r="E161" s="186" t="s">
        <v>707</v>
      </c>
      <c r="F161" s="187" t="s">
        <v>238</v>
      </c>
      <c r="H161" s="188" t="s">
        <v>707</v>
      </c>
      <c r="I161" s="189"/>
      <c r="L161" s="185"/>
      <c r="M161" s="190"/>
      <c r="N161" s="191"/>
      <c r="O161" s="191"/>
      <c r="P161" s="191"/>
      <c r="Q161" s="191"/>
      <c r="R161" s="191"/>
      <c r="S161" s="191"/>
      <c r="T161" s="192"/>
      <c r="AT161" s="188" t="s">
        <v>815</v>
      </c>
      <c r="AU161" s="188" t="s">
        <v>766</v>
      </c>
      <c r="AV161" s="12" t="s">
        <v>708</v>
      </c>
      <c r="AW161" s="12" t="s">
        <v>724</v>
      </c>
      <c r="AX161" s="12" t="s">
        <v>760</v>
      </c>
      <c r="AY161" s="188" t="s">
        <v>802</v>
      </c>
    </row>
    <row r="162" spans="2:51" s="11" customFormat="1" ht="13.5">
      <c r="B162" s="175"/>
      <c r="D162" s="176" t="s">
        <v>815</v>
      </c>
      <c r="E162" s="177" t="s">
        <v>707</v>
      </c>
      <c r="F162" s="178" t="s">
        <v>239</v>
      </c>
      <c r="H162" s="179">
        <v>4.5</v>
      </c>
      <c r="I162" s="180"/>
      <c r="L162" s="175"/>
      <c r="M162" s="181"/>
      <c r="N162" s="182"/>
      <c r="O162" s="182"/>
      <c r="P162" s="182"/>
      <c r="Q162" s="182"/>
      <c r="R162" s="182"/>
      <c r="S162" s="182"/>
      <c r="T162" s="183"/>
      <c r="AT162" s="184" t="s">
        <v>815</v>
      </c>
      <c r="AU162" s="184" t="s">
        <v>766</v>
      </c>
      <c r="AV162" s="11" t="s">
        <v>766</v>
      </c>
      <c r="AW162" s="11" t="s">
        <v>724</v>
      </c>
      <c r="AX162" s="11" t="s">
        <v>708</v>
      </c>
      <c r="AY162" s="184" t="s">
        <v>802</v>
      </c>
    </row>
    <row r="163" spans="2:65" s="1" customFormat="1" ht="22.5" customHeight="1">
      <c r="B163" s="159"/>
      <c r="C163" s="160" t="s">
        <v>240</v>
      </c>
      <c r="D163" s="160" t="s">
        <v>804</v>
      </c>
      <c r="E163" s="161" t="s">
        <v>241</v>
      </c>
      <c r="F163" s="162" t="s">
        <v>242</v>
      </c>
      <c r="G163" s="163" t="s">
        <v>807</v>
      </c>
      <c r="H163" s="164">
        <v>32.25</v>
      </c>
      <c r="I163" s="165"/>
      <c r="J163" s="166">
        <f>ROUND(I163*H163,2)</f>
        <v>0</v>
      </c>
      <c r="K163" s="162" t="s">
        <v>808</v>
      </c>
      <c r="L163" s="34"/>
      <c r="M163" s="167" t="s">
        <v>707</v>
      </c>
      <c r="N163" s="168" t="s">
        <v>731</v>
      </c>
      <c r="O163" s="35"/>
      <c r="P163" s="169">
        <f>O163*H163</f>
        <v>0</v>
      </c>
      <c r="Q163" s="169">
        <v>0</v>
      </c>
      <c r="R163" s="169">
        <f>Q163*H163</f>
        <v>0</v>
      </c>
      <c r="S163" s="169">
        <v>0</v>
      </c>
      <c r="T163" s="170">
        <f>S163*H163</f>
        <v>0</v>
      </c>
      <c r="AR163" s="17" t="s">
        <v>809</v>
      </c>
      <c r="AT163" s="17" t="s">
        <v>804</v>
      </c>
      <c r="AU163" s="17" t="s">
        <v>766</v>
      </c>
      <c r="AY163" s="17" t="s">
        <v>802</v>
      </c>
      <c r="BE163" s="171">
        <f>IF(N163="základní",J163,0)</f>
        <v>0</v>
      </c>
      <c r="BF163" s="171">
        <f>IF(N163="snížená",J163,0)</f>
        <v>0</v>
      </c>
      <c r="BG163" s="171">
        <f>IF(N163="zákl. přenesená",J163,0)</f>
        <v>0</v>
      </c>
      <c r="BH163" s="171">
        <f>IF(N163="sníž. přenesená",J163,0)</f>
        <v>0</v>
      </c>
      <c r="BI163" s="171">
        <f>IF(N163="nulová",J163,0)</f>
        <v>0</v>
      </c>
      <c r="BJ163" s="17" t="s">
        <v>708</v>
      </c>
      <c r="BK163" s="171">
        <f>ROUND(I163*H163,2)</f>
        <v>0</v>
      </c>
      <c r="BL163" s="17" t="s">
        <v>809</v>
      </c>
      <c r="BM163" s="17" t="s">
        <v>243</v>
      </c>
    </row>
    <row r="164" spans="2:47" s="1" customFormat="1" ht="13.5">
      <c r="B164" s="34"/>
      <c r="D164" s="172" t="s">
        <v>811</v>
      </c>
      <c r="F164" s="173" t="s">
        <v>244</v>
      </c>
      <c r="I164" s="131"/>
      <c r="L164" s="34"/>
      <c r="M164" s="64"/>
      <c r="N164" s="35"/>
      <c r="O164" s="35"/>
      <c r="P164" s="35"/>
      <c r="Q164" s="35"/>
      <c r="R164" s="35"/>
      <c r="S164" s="35"/>
      <c r="T164" s="65"/>
      <c r="AT164" s="17" t="s">
        <v>811</v>
      </c>
      <c r="AU164" s="17" t="s">
        <v>766</v>
      </c>
    </row>
    <row r="165" spans="2:47" s="1" customFormat="1" ht="162">
      <c r="B165" s="34"/>
      <c r="D165" s="172" t="s">
        <v>813</v>
      </c>
      <c r="F165" s="174" t="s">
        <v>245</v>
      </c>
      <c r="I165" s="131"/>
      <c r="L165" s="34"/>
      <c r="M165" s="64"/>
      <c r="N165" s="35"/>
      <c r="O165" s="35"/>
      <c r="P165" s="35"/>
      <c r="Q165" s="35"/>
      <c r="R165" s="35"/>
      <c r="S165" s="35"/>
      <c r="T165" s="65"/>
      <c r="AT165" s="17" t="s">
        <v>813</v>
      </c>
      <c r="AU165" s="17" t="s">
        <v>766</v>
      </c>
    </row>
    <row r="166" spans="2:51" s="11" customFormat="1" ht="13.5">
      <c r="B166" s="175"/>
      <c r="D166" s="172" t="s">
        <v>815</v>
      </c>
      <c r="E166" s="184" t="s">
        <v>707</v>
      </c>
      <c r="F166" s="193" t="s">
        <v>246</v>
      </c>
      <c r="H166" s="194">
        <v>16.25</v>
      </c>
      <c r="I166" s="180"/>
      <c r="L166" s="175"/>
      <c r="M166" s="181"/>
      <c r="N166" s="182"/>
      <c r="O166" s="182"/>
      <c r="P166" s="182"/>
      <c r="Q166" s="182"/>
      <c r="R166" s="182"/>
      <c r="S166" s="182"/>
      <c r="T166" s="183"/>
      <c r="AT166" s="184" t="s">
        <v>815</v>
      </c>
      <c r="AU166" s="184" t="s">
        <v>766</v>
      </c>
      <c r="AV166" s="11" t="s">
        <v>766</v>
      </c>
      <c r="AW166" s="11" t="s">
        <v>724</v>
      </c>
      <c r="AX166" s="11" t="s">
        <v>760</v>
      </c>
      <c r="AY166" s="184" t="s">
        <v>802</v>
      </c>
    </row>
    <row r="167" spans="2:51" s="11" customFormat="1" ht="13.5">
      <c r="B167" s="175"/>
      <c r="D167" s="172" t="s">
        <v>815</v>
      </c>
      <c r="E167" s="184" t="s">
        <v>707</v>
      </c>
      <c r="F167" s="193" t="s">
        <v>247</v>
      </c>
      <c r="H167" s="194">
        <v>16</v>
      </c>
      <c r="I167" s="180"/>
      <c r="L167" s="175"/>
      <c r="M167" s="181"/>
      <c r="N167" s="182"/>
      <c r="O167" s="182"/>
      <c r="P167" s="182"/>
      <c r="Q167" s="182"/>
      <c r="R167" s="182"/>
      <c r="S167" s="182"/>
      <c r="T167" s="183"/>
      <c r="AT167" s="184" t="s">
        <v>815</v>
      </c>
      <c r="AU167" s="184" t="s">
        <v>766</v>
      </c>
      <c r="AV167" s="11" t="s">
        <v>766</v>
      </c>
      <c r="AW167" s="11" t="s">
        <v>724</v>
      </c>
      <c r="AX167" s="11" t="s">
        <v>760</v>
      </c>
      <c r="AY167" s="184" t="s">
        <v>802</v>
      </c>
    </row>
    <row r="168" spans="2:51" s="13" customFormat="1" ht="13.5">
      <c r="B168" s="199"/>
      <c r="D168" s="172" t="s">
        <v>815</v>
      </c>
      <c r="E168" s="208" t="s">
        <v>707</v>
      </c>
      <c r="F168" s="209" t="s">
        <v>880</v>
      </c>
      <c r="H168" s="210">
        <v>32.25</v>
      </c>
      <c r="I168" s="203"/>
      <c r="L168" s="199"/>
      <c r="M168" s="204"/>
      <c r="N168" s="205"/>
      <c r="O168" s="205"/>
      <c r="P168" s="205"/>
      <c r="Q168" s="205"/>
      <c r="R168" s="205"/>
      <c r="S168" s="205"/>
      <c r="T168" s="206"/>
      <c r="AT168" s="207" t="s">
        <v>815</v>
      </c>
      <c r="AU168" s="207" t="s">
        <v>766</v>
      </c>
      <c r="AV168" s="13" t="s">
        <v>809</v>
      </c>
      <c r="AW168" s="13" t="s">
        <v>724</v>
      </c>
      <c r="AX168" s="13" t="s">
        <v>708</v>
      </c>
      <c r="AY168" s="207" t="s">
        <v>802</v>
      </c>
    </row>
    <row r="169" spans="2:63" s="10" customFormat="1" ht="29.25" customHeight="1">
      <c r="B169" s="145"/>
      <c r="D169" s="156" t="s">
        <v>759</v>
      </c>
      <c r="E169" s="157" t="s">
        <v>809</v>
      </c>
      <c r="F169" s="157" t="s">
        <v>248</v>
      </c>
      <c r="I169" s="148"/>
      <c r="J169" s="158">
        <f>BK169</f>
        <v>0</v>
      </c>
      <c r="L169" s="145"/>
      <c r="M169" s="150"/>
      <c r="N169" s="151"/>
      <c r="O169" s="151"/>
      <c r="P169" s="152">
        <f>SUM(P170:P185)</f>
        <v>0</v>
      </c>
      <c r="Q169" s="151"/>
      <c r="R169" s="152">
        <f>SUM(R170:R185)</f>
        <v>0.36822000000000005</v>
      </c>
      <c r="S169" s="151"/>
      <c r="T169" s="153">
        <f>SUM(T170:T185)</f>
        <v>0</v>
      </c>
      <c r="AR169" s="146" t="s">
        <v>708</v>
      </c>
      <c r="AT169" s="154" t="s">
        <v>759</v>
      </c>
      <c r="AU169" s="154" t="s">
        <v>708</v>
      </c>
      <c r="AY169" s="146" t="s">
        <v>802</v>
      </c>
      <c r="BK169" s="155">
        <f>SUM(BK170:BK185)</f>
        <v>0</v>
      </c>
    </row>
    <row r="170" spans="2:65" s="1" customFormat="1" ht="22.5" customHeight="1">
      <c r="B170" s="159"/>
      <c r="C170" s="160" t="s">
        <v>249</v>
      </c>
      <c r="D170" s="160" t="s">
        <v>804</v>
      </c>
      <c r="E170" s="161" t="s">
        <v>250</v>
      </c>
      <c r="F170" s="162" t="s">
        <v>251</v>
      </c>
      <c r="G170" s="163" t="s">
        <v>252</v>
      </c>
      <c r="H170" s="164">
        <v>6</v>
      </c>
      <c r="I170" s="165"/>
      <c r="J170" s="166">
        <f>ROUND(I170*H170,2)</f>
        <v>0</v>
      </c>
      <c r="K170" s="162" t="s">
        <v>808</v>
      </c>
      <c r="L170" s="34"/>
      <c r="M170" s="167" t="s">
        <v>707</v>
      </c>
      <c r="N170" s="168" t="s">
        <v>731</v>
      </c>
      <c r="O170" s="35"/>
      <c r="P170" s="169">
        <f>O170*H170</f>
        <v>0</v>
      </c>
      <c r="Q170" s="169">
        <v>0.00165</v>
      </c>
      <c r="R170" s="169">
        <f>Q170*H170</f>
        <v>0.009899999999999999</v>
      </c>
      <c r="S170" s="169">
        <v>0</v>
      </c>
      <c r="T170" s="170">
        <f>S170*H170</f>
        <v>0</v>
      </c>
      <c r="AR170" s="17" t="s">
        <v>809</v>
      </c>
      <c r="AT170" s="17" t="s">
        <v>804</v>
      </c>
      <c r="AU170" s="17" t="s">
        <v>766</v>
      </c>
      <c r="AY170" s="17" t="s">
        <v>802</v>
      </c>
      <c r="BE170" s="171">
        <f>IF(N170="základní",J170,0)</f>
        <v>0</v>
      </c>
      <c r="BF170" s="171">
        <f>IF(N170="snížená",J170,0)</f>
        <v>0</v>
      </c>
      <c r="BG170" s="171">
        <f>IF(N170="zákl. přenesená",J170,0)</f>
        <v>0</v>
      </c>
      <c r="BH170" s="171">
        <f>IF(N170="sníž. přenesená",J170,0)</f>
        <v>0</v>
      </c>
      <c r="BI170" s="171">
        <f>IF(N170="nulová",J170,0)</f>
        <v>0</v>
      </c>
      <c r="BJ170" s="17" t="s">
        <v>708</v>
      </c>
      <c r="BK170" s="171">
        <f>ROUND(I170*H170,2)</f>
        <v>0</v>
      </c>
      <c r="BL170" s="17" t="s">
        <v>809</v>
      </c>
      <c r="BM170" s="17" t="s">
        <v>253</v>
      </c>
    </row>
    <row r="171" spans="2:47" s="1" customFormat="1" ht="13.5">
      <c r="B171" s="34"/>
      <c r="D171" s="172" t="s">
        <v>811</v>
      </c>
      <c r="F171" s="173" t="s">
        <v>254</v>
      </c>
      <c r="I171" s="131"/>
      <c r="L171" s="34"/>
      <c r="M171" s="64"/>
      <c r="N171" s="35"/>
      <c r="O171" s="35"/>
      <c r="P171" s="35"/>
      <c r="Q171" s="35"/>
      <c r="R171" s="35"/>
      <c r="S171" s="35"/>
      <c r="T171" s="65"/>
      <c r="AT171" s="17" t="s">
        <v>811</v>
      </c>
      <c r="AU171" s="17" t="s">
        <v>766</v>
      </c>
    </row>
    <row r="172" spans="2:47" s="1" customFormat="1" ht="40.5">
      <c r="B172" s="34"/>
      <c r="D172" s="172" t="s">
        <v>813</v>
      </c>
      <c r="F172" s="174" t="s">
        <v>255</v>
      </c>
      <c r="I172" s="131"/>
      <c r="L172" s="34"/>
      <c r="M172" s="64"/>
      <c r="N172" s="35"/>
      <c r="O172" s="35"/>
      <c r="P172" s="35"/>
      <c r="Q172" s="35"/>
      <c r="R172" s="35"/>
      <c r="S172" s="35"/>
      <c r="T172" s="65"/>
      <c r="AT172" s="17" t="s">
        <v>813</v>
      </c>
      <c r="AU172" s="17" t="s">
        <v>766</v>
      </c>
    </row>
    <row r="173" spans="2:51" s="12" customFormat="1" ht="13.5">
      <c r="B173" s="185"/>
      <c r="D173" s="172" t="s">
        <v>815</v>
      </c>
      <c r="E173" s="186" t="s">
        <v>707</v>
      </c>
      <c r="F173" s="187" t="s">
        <v>256</v>
      </c>
      <c r="H173" s="188" t="s">
        <v>707</v>
      </c>
      <c r="I173" s="189"/>
      <c r="L173" s="185"/>
      <c r="M173" s="190"/>
      <c r="N173" s="191"/>
      <c r="O173" s="191"/>
      <c r="P173" s="191"/>
      <c r="Q173" s="191"/>
      <c r="R173" s="191"/>
      <c r="S173" s="191"/>
      <c r="T173" s="192"/>
      <c r="AT173" s="188" t="s">
        <v>815</v>
      </c>
      <c r="AU173" s="188" t="s">
        <v>766</v>
      </c>
      <c r="AV173" s="12" t="s">
        <v>708</v>
      </c>
      <c r="AW173" s="12" t="s">
        <v>724</v>
      </c>
      <c r="AX173" s="12" t="s">
        <v>760</v>
      </c>
      <c r="AY173" s="188" t="s">
        <v>802</v>
      </c>
    </row>
    <row r="174" spans="2:51" s="11" customFormat="1" ht="13.5">
      <c r="B174" s="175"/>
      <c r="D174" s="176" t="s">
        <v>815</v>
      </c>
      <c r="E174" s="177" t="s">
        <v>707</v>
      </c>
      <c r="F174" s="178" t="s">
        <v>257</v>
      </c>
      <c r="H174" s="179">
        <v>6</v>
      </c>
      <c r="I174" s="180"/>
      <c r="L174" s="175"/>
      <c r="M174" s="181"/>
      <c r="N174" s="182"/>
      <c r="O174" s="182"/>
      <c r="P174" s="182"/>
      <c r="Q174" s="182"/>
      <c r="R174" s="182"/>
      <c r="S174" s="182"/>
      <c r="T174" s="183"/>
      <c r="AT174" s="184" t="s">
        <v>815</v>
      </c>
      <c r="AU174" s="184" t="s">
        <v>766</v>
      </c>
      <c r="AV174" s="11" t="s">
        <v>766</v>
      </c>
      <c r="AW174" s="11" t="s">
        <v>724</v>
      </c>
      <c r="AX174" s="11" t="s">
        <v>708</v>
      </c>
      <c r="AY174" s="184" t="s">
        <v>802</v>
      </c>
    </row>
    <row r="175" spans="2:65" s="1" customFormat="1" ht="22.5" customHeight="1">
      <c r="B175" s="159"/>
      <c r="C175" s="211" t="s">
        <v>258</v>
      </c>
      <c r="D175" s="211" t="s">
        <v>259</v>
      </c>
      <c r="E175" s="212" t="s">
        <v>260</v>
      </c>
      <c r="F175" s="213" t="s">
        <v>261</v>
      </c>
      <c r="G175" s="214" t="s">
        <v>252</v>
      </c>
      <c r="H175" s="215">
        <v>6</v>
      </c>
      <c r="I175" s="216"/>
      <c r="J175" s="217">
        <f>ROUND(I175*H175,2)</f>
        <v>0</v>
      </c>
      <c r="K175" s="213" t="s">
        <v>808</v>
      </c>
      <c r="L175" s="218"/>
      <c r="M175" s="219" t="s">
        <v>707</v>
      </c>
      <c r="N175" s="220" t="s">
        <v>731</v>
      </c>
      <c r="O175" s="35"/>
      <c r="P175" s="169">
        <f>O175*H175</f>
        <v>0</v>
      </c>
      <c r="Q175" s="169">
        <v>0.045</v>
      </c>
      <c r="R175" s="169">
        <f>Q175*H175</f>
        <v>0.27</v>
      </c>
      <c r="S175" s="169">
        <v>0</v>
      </c>
      <c r="T175" s="170">
        <f>S175*H175</f>
        <v>0</v>
      </c>
      <c r="AR175" s="17" t="s">
        <v>858</v>
      </c>
      <c r="AT175" s="17" t="s">
        <v>259</v>
      </c>
      <c r="AU175" s="17" t="s">
        <v>766</v>
      </c>
      <c r="AY175" s="17" t="s">
        <v>802</v>
      </c>
      <c r="BE175" s="171">
        <f>IF(N175="základní",J175,0)</f>
        <v>0</v>
      </c>
      <c r="BF175" s="171">
        <f>IF(N175="snížená",J175,0)</f>
        <v>0</v>
      </c>
      <c r="BG175" s="171">
        <f>IF(N175="zákl. přenesená",J175,0)</f>
        <v>0</v>
      </c>
      <c r="BH175" s="171">
        <f>IF(N175="sníž. přenesená",J175,0)</f>
        <v>0</v>
      </c>
      <c r="BI175" s="171">
        <f>IF(N175="nulová",J175,0)</f>
        <v>0</v>
      </c>
      <c r="BJ175" s="17" t="s">
        <v>708</v>
      </c>
      <c r="BK175" s="171">
        <f>ROUND(I175*H175,2)</f>
        <v>0</v>
      </c>
      <c r="BL175" s="17" t="s">
        <v>809</v>
      </c>
      <c r="BM175" s="17" t="s">
        <v>262</v>
      </c>
    </row>
    <row r="176" spans="2:47" s="1" customFormat="1" ht="27">
      <c r="B176" s="34"/>
      <c r="D176" s="176" t="s">
        <v>811</v>
      </c>
      <c r="F176" s="221" t="s">
        <v>263</v>
      </c>
      <c r="I176" s="131"/>
      <c r="L176" s="34"/>
      <c r="M176" s="64"/>
      <c r="N176" s="35"/>
      <c r="O176" s="35"/>
      <c r="P176" s="35"/>
      <c r="Q176" s="35"/>
      <c r="R176" s="35"/>
      <c r="S176" s="35"/>
      <c r="T176" s="65"/>
      <c r="AT176" s="17" t="s">
        <v>811</v>
      </c>
      <c r="AU176" s="17" t="s">
        <v>766</v>
      </c>
    </row>
    <row r="177" spans="2:65" s="1" customFormat="1" ht="22.5" customHeight="1">
      <c r="B177" s="159"/>
      <c r="C177" s="160" t="s">
        <v>264</v>
      </c>
      <c r="D177" s="160" t="s">
        <v>804</v>
      </c>
      <c r="E177" s="161" t="s">
        <v>265</v>
      </c>
      <c r="F177" s="162" t="s">
        <v>266</v>
      </c>
      <c r="G177" s="163" t="s">
        <v>847</v>
      </c>
      <c r="H177" s="164">
        <v>2.1</v>
      </c>
      <c r="I177" s="165"/>
      <c r="J177" s="166">
        <f>ROUND(I177*H177,2)</f>
        <v>0</v>
      </c>
      <c r="K177" s="162" t="s">
        <v>808</v>
      </c>
      <c r="L177" s="34"/>
      <c r="M177" s="167" t="s">
        <v>707</v>
      </c>
      <c r="N177" s="168" t="s">
        <v>731</v>
      </c>
      <c r="O177" s="35"/>
      <c r="P177" s="169">
        <f>O177*H177</f>
        <v>0</v>
      </c>
      <c r="Q177" s="169">
        <v>0</v>
      </c>
      <c r="R177" s="169">
        <f>Q177*H177</f>
        <v>0</v>
      </c>
      <c r="S177" s="169">
        <v>0</v>
      </c>
      <c r="T177" s="170">
        <f>S177*H177</f>
        <v>0</v>
      </c>
      <c r="AR177" s="17" t="s">
        <v>809</v>
      </c>
      <c r="AT177" s="17" t="s">
        <v>804</v>
      </c>
      <c r="AU177" s="17" t="s">
        <v>766</v>
      </c>
      <c r="AY177" s="17" t="s">
        <v>802</v>
      </c>
      <c r="BE177" s="171">
        <f>IF(N177="základní",J177,0)</f>
        <v>0</v>
      </c>
      <c r="BF177" s="171">
        <f>IF(N177="snížená",J177,0)</f>
        <v>0</v>
      </c>
      <c r="BG177" s="171">
        <f>IF(N177="zákl. přenesená",J177,0)</f>
        <v>0</v>
      </c>
      <c r="BH177" s="171">
        <f>IF(N177="sníž. přenesená",J177,0)</f>
        <v>0</v>
      </c>
      <c r="BI177" s="171">
        <f>IF(N177="nulová",J177,0)</f>
        <v>0</v>
      </c>
      <c r="BJ177" s="17" t="s">
        <v>708</v>
      </c>
      <c r="BK177" s="171">
        <f>ROUND(I177*H177,2)</f>
        <v>0</v>
      </c>
      <c r="BL177" s="17" t="s">
        <v>809</v>
      </c>
      <c r="BM177" s="17" t="s">
        <v>267</v>
      </c>
    </row>
    <row r="178" spans="2:47" s="1" customFormat="1" ht="27">
      <c r="B178" s="34"/>
      <c r="D178" s="172" t="s">
        <v>811</v>
      </c>
      <c r="F178" s="173" t="s">
        <v>268</v>
      </c>
      <c r="I178" s="131"/>
      <c r="L178" s="34"/>
      <c r="M178" s="64"/>
      <c r="N178" s="35"/>
      <c r="O178" s="35"/>
      <c r="P178" s="35"/>
      <c r="Q178" s="35"/>
      <c r="R178" s="35"/>
      <c r="S178" s="35"/>
      <c r="T178" s="65"/>
      <c r="AT178" s="17" t="s">
        <v>811</v>
      </c>
      <c r="AU178" s="17" t="s">
        <v>766</v>
      </c>
    </row>
    <row r="179" spans="2:47" s="1" customFormat="1" ht="40.5">
      <c r="B179" s="34"/>
      <c r="D179" s="172" t="s">
        <v>813</v>
      </c>
      <c r="F179" s="174" t="s">
        <v>269</v>
      </c>
      <c r="I179" s="131"/>
      <c r="L179" s="34"/>
      <c r="M179" s="64"/>
      <c r="N179" s="35"/>
      <c r="O179" s="35"/>
      <c r="P179" s="35"/>
      <c r="Q179" s="35"/>
      <c r="R179" s="35"/>
      <c r="S179" s="35"/>
      <c r="T179" s="65"/>
      <c r="AT179" s="17" t="s">
        <v>813</v>
      </c>
      <c r="AU179" s="17" t="s">
        <v>766</v>
      </c>
    </row>
    <row r="180" spans="2:51" s="12" customFormat="1" ht="13.5">
      <c r="B180" s="185"/>
      <c r="D180" s="172" t="s">
        <v>815</v>
      </c>
      <c r="E180" s="186" t="s">
        <v>707</v>
      </c>
      <c r="F180" s="187" t="s">
        <v>270</v>
      </c>
      <c r="H180" s="188" t="s">
        <v>707</v>
      </c>
      <c r="I180" s="189"/>
      <c r="L180" s="185"/>
      <c r="M180" s="190"/>
      <c r="N180" s="191"/>
      <c r="O180" s="191"/>
      <c r="P180" s="191"/>
      <c r="Q180" s="191"/>
      <c r="R180" s="191"/>
      <c r="S180" s="191"/>
      <c r="T180" s="192"/>
      <c r="AT180" s="188" t="s">
        <v>815</v>
      </c>
      <c r="AU180" s="188" t="s">
        <v>766</v>
      </c>
      <c r="AV180" s="12" t="s">
        <v>708</v>
      </c>
      <c r="AW180" s="12" t="s">
        <v>724</v>
      </c>
      <c r="AX180" s="12" t="s">
        <v>760</v>
      </c>
      <c r="AY180" s="188" t="s">
        <v>802</v>
      </c>
    </row>
    <row r="181" spans="2:51" s="11" customFormat="1" ht="13.5">
      <c r="B181" s="175"/>
      <c r="D181" s="176" t="s">
        <v>815</v>
      </c>
      <c r="E181" s="177" t="s">
        <v>707</v>
      </c>
      <c r="F181" s="178" t="s">
        <v>271</v>
      </c>
      <c r="H181" s="179">
        <v>2.1</v>
      </c>
      <c r="I181" s="180"/>
      <c r="L181" s="175"/>
      <c r="M181" s="181"/>
      <c r="N181" s="182"/>
      <c r="O181" s="182"/>
      <c r="P181" s="182"/>
      <c r="Q181" s="182"/>
      <c r="R181" s="182"/>
      <c r="S181" s="182"/>
      <c r="T181" s="183"/>
      <c r="AT181" s="184" t="s">
        <v>815</v>
      </c>
      <c r="AU181" s="184" t="s">
        <v>766</v>
      </c>
      <c r="AV181" s="11" t="s">
        <v>766</v>
      </c>
      <c r="AW181" s="11" t="s">
        <v>724</v>
      </c>
      <c r="AX181" s="11" t="s">
        <v>708</v>
      </c>
      <c r="AY181" s="184" t="s">
        <v>802</v>
      </c>
    </row>
    <row r="182" spans="2:65" s="1" customFormat="1" ht="22.5" customHeight="1">
      <c r="B182" s="159"/>
      <c r="C182" s="160" t="s">
        <v>692</v>
      </c>
      <c r="D182" s="160" t="s">
        <v>804</v>
      </c>
      <c r="E182" s="161" t="s">
        <v>272</v>
      </c>
      <c r="F182" s="162" t="s">
        <v>273</v>
      </c>
      <c r="G182" s="163" t="s">
        <v>252</v>
      </c>
      <c r="H182" s="164">
        <v>1</v>
      </c>
      <c r="I182" s="165"/>
      <c r="J182" s="166">
        <f>ROUND(I182*H182,2)</f>
        <v>0</v>
      </c>
      <c r="K182" s="162" t="s">
        <v>808</v>
      </c>
      <c r="L182" s="34"/>
      <c r="M182" s="167" t="s">
        <v>707</v>
      </c>
      <c r="N182" s="168" t="s">
        <v>731</v>
      </c>
      <c r="O182" s="35"/>
      <c r="P182" s="169">
        <f>O182*H182</f>
        <v>0</v>
      </c>
      <c r="Q182" s="169">
        <v>0.08832</v>
      </c>
      <c r="R182" s="169">
        <f>Q182*H182</f>
        <v>0.08832</v>
      </c>
      <c r="S182" s="169">
        <v>0</v>
      </c>
      <c r="T182" s="170">
        <f>S182*H182</f>
        <v>0</v>
      </c>
      <c r="AR182" s="17" t="s">
        <v>809</v>
      </c>
      <c r="AT182" s="17" t="s">
        <v>804</v>
      </c>
      <c r="AU182" s="17" t="s">
        <v>766</v>
      </c>
      <c r="AY182" s="17" t="s">
        <v>802</v>
      </c>
      <c r="BE182" s="171">
        <f>IF(N182="základní",J182,0)</f>
        <v>0</v>
      </c>
      <c r="BF182" s="171">
        <f>IF(N182="snížená",J182,0)</f>
        <v>0</v>
      </c>
      <c r="BG182" s="171">
        <f>IF(N182="zákl. přenesená",J182,0)</f>
        <v>0</v>
      </c>
      <c r="BH182" s="171">
        <f>IF(N182="sníž. přenesená",J182,0)</f>
        <v>0</v>
      </c>
      <c r="BI182" s="171">
        <f>IF(N182="nulová",J182,0)</f>
        <v>0</v>
      </c>
      <c r="BJ182" s="17" t="s">
        <v>708</v>
      </c>
      <c r="BK182" s="171">
        <f>ROUND(I182*H182,2)</f>
        <v>0</v>
      </c>
      <c r="BL182" s="17" t="s">
        <v>809</v>
      </c>
      <c r="BM182" s="17" t="s">
        <v>274</v>
      </c>
    </row>
    <row r="183" spans="2:47" s="1" customFormat="1" ht="27">
      <c r="B183" s="34"/>
      <c r="D183" s="172" t="s">
        <v>811</v>
      </c>
      <c r="F183" s="173" t="s">
        <v>275</v>
      </c>
      <c r="I183" s="131"/>
      <c r="L183" s="34"/>
      <c r="M183" s="64"/>
      <c r="N183" s="35"/>
      <c r="O183" s="35"/>
      <c r="P183" s="35"/>
      <c r="Q183" s="35"/>
      <c r="R183" s="35"/>
      <c r="S183" s="35"/>
      <c r="T183" s="65"/>
      <c r="AT183" s="17" t="s">
        <v>811</v>
      </c>
      <c r="AU183" s="17" t="s">
        <v>766</v>
      </c>
    </row>
    <row r="184" spans="2:47" s="1" customFormat="1" ht="67.5">
      <c r="B184" s="34"/>
      <c r="D184" s="172" t="s">
        <v>813</v>
      </c>
      <c r="F184" s="174" t="s">
        <v>276</v>
      </c>
      <c r="I184" s="131"/>
      <c r="L184" s="34"/>
      <c r="M184" s="64"/>
      <c r="N184" s="35"/>
      <c r="O184" s="35"/>
      <c r="P184" s="35"/>
      <c r="Q184" s="35"/>
      <c r="R184" s="35"/>
      <c r="S184" s="35"/>
      <c r="T184" s="65"/>
      <c r="AT184" s="17" t="s">
        <v>813</v>
      </c>
      <c r="AU184" s="17" t="s">
        <v>766</v>
      </c>
    </row>
    <row r="185" spans="2:51" s="11" customFormat="1" ht="13.5">
      <c r="B185" s="175"/>
      <c r="D185" s="172" t="s">
        <v>815</v>
      </c>
      <c r="E185" s="184" t="s">
        <v>707</v>
      </c>
      <c r="F185" s="193" t="s">
        <v>277</v>
      </c>
      <c r="H185" s="194">
        <v>1</v>
      </c>
      <c r="I185" s="180"/>
      <c r="L185" s="175"/>
      <c r="M185" s="181"/>
      <c r="N185" s="182"/>
      <c r="O185" s="182"/>
      <c r="P185" s="182"/>
      <c r="Q185" s="182"/>
      <c r="R185" s="182"/>
      <c r="S185" s="182"/>
      <c r="T185" s="183"/>
      <c r="AT185" s="184" t="s">
        <v>815</v>
      </c>
      <c r="AU185" s="184" t="s">
        <v>766</v>
      </c>
      <c r="AV185" s="11" t="s">
        <v>766</v>
      </c>
      <c r="AW185" s="11" t="s">
        <v>724</v>
      </c>
      <c r="AX185" s="11" t="s">
        <v>708</v>
      </c>
      <c r="AY185" s="184" t="s">
        <v>802</v>
      </c>
    </row>
    <row r="186" spans="2:63" s="10" customFormat="1" ht="29.25" customHeight="1">
      <c r="B186" s="145"/>
      <c r="D186" s="156" t="s">
        <v>759</v>
      </c>
      <c r="E186" s="157" t="s">
        <v>836</v>
      </c>
      <c r="F186" s="157" t="s">
        <v>278</v>
      </c>
      <c r="I186" s="148"/>
      <c r="J186" s="158">
        <f>BK186</f>
        <v>0</v>
      </c>
      <c r="L186" s="145"/>
      <c r="M186" s="150"/>
      <c r="N186" s="151"/>
      <c r="O186" s="151"/>
      <c r="P186" s="152">
        <f>SUM(P187:P246)</f>
        <v>0</v>
      </c>
      <c r="Q186" s="151"/>
      <c r="R186" s="152">
        <f>SUM(R187:R246)</f>
        <v>32.065670000000004</v>
      </c>
      <c r="S186" s="151"/>
      <c r="T186" s="153">
        <f>SUM(T187:T246)</f>
        <v>0</v>
      </c>
      <c r="AR186" s="146" t="s">
        <v>708</v>
      </c>
      <c r="AT186" s="154" t="s">
        <v>759</v>
      </c>
      <c r="AU186" s="154" t="s">
        <v>708</v>
      </c>
      <c r="AY186" s="146" t="s">
        <v>802</v>
      </c>
      <c r="BK186" s="155">
        <f>SUM(BK187:BK246)</f>
        <v>0</v>
      </c>
    </row>
    <row r="187" spans="2:65" s="1" customFormat="1" ht="22.5" customHeight="1">
      <c r="B187" s="159"/>
      <c r="C187" s="160" t="s">
        <v>279</v>
      </c>
      <c r="D187" s="160" t="s">
        <v>804</v>
      </c>
      <c r="E187" s="161" t="s">
        <v>280</v>
      </c>
      <c r="F187" s="162" t="s">
        <v>281</v>
      </c>
      <c r="G187" s="163" t="s">
        <v>807</v>
      </c>
      <c r="H187" s="164">
        <v>31</v>
      </c>
      <c r="I187" s="165"/>
      <c r="J187" s="166">
        <f>ROUND(I187*H187,2)</f>
        <v>0</v>
      </c>
      <c r="K187" s="162" t="s">
        <v>808</v>
      </c>
      <c r="L187" s="34"/>
      <c r="M187" s="167" t="s">
        <v>707</v>
      </c>
      <c r="N187" s="168" t="s">
        <v>731</v>
      </c>
      <c r="O187" s="35"/>
      <c r="P187" s="169">
        <f>O187*H187</f>
        <v>0</v>
      </c>
      <c r="Q187" s="169">
        <v>0</v>
      </c>
      <c r="R187" s="169">
        <f>Q187*H187</f>
        <v>0</v>
      </c>
      <c r="S187" s="169">
        <v>0</v>
      </c>
      <c r="T187" s="170">
        <f>S187*H187</f>
        <v>0</v>
      </c>
      <c r="AR187" s="17" t="s">
        <v>809</v>
      </c>
      <c r="AT187" s="17" t="s">
        <v>804</v>
      </c>
      <c r="AU187" s="17" t="s">
        <v>766</v>
      </c>
      <c r="AY187" s="17" t="s">
        <v>802</v>
      </c>
      <c r="BE187" s="171">
        <f>IF(N187="základní",J187,0)</f>
        <v>0</v>
      </c>
      <c r="BF187" s="171">
        <f>IF(N187="snížená",J187,0)</f>
        <v>0</v>
      </c>
      <c r="BG187" s="171">
        <f>IF(N187="zákl. přenesená",J187,0)</f>
        <v>0</v>
      </c>
      <c r="BH187" s="171">
        <f>IF(N187="sníž. přenesená",J187,0)</f>
        <v>0</v>
      </c>
      <c r="BI187" s="171">
        <f>IF(N187="nulová",J187,0)</f>
        <v>0</v>
      </c>
      <c r="BJ187" s="17" t="s">
        <v>708</v>
      </c>
      <c r="BK187" s="171">
        <f>ROUND(I187*H187,2)</f>
        <v>0</v>
      </c>
      <c r="BL187" s="17" t="s">
        <v>809</v>
      </c>
      <c r="BM187" s="17" t="s">
        <v>282</v>
      </c>
    </row>
    <row r="188" spans="2:47" s="1" customFormat="1" ht="13.5">
      <c r="B188" s="34"/>
      <c r="D188" s="172" t="s">
        <v>811</v>
      </c>
      <c r="F188" s="173" t="s">
        <v>283</v>
      </c>
      <c r="I188" s="131"/>
      <c r="L188" s="34"/>
      <c r="M188" s="64"/>
      <c r="N188" s="35"/>
      <c r="O188" s="35"/>
      <c r="P188" s="35"/>
      <c r="Q188" s="35"/>
      <c r="R188" s="35"/>
      <c r="S188" s="35"/>
      <c r="T188" s="65"/>
      <c r="AT188" s="17" t="s">
        <v>811</v>
      </c>
      <c r="AU188" s="17" t="s">
        <v>766</v>
      </c>
    </row>
    <row r="189" spans="2:51" s="11" customFormat="1" ht="13.5">
      <c r="B189" s="175"/>
      <c r="D189" s="172" t="s">
        <v>815</v>
      </c>
      <c r="E189" s="184" t="s">
        <v>707</v>
      </c>
      <c r="F189" s="193" t="s">
        <v>816</v>
      </c>
      <c r="H189" s="194">
        <v>15</v>
      </c>
      <c r="I189" s="180"/>
      <c r="L189" s="175"/>
      <c r="M189" s="181"/>
      <c r="N189" s="182"/>
      <c r="O189" s="182"/>
      <c r="P189" s="182"/>
      <c r="Q189" s="182"/>
      <c r="R189" s="182"/>
      <c r="S189" s="182"/>
      <c r="T189" s="183"/>
      <c r="AT189" s="184" t="s">
        <v>815</v>
      </c>
      <c r="AU189" s="184" t="s">
        <v>766</v>
      </c>
      <c r="AV189" s="11" t="s">
        <v>766</v>
      </c>
      <c r="AW189" s="11" t="s">
        <v>724</v>
      </c>
      <c r="AX189" s="11" t="s">
        <v>760</v>
      </c>
      <c r="AY189" s="184" t="s">
        <v>802</v>
      </c>
    </row>
    <row r="190" spans="2:51" s="11" customFormat="1" ht="13.5">
      <c r="B190" s="175"/>
      <c r="D190" s="172" t="s">
        <v>815</v>
      </c>
      <c r="E190" s="184" t="s">
        <v>707</v>
      </c>
      <c r="F190" s="193" t="s">
        <v>247</v>
      </c>
      <c r="H190" s="194">
        <v>16</v>
      </c>
      <c r="I190" s="180"/>
      <c r="L190" s="175"/>
      <c r="M190" s="181"/>
      <c r="N190" s="182"/>
      <c r="O190" s="182"/>
      <c r="P190" s="182"/>
      <c r="Q190" s="182"/>
      <c r="R190" s="182"/>
      <c r="S190" s="182"/>
      <c r="T190" s="183"/>
      <c r="AT190" s="184" t="s">
        <v>815</v>
      </c>
      <c r="AU190" s="184" t="s">
        <v>766</v>
      </c>
      <c r="AV190" s="11" t="s">
        <v>766</v>
      </c>
      <c r="AW190" s="11" t="s">
        <v>724</v>
      </c>
      <c r="AX190" s="11" t="s">
        <v>760</v>
      </c>
      <c r="AY190" s="184" t="s">
        <v>802</v>
      </c>
    </row>
    <row r="191" spans="2:51" s="13" customFormat="1" ht="13.5">
      <c r="B191" s="199"/>
      <c r="D191" s="176" t="s">
        <v>815</v>
      </c>
      <c r="E191" s="200" t="s">
        <v>707</v>
      </c>
      <c r="F191" s="201" t="s">
        <v>880</v>
      </c>
      <c r="H191" s="202">
        <v>31</v>
      </c>
      <c r="I191" s="203"/>
      <c r="L191" s="199"/>
      <c r="M191" s="204"/>
      <c r="N191" s="205"/>
      <c r="O191" s="205"/>
      <c r="P191" s="205"/>
      <c r="Q191" s="205"/>
      <c r="R191" s="205"/>
      <c r="S191" s="205"/>
      <c r="T191" s="206"/>
      <c r="AT191" s="207" t="s">
        <v>815</v>
      </c>
      <c r="AU191" s="207" t="s">
        <v>766</v>
      </c>
      <c r="AV191" s="13" t="s">
        <v>809</v>
      </c>
      <c r="AW191" s="13" t="s">
        <v>724</v>
      </c>
      <c r="AX191" s="13" t="s">
        <v>708</v>
      </c>
      <c r="AY191" s="207" t="s">
        <v>802</v>
      </c>
    </row>
    <row r="192" spans="2:65" s="1" customFormat="1" ht="22.5" customHeight="1">
      <c r="B192" s="159"/>
      <c r="C192" s="160" t="s">
        <v>284</v>
      </c>
      <c r="D192" s="160" t="s">
        <v>804</v>
      </c>
      <c r="E192" s="161" t="s">
        <v>285</v>
      </c>
      <c r="F192" s="162" t="s">
        <v>286</v>
      </c>
      <c r="G192" s="163" t="s">
        <v>807</v>
      </c>
      <c r="H192" s="164">
        <v>32.25</v>
      </c>
      <c r="I192" s="165"/>
      <c r="J192" s="166">
        <f>ROUND(I192*H192,2)</f>
        <v>0</v>
      </c>
      <c r="K192" s="162" t="s">
        <v>808</v>
      </c>
      <c r="L192" s="34"/>
      <c r="M192" s="167" t="s">
        <v>707</v>
      </c>
      <c r="N192" s="168" t="s">
        <v>731</v>
      </c>
      <c r="O192" s="35"/>
      <c r="P192" s="169">
        <f>O192*H192</f>
        <v>0</v>
      </c>
      <c r="Q192" s="169">
        <v>0</v>
      </c>
      <c r="R192" s="169">
        <f>Q192*H192</f>
        <v>0</v>
      </c>
      <c r="S192" s="169">
        <v>0</v>
      </c>
      <c r="T192" s="170">
        <f>S192*H192</f>
        <v>0</v>
      </c>
      <c r="AR192" s="17" t="s">
        <v>809</v>
      </c>
      <c r="AT192" s="17" t="s">
        <v>804</v>
      </c>
      <c r="AU192" s="17" t="s">
        <v>766</v>
      </c>
      <c r="AY192" s="17" t="s">
        <v>802</v>
      </c>
      <c r="BE192" s="171">
        <f>IF(N192="základní",J192,0)</f>
        <v>0</v>
      </c>
      <c r="BF192" s="171">
        <f>IF(N192="snížená",J192,0)</f>
        <v>0</v>
      </c>
      <c r="BG192" s="171">
        <f>IF(N192="zákl. přenesená",J192,0)</f>
        <v>0</v>
      </c>
      <c r="BH192" s="171">
        <f>IF(N192="sníž. přenesená",J192,0)</f>
        <v>0</v>
      </c>
      <c r="BI192" s="171">
        <f>IF(N192="nulová",J192,0)</f>
        <v>0</v>
      </c>
      <c r="BJ192" s="17" t="s">
        <v>708</v>
      </c>
      <c r="BK192" s="171">
        <f>ROUND(I192*H192,2)</f>
        <v>0</v>
      </c>
      <c r="BL192" s="17" t="s">
        <v>809</v>
      </c>
      <c r="BM192" s="17" t="s">
        <v>287</v>
      </c>
    </row>
    <row r="193" spans="2:47" s="1" customFormat="1" ht="13.5">
      <c r="B193" s="34"/>
      <c r="D193" s="172" t="s">
        <v>811</v>
      </c>
      <c r="F193" s="173" t="s">
        <v>288</v>
      </c>
      <c r="I193" s="131"/>
      <c r="L193" s="34"/>
      <c r="M193" s="64"/>
      <c r="N193" s="35"/>
      <c r="O193" s="35"/>
      <c r="P193" s="35"/>
      <c r="Q193" s="35"/>
      <c r="R193" s="35"/>
      <c r="S193" s="35"/>
      <c r="T193" s="65"/>
      <c r="AT193" s="17" t="s">
        <v>811</v>
      </c>
      <c r="AU193" s="17" t="s">
        <v>766</v>
      </c>
    </row>
    <row r="194" spans="2:51" s="11" customFormat="1" ht="13.5">
      <c r="B194" s="175"/>
      <c r="D194" s="172" t="s">
        <v>815</v>
      </c>
      <c r="E194" s="184" t="s">
        <v>707</v>
      </c>
      <c r="F194" s="193" t="s">
        <v>246</v>
      </c>
      <c r="H194" s="194">
        <v>16.25</v>
      </c>
      <c r="I194" s="180"/>
      <c r="L194" s="175"/>
      <c r="M194" s="181"/>
      <c r="N194" s="182"/>
      <c r="O194" s="182"/>
      <c r="P194" s="182"/>
      <c r="Q194" s="182"/>
      <c r="R194" s="182"/>
      <c r="S194" s="182"/>
      <c r="T194" s="183"/>
      <c r="AT194" s="184" t="s">
        <v>815</v>
      </c>
      <c r="AU194" s="184" t="s">
        <v>766</v>
      </c>
      <c r="AV194" s="11" t="s">
        <v>766</v>
      </c>
      <c r="AW194" s="11" t="s">
        <v>724</v>
      </c>
      <c r="AX194" s="11" t="s">
        <v>760</v>
      </c>
      <c r="AY194" s="184" t="s">
        <v>802</v>
      </c>
    </row>
    <row r="195" spans="2:51" s="11" customFormat="1" ht="13.5">
      <c r="B195" s="175"/>
      <c r="D195" s="172" t="s">
        <v>815</v>
      </c>
      <c r="E195" s="184" t="s">
        <v>707</v>
      </c>
      <c r="F195" s="193" t="s">
        <v>247</v>
      </c>
      <c r="H195" s="194">
        <v>16</v>
      </c>
      <c r="I195" s="180"/>
      <c r="L195" s="175"/>
      <c r="M195" s="181"/>
      <c r="N195" s="182"/>
      <c r="O195" s="182"/>
      <c r="P195" s="182"/>
      <c r="Q195" s="182"/>
      <c r="R195" s="182"/>
      <c r="S195" s="182"/>
      <c r="T195" s="183"/>
      <c r="AT195" s="184" t="s">
        <v>815</v>
      </c>
      <c r="AU195" s="184" t="s">
        <v>766</v>
      </c>
      <c r="AV195" s="11" t="s">
        <v>766</v>
      </c>
      <c r="AW195" s="11" t="s">
        <v>724</v>
      </c>
      <c r="AX195" s="11" t="s">
        <v>760</v>
      </c>
      <c r="AY195" s="184" t="s">
        <v>802</v>
      </c>
    </row>
    <row r="196" spans="2:51" s="13" customFormat="1" ht="13.5">
      <c r="B196" s="199"/>
      <c r="D196" s="176" t="s">
        <v>815</v>
      </c>
      <c r="E196" s="200" t="s">
        <v>707</v>
      </c>
      <c r="F196" s="201" t="s">
        <v>880</v>
      </c>
      <c r="H196" s="202">
        <v>32.25</v>
      </c>
      <c r="I196" s="203"/>
      <c r="L196" s="199"/>
      <c r="M196" s="204"/>
      <c r="N196" s="205"/>
      <c r="O196" s="205"/>
      <c r="P196" s="205"/>
      <c r="Q196" s="205"/>
      <c r="R196" s="205"/>
      <c r="S196" s="205"/>
      <c r="T196" s="206"/>
      <c r="AT196" s="207" t="s">
        <v>815</v>
      </c>
      <c r="AU196" s="207" t="s">
        <v>766</v>
      </c>
      <c r="AV196" s="13" t="s">
        <v>809</v>
      </c>
      <c r="AW196" s="13" t="s">
        <v>724</v>
      </c>
      <c r="AX196" s="13" t="s">
        <v>708</v>
      </c>
      <c r="AY196" s="207" t="s">
        <v>802</v>
      </c>
    </row>
    <row r="197" spans="2:65" s="1" customFormat="1" ht="31.5" customHeight="1">
      <c r="B197" s="159"/>
      <c r="C197" s="160" t="s">
        <v>289</v>
      </c>
      <c r="D197" s="160" t="s">
        <v>804</v>
      </c>
      <c r="E197" s="161" t="s">
        <v>290</v>
      </c>
      <c r="F197" s="162" t="s">
        <v>291</v>
      </c>
      <c r="G197" s="163" t="s">
        <v>807</v>
      </c>
      <c r="H197" s="164">
        <v>15</v>
      </c>
      <c r="I197" s="165"/>
      <c r="J197" s="166">
        <f>ROUND(I197*H197,2)</f>
        <v>0</v>
      </c>
      <c r="K197" s="162" t="s">
        <v>808</v>
      </c>
      <c r="L197" s="34"/>
      <c r="M197" s="167" t="s">
        <v>707</v>
      </c>
      <c r="N197" s="168" t="s">
        <v>731</v>
      </c>
      <c r="O197" s="35"/>
      <c r="P197" s="169">
        <f>O197*H197</f>
        <v>0</v>
      </c>
      <c r="Q197" s="169">
        <v>0.26376</v>
      </c>
      <c r="R197" s="169">
        <f>Q197*H197</f>
        <v>3.9564</v>
      </c>
      <c r="S197" s="169">
        <v>0</v>
      </c>
      <c r="T197" s="170">
        <f>S197*H197</f>
        <v>0</v>
      </c>
      <c r="AR197" s="17" t="s">
        <v>809</v>
      </c>
      <c r="AT197" s="17" t="s">
        <v>804</v>
      </c>
      <c r="AU197" s="17" t="s">
        <v>766</v>
      </c>
      <c r="AY197" s="17" t="s">
        <v>802</v>
      </c>
      <c r="BE197" s="171">
        <f>IF(N197="základní",J197,0)</f>
        <v>0</v>
      </c>
      <c r="BF197" s="171">
        <f>IF(N197="snížená",J197,0)</f>
        <v>0</v>
      </c>
      <c r="BG197" s="171">
        <f>IF(N197="zákl. přenesená",J197,0)</f>
        <v>0</v>
      </c>
      <c r="BH197" s="171">
        <f>IF(N197="sníž. přenesená",J197,0)</f>
        <v>0</v>
      </c>
      <c r="BI197" s="171">
        <f>IF(N197="nulová",J197,0)</f>
        <v>0</v>
      </c>
      <c r="BJ197" s="17" t="s">
        <v>708</v>
      </c>
      <c r="BK197" s="171">
        <f>ROUND(I197*H197,2)</f>
        <v>0</v>
      </c>
      <c r="BL197" s="17" t="s">
        <v>809</v>
      </c>
      <c r="BM197" s="17" t="s">
        <v>292</v>
      </c>
    </row>
    <row r="198" spans="2:47" s="1" customFormat="1" ht="27">
      <c r="B198" s="34"/>
      <c r="D198" s="172" t="s">
        <v>811</v>
      </c>
      <c r="F198" s="173" t="s">
        <v>293</v>
      </c>
      <c r="I198" s="131"/>
      <c r="L198" s="34"/>
      <c r="M198" s="64"/>
      <c r="N198" s="35"/>
      <c r="O198" s="35"/>
      <c r="P198" s="35"/>
      <c r="Q198" s="35"/>
      <c r="R198" s="35"/>
      <c r="S198" s="35"/>
      <c r="T198" s="65"/>
      <c r="AT198" s="17" t="s">
        <v>811</v>
      </c>
      <c r="AU198" s="17" t="s">
        <v>766</v>
      </c>
    </row>
    <row r="199" spans="2:47" s="1" customFormat="1" ht="81">
      <c r="B199" s="34"/>
      <c r="D199" s="172" t="s">
        <v>813</v>
      </c>
      <c r="F199" s="174" t="s">
        <v>294</v>
      </c>
      <c r="I199" s="131"/>
      <c r="L199" s="34"/>
      <c r="M199" s="64"/>
      <c r="N199" s="35"/>
      <c r="O199" s="35"/>
      <c r="P199" s="35"/>
      <c r="Q199" s="35"/>
      <c r="R199" s="35"/>
      <c r="S199" s="35"/>
      <c r="T199" s="65"/>
      <c r="AT199" s="17" t="s">
        <v>813</v>
      </c>
      <c r="AU199" s="17" t="s">
        <v>766</v>
      </c>
    </row>
    <row r="200" spans="2:51" s="11" customFormat="1" ht="13.5">
      <c r="B200" s="175"/>
      <c r="D200" s="176" t="s">
        <v>815</v>
      </c>
      <c r="E200" s="177" t="s">
        <v>707</v>
      </c>
      <c r="F200" s="178" t="s">
        <v>816</v>
      </c>
      <c r="H200" s="179">
        <v>15</v>
      </c>
      <c r="I200" s="180"/>
      <c r="L200" s="175"/>
      <c r="M200" s="181"/>
      <c r="N200" s="182"/>
      <c r="O200" s="182"/>
      <c r="P200" s="182"/>
      <c r="Q200" s="182"/>
      <c r="R200" s="182"/>
      <c r="S200" s="182"/>
      <c r="T200" s="183"/>
      <c r="AT200" s="184" t="s">
        <v>815</v>
      </c>
      <c r="AU200" s="184" t="s">
        <v>766</v>
      </c>
      <c r="AV200" s="11" t="s">
        <v>766</v>
      </c>
      <c r="AW200" s="11" t="s">
        <v>724</v>
      </c>
      <c r="AX200" s="11" t="s">
        <v>708</v>
      </c>
      <c r="AY200" s="184" t="s">
        <v>802</v>
      </c>
    </row>
    <row r="201" spans="2:65" s="1" customFormat="1" ht="31.5" customHeight="1">
      <c r="B201" s="159"/>
      <c r="C201" s="160" t="s">
        <v>295</v>
      </c>
      <c r="D201" s="160" t="s">
        <v>804</v>
      </c>
      <c r="E201" s="161" t="s">
        <v>296</v>
      </c>
      <c r="F201" s="162" t="s">
        <v>297</v>
      </c>
      <c r="G201" s="163" t="s">
        <v>807</v>
      </c>
      <c r="H201" s="164">
        <v>15</v>
      </c>
      <c r="I201" s="165"/>
      <c r="J201" s="166">
        <f>ROUND(I201*H201,2)</f>
        <v>0</v>
      </c>
      <c r="K201" s="162" t="s">
        <v>808</v>
      </c>
      <c r="L201" s="34"/>
      <c r="M201" s="167" t="s">
        <v>707</v>
      </c>
      <c r="N201" s="168" t="s">
        <v>731</v>
      </c>
      <c r="O201" s="35"/>
      <c r="P201" s="169">
        <f>O201*H201</f>
        <v>0</v>
      </c>
      <c r="Q201" s="169">
        <v>0.49985</v>
      </c>
      <c r="R201" s="169">
        <f>Q201*H201</f>
        <v>7.49775</v>
      </c>
      <c r="S201" s="169">
        <v>0</v>
      </c>
      <c r="T201" s="170">
        <f>S201*H201</f>
        <v>0</v>
      </c>
      <c r="AR201" s="17" t="s">
        <v>809</v>
      </c>
      <c r="AT201" s="17" t="s">
        <v>804</v>
      </c>
      <c r="AU201" s="17" t="s">
        <v>766</v>
      </c>
      <c r="AY201" s="17" t="s">
        <v>802</v>
      </c>
      <c r="BE201" s="171">
        <f>IF(N201="základní",J201,0)</f>
        <v>0</v>
      </c>
      <c r="BF201" s="171">
        <f>IF(N201="snížená",J201,0)</f>
        <v>0</v>
      </c>
      <c r="BG201" s="171">
        <f>IF(N201="zákl. přenesená",J201,0)</f>
        <v>0</v>
      </c>
      <c r="BH201" s="171">
        <f>IF(N201="sníž. přenesená",J201,0)</f>
        <v>0</v>
      </c>
      <c r="BI201" s="171">
        <f>IF(N201="nulová",J201,0)</f>
        <v>0</v>
      </c>
      <c r="BJ201" s="17" t="s">
        <v>708</v>
      </c>
      <c r="BK201" s="171">
        <f>ROUND(I201*H201,2)</f>
        <v>0</v>
      </c>
      <c r="BL201" s="17" t="s">
        <v>809</v>
      </c>
      <c r="BM201" s="17" t="s">
        <v>298</v>
      </c>
    </row>
    <row r="202" spans="2:47" s="1" customFormat="1" ht="27">
      <c r="B202" s="34"/>
      <c r="D202" s="172" t="s">
        <v>811</v>
      </c>
      <c r="F202" s="173" t="s">
        <v>299</v>
      </c>
      <c r="I202" s="131"/>
      <c r="L202" s="34"/>
      <c r="M202" s="64"/>
      <c r="N202" s="35"/>
      <c r="O202" s="35"/>
      <c r="P202" s="35"/>
      <c r="Q202" s="35"/>
      <c r="R202" s="35"/>
      <c r="S202" s="35"/>
      <c r="T202" s="65"/>
      <c r="AT202" s="17" t="s">
        <v>811</v>
      </c>
      <c r="AU202" s="17" t="s">
        <v>766</v>
      </c>
    </row>
    <row r="203" spans="2:47" s="1" customFormat="1" ht="81">
      <c r="B203" s="34"/>
      <c r="D203" s="172" t="s">
        <v>813</v>
      </c>
      <c r="F203" s="174" t="s">
        <v>294</v>
      </c>
      <c r="I203" s="131"/>
      <c r="L203" s="34"/>
      <c r="M203" s="64"/>
      <c r="N203" s="35"/>
      <c r="O203" s="35"/>
      <c r="P203" s="35"/>
      <c r="Q203" s="35"/>
      <c r="R203" s="35"/>
      <c r="S203" s="35"/>
      <c r="T203" s="65"/>
      <c r="AT203" s="17" t="s">
        <v>813</v>
      </c>
      <c r="AU203" s="17" t="s">
        <v>766</v>
      </c>
    </row>
    <row r="204" spans="2:51" s="11" customFormat="1" ht="13.5">
      <c r="B204" s="175"/>
      <c r="D204" s="176" t="s">
        <v>815</v>
      </c>
      <c r="E204" s="177" t="s">
        <v>707</v>
      </c>
      <c r="F204" s="178" t="s">
        <v>816</v>
      </c>
      <c r="H204" s="179">
        <v>15</v>
      </c>
      <c r="I204" s="180"/>
      <c r="L204" s="175"/>
      <c r="M204" s="181"/>
      <c r="N204" s="182"/>
      <c r="O204" s="182"/>
      <c r="P204" s="182"/>
      <c r="Q204" s="182"/>
      <c r="R204" s="182"/>
      <c r="S204" s="182"/>
      <c r="T204" s="183"/>
      <c r="AT204" s="184" t="s">
        <v>815</v>
      </c>
      <c r="AU204" s="184" t="s">
        <v>766</v>
      </c>
      <c r="AV204" s="11" t="s">
        <v>766</v>
      </c>
      <c r="AW204" s="11" t="s">
        <v>724</v>
      </c>
      <c r="AX204" s="11" t="s">
        <v>708</v>
      </c>
      <c r="AY204" s="184" t="s">
        <v>802</v>
      </c>
    </row>
    <row r="205" spans="2:65" s="1" customFormat="1" ht="22.5" customHeight="1">
      <c r="B205" s="159"/>
      <c r="C205" s="160" t="s">
        <v>300</v>
      </c>
      <c r="D205" s="160" t="s">
        <v>804</v>
      </c>
      <c r="E205" s="161" t="s">
        <v>301</v>
      </c>
      <c r="F205" s="162" t="s">
        <v>302</v>
      </c>
      <c r="G205" s="163" t="s">
        <v>807</v>
      </c>
      <c r="H205" s="164">
        <v>228.5</v>
      </c>
      <c r="I205" s="165"/>
      <c r="J205" s="166">
        <f>ROUND(I205*H205,2)</f>
        <v>0</v>
      </c>
      <c r="K205" s="162" t="s">
        <v>808</v>
      </c>
      <c r="L205" s="34"/>
      <c r="M205" s="167" t="s">
        <v>707</v>
      </c>
      <c r="N205" s="168" t="s">
        <v>731</v>
      </c>
      <c r="O205" s="35"/>
      <c r="P205" s="169">
        <f>O205*H205</f>
        <v>0</v>
      </c>
      <c r="Q205" s="169">
        <v>0.066</v>
      </c>
      <c r="R205" s="169">
        <f>Q205*H205</f>
        <v>15.081000000000001</v>
      </c>
      <c r="S205" s="169">
        <v>0</v>
      </c>
      <c r="T205" s="170">
        <f>S205*H205</f>
        <v>0</v>
      </c>
      <c r="AR205" s="17" t="s">
        <v>809</v>
      </c>
      <c r="AT205" s="17" t="s">
        <v>804</v>
      </c>
      <c r="AU205" s="17" t="s">
        <v>766</v>
      </c>
      <c r="AY205" s="17" t="s">
        <v>802</v>
      </c>
      <c r="BE205" s="171">
        <f>IF(N205="základní",J205,0)</f>
        <v>0</v>
      </c>
      <c r="BF205" s="171">
        <f>IF(N205="snížená",J205,0)</f>
        <v>0</v>
      </c>
      <c r="BG205" s="171">
        <f>IF(N205="zákl. přenesená",J205,0)</f>
        <v>0</v>
      </c>
      <c r="BH205" s="171">
        <f>IF(N205="sníž. přenesená",J205,0)</f>
        <v>0</v>
      </c>
      <c r="BI205" s="171">
        <f>IF(N205="nulová",J205,0)</f>
        <v>0</v>
      </c>
      <c r="BJ205" s="17" t="s">
        <v>708</v>
      </c>
      <c r="BK205" s="171">
        <f>ROUND(I205*H205,2)</f>
        <v>0</v>
      </c>
      <c r="BL205" s="17" t="s">
        <v>809</v>
      </c>
      <c r="BM205" s="17" t="s">
        <v>303</v>
      </c>
    </row>
    <row r="206" spans="2:47" s="1" customFormat="1" ht="27">
      <c r="B206" s="34"/>
      <c r="D206" s="172" t="s">
        <v>811</v>
      </c>
      <c r="F206" s="173" t="s">
        <v>304</v>
      </c>
      <c r="I206" s="131"/>
      <c r="L206" s="34"/>
      <c r="M206" s="64"/>
      <c r="N206" s="35"/>
      <c r="O206" s="35"/>
      <c r="P206" s="35"/>
      <c r="Q206" s="35"/>
      <c r="R206" s="35"/>
      <c r="S206" s="35"/>
      <c r="T206" s="65"/>
      <c r="AT206" s="17" t="s">
        <v>811</v>
      </c>
      <c r="AU206" s="17" t="s">
        <v>766</v>
      </c>
    </row>
    <row r="207" spans="2:47" s="1" customFormat="1" ht="81">
      <c r="B207" s="34"/>
      <c r="D207" s="172" t="s">
        <v>813</v>
      </c>
      <c r="F207" s="174" t="s">
        <v>305</v>
      </c>
      <c r="I207" s="131"/>
      <c r="L207" s="34"/>
      <c r="M207" s="64"/>
      <c r="N207" s="35"/>
      <c r="O207" s="35"/>
      <c r="P207" s="35"/>
      <c r="Q207" s="35"/>
      <c r="R207" s="35"/>
      <c r="S207" s="35"/>
      <c r="T207" s="65"/>
      <c r="AT207" s="17" t="s">
        <v>813</v>
      </c>
      <c r="AU207" s="17" t="s">
        <v>766</v>
      </c>
    </row>
    <row r="208" spans="2:51" s="12" customFormat="1" ht="13.5">
      <c r="B208" s="185"/>
      <c r="D208" s="172" t="s">
        <v>815</v>
      </c>
      <c r="E208" s="186" t="s">
        <v>707</v>
      </c>
      <c r="F208" s="187" t="s">
        <v>306</v>
      </c>
      <c r="H208" s="188" t="s">
        <v>707</v>
      </c>
      <c r="I208" s="189"/>
      <c r="L208" s="185"/>
      <c r="M208" s="190"/>
      <c r="N208" s="191"/>
      <c r="O208" s="191"/>
      <c r="P208" s="191"/>
      <c r="Q208" s="191"/>
      <c r="R208" s="191"/>
      <c r="S208" s="191"/>
      <c r="T208" s="192"/>
      <c r="AT208" s="188" t="s">
        <v>815</v>
      </c>
      <c r="AU208" s="188" t="s">
        <v>766</v>
      </c>
      <c r="AV208" s="12" t="s">
        <v>708</v>
      </c>
      <c r="AW208" s="12" t="s">
        <v>724</v>
      </c>
      <c r="AX208" s="12" t="s">
        <v>760</v>
      </c>
      <c r="AY208" s="188" t="s">
        <v>802</v>
      </c>
    </row>
    <row r="209" spans="2:51" s="12" customFormat="1" ht="13.5">
      <c r="B209" s="185"/>
      <c r="D209" s="172" t="s">
        <v>815</v>
      </c>
      <c r="E209" s="186" t="s">
        <v>707</v>
      </c>
      <c r="F209" s="187" t="s">
        <v>307</v>
      </c>
      <c r="H209" s="188" t="s">
        <v>707</v>
      </c>
      <c r="I209" s="189"/>
      <c r="L209" s="185"/>
      <c r="M209" s="190"/>
      <c r="N209" s="191"/>
      <c r="O209" s="191"/>
      <c r="P209" s="191"/>
      <c r="Q209" s="191"/>
      <c r="R209" s="191"/>
      <c r="S209" s="191"/>
      <c r="T209" s="192"/>
      <c r="AT209" s="188" t="s">
        <v>815</v>
      </c>
      <c r="AU209" s="188" t="s">
        <v>766</v>
      </c>
      <c r="AV209" s="12" t="s">
        <v>708</v>
      </c>
      <c r="AW209" s="12" t="s">
        <v>724</v>
      </c>
      <c r="AX209" s="12" t="s">
        <v>760</v>
      </c>
      <c r="AY209" s="188" t="s">
        <v>802</v>
      </c>
    </row>
    <row r="210" spans="2:51" s="11" customFormat="1" ht="13.5">
      <c r="B210" s="175"/>
      <c r="D210" s="172" t="s">
        <v>815</v>
      </c>
      <c r="E210" s="184" t="s">
        <v>707</v>
      </c>
      <c r="F210" s="193" t="s">
        <v>308</v>
      </c>
      <c r="H210" s="194">
        <v>84</v>
      </c>
      <c r="I210" s="180"/>
      <c r="L210" s="175"/>
      <c r="M210" s="181"/>
      <c r="N210" s="182"/>
      <c r="O210" s="182"/>
      <c r="P210" s="182"/>
      <c r="Q210" s="182"/>
      <c r="R210" s="182"/>
      <c r="S210" s="182"/>
      <c r="T210" s="183"/>
      <c r="AT210" s="184" t="s">
        <v>815</v>
      </c>
      <c r="AU210" s="184" t="s">
        <v>766</v>
      </c>
      <c r="AV210" s="11" t="s">
        <v>766</v>
      </c>
      <c r="AW210" s="11" t="s">
        <v>724</v>
      </c>
      <c r="AX210" s="11" t="s">
        <v>760</v>
      </c>
      <c r="AY210" s="184" t="s">
        <v>802</v>
      </c>
    </row>
    <row r="211" spans="2:51" s="11" customFormat="1" ht="13.5">
      <c r="B211" s="175"/>
      <c r="D211" s="172" t="s">
        <v>815</v>
      </c>
      <c r="E211" s="184" t="s">
        <v>707</v>
      </c>
      <c r="F211" s="193" t="s">
        <v>309</v>
      </c>
      <c r="H211" s="194">
        <v>144.5</v>
      </c>
      <c r="I211" s="180"/>
      <c r="L211" s="175"/>
      <c r="M211" s="181"/>
      <c r="N211" s="182"/>
      <c r="O211" s="182"/>
      <c r="P211" s="182"/>
      <c r="Q211" s="182"/>
      <c r="R211" s="182"/>
      <c r="S211" s="182"/>
      <c r="T211" s="183"/>
      <c r="AT211" s="184" t="s">
        <v>815</v>
      </c>
      <c r="AU211" s="184" t="s">
        <v>766</v>
      </c>
      <c r="AV211" s="11" t="s">
        <v>766</v>
      </c>
      <c r="AW211" s="11" t="s">
        <v>724</v>
      </c>
      <c r="AX211" s="11" t="s">
        <v>760</v>
      </c>
      <c r="AY211" s="184" t="s">
        <v>802</v>
      </c>
    </row>
    <row r="212" spans="2:51" s="13" customFormat="1" ht="13.5">
      <c r="B212" s="199"/>
      <c r="D212" s="176" t="s">
        <v>815</v>
      </c>
      <c r="E212" s="200" t="s">
        <v>707</v>
      </c>
      <c r="F212" s="201" t="s">
        <v>880</v>
      </c>
      <c r="H212" s="202">
        <v>228.5</v>
      </c>
      <c r="I212" s="203"/>
      <c r="L212" s="199"/>
      <c r="M212" s="204"/>
      <c r="N212" s="205"/>
      <c r="O212" s="205"/>
      <c r="P212" s="205"/>
      <c r="Q212" s="205"/>
      <c r="R212" s="205"/>
      <c r="S212" s="205"/>
      <c r="T212" s="206"/>
      <c r="AT212" s="207" t="s">
        <v>815</v>
      </c>
      <c r="AU212" s="207" t="s">
        <v>766</v>
      </c>
      <c r="AV212" s="13" t="s">
        <v>809</v>
      </c>
      <c r="AW212" s="13" t="s">
        <v>724</v>
      </c>
      <c r="AX212" s="13" t="s">
        <v>708</v>
      </c>
      <c r="AY212" s="207" t="s">
        <v>802</v>
      </c>
    </row>
    <row r="213" spans="2:65" s="1" customFormat="1" ht="22.5" customHeight="1">
      <c r="B213" s="159"/>
      <c r="C213" s="160" t="s">
        <v>310</v>
      </c>
      <c r="D213" s="160" t="s">
        <v>804</v>
      </c>
      <c r="E213" s="161" t="s">
        <v>311</v>
      </c>
      <c r="F213" s="162" t="s">
        <v>312</v>
      </c>
      <c r="G213" s="163" t="s">
        <v>839</v>
      </c>
      <c r="H213" s="164">
        <v>155</v>
      </c>
      <c r="I213" s="165"/>
      <c r="J213" s="166">
        <f>ROUND(I213*H213,2)</f>
        <v>0</v>
      </c>
      <c r="K213" s="162" t="s">
        <v>808</v>
      </c>
      <c r="L213" s="34"/>
      <c r="M213" s="167" t="s">
        <v>707</v>
      </c>
      <c r="N213" s="168" t="s">
        <v>731</v>
      </c>
      <c r="O213" s="35"/>
      <c r="P213" s="169">
        <f>O213*H213</f>
        <v>0</v>
      </c>
      <c r="Q213" s="169">
        <v>0.00282</v>
      </c>
      <c r="R213" s="169">
        <f>Q213*H213</f>
        <v>0.4371</v>
      </c>
      <c r="S213" s="169">
        <v>0</v>
      </c>
      <c r="T213" s="170">
        <f>S213*H213</f>
        <v>0</v>
      </c>
      <c r="AR213" s="17" t="s">
        <v>809</v>
      </c>
      <c r="AT213" s="17" t="s">
        <v>804</v>
      </c>
      <c r="AU213" s="17" t="s">
        <v>766</v>
      </c>
      <c r="AY213" s="17" t="s">
        <v>802</v>
      </c>
      <c r="BE213" s="171">
        <f>IF(N213="základní",J213,0)</f>
        <v>0</v>
      </c>
      <c r="BF213" s="171">
        <f>IF(N213="snížená",J213,0)</f>
        <v>0</v>
      </c>
      <c r="BG213" s="171">
        <f>IF(N213="zákl. přenesená",J213,0)</f>
        <v>0</v>
      </c>
      <c r="BH213" s="171">
        <f>IF(N213="sníž. přenesená",J213,0)</f>
        <v>0</v>
      </c>
      <c r="BI213" s="171">
        <f>IF(N213="nulová",J213,0)</f>
        <v>0</v>
      </c>
      <c r="BJ213" s="17" t="s">
        <v>708</v>
      </c>
      <c r="BK213" s="171">
        <f>ROUND(I213*H213,2)</f>
        <v>0</v>
      </c>
      <c r="BL213" s="17" t="s">
        <v>809</v>
      </c>
      <c r="BM213" s="17" t="s">
        <v>313</v>
      </c>
    </row>
    <row r="214" spans="2:47" s="1" customFormat="1" ht="27">
      <c r="B214" s="34"/>
      <c r="D214" s="172" t="s">
        <v>811</v>
      </c>
      <c r="F214" s="173" t="s">
        <v>314</v>
      </c>
      <c r="I214" s="131"/>
      <c r="L214" s="34"/>
      <c r="M214" s="64"/>
      <c r="N214" s="35"/>
      <c r="O214" s="35"/>
      <c r="P214" s="35"/>
      <c r="Q214" s="35"/>
      <c r="R214" s="35"/>
      <c r="S214" s="35"/>
      <c r="T214" s="65"/>
      <c r="AT214" s="17" t="s">
        <v>811</v>
      </c>
      <c r="AU214" s="17" t="s">
        <v>766</v>
      </c>
    </row>
    <row r="215" spans="2:47" s="1" customFormat="1" ht="81">
      <c r="B215" s="34"/>
      <c r="D215" s="172" t="s">
        <v>813</v>
      </c>
      <c r="F215" s="174" t="s">
        <v>315</v>
      </c>
      <c r="I215" s="131"/>
      <c r="L215" s="34"/>
      <c r="M215" s="64"/>
      <c r="N215" s="35"/>
      <c r="O215" s="35"/>
      <c r="P215" s="35"/>
      <c r="Q215" s="35"/>
      <c r="R215" s="35"/>
      <c r="S215" s="35"/>
      <c r="T215" s="65"/>
      <c r="AT215" s="17" t="s">
        <v>813</v>
      </c>
      <c r="AU215" s="17" t="s">
        <v>766</v>
      </c>
    </row>
    <row r="216" spans="2:51" s="12" customFormat="1" ht="13.5">
      <c r="B216" s="185"/>
      <c r="D216" s="172" t="s">
        <v>815</v>
      </c>
      <c r="E216" s="186" t="s">
        <v>707</v>
      </c>
      <c r="F216" s="187" t="s">
        <v>316</v>
      </c>
      <c r="H216" s="188" t="s">
        <v>707</v>
      </c>
      <c r="I216" s="189"/>
      <c r="L216" s="185"/>
      <c r="M216" s="190"/>
      <c r="N216" s="191"/>
      <c r="O216" s="191"/>
      <c r="P216" s="191"/>
      <c r="Q216" s="191"/>
      <c r="R216" s="191"/>
      <c r="S216" s="191"/>
      <c r="T216" s="192"/>
      <c r="AT216" s="188" t="s">
        <v>815</v>
      </c>
      <c r="AU216" s="188" t="s">
        <v>766</v>
      </c>
      <c r="AV216" s="12" t="s">
        <v>708</v>
      </c>
      <c r="AW216" s="12" t="s">
        <v>724</v>
      </c>
      <c r="AX216" s="12" t="s">
        <v>760</v>
      </c>
      <c r="AY216" s="188" t="s">
        <v>802</v>
      </c>
    </row>
    <row r="217" spans="2:51" s="11" customFormat="1" ht="13.5">
      <c r="B217" s="175"/>
      <c r="D217" s="172" t="s">
        <v>815</v>
      </c>
      <c r="E217" s="184" t="s">
        <v>707</v>
      </c>
      <c r="F217" s="193" t="s">
        <v>317</v>
      </c>
      <c r="H217" s="194">
        <v>155</v>
      </c>
      <c r="I217" s="180"/>
      <c r="L217" s="175"/>
      <c r="M217" s="181"/>
      <c r="N217" s="182"/>
      <c r="O217" s="182"/>
      <c r="P217" s="182"/>
      <c r="Q217" s="182"/>
      <c r="R217" s="182"/>
      <c r="S217" s="182"/>
      <c r="T217" s="183"/>
      <c r="AT217" s="184" t="s">
        <v>815</v>
      </c>
      <c r="AU217" s="184" t="s">
        <v>766</v>
      </c>
      <c r="AV217" s="11" t="s">
        <v>766</v>
      </c>
      <c r="AW217" s="11" t="s">
        <v>724</v>
      </c>
      <c r="AX217" s="11" t="s">
        <v>708</v>
      </c>
      <c r="AY217" s="184" t="s">
        <v>802</v>
      </c>
    </row>
    <row r="218" spans="2:51" s="12" customFormat="1" ht="13.5">
      <c r="B218" s="185"/>
      <c r="D218" s="176" t="s">
        <v>815</v>
      </c>
      <c r="E218" s="195" t="s">
        <v>707</v>
      </c>
      <c r="F218" s="196" t="s">
        <v>318</v>
      </c>
      <c r="H218" s="197" t="s">
        <v>707</v>
      </c>
      <c r="I218" s="189"/>
      <c r="L218" s="185"/>
      <c r="M218" s="190"/>
      <c r="N218" s="191"/>
      <c r="O218" s="191"/>
      <c r="P218" s="191"/>
      <c r="Q218" s="191"/>
      <c r="R218" s="191"/>
      <c r="S218" s="191"/>
      <c r="T218" s="192"/>
      <c r="AT218" s="188" t="s">
        <v>815</v>
      </c>
      <c r="AU218" s="188" t="s">
        <v>766</v>
      </c>
      <c r="AV218" s="12" t="s">
        <v>708</v>
      </c>
      <c r="AW218" s="12" t="s">
        <v>724</v>
      </c>
      <c r="AX218" s="12" t="s">
        <v>760</v>
      </c>
      <c r="AY218" s="188" t="s">
        <v>802</v>
      </c>
    </row>
    <row r="219" spans="2:65" s="1" customFormat="1" ht="22.5" customHeight="1">
      <c r="B219" s="159"/>
      <c r="C219" s="160" t="s">
        <v>319</v>
      </c>
      <c r="D219" s="160" t="s">
        <v>804</v>
      </c>
      <c r="E219" s="161" t="s">
        <v>320</v>
      </c>
      <c r="F219" s="162" t="s">
        <v>321</v>
      </c>
      <c r="G219" s="163" t="s">
        <v>807</v>
      </c>
      <c r="H219" s="164">
        <v>3203</v>
      </c>
      <c r="I219" s="165"/>
      <c r="J219" s="166">
        <f>ROUND(I219*H219,2)</f>
        <v>0</v>
      </c>
      <c r="K219" s="162" t="s">
        <v>808</v>
      </c>
      <c r="L219" s="34"/>
      <c r="M219" s="167" t="s">
        <v>707</v>
      </c>
      <c r="N219" s="168" t="s">
        <v>731</v>
      </c>
      <c r="O219" s="35"/>
      <c r="P219" s="169">
        <f>O219*H219</f>
        <v>0</v>
      </c>
      <c r="Q219" s="169">
        <v>0.00034</v>
      </c>
      <c r="R219" s="169">
        <f>Q219*H219</f>
        <v>1.08902</v>
      </c>
      <c r="S219" s="169">
        <v>0</v>
      </c>
      <c r="T219" s="170">
        <f>S219*H219</f>
        <v>0</v>
      </c>
      <c r="AR219" s="17" t="s">
        <v>809</v>
      </c>
      <c r="AT219" s="17" t="s">
        <v>804</v>
      </c>
      <c r="AU219" s="17" t="s">
        <v>766</v>
      </c>
      <c r="AY219" s="17" t="s">
        <v>802</v>
      </c>
      <c r="BE219" s="171">
        <f>IF(N219="základní",J219,0)</f>
        <v>0</v>
      </c>
      <c r="BF219" s="171">
        <f>IF(N219="snížená",J219,0)</f>
        <v>0</v>
      </c>
      <c r="BG219" s="171">
        <f>IF(N219="zákl. přenesená",J219,0)</f>
        <v>0</v>
      </c>
      <c r="BH219" s="171">
        <f>IF(N219="sníž. přenesená",J219,0)</f>
        <v>0</v>
      </c>
      <c r="BI219" s="171">
        <f>IF(N219="nulová",J219,0)</f>
        <v>0</v>
      </c>
      <c r="BJ219" s="17" t="s">
        <v>708</v>
      </c>
      <c r="BK219" s="171">
        <f>ROUND(I219*H219,2)</f>
        <v>0</v>
      </c>
      <c r="BL219" s="17" t="s">
        <v>809</v>
      </c>
      <c r="BM219" s="17" t="s">
        <v>322</v>
      </c>
    </row>
    <row r="220" spans="2:47" s="1" customFormat="1" ht="13.5">
      <c r="B220" s="34"/>
      <c r="D220" s="172" t="s">
        <v>811</v>
      </c>
      <c r="F220" s="173" t="s">
        <v>323</v>
      </c>
      <c r="I220" s="131"/>
      <c r="L220" s="34"/>
      <c r="M220" s="64"/>
      <c r="N220" s="35"/>
      <c r="O220" s="35"/>
      <c r="P220" s="35"/>
      <c r="Q220" s="35"/>
      <c r="R220" s="35"/>
      <c r="S220" s="35"/>
      <c r="T220" s="65"/>
      <c r="AT220" s="17" t="s">
        <v>811</v>
      </c>
      <c r="AU220" s="17" t="s">
        <v>766</v>
      </c>
    </row>
    <row r="221" spans="2:47" s="1" customFormat="1" ht="40.5">
      <c r="B221" s="34"/>
      <c r="D221" s="172" t="s">
        <v>813</v>
      </c>
      <c r="F221" s="174" t="s">
        <v>324</v>
      </c>
      <c r="I221" s="131"/>
      <c r="L221" s="34"/>
      <c r="M221" s="64"/>
      <c r="N221" s="35"/>
      <c r="O221" s="35"/>
      <c r="P221" s="35"/>
      <c r="Q221" s="35"/>
      <c r="R221" s="35"/>
      <c r="S221" s="35"/>
      <c r="T221" s="65"/>
      <c r="AT221" s="17" t="s">
        <v>813</v>
      </c>
      <c r="AU221" s="17" t="s">
        <v>766</v>
      </c>
    </row>
    <row r="222" spans="2:51" s="11" customFormat="1" ht="13.5">
      <c r="B222" s="175"/>
      <c r="D222" s="172" t="s">
        <v>815</v>
      </c>
      <c r="E222" s="184" t="s">
        <v>707</v>
      </c>
      <c r="F222" s="193" t="s">
        <v>816</v>
      </c>
      <c r="H222" s="194">
        <v>15</v>
      </c>
      <c r="I222" s="180"/>
      <c r="L222" s="175"/>
      <c r="M222" s="181"/>
      <c r="N222" s="182"/>
      <c r="O222" s="182"/>
      <c r="P222" s="182"/>
      <c r="Q222" s="182"/>
      <c r="R222" s="182"/>
      <c r="S222" s="182"/>
      <c r="T222" s="183"/>
      <c r="AT222" s="184" t="s">
        <v>815</v>
      </c>
      <c r="AU222" s="184" t="s">
        <v>766</v>
      </c>
      <c r="AV222" s="11" t="s">
        <v>766</v>
      </c>
      <c r="AW222" s="11" t="s">
        <v>724</v>
      </c>
      <c r="AX222" s="11" t="s">
        <v>760</v>
      </c>
      <c r="AY222" s="184" t="s">
        <v>802</v>
      </c>
    </row>
    <row r="223" spans="2:51" s="11" customFormat="1" ht="13.5">
      <c r="B223" s="175"/>
      <c r="D223" s="172" t="s">
        <v>815</v>
      </c>
      <c r="E223" s="184" t="s">
        <v>707</v>
      </c>
      <c r="F223" s="193" t="s">
        <v>707</v>
      </c>
      <c r="H223" s="194">
        <v>0</v>
      </c>
      <c r="I223" s="180"/>
      <c r="L223" s="175"/>
      <c r="M223" s="181"/>
      <c r="N223" s="182"/>
      <c r="O223" s="182"/>
      <c r="P223" s="182"/>
      <c r="Q223" s="182"/>
      <c r="R223" s="182"/>
      <c r="S223" s="182"/>
      <c r="T223" s="183"/>
      <c r="AT223" s="184" t="s">
        <v>815</v>
      </c>
      <c r="AU223" s="184" t="s">
        <v>766</v>
      </c>
      <c r="AV223" s="11" t="s">
        <v>766</v>
      </c>
      <c r="AW223" s="11" t="s">
        <v>724</v>
      </c>
      <c r="AX223" s="11" t="s">
        <v>760</v>
      </c>
      <c r="AY223" s="184" t="s">
        <v>802</v>
      </c>
    </row>
    <row r="224" spans="2:51" s="12" customFormat="1" ht="13.5">
      <c r="B224" s="185"/>
      <c r="D224" s="172" t="s">
        <v>815</v>
      </c>
      <c r="E224" s="186" t="s">
        <v>707</v>
      </c>
      <c r="F224" s="187" t="s">
        <v>827</v>
      </c>
      <c r="H224" s="188" t="s">
        <v>707</v>
      </c>
      <c r="I224" s="189"/>
      <c r="L224" s="185"/>
      <c r="M224" s="190"/>
      <c r="N224" s="191"/>
      <c r="O224" s="191"/>
      <c r="P224" s="191"/>
      <c r="Q224" s="191"/>
      <c r="R224" s="191"/>
      <c r="S224" s="191"/>
      <c r="T224" s="192"/>
      <c r="AT224" s="188" t="s">
        <v>815</v>
      </c>
      <c r="AU224" s="188" t="s">
        <v>766</v>
      </c>
      <c r="AV224" s="12" t="s">
        <v>708</v>
      </c>
      <c r="AW224" s="12" t="s">
        <v>724</v>
      </c>
      <c r="AX224" s="12" t="s">
        <v>760</v>
      </c>
      <c r="AY224" s="188" t="s">
        <v>802</v>
      </c>
    </row>
    <row r="225" spans="2:51" s="11" customFormat="1" ht="13.5">
      <c r="B225" s="175"/>
      <c r="D225" s="172" t="s">
        <v>815</v>
      </c>
      <c r="E225" s="184" t="s">
        <v>707</v>
      </c>
      <c r="F225" s="193" t="s">
        <v>828</v>
      </c>
      <c r="H225" s="194">
        <v>1128</v>
      </c>
      <c r="I225" s="180"/>
      <c r="L225" s="175"/>
      <c r="M225" s="181"/>
      <c r="N225" s="182"/>
      <c r="O225" s="182"/>
      <c r="P225" s="182"/>
      <c r="Q225" s="182"/>
      <c r="R225" s="182"/>
      <c r="S225" s="182"/>
      <c r="T225" s="183"/>
      <c r="AT225" s="184" t="s">
        <v>815</v>
      </c>
      <c r="AU225" s="184" t="s">
        <v>766</v>
      </c>
      <c r="AV225" s="11" t="s">
        <v>766</v>
      </c>
      <c r="AW225" s="11" t="s">
        <v>724</v>
      </c>
      <c r="AX225" s="11" t="s">
        <v>760</v>
      </c>
      <c r="AY225" s="184" t="s">
        <v>802</v>
      </c>
    </row>
    <row r="226" spans="2:51" s="12" customFormat="1" ht="13.5">
      <c r="B226" s="185"/>
      <c r="D226" s="172" t="s">
        <v>815</v>
      </c>
      <c r="E226" s="186" t="s">
        <v>707</v>
      </c>
      <c r="F226" s="187" t="s">
        <v>829</v>
      </c>
      <c r="H226" s="188" t="s">
        <v>707</v>
      </c>
      <c r="I226" s="189"/>
      <c r="L226" s="185"/>
      <c r="M226" s="190"/>
      <c r="N226" s="191"/>
      <c r="O226" s="191"/>
      <c r="P226" s="191"/>
      <c r="Q226" s="191"/>
      <c r="R226" s="191"/>
      <c r="S226" s="191"/>
      <c r="T226" s="192"/>
      <c r="AT226" s="188" t="s">
        <v>815</v>
      </c>
      <c r="AU226" s="188" t="s">
        <v>766</v>
      </c>
      <c r="AV226" s="12" t="s">
        <v>708</v>
      </c>
      <c r="AW226" s="12" t="s">
        <v>724</v>
      </c>
      <c r="AX226" s="12" t="s">
        <v>760</v>
      </c>
      <c r="AY226" s="188" t="s">
        <v>802</v>
      </c>
    </row>
    <row r="227" spans="2:51" s="11" customFormat="1" ht="13.5">
      <c r="B227" s="175"/>
      <c r="D227" s="172" t="s">
        <v>815</v>
      </c>
      <c r="E227" s="184" t="s">
        <v>707</v>
      </c>
      <c r="F227" s="193" t="s">
        <v>707</v>
      </c>
      <c r="H227" s="194">
        <v>0</v>
      </c>
      <c r="I227" s="180"/>
      <c r="L227" s="175"/>
      <c r="M227" s="181"/>
      <c r="N227" s="182"/>
      <c r="O227" s="182"/>
      <c r="P227" s="182"/>
      <c r="Q227" s="182"/>
      <c r="R227" s="182"/>
      <c r="S227" s="182"/>
      <c r="T227" s="183"/>
      <c r="AT227" s="184" t="s">
        <v>815</v>
      </c>
      <c r="AU227" s="184" t="s">
        <v>766</v>
      </c>
      <c r="AV227" s="11" t="s">
        <v>766</v>
      </c>
      <c r="AW227" s="11" t="s">
        <v>724</v>
      </c>
      <c r="AX227" s="11" t="s">
        <v>760</v>
      </c>
      <c r="AY227" s="184" t="s">
        <v>802</v>
      </c>
    </row>
    <row r="228" spans="2:51" s="12" customFormat="1" ht="13.5">
      <c r="B228" s="185"/>
      <c r="D228" s="172" t="s">
        <v>815</v>
      </c>
      <c r="E228" s="186" t="s">
        <v>707</v>
      </c>
      <c r="F228" s="187" t="s">
        <v>325</v>
      </c>
      <c r="H228" s="188" t="s">
        <v>707</v>
      </c>
      <c r="I228" s="189"/>
      <c r="L228" s="185"/>
      <c r="M228" s="190"/>
      <c r="N228" s="191"/>
      <c r="O228" s="191"/>
      <c r="P228" s="191"/>
      <c r="Q228" s="191"/>
      <c r="R228" s="191"/>
      <c r="S228" s="191"/>
      <c r="T228" s="192"/>
      <c r="AT228" s="188" t="s">
        <v>815</v>
      </c>
      <c r="AU228" s="188" t="s">
        <v>766</v>
      </c>
      <c r="AV228" s="12" t="s">
        <v>708</v>
      </c>
      <c r="AW228" s="12" t="s">
        <v>724</v>
      </c>
      <c r="AX228" s="12" t="s">
        <v>760</v>
      </c>
      <c r="AY228" s="188" t="s">
        <v>802</v>
      </c>
    </row>
    <row r="229" spans="2:51" s="11" customFormat="1" ht="13.5">
      <c r="B229" s="175"/>
      <c r="D229" s="172" t="s">
        <v>815</v>
      </c>
      <c r="E229" s="184" t="s">
        <v>707</v>
      </c>
      <c r="F229" s="193" t="s">
        <v>326</v>
      </c>
      <c r="H229" s="194">
        <v>2060</v>
      </c>
      <c r="I229" s="180"/>
      <c r="L229" s="175"/>
      <c r="M229" s="181"/>
      <c r="N229" s="182"/>
      <c r="O229" s="182"/>
      <c r="P229" s="182"/>
      <c r="Q229" s="182"/>
      <c r="R229" s="182"/>
      <c r="S229" s="182"/>
      <c r="T229" s="183"/>
      <c r="AT229" s="184" t="s">
        <v>815</v>
      </c>
      <c r="AU229" s="184" t="s">
        <v>766</v>
      </c>
      <c r="AV229" s="11" t="s">
        <v>766</v>
      </c>
      <c r="AW229" s="11" t="s">
        <v>724</v>
      </c>
      <c r="AX229" s="11" t="s">
        <v>760</v>
      </c>
      <c r="AY229" s="184" t="s">
        <v>802</v>
      </c>
    </row>
    <row r="230" spans="2:51" s="12" customFormat="1" ht="13.5">
      <c r="B230" s="185"/>
      <c r="D230" s="172" t="s">
        <v>815</v>
      </c>
      <c r="E230" s="186" t="s">
        <v>707</v>
      </c>
      <c r="F230" s="187" t="s">
        <v>318</v>
      </c>
      <c r="H230" s="188" t="s">
        <v>707</v>
      </c>
      <c r="I230" s="189"/>
      <c r="L230" s="185"/>
      <c r="M230" s="190"/>
      <c r="N230" s="191"/>
      <c r="O230" s="191"/>
      <c r="P230" s="191"/>
      <c r="Q230" s="191"/>
      <c r="R230" s="191"/>
      <c r="S230" s="191"/>
      <c r="T230" s="192"/>
      <c r="AT230" s="188" t="s">
        <v>815</v>
      </c>
      <c r="AU230" s="188" t="s">
        <v>766</v>
      </c>
      <c r="AV230" s="12" t="s">
        <v>708</v>
      </c>
      <c r="AW230" s="12" t="s">
        <v>724</v>
      </c>
      <c r="AX230" s="12" t="s">
        <v>760</v>
      </c>
      <c r="AY230" s="188" t="s">
        <v>802</v>
      </c>
    </row>
    <row r="231" spans="2:51" s="13" customFormat="1" ht="13.5">
      <c r="B231" s="199"/>
      <c r="D231" s="176" t="s">
        <v>815</v>
      </c>
      <c r="E231" s="200" t="s">
        <v>707</v>
      </c>
      <c r="F231" s="201" t="s">
        <v>880</v>
      </c>
      <c r="H231" s="202">
        <v>3203</v>
      </c>
      <c r="I231" s="203"/>
      <c r="L231" s="199"/>
      <c r="M231" s="204"/>
      <c r="N231" s="205"/>
      <c r="O231" s="205"/>
      <c r="P231" s="205"/>
      <c r="Q231" s="205"/>
      <c r="R231" s="205"/>
      <c r="S231" s="205"/>
      <c r="T231" s="206"/>
      <c r="AT231" s="207" t="s">
        <v>815</v>
      </c>
      <c r="AU231" s="207" t="s">
        <v>766</v>
      </c>
      <c r="AV231" s="13" t="s">
        <v>809</v>
      </c>
      <c r="AW231" s="13" t="s">
        <v>724</v>
      </c>
      <c r="AX231" s="13" t="s">
        <v>708</v>
      </c>
      <c r="AY231" s="207" t="s">
        <v>802</v>
      </c>
    </row>
    <row r="232" spans="2:65" s="1" customFormat="1" ht="22.5" customHeight="1">
      <c r="B232" s="159"/>
      <c r="C232" s="160" t="s">
        <v>327</v>
      </c>
      <c r="D232" s="160" t="s">
        <v>804</v>
      </c>
      <c r="E232" s="161" t="s">
        <v>328</v>
      </c>
      <c r="F232" s="162" t="s">
        <v>329</v>
      </c>
      <c r="G232" s="163" t="s">
        <v>807</v>
      </c>
      <c r="H232" s="164">
        <v>5640</v>
      </c>
      <c r="I232" s="165"/>
      <c r="J232" s="166">
        <f>ROUND(I232*H232,2)</f>
        <v>0</v>
      </c>
      <c r="K232" s="162" t="s">
        <v>808</v>
      </c>
      <c r="L232" s="34"/>
      <c r="M232" s="167" t="s">
        <v>707</v>
      </c>
      <c r="N232" s="168" t="s">
        <v>731</v>
      </c>
      <c r="O232" s="35"/>
      <c r="P232" s="169">
        <f>O232*H232</f>
        <v>0</v>
      </c>
      <c r="Q232" s="169">
        <v>0.00071</v>
      </c>
      <c r="R232" s="169">
        <f>Q232*H232</f>
        <v>4.0044</v>
      </c>
      <c r="S232" s="169">
        <v>0</v>
      </c>
      <c r="T232" s="170">
        <f>S232*H232</f>
        <v>0</v>
      </c>
      <c r="AR232" s="17" t="s">
        <v>809</v>
      </c>
      <c r="AT232" s="17" t="s">
        <v>804</v>
      </c>
      <c r="AU232" s="17" t="s">
        <v>766</v>
      </c>
      <c r="AY232" s="17" t="s">
        <v>802</v>
      </c>
      <c r="BE232" s="171">
        <f>IF(N232="základní",J232,0)</f>
        <v>0</v>
      </c>
      <c r="BF232" s="171">
        <f>IF(N232="snížená",J232,0)</f>
        <v>0</v>
      </c>
      <c r="BG232" s="171">
        <f>IF(N232="zákl. přenesená",J232,0)</f>
        <v>0</v>
      </c>
      <c r="BH232" s="171">
        <f>IF(N232="sníž. přenesená",J232,0)</f>
        <v>0</v>
      </c>
      <c r="BI232" s="171">
        <f>IF(N232="nulová",J232,0)</f>
        <v>0</v>
      </c>
      <c r="BJ232" s="17" t="s">
        <v>708</v>
      </c>
      <c r="BK232" s="171">
        <f>ROUND(I232*H232,2)</f>
        <v>0</v>
      </c>
      <c r="BL232" s="17" t="s">
        <v>809</v>
      </c>
      <c r="BM232" s="17" t="s">
        <v>330</v>
      </c>
    </row>
    <row r="233" spans="2:47" s="1" customFormat="1" ht="27">
      <c r="B233" s="34"/>
      <c r="D233" s="172" t="s">
        <v>811</v>
      </c>
      <c r="F233" s="173" t="s">
        <v>331</v>
      </c>
      <c r="I233" s="131"/>
      <c r="L233" s="34"/>
      <c r="M233" s="64"/>
      <c r="N233" s="35"/>
      <c r="O233" s="35"/>
      <c r="P233" s="35"/>
      <c r="Q233" s="35"/>
      <c r="R233" s="35"/>
      <c r="S233" s="35"/>
      <c r="T233" s="65"/>
      <c r="AT233" s="17" t="s">
        <v>811</v>
      </c>
      <c r="AU233" s="17" t="s">
        <v>766</v>
      </c>
    </row>
    <row r="234" spans="2:51" s="12" customFormat="1" ht="13.5">
      <c r="B234" s="185"/>
      <c r="D234" s="172" t="s">
        <v>815</v>
      </c>
      <c r="E234" s="186" t="s">
        <v>707</v>
      </c>
      <c r="F234" s="187" t="s">
        <v>332</v>
      </c>
      <c r="H234" s="188" t="s">
        <v>707</v>
      </c>
      <c r="I234" s="189"/>
      <c r="L234" s="185"/>
      <c r="M234" s="190"/>
      <c r="N234" s="191"/>
      <c r="O234" s="191"/>
      <c r="P234" s="191"/>
      <c r="Q234" s="191"/>
      <c r="R234" s="191"/>
      <c r="S234" s="191"/>
      <c r="T234" s="192"/>
      <c r="AT234" s="188" t="s">
        <v>815</v>
      </c>
      <c r="AU234" s="188" t="s">
        <v>766</v>
      </c>
      <c r="AV234" s="12" t="s">
        <v>708</v>
      </c>
      <c r="AW234" s="12" t="s">
        <v>724</v>
      </c>
      <c r="AX234" s="12" t="s">
        <v>760</v>
      </c>
      <c r="AY234" s="188" t="s">
        <v>802</v>
      </c>
    </row>
    <row r="235" spans="2:51" s="11" customFormat="1" ht="13.5">
      <c r="B235" s="175"/>
      <c r="D235" s="176" t="s">
        <v>815</v>
      </c>
      <c r="E235" s="177" t="s">
        <v>707</v>
      </c>
      <c r="F235" s="178" t="s">
        <v>835</v>
      </c>
      <c r="H235" s="179">
        <v>5640</v>
      </c>
      <c r="I235" s="180"/>
      <c r="L235" s="175"/>
      <c r="M235" s="181"/>
      <c r="N235" s="182"/>
      <c r="O235" s="182"/>
      <c r="P235" s="182"/>
      <c r="Q235" s="182"/>
      <c r="R235" s="182"/>
      <c r="S235" s="182"/>
      <c r="T235" s="183"/>
      <c r="AT235" s="184" t="s">
        <v>815</v>
      </c>
      <c r="AU235" s="184" t="s">
        <v>766</v>
      </c>
      <c r="AV235" s="11" t="s">
        <v>766</v>
      </c>
      <c r="AW235" s="11" t="s">
        <v>724</v>
      </c>
      <c r="AX235" s="11" t="s">
        <v>708</v>
      </c>
      <c r="AY235" s="184" t="s">
        <v>802</v>
      </c>
    </row>
    <row r="236" spans="2:65" s="1" customFormat="1" ht="31.5" customHeight="1">
      <c r="B236" s="159"/>
      <c r="C236" s="160" t="s">
        <v>333</v>
      </c>
      <c r="D236" s="160" t="s">
        <v>804</v>
      </c>
      <c r="E236" s="161" t="s">
        <v>334</v>
      </c>
      <c r="F236" s="162" t="s">
        <v>335</v>
      </c>
      <c r="G236" s="163" t="s">
        <v>807</v>
      </c>
      <c r="H236" s="164">
        <v>5640</v>
      </c>
      <c r="I236" s="165"/>
      <c r="J236" s="166">
        <f>ROUND(I236*H236,2)</f>
        <v>0</v>
      </c>
      <c r="K236" s="162" t="s">
        <v>808</v>
      </c>
      <c r="L236" s="34"/>
      <c r="M236" s="167" t="s">
        <v>707</v>
      </c>
      <c r="N236" s="168" t="s">
        <v>731</v>
      </c>
      <c r="O236" s="35"/>
      <c r="P236" s="169">
        <f>O236*H236</f>
        <v>0</v>
      </c>
      <c r="Q236" s="169">
        <v>0</v>
      </c>
      <c r="R236" s="169">
        <f>Q236*H236</f>
        <v>0</v>
      </c>
      <c r="S236" s="169">
        <v>0</v>
      </c>
      <c r="T236" s="170">
        <f>S236*H236</f>
        <v>0</v>
      </c>
      <c r="AR236" s="17" t="s">
        <v>809</v>
      </c>
      <c r="AT236" s="17" t="s">
        <v>804</v>
      </c>
      <c r="AU236" s="17" t="s">
        <v>766</v>
      </c>
      <c r="AY236" s="17" t="s">
        <v>802</v>
      </c>
      <c r="BE236" s="171">
        <f>IF(N236="základní",J236,0)</f>
        <v>0</v>
      </c>
      <c r="BF236" s="171">
        <f>IF(N236="snížená",J236,0)</f>
        <v>0</v>
      </c>
      <c r="BG236" s="171">
        <f>IF(N236="zákl. přenesená",J236,0)</f>
        <v>0</v>
      </c>
      <c r="BH236" s="171">
        <f>IF(N236="sníž. přenesená",J236,0)</f>
        <v>0</v>
      </c>
      <c r="BI236" s="171">
        <f>IF(N236="nulová",J236,0)</f>
        <v>0</v>
      </c>
      <c r="BJ236" s="17" t="s">
        <v>708</v>
      </c>
      <c r="BK236" s="171">
        <f>ROUND(I236*H236,2)</f>
        <v>0</v>
      </c>
      <c r="BL236" s="17" t="s">
        <v>809</v>
      </c>
      <c r="BM236" s="17" t="s">
        <v>336</v>
      </c>
    </row>
    <row r="237" spans="2:47" s="1" customFormat="1" ht="27">
      <c r="B237" s="34"/>
      <c r="D237" s="172" t="s">
        <v>811</v>
      </c>
      <c r="F237" s="173" t="s">
        <v>337</v>
      </c>
      <c r="I237" s="131"/>
      <c r="L237" s="34"/>
      <c r="M237" s="64"/>
      <c r="N237" s="35"/>
      <c r="O237" s="35"/>
      <c r="P237" s="35"/>
      <c r="Q237" s="35"/>
      <c r="R237" s="35"/>
      <c r="S237" s="35"/>
      <c r="T237" s="65"/>
      <c r="AT237" s="17" t="s">
        <v>811</v>
      </c>
      <c r="AU237" s="17" t="s">
        <v>766</v>
      </c>
    </row>
    <row r="238" spans="2:47" s="1" customFormat="1" ht="27">
      <c r="B238" s="34"/>
      <c r="D238" s="172" t="s">
        <v>813</v>
      </c>
      <c r="F238" s="174" t="s">
        <v>338</v>
      </c>
      <c r="I238" s="131"/>
      <c r="L238" s="34"/>
      <c r="M238" s="64"/>
      <c r="N238" s="35"/>
      <c r="O238" s="35"/>
      <c r="P238" s="35"/>
      <c r="Q238" s="35"/>
      <c r="R238" s="35"/>
      <c r="S238" s="35"/>
      <c r="T238" s="65"/>
      <c r="AT238" s="17" t="s">
        <v>813</v>
      </c>
      <c r="AU238" s="17" t="s">
        <v>766</v>
      </c>
    </row>
    <row r="239" spans="2:51" s="12" customFormat="1" ht="13.5">
      <c r="B239" s="185"/>
      <c r="D239" s="172" t="s">
        <v>815</v>
      </c>
      <c r="E239" s="186" t="s">
        <v>707</v>
      </c>
      <c r="F239" s="187" t="s">
        <v>339</v>
      </c>
      <c r="H239" s="188" t="s">
        <v>707</v>
      </c>
      <c r="I239" s="189"/>
      <c r="L239" s="185"/>
      <c r="M239" s="190"/>
      <c r="N239" s="191"/>
      <c r="O239" s="191"/>
      <c r="P239" s="191"/>
      <c r="Q239" s="191"/>
      <c r="R239" s="191"/>
      <c r="S239" s="191"/>
      <c r="T239" s="192"/>
      <c r="AT239" s="188" t="s">
        <v>815</v>
      </c>
      <c r="AU239" s="188" t="s">
        <v>766</v>
      </c>
      <c r="AV239" s="12" t="s">
        <v>708</v>
      </c>
      <c r="AW239" s="12" t="s">
        <v>724</v>
      </c>
      <c r="AX239" s="12" t="s">
        <v>760</v>
      </c>
      <c r="AY239" s="188" t="s">
        <v>802</v>
      </c>
    </row>
    <row r="240" spans="2:51" s="11" customFormat="1" ht="13.5">
      <c r="B240" s="175"/>
      <c r="D240" s="176" t="s">
        <v>815</v>
      </c>
      <c r="E240" s="177" t="s">
        <v>707</v>
      </c>
      <c r="F240" s="178" t="s">
        <v>835</v>
      </c>
      <c r="H240" s="179">
        <v>5640</v>
      </c>
      <c r="I240" s="180"/>
      <c r="L240" s="175"/>
      <c r="M240" s="181"/>
      <c r="N240" s="182"/>
      <c r="O240" s="182"/>
      <c r="P240" s="182"/>
      <c r="Q240" s="182"/>
      <c r="R240" s="182"/>
      <c r="S240" s="182"/>
      <c r="T240" s="183"/>
      <c r="AT240" s="184" t="s">
        <v>815</v>
      </c>
      <c r="AU240" s="184" t="s">
        <v>766</v>
      </c>
      <c r="AV240" s="11" t="s">
        <v>766</v>
      </c>
      <c r="AW240" s="11" t="s">
        <v>724</v>
      </c>
      <c r="AX240" s="11" t="s">
        <v>708</v>
      </c>
      <c r="AY240" s="184" t="s">
        <v>802</v>
      </c>
    </row>
    <row r="241" spans="2:65" s="1" customFormat="1" ht="31.5" customHeight="1">
      <c r="B241" s="159"/>
      <c r="C241" s="160" t="s">
        <v>340</v>
      </c>
      <c r="D241" s="160" t="s">
        <v>804</v>
      </c>
      <c r="E241" s="161" t="s">
        <v>341</v>
      </c>
      <c r="F241" s="162" t="s">
        <v>342</v>
      </c>
      <c r="G241" s="163" t="s">
        <v>807</v>
      </c>
      <c r="H241" s="164">
        <v>1128</v>
      </c>
      <c r="I241" s="165"/>
      <c r="J241" s="166">
        <f>ROUND(I241*H241,2)</f>
        <v>0</v>
      </c>
      <c r="K241" s="162" t="s">
        <v>808</v>
      </c>
      <c r="L241" s="34"/>
      <c r="M241" s="167" t="s">
        <v>707</v>
      </c>
      <c r="N241" s="168" t="s">
        <v>731</v>
      </c>
      <c r="O241" s="35"/>
      <c r="P241" s="169">
        <f>O241*H241</f>
        <v>0</v>
      </c>
      <c r="Q241" s="169">
        <v>0</v>
      </c>
      <c r="R241" s="169">
        <f>Q241*H241</f>
        <v>0</v>
      </c>
      <c r="S241" s="169">
        <v>0</v>
      </c>
      <c r="T241" s="170">
        <f>S241*H241</f>
        <v>0</v>
      </c>
      <c r="AR241" s="17" t="s">
        <v>809</v>
      </c>
      <c r="AT241" s="17" t="s">
        <v>804</v>
      </c>
      <c r="AU241" s="17" t="s">
        <v>766</v>
      </c>
      <c r="AY241" s="17" t="s">
        <v>802</v>
      </c>
      <c r="BE241" s="171">
        <f>IF(N241="základní",J241,0)</f>
        <v>0</v>
      </c>
      <c r="BF241" s="171">
        <f>IF(N241="snížená",J241,0)</f>
        <v>0</v>
      </c>
      <c r="BG241" s="171">
        <f>IF(N241="zákl. přenesená",J241,0)</f>
        <v>0</v>
      </c>
      <c r="BH241" s="171">
        <f>IF(N241="sníž. přenesená",J241,0)</f>
        <v>0</v>
      </c>
      <c r="BI241" s="171">
        <f>IF(N241="nulová",J241,0)</f>
        <v>0</v>
      </c>
      <c r="BJ241" s="17" t="s">
        <v>708</v>
      </c>
      <c r="BK241" s="171">
        <f>ROUND(I241*H241,2)</f>
        <v>0</v>
      </c>
      <c r="BL241" s="17" t="s">
        <v>809</v>
      </c>
      <c r="BM241" s="17" t="s">
        <v>343</v>
      </c>
    </row>
    <row r="242" spans="2:47" s="1" customFormat="1" ht="27">
      <c r="B242" s="34"/>
      <c r="D242" s="172" t="s">
        <v>811</v>
      </c>
      <c r="F242" s="173" t="s">
        <v>344</v>
      </c>
      <c r="I242" s="131"/>
      <c r="L242" s="34"/>
      <c r="M242" s="64"/>
      <c r="N242" s="35"/>
      <c r="O242" s="35"/>
      <c r="P242" s="35"/>
      <c r="Q242" s="35"/>
      <c r="R242" s="35"/>
      <c r="S242" s="35"/>
      <c r="T242" s="65"/>
      <c r="AT242" s="17" t="s">
        <v>811</v>
      </c>
      <c r="AU242" s="17" t="s">
        <v>766</v>
      </c>
    </row>
    <row r="243" spans="2:47" s="1" customFormat="1" ht="27">
      <c r="B243" s="34"/>
      <c r="D243" s="172" t="s">
        <v>813</v>
      </c>
      <c r="F243" s="174" t="s">
        <v>345</v>
      </c>
      <c r="I243" s="131"/>
      <c r="L243" s="34"/>
      <c r="M243" s="64"/>
      <c r="N243" s="35"/>
      <c r="O243" s="35"/>
      <c r="P243" s="35"/>
      <c r="Q243" s="35"/>
      <c r="R243" s="35"/>
      <c r="S243" s="35"/>
      <c r="T243" s="65"/>
      <c r="AT243" s="17" t="s">
        <v>813</v>
      </c>
      <c r="AU243" s="17" t="s">
        <v>766</v>
      </c>
    </row>
    <row r="244" spans="2:51" s="12" customFormat="1" ht="13.5">
      <c r="B244" s="185"/>
      <c r="D244" s="172" t="s">
        <v>815</v>
      </c>
      <c r="E244" s="186" t="s">
        <v>707</v>
      </c>
      <c r="F244" s="187" t="s">
        <v>827</v>
      </c>
      <c r="H244" s="188" t="s">
        <v>707</v>
      </c>
      <c r="I244" s="189"/>
      <c r="L244" s="185"/>
      <c r="M244" s="190"/>
      <c r="N244" s="191"/>
      <c r="O244" s="191"/>
      <c r="P244" s="191"/>
      <c r="Q244" s="191"/>
      <c r="R244" s="191"/>
      <c r="S244" s="191"/>
      <c r="T244" s="192"/>
      <c r="AT244" s="188" t="s">
        <v>815</v>
      </c>
      <c r="AU244" s="188" t="s">
        <v>766</v>
      </c>
      <c r="AV244" s="12" t="s">
        <v>708</v>
      </c>
      <c r="AW244" s="12" t="s">
        <v>724</v>
      </c>
      <c r="AX244" s="12" t="s">
        <v>760</v>
      </c>
      <c r="AY244" s="188" t="s">
        <v>802</v>
      </c>
    </row>
    <row r="245" spans="2:51" s="11" customFormat="1" ht="13.5">
      <c r="B245" s="175"/>
      <c r="D245" s="172" t="s">
        <v>815</v>
      </c>
      <c r="E245" s="184" t="s">
        <v>707</v>
      </c>
      <c r="F245" s="193" t="s">
        <v>828</v>
      </c>
      <c r="H245" s="194">
        <v>1128</v>
      </c>
      <c r="I245" s="180"/>
      <c r="L245" s="175"/>
      <c r="M245" s="181"/>
      <c r="N245" s="182"/>
      <c r="O245" s="182"/>
      <c r="P245" s="182"/>
      <c r="Q245" s="182"/>
      <c r="R245" s="182"/>
      <c r="S245" s="182"/>
      <c r="T245" s="183"/>
      <c r="AT245" s="184" t="s">
        <v>815</v>
      </c>
      <c r="AU245" s="184" t="s">
        <v>766</v>
      </c>
      <c r="AV245" s="11" t="s">
        <v>766</v>
      </c>
      <c r="AW245" s="11" t="s">
        <v>724</v>
      </c>
      <c r="AX245" s="11" t="s">
        <v>708</v>
      </c>
      <c r="AY245" s="184" t="s">
        <v>802</v>
      </c>
    </row>
    <row r="246" spans="2:51" s="12" customFormat="1" ht="13.5">
      <c r="B246" s="185"/>
      <c r="D246" s="172" t="s">
        <v>815</v>
      </c>
      <c r="E246" s="186" t="s">
        <v>707</v>
      </c>
      <c r="F246" s="187" t="s">
        <v>829</v>
      </c>
      <c r="H246" s="188" t="s">
        <v>707</v>
      </c>
      <c r="I246" s="189"/>
      <c r="L246" s="185"/>
      <c r="M246" s="190"/>
      <c r="N246" s="191"/>
      <c r="O246" s="191"/>
      <c r="P246" s="191"/>
      <c r="Q246" s="191"/>
      <c r="R246" s="191"/>
      <c r="S246" s="191"/>
      <c r="T246" s="192"/>
      <c r="AT246" s="188" t="s">
        <v>815</v>
      </c>
      <c r="AU246" s="188" t="s">
        <v>766</v>
      </c>
      <c r="AV246" s="12" t="s">
        <v>708</v>
      </c>
      <c r="AW246" s="12" t="s">
        <v>724</v>
      </c>
      <c r="AX246" s="12" t="s">
        <v>760</v>
      </c>
      <c r="AY246" s="188" t="s">
        <v>802</v>
      </c>
    </row>
    <row r="247" spans="2:63" s="10" customFormat="1" ht="29.25" customHeight="1">
      <c r="B247" s="145"/>
      <c r="D247" s="156" t="s">
        <v>759</v>
      </c>
      <c r="E247" s="157" t="s">
        <v>858</v>
      </c>
      <c r="F247" s="157" t="s">
        <v>346</v>
      </c>
      <c r="I247" s="148"/>
      <c r="J247" s="158">
        <f>BK247</f>
        <v>0</v>
      </c>
      <c r="L247" s="145"/>
      <c r="M247" s="150"/>
      <c r="N247" s="151"/>
      <c r="O247" s="151"/>
      <c r="P247" s="152">
        <f>SUM(P248:P311)</f>
        <v>0</v>
      </c>
      <c r="Q247" s="151"/>
      <c r="R247" s="152">
        <f>SUM(R248:R311)</f>
        <v>22.408335</v>
      </c>
      <c r="S247" s="151"/>
      <c r="T247" s="153">
        <f>SUM(T248:T311)</f>
        <v>0</v>
      </c>
      <c r="AR247" s="146" t="s">
        <v>708</v>
      </c>
      <c r="AT247" s="154" t="s">
        <v>759</v>
      </c>
      <c r="AU247" s="154" t="s">
        <v>708</v>
      </c>
      <c r="AY247" s="146" t="s">
        <v>802</v>
      </c>
      <c r="BK247" s="155">
        <f>SUM(BK248:BK311)</f>
        <v>0</v>
      </c>
    </row>
    <row r="248" spans="2:65" s="1" customFormat="1" ht="31.5" customHeight="1">
      <c r="B248" s="159"/>
      <c r="C248" s="160" t="s">
        <v>347</v>
      </c>
      <c r="D248" s="160" t="s">
        <v>804</v>
      </c>
      <c r="E248" s="161" t="s">
        <v>348</v>
      </c>
      <c r="F248" s="162" t="s">
        <v>349</v>
      </c>
      <c r="G248" s="163" t="s">
        <v>839</v>
      </c>
      <c r="H248" s="164">
        <v>7.5</v>
      </c>
      <c r="I248" s="165"/>
      <c r="J248" s="166">
        <f>ROUND(I248*H248,2)</f>
        <v>0</v>
      </c>
      <c r="K248" s="162" t="s">
        <v>808</v>
      </c>
      <c r="L248" s="34"/>
      <c r="M248" s="167" t="s">
        <v>707</v>
      </c>
      <c r="N248" s="168" t="s">
        <v>731</v>
      </c>
      <c r="O248" s="35"/>
      <c r="P248" s="169">
        <f>O248*H248</f>
        <v>0</v>
      </c>
      <c r="Q248" s="169">
        <v>1E-05</v>
      </c>
      <c r="R248" s="169">
        <f>Q248*H248</f>
        <v>7.500000000000001E-05</v>
      </c>
      <c r="S248" s="169">
        <v>0</v>
      </c>
      <c r="T248" s="170">
        <f>S248*H248</f>
        <v>0</v>
      </c>
      <c r="AR248" s="17" t="s">
        <v>809</v>
      </c>
      <c r="AT248" s="17" t="s">
        <v>804</v>
      </c>
      <c r="AU248" s="17" t="s">
        <v>766</v>
      </c>
      <c r="AY248" s="17" t="s">
        <v>802</v>
      </c>
      <c r="BE248" s="171">
        <f>IF(N248="základní",J248,0)</f>
        <v>0</v>
      </c>
      <c r="BF248" s="171">
        <f>IF(N248="snížená",J248,0)</f>
        <v>0</v>
      </c>
      <c r="BG248" s="171">
        <f>IF(N248="zákl. přenesená",J248,0)</f>
        <v>0</v>
      </c>
      <c r="BH248" s="171">
        <f>IF(N248="sníž. přenesená",J248,0)</f>
        <v>0</v>
      </c>
      <c r="BI248" s="171">
        <f>IF(N248="nulová",J248,0)</f>
        <v>0</v>
      </c>
      <c r="BJ248" s="17" t="s">
        <v>708</v>
      </c>
      <c r="BK248" s="171">
        <f>ROUND(I248*H248,2)</f>
        <v>0</v>
      </c>
      <c r="BL248" s="17" t="s">
        <v>809</v>
      </c>
      <c r="BM248" s="17" t="s">
        <v>350</v>
      </c>
    </row>
    <row r="249" spans="2:47" s="1" customFormat="1" ht="27">
      <c r="B249" s="34"/>
      <c r="D249" s="172" t="s">
        <v>811</v>
      </c>
      <c r="F249" s="173" t="s">
        <v>351</v>
      </c>
      <c r="I249" s="131"/>
      <c r="L249" s="34"/>
      <c r="M249" s="64"/>
      <c r="N249" s="35"/>
      <c r="O249" s="35"/>
      <c r="P249" s="35"/>
      <c r="Q249" s="35"/>
      <c r="R249" s="35"/>
      <c r="S249" s="35"/>
      <c r="T249" s="65"/>
      <c r="AT249" s="17" t="s">
        <v>811</v>
      </c>
      <c r="AU249" s="17" t="s">
        <v>766</v>
      </c>
    </row>
    <row r="250" spans="2:51" s="11" customFormat="1" ht="13.5">
      <c r="B250" s="175"/>
      <c r="D250" s="176" t="s">
        <v>815</v>
      </c>
      <c r="E250" s="177" t="s">
        <v>707</v>
      </c>
      <c r="F250" s="178" t="s">
        <v>352</v>
      </c>
      <c r="H250" s="179">
        <v>7.5</v>
      </c>
      <c r="I250" s="180"/>
      <c r="L250" s="175"/>
      <c r="M250" s="181"/>
      <c r="N250" s="182"/>
      <c r="O250" s="182"/>
      <c r="P250" s="182"/>
      <c r="Q250" s="182"/>
      <c r="R250" s="182"/>
      <c r="S250" s="182"/>
      <c r="T250" s="183"/>
      <c r="AT250" s="184" t="s">
        <v>815</v>
      </c>
      <c r="AU250" s="184" t="s">
        <v>766</v>
      </c>
      <c r="AV250" s="11" t="s">
        <v>766</v>
      </c>
      <c r="AW250" s="11" t="s">
        <v>724</v>
      </c>
      <c r="AX250" s="11" t="s">
        <v>708</v>
      </c>
      <c r="AY250" s="184" t="s">
        <v>802</v>
      </c>
    </row>
    <row r="251" spans="2:65" s="1" customFormat="1" ht="31.5" customHeight="1">
      <c r="B251" s="159"/>
      <c r="C251" s="211" t="s">
        <v>353</v>
      </c>
      <c r="D251" s="211" t="s">
        <v>259</v>
      </c>
      <c r="E251" s="212" t="s">
        <v>354</v>
      </c>
      <c r="F251" s="213" t="s">
        <v>355</v>
      </c>
      <c r="G251" s="214" t="s">
        <v>252</v>
      </c>
      <c r="H251" s="215">
        <v>3</v>
      </c>
      <c r="I251" s="216"/>
      <c r="J251" s="217">
        <f>ROUND(I251*H251,2)</f>
        <v>0</v>
      </c>
      <c r="K251" s="213" t="s">
        <v>808</v>
      </c>
      <c r="L251" s="218"/>
      <c r="M251" s="219" t="s">
        <v>707</v>
      </c>
      <c r="N251" s="220" t="s">
        <v>731</v>
      </c>
      <c r="O251" s="35"/>
      <c r="P251" s="169">
        <f>O251*H251</f>
        <v>0</v>
      </c>
      <c r="Q251" s="169">
        <v>1.04</v>
      </c>
      <c r="R251" s="169">
        <f>Q251*H251</f>
        <v>3.12</v>
      </c>
      <c r="S251" s="169">
        <v>0</v>
      </c>
      <c r="T251" s="170">
        <f>S251*H251</f>
        <v>0</v>
      </c>
      <c r="AR251" s="17" t="s">
        <v>858</v>
      </c>
      <c r="AT251" s="17" t="s">
        <v>259</v>
      </c>
      <c r="AU251" s="17" t="s">
        <v>766</v>
      </c>
      <c r="AY251" s="17" t="s">
        <v>802</v>
      </c>
      <c r="BE251" s="171">
        <f>IF(N251="základní",J251,0)</f>
        <v>0</v>
      </c>
      <c r="BF251" s="171">
        <f>IF(N251="snížená",J251,0)</f>
        <v>0</v>
      </c>
      <c r="BG251" s="171">
        <f>IF(N251="zákl. přenesená",J251,0)</f>
        <v>0</v>
      </c>
      <c r="BH251" s="171">
        <f>IF(N251="sníž. přenesená",J251,0)</f>
        <v>0</v>
      </c>
      <c r="BI251" s="171">
        <f>IF(N251="nulová",J251,0)</f>
        <v>0</v>
      </c>
      <c r="BJ251" s="17" t="s">
        <v>708</v>
      </c>
      <c r="BK251" s="171">
        <f>ROUND(I251*H251,2)</f>
        <v>0</v>
      </c>
      <c r="BL251" s="17" t="s">
        <v>809</v>
      </c>
      <c r="BM251" s="17" t="s">
        <v>356</v>
      </c>
    </row>
    <row r="252" spans="2:47" s="1" customFormat="1" ht="27">
      <c r="B252" s="34"/>
      <c r="D252" s="172" t="s">
        <v>811</v>
      </c>
      <c r="F252" s="173" t="s">
        <v>357</v>
      </c>
      <c r="I252" s="131"/>
      <c r="L252" s="34"/>
      <c r="M252" s="64"/>
      <c r="N252" s="35"/>
      <c r="O252" s="35"/>
      <c r="P252" s="35"/>
      <c r="Q252" s="35"/>
      <c r="R252" s="35"/>
      <c r="S252" s="35"/>
      <c r="T252" s="65"/>
      <c r="AT252" s="17" t="s">
        <v>811</v>
      </c>
      <c r="AU252" s="17" t="s">
        <v>766</v>
      </c>
    </row>
    <row r="253" spans="2:51" s="11" customFormat="1" ht="13.5">
      <c r="B253" s="175"/>
      <c r="D253" s="176" t="s">
        <v>815</v>
      </c>
      <c r="F253" s="178" t="s">
        <v>358</v>
      </c>
      <c r="H253" s="179">
        <v>3</v>
      </c>
      <c r="I253" s="180"/>
      <c r="L253" s="175"/>
      <c r="M253" s="181"/>
      <c r="N253" s="182"/>
      <c r="O253" s="182"/>
      <c r="P253" s="182"/>
      <c r="Q253" s="182"/>
      <c r="R253" s="182"/>
      <c r="S253" s="182"/>
      <c r="T253" s="183"/>
      <c r="AT253" s="184" t="s">
        <v>815</v>
      </c>
      <c r="AU253" s="184" t="s">
        <v>766</v>
      </c>
      <c r="AV253" s="11" t="s">
        <v>766</v>
      </c>
      <c r="AW253" s="11" t="s">
        <v>689</v>
      </c>
      <c r="AX253" s="11" t="s">
        <v>708</v>
      </c>
      <c r="AY253" s="184" t="s">
        <v>802</v>
      </c>
    </row>
    <row r="254" spans="2:65" s="1" customFormat="1" ht="31.5" customHeight="1">
      <c r="B254" s="159"/>
      <c r="C254" s="160" t="s">
        <v>359</v>
      </c>
      <c r="D254" s="160" t="s">
        <v>804</v>
      </c>
      <c r="E254" s="161" t="s">
        <v>360</v>
      </c>
      <c r="F254" s="162" t="s">
        <v>361</v>
      </c>
      <c r="G254" s="163" t="s">
        <v>252</v>
      </c>
      <c r="H254" s="164">
        <v>1</v>
      </c>
      <c r="I254" s="165"/>
      <c r="J254" s="166">
        <f>ROUND(I254*H254,2)</f>
        <v>0</v>
      </c>
      <c r="K254" s="162" t="s">
        <v>808</v>
      </c>
      <c r="L254" s="34"/>
      <c r="M254" s="167" t="s">
        <v>707</v>
      </c>
      <c r="N254" s="168" t="s">
        <v>731</v>
      </c>
      <c r="O254" s="35"/>
      <c r="P254" s="169">
        <f>O254*H254</f>
        <v>0</v>
      </c>
      <c r="Q254" s="169">
        <v>2.3765</v>
      </c>
      <c r="R254" s="169">
        <f>Q254*H254</f>
        <v>2.3765</v>
      </c>
      <c r="S254" s="169">
        <v>0</v>
      </c>
      <c r="T254" s="170">
        <f>S254*H254</f>
        <v>0</v>
      </c>
      <c r="AR254" s="17" t="s">
        <v>809</v>
      </c>
      <c r="AT254" s="17" t="s">
        <v>804</v>
      </c>
      <c r="AU254" s="17" t="s">
        <v>766</v>
      </c>
      <c r="AY254" s="17" t="s">
        <v>802</v>
      </c>
      <c r="BE254" s="171">
        <f>IF(N254="základní",J254,0)</f>
        <v>0</v>
      </c>
      <c r="BF254" s="171">
        <f>IF(N254="snížená",J254,0)</f>
        <v>0</v>
      </c>
      <c r="BG254" s="171">
        <f>IF(N254="zákl. přenesená",J254,0)</f>
        <v>0</v>
      </c>
      <c r="BH254" s="171">
        <f>IF(N254="sníž. přenesená",J254,0)</f>
        <v>0</v>
      </c>
      <c r="BI254" s="171">
        <f>IF(N254="nulová",J254,0)</f>
        <v>0</v>
      </c>
      <c r="BJ254" s="17" t="s">
        <v>708</v>
      </c>
      <c r="BK254" s="171">
        <f>ROUND(I254*H254,2)</f>
        <v>0</v>
      </c>
      <c r="BL254" s="17" t="s">
        <v>809</v>
      </c>
      <c r="BM254" s="17" t="s">
        <v>362</v>
      </c>
    </row>
    <row r="255" spans="2:47" s="1" customFormat="1" ht="27">
      <c r="B255" s="34"/>
      <c r="D255" s="172" t="s">
        <v>811</v>
      </c>
      <c r="F255" s="173" t="s">
        <v>363</v>
      </c>
      <c r="I255" s="131"/>
      <c r="L255" s="34"/>
      <c r="M255" s="64"/>
      <c r="N255" s="35"/>
      <c r="O255" s="35"/>
      <c r="P255" s="35"/>
      <c r="Q255" s="35"/>
      <c r="R255" s="35"/>
      <c r="S255" s="35"/>
      <c r="T255" s="65"/>
      <c r="AT255" s="17" t="s">
        <v>811</v>
      </c>
      <c r="AU255" s="17" t="s">
        <v>766</v>
      </c>
    </row>
    <row r="256" spans="2:47" s="1" customFormat="1" ht="121.5">
      <c r="B256" s="34"/>
      <c r="D256" s="172" t="s">
        <v>813</v>
      </c>
      <c r="F256" s="174" t="s">
        <v>364</v>
      </c>
      <c r="I256" s="131"/>
      <c r="L256" s="34"/>
      <c r="M256" s="64"/>
      <c r="N256" s="35"/>
      <c r="O256" s="35"/>
      <c r="P256" s="35"/>
      <c r="Q256" s="35"/>
      <c r="R256" s="35"/>
      <c r="S256" s="35"/>
      <c r="T256" s="65"/>
      <c r="AT256" s="17" t="s">
        <v>813</v>
      </c>
      <c r="AU256" s="17" t="s">
        <v>766</v>
      </c>
    </row>
    <row r="257" spans="2:51" s="11" customFormat="1" ht="13.5">
      <c r="B257" s="175"/>
      <c r="D257" s="176" t="s">
        <v>815</v>
      </c>
      <c r="E257" s="177" t="s">
        <v>707</v>
      </c>
      <c r="F257" s="178" t="s">
        <v>365</v>
      </c>
      <c r="H257" s="179">
        <v>1</v>
      </c>
      <c r="I257" s="180"/>
      <c r="L257" s="175"/>
      <c r="M257" s="181"/>
      <c r="N257" s="182"/>
      <c r="O257" s="182"/>
      <c r="P257" s="182"/>
      <c r="Q257" s="182"/>
      <c r="R257" s="182"/>
      <c r="S257" s="182"/>
      <c r="T257" s="183"/>
      <c r="AT257" s="184" t="s">
        <v>815</v>
      </c>
      <c r="AU257" s="184" t="s">
        <v>766</v>
      </c>
      <c r="AV257" s="11" t="s">
        <v>766</v>
      </c>
      <c r="AW257" s="11" t="s">
        <v>724</v>
      </c>
      <c r="AX257" s="11" t="s">
        <v>708</v>
      </c>
      <c r="AY257" s="184" t="s">
        <v>802</v>
      </c>
    </row>
    <row r="258" spans="2:65" s="1" customFormat="1" ht="31.5" customHeight="1">
      <c r="B258" s="159"/>
      <c r="C258" s="211" t="s">
        <v>366</v>
      </c>
      <c r="D258" s="211" t="s">
        <v>259</v>
      </c>
      <c r="E258" s="212" t="s">
        <v>367</v>
      </c>
      <c r="F258" s="213" t="s">
        <v>368</v>
      </c>
      <c r="G258" s="214" t="s">
        <v>252</v>
      </c>
      <c r="H258" s="215">
        <v>1</v>
      </c>
      <c r="I258" s="216"/>
      <c r="J258" s="217">
        <f>ROUND(I258*H258,2)</f>
        <v>0</v>
      </c>
      <c r="K258" s="213" t="s">
        <v>808</v>
      </c>
      <c r="L258" s="218"/>
      <c r="M258" s="219" t="s">
        <v>707</v>
      </c>
      <c r="N258" s="220" t="s">
        <v>731</v>
      </c>
      <c r="O258" s="35"/>
      <c r="P258" s="169">
        <f>O258*H258</f>
        <v>0</v>
      </c>
      <c r="Q258" s="169">
        <v>1.013</v>
      </c>
      <c r="R258" s="169">
        <f>Q258*H258</f>
        <v>1.013</v>
      </c>
      <c r="S258" s="169">
        <v>0</v>
      </c>
      <c r="T258" s="170">
        <f>S258*H258</f>
        <v>0</v>
      </c>
      <c r="AR258" s="17" t="s">
        <v>858</v>
      </c>
      <c r="AT258" s="17" t="s">
        <v>259</v>
      </c>
      <c r="AU258" s="17" t="s">
        <v>766</v>
      </c>
      <c r="AY258" s="17" t="s">
        <v>802</v>
      </c>
      <c r="BE258" s="171">
        <f>IF(N258="základní",J258,0)</f>
        <v>0</v>
      </c>
      <c r="BF258" s="171">
        <f>IF(N258="snížená",J258,0)</f>
        <v>0</v>
      </c>
      <c r="BG258" s="171">
        <f>IF(N258="zákl. přenesená",J258,0)</f>
        <v>0</v>
      </c>
      <c r="BH258" s="171">
        <f>IF(N258="sníž. přenesená",J258,0)</f>
        <v>0</v>
      </c>
      <c r="BI258" s="171">
        <f>IF(N258="nulová",J258,0)</f>
        <v>0</v>
      </c>
      <c r="BJ258" s="17" t="s">
        <v>708</v>
      </c>
      <c r="BK258" s="171">
        <f>ROUND(I258*H258,2)</f>
        <v>0</v>
      </c>
      <c r="BL258" s="17" t="s">
        <v>809</v>
      </c>
      <c r="BM258" s="17" t="s">
        <v>369</v>
      </c>
    </row>
    <row r="259" spans="2:47" s="1" customFormat="1" ht="40.5">
      <c r="B259" s="34"/>
      <c r="D259" s="176" t="s">
        <v>811</v>
      </c>
      <c r="F259" s="221" t="s">
        <v>370</v>
      </c>
      <c r="I259" s="131"/>
      <c r="L259" s="34"/>
      <c r="M259" s="64"/>
      <c r="N259" s="35"/>
      <c r="O259" s="35"/>
      <c r="P259" s="35"/>
      <c r="Q259" s="35"/>
      <c r="R259" s="35"/>
      <c r="S259" s="35"/>
      <c r="T259" s="65"/>
      <c r="AT259" s="17" t="s">
        <v>811</v>
      </c>
      <c r="AU259" s="17" t="s">
        <v>766</v>
      </c>
    </row>
    <row r="260" spans="2:65" s="1" customFormat="1" ht="22.5" customHeight="1">
      <c r="B260" s="159"/>
      <c r="C260" s="211" t="s">
        <v>371</v>
      </c>
      <c r="D260" s="211" t="s">
        <v>259</v>
      </c>
      <c r="E260" s="212" t="s">
        <v>372</v>
      </c>
      <c r="F260" s="213" t="s">
        <v>373</v>
      </c>
      <c r="G260" s="214" t="s">
        <v>252</v>
      </c>
      <c r="H260" s="215">
        <v>1</v>
      </c>
      <c r="I260" s="216"/>
      <c r="J260" s="217">
        <f>ROUND(I260*H260,2)</f>
        <v>0</v>
      </c>
      <c r="K260" s="213" t="s">
        <v>808</v>
      </c>
      <c r="L260" s="218"/>
      <c r="M260" s="219" t="s">
        <v>707</v>
      </c>
      <c r="N260" s="220" t="s">
        <v>731</v>
      </c>
      <c r="O260" s="35"/>
      <c r="P260" s="169">
        <f>O260*H260</f>
        <v>0</v>
      </c>
      <c r="Q260" s="169">
        <v>0.548</v>
      </c>
      <c r="R260" s="169">
        <f>Q260*H260</f>
        <v>0.548</v>
      </c>
      <c r="S260" s="169">
        <v>0</v>
      </c>
      <c r="T260" s="170">
        <f>S260*H260</f>
        <v>0</v>
      </c>
      <c r="AR260" s="17" t="s">
        <v>858</v>
      </c>
      <c r="AT260" s="17" t="s">
        <v>259</v>
      </c>
      <c r="AU260" s="17" t="s">
        <v>766</v>
      </c>
      <c r="AY260" s="17" t="s">
        <v>802</v>
      </c>
      <c r="BE260" s="171">
        <f>IF(N260="základní",J260,0)</f>
        <v>0</v>
      </c>
      <c r="BF260" s="171">
        <f>IF(N260="snížená",J260,0)</f>
        <v>0</v>
      </c>
      <c r="BG260" s="171">
        <f>IF(N260="zákl. přenesená",J260,0)</f>
        <v>0</v>
      </c>
      <c r="BH260" s="171">
        <f>IF(N260="sníž. přenesená",J260,0)</f>
        <v>0</v>
      </c>
      <c r="BI260" s="171">
        <f>IF(N260="nulová",J260,0)</f>
        <v>0</v>
      </c>
      <c r="BJ260" s="17" t="s">
        <v>708</v>
      </c>
      <c r="BK260" s="171">
        <f>ROUND(I260*H260,2)</f>
        <v>0</v>
      </c>
      <c r="BL260" s="17" t="s">
        <v>809</v>
      </c>
      <c r="BM260" s="17" t="s">
        <v>374</v>
      </c>
    </row>
    <row r="261" spans="2:47" s="1" customFormat="1" ht="40.5">
      <c r="B261" s="34"/>
      <c r="D261" s="176" t="s">
        <v>811</v>
      </c>
      <c r="F261" s="221" t="s">
        <v>375</v>
      </c>
      <c r="I261" s="131"/>
      <c r="L261" s="34"/>
      <c r="M261" s="64"/>
      <c r="N261" s="35"/>
      <c r="O261" s="35"/>
      <c r="P261" s="35"/>
      <c r="Q261" s="35"/>
      <c r="R261" s="35"/>
      <c r="S261" s="35"/>
      <c r="T261" s="65"/>
      <c r="AT261" s="17" t="s">
        <v>811</v>
      </c>
      <c r="AU261" s="17" t="s">
        <v>766</v>
      </c>
    </row>
    <row r="262" spans="2:65" s="1" customFormat="1" ht="22.5" customHeight="1">
      <c r="B262" s="159"/>
      <c r="C262" s="211" t="s">
        <v>376</v>
      </c>
      <c r="D262" s="211" t="s">
        <v>259</v>
      </c>
      <c r="E262" s="212" t="s">
        <v>377</v>
      </c>
      <c r="F262" s="213" t="s">
        <v>378</v>
      </c>
      <c r="G262" s="214" t="s">
        <v>252</v>
      </c>
      <c r="H262" s="215">
        <v>1</v>
      </c>
      <c r="I262" s="216"/>
      <c r="J262" s="217">
        <f>ROUND(I262*H262,2)</f>
        <v>0</v>
      </c>
      <c r="K262" s="213" t="s">
        <v>808</v>
      </c>
      <c r="L262" s="218"/>
      <c r="M262" s="219" t="s">
        <v>707</v>
      </c>
      <c r="N262" s="220" t="s">
        <v>731</v>
      </c>
      <c r="O262" s="35"/>
      <c r="P262" s="169">
        <f>O262*H262</f>
        <v>0</v>
      </c>
      <c r="Q262" s="169">
        <v>0.064</v>
      </c>
      <c r="R262" s="169">
        <f>Q262*H262</f>
        <v>0.064</v>
      </c>
      <c r="S262" s="169">
        <v>0</v>
      </c>
      <c r="T262" s="170">
        <f>S262*H262</f>
        <v>0</v>
      </c>
      <c r="AR262" s="17" t="s">
        <v>858</v>
      </c>
      <c r="AT262" s="17" t="s">
        <v>259</v>
      </c>
      <c r="AU262" s="17" t="s">
        <v>766</v>
      </c>
      <c r="AY262" s="17" t="s">
        <v>802</v>
      </c>
      <c r="BE262" s="171">
        <f>IF(N262="základní",J262,0)</f>
        <v>0</v>
      </c>
      <c r="BF262" s="171">
        <f>IF(N262="snížená",J262,0)</f>
        <v>0</v>
      </c>
      <c r="BG262" s="171">
        <f>IF(N262="zákl. přenesená",J262,0)</f>
        <v>0</v>
      </c>
      <c r="BH262" s="171">
        <f>IF(N262="sníž. přenesená",J262,0)</f>
        <v>0</v>
      </c>
      <c r="BI262" s="171">
        <f>IF(N262="nulová",J262,0)</f>
        <v>0</v>
      </c>
      <c r="BJ262" s="17" t="s">
        <v>708</v>
      </c>
      <c r="BK262" s="171">
        <f>ROUND(I262*H262,2)</f>
        <v>0</v>
      </c>
      <c r="BL262" s="17" t="s">
        <v>809</v>
      </c>
      <c r="BM262" s="17" t="s">
        <v>379</v>
      </c>
    </row>
    <row r="263" spans="2:47" s="1" customFormat="1" ht="27">
      <c r="B263" s="34"/>
      <c r="D263" s="176" t="s">
        <v>811</v>
      </c>
      <c r="F263" s="221" t="s">
        <v>380</v>
      </c>
      <c r="I263" s="131"/>
      <c r="L263" s="34"/>
      <c r="M263" s="64"/>
      <c r="N263" s="35"/>
      <c r="O263" s="35"/>
      <c r="P263" s="35"/>
      <c r="Q263" s="35"/>
      <c r="R263" s="35"/>
      <c r="S263" s="35"/>
      <c r="T263" s="65"/>
      <c r="AT263" s="17" t="s">
        <v>811</v>
      </c>
      <c r="AU263" s="17" t="s">
        <v>766</v>
      </c>
    </row>
    <row r="264" spans="2:65" s="1" customFormat="1" ht="22.5" customHeight="1">
      <c r="B264" s="159"/>
      <c r="C264" s="211" t="s">
        <v>381</v>
      </c>
      <c r="D264" s="211" t="s">
        <v>259</v>
      </c>
      <c r="E264" s="212" t="s">
        <v>382</v>
      </c>
      <c r="F264" s="213" t="s">
        <v>383</v>
      </c>
      <c r="G264" s="214" t="s">
        <v>252</v>
      </c>
      <c r="H264" s="215">
        <v>1</v>
      </c>
      <c r="I264" s="216"/>
      <c r="J264" s="217">
        <f>ROUND(I264*H264,2)</f>
        <v>0</v>
      </c>
      <c r="K264" s="213" t="s">
        <v>808</v>
      </c>
      <c r="L264" s="218"/>
      <c r="M264" s="219" t="s">
        <v>707</v>
      </c>
      <c r="N264" s="220" t="s">
        <v>731</v>
      </c>
      <c r="O264" s="35"/>
      <c r="P264" s="169">
        <f>O264*H264</f>
        <v>0</v>
      </c>
      <c r="Q264" s="169">
        <v>2.15</v>
      </c>
      <c r="R264" s="169">
        <f>Q264*H264</f>
        <v>2.15</v>
      </c>
      <c r="S264" s="169">
        <v>0</v>
      </c>
      <c r="T264" s="170">
        <f>S264*H264</f>
        <v>0</v>
      </c>
      <c r="AR264" s="17" t="s">
        <v>858</v>
      </c>
      <c r="AT264" s="17" t="s">
        <v>259</v>
      </c>
      <c r="AU264" s="17" t="s">
        <v>766</v>
      </c>
      <c r="AY264" s="17" t="s">
        <v>802</v>
      </c>
      <c r="BE264" s="171">
        <f>IF(N264="základní",J264,0)</f>
        <v>0</v>
      </c>
      <c r="BF264" s="171">
        <f>IF(N264="snížená",J264,0)</f>
        <v>0</v>
      </c>
      <c r="BG264" s="171">
        <f>IF(N264="zákl. přenesená",J264,0)</f>
        <v>0</v>
      </c>
      <c r="BH264" s="171">
        <f>IF(N264="sníž. přenesená",J264,0)</f>
        <v>0</v>
      </c>
      <c r="BI264" s="171">
        <f>IF(N264="nulová",J264,0)</f>
        <v>0</v>
      </c>
      <c r="BJ264" s="17" t="s">
        <v>708</v>
      </c>
      <c r="BK264" s="171">
        <f>ROUND(I264*H264,2)</f>
        <v>0</v>
      </c>
      <c r="BL264" s="17" t="s">
        <v>809</v>
      </c>
      <c r="BM264" s="17" t="s">
        <v>384</v>
      </c>
    </row>
    <row r="265" spans="2:47" s="1" customFormat="1" ht="27">
      <c r="B265" s="34"/>
      <c r="D265" s="176" t="s">
        <v>811</v>
      </c>
      <c r="F265" s="221" t="s">
        <v>385</v>
      </c>
      <c r="I265" s="131"/>
      <c r="L265" s="34"/>
      <c r="M265" s="64"/>
      <c r="N265" s="35"/>
      <c r="O265" s="35"/>
      <c r="P265" s="35"/>
      <c r="Q265" s="35"/>
      <c r="R265" s="35"/>
      <c r="S265" s="35"/>
      <c r="T265" s="65"/>
      <c r="AT265" s="17" t="s">
        <v>811</v>
      </c>
      <c r="AU265" s="17" t="s">
        <v>766</v>
      </c>
    </row>
    <row r="266" spans="2:65" s="1" customFormat="1" ht="22.5" customHeight="1">
      <c r="B266" s="159"/>
      <c r="C266" s="160" t="s">
        <v>386</v>
      </c>
      <c r="D266" s="160" t="s">
        <v>804</v>
      </c>
      <c r="E266" s="161" t="s">
        <v>387</v>
      </c>
      <c r="F266" s="162" t="s">
        <v>388</v>
      </c>
      <c r="G266" s="163" t="s">
        <v>252</v>
      </c>
      <c r="H266" s="164">
        <v>5</v>
      </c>
      <c r="I266" s="165"/>
      <c r="J266" s="166">
        <f>ROUND(I266*H266,2)</f>
        <v>0</v>
      </c>
      <c r="K266" s="162" t="s">
        <v>808</v>
      </c>
      <c r="L266" s="34"/>
      <c r="M266" s="167" t="s">
        <v>707</v>
      </c>
      <c r="N266" s="168" t="s">
        <v>731</v>
      </c>
      <c r="O266" s="35"/>
      <c r="P266" s="169">
        <f>O266*H266</f>
        <v>0</v>
      </c>
      <c r="Q266" s="169">
        <v>0.42368</v>
      </c>
      <c r="R266" s="169">
        <f>Q266*H266</f>
        <v>2.1184</v>
      </c>
      <c r="S266" s="169">
        <v>0</v>
      </c>
      <c r="T266" s="170">
        <f>S266*H266</f>
        <v>0</v>
      </c>
      <c r="AR266" s="17" t="s">
        <v>809</v>
      </c>
      <c r="AT266" s="17" t="s">
        <v>804</v>
      </c>
      <c r="AU266" s="17" t="s">
        <v>766</v>
      </c>
      <c r="AY266" s="17" t="s">
        <v>802</v>
      </c>
      <c r="BE266" s="171">
        <f>IF(N266="základní",J266,0)</f>
        <v>0</v>
      </c>
      <c r="BF266" s="171">
        <f>IF(N266="snížená",J266,0)</f>
        <v>0</v>
      </c>
      <c r="BG266" s="171">
        <f>IF(N266="zákl. přenesená",J266,0)</f>
        <v>0</v>
      </c>
      <c r="BH266" s="171">
        <f>IF(N266="sníž. přenesená",J266,0)</f>
        <v>0</v>
      </c>
      <c r="BI266" s="171">
        <f>IF(N266="nulová",J266,0)</f>
        <v>0</v>
      </c>
      <c r="BJ266" s="17" t="s">
        <v>708</v>
      </c>
      <c r="BK266" s="171">
        <f>ROUND(I266*H266,2)</f>
        <v>0</v>
      </c>
      <c r="BL266" s="17" t="s">
        <v>809</v>
      </c>
      <c r="BM266" s="17" t="s">
        <v>389</v>
      </c>
    </row>
    <row r="267" spans="2:47" s="1" customFormat="1" ht="13.5">
      <c r="B267" s="34"/>
      <c r="D267" s="172" t="s">
        <v>811</v>
      </c>
      <c r="F267" s="173" t="s">
        <v>388</v>
      </c>
      <c r="I267" s="131"/>
      <c r="L267" s="34"/>
      <c r="M267" s="64"/>
      <c r="N267" s="35"/>
      <c r="O267" s="35"/>
      <c r="P267" s="35"/>
      <c r="Q267" s="35"/>
      <c r="R267" s="35"/>
      <c r="S267" s="35"/>
      <c r="T267" s="65"/>
      <c r="AT267" s="17" t="s">
        <v>811</v>
      </c>
      <c r="AU267" s="17" t="s">
        <v>766</v>
      </c>
    </row>
    <row r="268" spans="2:47" s="1" customFormat="1" ht="108">
      <c r="B268" s="34"/>
      <c r="D268" s="172" t="s">
        <v>813</v>
      </c>
      <c r="F268" s="174" t="s">
        <v>390</v>
      </c>
      <c r="I268" s="131"/>
      <c r="L268" s="34"/>
      <c r="M268" s="64"/>
      <c r="N268" s="35"/>
      <c r="O268" s="35"/>
      <c r="P268" s="35"/>
      <c r="Q268" s="35"/>
      <c r="R268" s="35"/>
      <c r="S268" s="35"/>
      <c r="T268" s="65"/>
      <c r="AT268" s="17" t="s">
        <v>813</v>
      </c>
      <c r="AU268" s="17" t="s">
        <v>766</v>
      </c>
    </row>
    <row r="269" spans="2:51" s="12" customFormat="1" ht="13.5">
      <c r="B269" s="185"/>
      <c r="D269" s="172" t="s">
        <v>815</v>
      </c>
      <c r="E269" s="186" t="s">
        <v>707</v>
      </c>
      <c r="F269" s="187" t="s">
        <v>391</v>
      </c>
      <c r="H269" s="188" t="s">
        <v>707</v>
      </c>
      <c r="I269" s="189"/>
      <c r="L269" s="185"/>
      <c r="M269" s="190"/>
      <c r="N269" s="191"/>
      <c r="O269" s="191"/>
      <c r="P269" s="191"/>
      <c r="Q269" s="191"/>
      <c r="R269" s="191"/>
      <c r="S269" s="191"/>
      <c r="T269" s="192"/>
      <c r="AT269" s="188" t="s">
        <v>815</v>
      </c>
      <c r="AU269" s="188" t="s">
        <v>766</v>
      </c>
      <c r="AV269" s="12" t="s">
        <v>708</v>
      </c>
      <c r="AW269" s="12" t="s">
        <v>724</v>
      </c>
      <c r="AX269" s="12" t="s">
        <v>760</v>
      </c>
      <c r="AY269" s="188" t="s">
        <v>802</v>
      </c>
    </row>
    <row r="270" spans="2:51" s="11" customFormat="1" ht="13.5">
      <c r="B270" s="175"/>
      <c r="D270" s="172" t="s">
        <v>815</v>
      </c>
      <c r="E270" s="184" t="s">
        <v>707</v>
      </c>
      <c r="F270" s="193" t="s">
        <v>392</v>
      </c>
      <c r="H270" s="194">
        <v>5</v>
      </c>
      <c r="I270" s="180"/>
      <c r="L270" s="175"/>
      <c r="M270" s="181"/>
      <c r="N270" s="182"/>
      <c r="O270" s="182"/>
      <c r="P270" s="182"/>
      <c r="Q270" s="182"/>
      <c r="R270" s="182"/>
      <c r="S270" s="182"/>
      <c r="T270" s="183"/>
      <c r="AT270" s="184" t="s">
        <v>815</v>
      </c>
      <c r="AU270" s="184" t="s">
        <v>766</v>
      </c>
      <c r="AV270" s="11" t="s">
        <v>766</v>
      </c>
      <c r="AW270" s="11" t="s">
        <v>724</v>
      </c>
      <c r="AX270" s="11" t="s">
        <v>708</v>
      </c>
      <c r="AY270" s="184" t="s">
        <v>802</v>
      </c>
    </row>
    <row r="271" spans="2:51" s="12" customFormat="1" ht="13.5">
      <c r="B271" s="185"/>
      <c r="D271" s="176" t="s">
        <v>815</v>
      </c>
      <c r="E271" s="195" t="s">
        <v>707</v>
      </c>
      <c r="F271" s="196" t="s">
        <v>393</v>
      </c>
      <c r="H271" s="197" t="s">
        <v>707</v>
      </c>
      <c r="I271" s="189"/>
      <c r="L271" s="185"/>
      <c r="M271" s="190"/>
      <c r="N271" s="191"/>
      <c r="O271" s="191"/>
      <c r="P271" s="191"/>
      <c r="Q271" s="191"/>
      <c r="R271" s="191"/>
      <c r="S271" s="191"/>
      <c r="T271" s="192"/>
      <c r="AT271" s="188" t="s">
        <v>815</v>
      </c>
      <c r="AU271" s="188" t="s">
        <v>766</v>
      </c>
      <c r="AV271" s="12" t="s">
        <v>708</v>
      </c>
      <c r="AW271" s="12" t="s">
        <v>724</v>
      </c>
      <c r="AX271" s="12" t="s">
        <v>760</v>
      </c>
      <c r="AY271" s="188" t="s">
        <v>802</v>
      </c>
    </row>
    <row r="272" spans="2:65" s="1" customFormat="1" ht="22.5" customHeight="1">
      <c r="B272" s="159"/>
      <c r="C272" s="160" t="s">
        <v>394</v>
      </c>
      <c r="D272" s="160" t="s">
        <v>804</v>
      </c>
      <c r="E272" s="161" t="s">
        <v>395</v>
      </c>
      <c r="F272" s="162" t="s">
        <v>396</v>
      </c>
      <c r="G272" s="163" t="s">
        <v>252</v>
      </c>
      <c r="H272" s="164">
        <v>5</v>
      </c>
      <c r="I272" s="165"/>
      <c r="J272" s="166">
        <f>ROUND(I272*H272,2)</f>
        <v>0</v>
      </c>
      <c r="K272" s="162" t="s">
        <v>808</v>
      </c>
      <c r="L272" s="34"/>
      <c r="M272" s="167" t="s">
        <v>707</v>
      </c>
      <c r="N272" s="168" t="s">
        <v>731</v>
      </c>
      <c r="O272" s="35"/>
      <c r="P272" s="169">
        <f>O272*H272</f>
        <v>0</v>
      </c>
      <c r="Q272" s="169">
        <v>0.32272</v>
      </c>
      <c r="R272" s="169">
        <f>Q272*H272</f>
        <v>1.6136</v>
      </c>
      <c r="S272" s="169">
        <v>0</v>
      </c>
      <c r="T272" s="170">
        <f>S272*H272</f>
        <v>0</v>
      </c>
      <c r="AR272" s="17" t="s">
        <v>809</v>
      </c>
      <c r="AT272" s="17" t="s">
        <v>804</v>
      </c>
      <c r="AU272" s="17" t="s">
        <v>766</v>
      </c>
      <c r="AY272" s="17" t="s">
        <v>802</v>
      </c>
      <c r="BE272" s="171">
        <f>IF(N272="základní",J272,0)</f>
        <v>0</v>
      </c>
      <c r="BF272" s="171">
        <f>IF(N272="snížená",J272,0)</f>
        <v>0</v>
      </c>
      <c r="BG272" s="171">
        <f>IF(N272="zákl. přenesená",J272,0)</f>
        <v>0</v>
      </c>
      <c r="BH272" s="171">
        <f>IF(N272="sníž. přenesená",J272,0)</f>
        <v>0</v>
      </c>
      <c r="BI272" s="171">
        <f>IF(N272="nulová",J272,0)</f>
        <v>0</v>
      </c>
      <c r="BJ272" s="17" t="s">
        <v>708</v>
      </c>
      <c r="BK272" s="171">
        <f>ROUND(I272*H272,2)</f>
        <v>0</v>
      </c>
      <c r="BL272" s="17" t="s">
        <v>809</v>
      </c>
      <c r="BM272" s="17" t="s">
        <v>397</v>
      </c>
    </row>
    <row r="273" spans="2:47" s="1" customFormat="1" ht="13.5">
      <c r="B273" s="34"/>
      <c r="D273" s="172" t="s">
        <v>811</v>
      </c>
      <c r="F273" s="173" t="s">
        <v>396</v>
      </c>
      <c r="I273" s="131"/>
      <c r="L273" s="34"/>
      <c r="M273" s="64"/>
      <c r="N273" s="35"/>
      <c r="O273" s="35"/>
      <c r="P273" s="35"/>
      <c r="Q273" s="35"/>
      <c r="R273" s="35"/>
      <c r="S273" s="35"/>
      <c r="T273" s="65"/>
      <c r="AT273" s="17" t="s">
        <v>811</v>
      </c>
      <c r="AU273" s="17" t="s">
        <v>766</v>
      </c>
    </row>
    <row r="274" spans="2:47" s="1" customFormat="1" ht="108">
      <c r="B274" s="34"/>
      <c r="D274" s="172" t="s">
        <v>813</v>
      </c>
      <c r="F274" s="174" t="s">
        <v>390</v>
      </c>
      <c r="I274" s="131"/>
      <c r="L274" s="34"/>
      <c r="M274" s="64"/>
      <c r="N274" s="35"/>
      <c r="O274" s="35"/>
      <c r="P274" s="35"/>
      <c r="Q274" s="35"/>
      <c r="R274" s="35"/>
      <c r="S274" s="35"/>
      <c r="T274" s="65"/>
      <c r="AT274" s="17" t="s">
        <v>813</v>
      </c>
      <c r="AU274" s="17" t="s">
        <v>766</v>
      </c>
    </row>
    <row r="275" spans="2:51" s="12" customFormat="1" ht="13.5">
      <c r="B275" s="185"/>
      <c r="D275" s="172" t="s">
        <v>815</v>
      </c>
      <c r="E275" s="186" t="s">
        <v>707</v>
      </c>
      <c r="F275" s="187" t="s">
        <v>391</v>
      </c>
      <c r="H275" s="188" t="s">
        <v>707</v>
      </c>
      <c r="I275" s="189"/>
      <c r="L275" s="185"/>
      <c r="M275" s="190"/>
      <c r="N275" s="191"/>
      <c r="O275" s="191"/>
      <c r="P275" s="191"/>
      <c r="Q275" s="191"/>
      <c r="R275" s="191"/>
      <c r="S275" s="191"/>
      <c r="T275" s="192"/>
      <c r="AT275" s="188" t="s">
        <v>815</v>
      </c>
      <c r="AU275" s="188" t="s">
        <v>766</v>
      </c>
      <c r="AV275" s="12" t="s">
        <v>708</v>
      </c>
      <c r="AW275" s="12" t="s">
        <v>724</v>
      </c>
      <c r="AX275" s="12" t="s">
        <v>760</v>
      </c>
      <c r="AY275" s="188" t="s">
        <v>802</v>
      </c>
    </row>
    <row r="276" spans="2:51" s="11" customFormat="1" ht="13.5">
      <c r="B276" s="175"/>
      <c r="D276" s="172" t="s">
        <v>815</v>
      </c>
      <c r="E276" s="184" t="s">
        <v>707</v>
      </c>
      <c r="F276" s="193" t="s">
        <v>392</v>
      </c>
      <c r="H276" s="194">
        <v>5</v>
      </c>
      <c r="I276" s="180"/>
      <c r="L276" s="175"/>
      <c r="M276" s="181"/>
      <c r="N276" s="182"/>
      <c r="O276" s="182"/>
      <c r="P276" s="182"/>
      <c r="Q276" s="182"/>
      <c r="R276" s="182"/>
      <c r="S276" s="182"/>
      <c r="T276" s="183"/>
      <c r="AT276" s="184" t="s">
        <v>815</v>
      </c>
      <c r="AU276" s="184" t="s">
        <v>766</v>
      </c>
      <c r="AV276" s="11" t="s">
        <v>766</v>
      </c>
      <c r="AW276" s="11" t="s">
        <v>724</v>
      </c>
      <c r="AX276" s="11" t="s">
        <v>708</v>
      </c>
      <c r="AY276" s="184" t="s">
        <v>802</v>
      </c>
    </row>
    <row r="277" spans="2:51" s="12" customFormat="1" ht="13.5">
      <c r="B277" s="185"/>
      <c r="D277" s="176" t="s">
        <v>815</v>
      </c>
      <c r="E277" s="195" t="s">
        <v>707</v>
      </c>
      <c r="F277" s="196" t="s">
        <v>393</v>
      </c>
      <c r="H277" s="197" t="s">
        <v>707</v>
      </c>
      <c r="I277" s="189"/>
      <c r="L277" s="185"/>
      <c r="M277" s="190"/>
      <c r="N277" s="191"/>
      <c r="O277" s="191"/>
      <c r="P277" s="191"/>
      <c r="Q277" s="191"/>
      <c r="R277" s="191"/>
      <c r="S277" s="191"/>
      <c r="T277" s="192"/>
      <c r="AT277" s="188" t="s">
        <v>815</v>
      </c>
      <c r="AU277" s="188" t="s">
        <v>766</v>
      </c>
      <c r="AV277" s="12" t="s">
        <v>708</v>
      </c>
      <c r="AW277" s="12" t="s">
        <v>724</v>
      </c>
      <c r="AX277" s="12" t="s">
        <v>760</v>
      </c>
      <c r="AY277" s="188" t="s">
        <v>802</v>
      </c>
    </row>
    <row r="278" spans="2:65" s="1" customFormat="1" ht="22.5" customHeight="1">
      <c r="B278" s="159"/>
      <c r="C278" s="160" t="s">
        <v>398</v>
      </c>
      <c r="D278" s="160" t="s">
        <v>804</v>
      </c>
      <c r="E278" s="161" t="s">
        <v>399</v>
      </c>
      <c r="F278" s="162" t="s">
        <v>400</v>
      </c>
      <c r="G278" s="163" t="s">
        <v>252</v>
      </c>
      <c r="H278" s="164">
        <v>1</v>
      </c>
      <c r="I278" s="165"/>
      <c r="J278" s="166">
        <f>ROUND(I278*H278,2)</f>
        <v>0</v>
      </c>
      <c r="K278" s="162" t="s">
        <v>808</v>
      </c>
      <c r="L278" s="34"/>
      <c r="M278" s="167" t="s">
        <v>707</v>
      </c>
      <c r="N278" s="168" t="s">
        <v>731</v>
      </c>
      <c r="O278" s="35"/>
      <c r="P278" s="169">
        <f>O278*H278</f>
        <v>0</v>
      </c>
      <c r="Q278" s="169">
        <v>0.00702</v>
      </c>
      <c r="R278" s="169">
        <f>Q278*H278</f>
        <v>0.00702</v>
      </c>
      <c r="S278" s="169">
        <v>0</v>
      </c>
      <c r="T278" s="170">
        <f>S278*H278</f>
        <v>0</v>
      </c>
      <c r="AR278" s="17" t="s">
        <v>809</v>
      </c>
      <c r="AT278" s="17" t="s">
        <v>804</v>
      </c>
      <c r="AU278" s="17" t="s">
        <v>766</v>
      </c>
      <c r="AY278" s="17" t="s">
        <v>802</v>
      </c>
      <c r="BE278" s="171">
        <f>IF(N278="základní",J278,0)</f>
        <v>0</v>
      </c>
      <c r="BF278" s="171">
        <f>IF(N278="snížená",J278,0)</f>
        <v>0</v>
      </c>
      <c r="BG278" s="171">
        <f>IF(N278="zákl. přenesená",J278,0)</f>
        <v>0</v>
      </c>
      <c r="BH278" s="171">
        <f>IF(N278="sníž. přenesená",J278,0)</f>
        <v>0</v>
      </c>
      <c r="BI278" s="171">
        <f>IF(N278="nulová",J278,0)</f>
        <v>0</v>
      </c>
      <c r="BJ278" s="17" t="s">
        <v>708</v>
      </c>
      <c r="BK278" s="171">
        <f>ROUND(I278*H278,2)</f>
        <v>0</v>
      </c>
      <c r="BL278" s="17" t="s">
        <v>809</v>
      </c>
      <c r="BM278" s="17" t="s">
        <v>401</v>
      </c>
    </row>
    <row r="279" spans="2:47" s="1" customFormat="1" ht="13.5">
      <c r="B279" s="34"/>
      <c r="D279" s="172" t="s">
        <v>811</v>
      </c>
      <c r="F279" s="173" t="s">
        <v>402</v>
      </c>
      <c r="I279" s="131"/>
      <c r="L279" s="34"/>
      <c r="M279" s="64"/>
      <c r="N279" s="35"/>
      <c r="O279" s="35"/>
      <c r="P279" s="35"/>
      <c r="Q279" s="35"/>
      <c r="R279" s="35"/>
      <c r="S279" s="35"/>
      <c r="T279" s="65"/>
      <c r="AT279" s="17" t="s">
        <v>811</v>
      </c>
      <c r="AU279" s="17" t="s">
        <v>766</v>
      </c>
    </row>
    <row r="280" spans="2:47" s="1" customFormat="1" ht="40.5">
      <c r="B280" s="34"/>
      <c r="D280" s="172" t="s">
        <v>813</v>
      </c>
      <c r="F280" s="174" t="s">
        <v>403</v>
      </c>
      <c r="I280" s="131"/>
      <c r="L280" s="34"/>
      <c r="M280" s="64"/>
      <c r="N280" s="35"/>
      <c r="O280" s="35"/>
      <c r="P280" s="35"/>
      <c r="Q280" s="35"/>
      <c r="R280" s="35"/>
      <c r="S280" s="35"/>
      <c r="T280" s="65"/>
      <c r="AT280" s="17" t="s">
        <v>813</v>
      </c>
      <c r="AU280" s="17" t="s">
        <v>766</v>
      </c>
    </row>
    <row r="281" spans="2:51" s="11" customFormat="1" ht="13.5">
      <c r="B281" s="175"/>
      <c r="D281" s="176" t="s">
        <v>815</v>
      </c>
      <c r="E281" s="177" t="s">
        <v>707</v>
      </c>
      <c r="F281" s="178" t="s">
        <v>365</v>
      </c>
      <c r="H281" s="179">
        <v>1</v>
      </c>
      <c r="I281" s="180"/>
      <c r="L281" s="175"/>
      <c r="M281" s="181"/>
      <c r="N281" s="182"/>
      <c r="O281" s="182"/>
      <c r="P281" s="182"/>
      <c r="Q281" s="182"/>
      <c r="R281" s="182"/>
      <c r="S281" s="182"/>
      <c r="T281" s="183"/>
      <c r="AT281" s="184" t="s">
        <v>815</v>
      </c>
      <c r="AU281" s="184" t="s">
        <v>766</v>
      </c>
      <c r="AV281" s="11" t="s">
        <v>766</v>
      </c>
      <c r="AW281" s="11" t="s">
        <v>724</v>
      </c>
      <c r="AX281" s="11" t="s">
        <v>708</v>
      </c>
      <c r="AY281" s="184" t="s">
        <v>802</v>
      </c>
    </row>
    <row r="282" spans="2:65" s="1" customFormat="1" ht="22.5" customHeight="1">
      <c r="B282" s="159"/>
      <c r="C282" s="211" t="s">
        <v>404</v>
      </c>
      <c r="D282" s="211" t="s">
        <v>259</v>
      </c>
      <c r="E282" s="212" t="s">
        <v>405</v>
      </c>
      <c r="F282" s="213" t="s">
        <v>406</v>
      </c>
      <c r="G282" s="214" t="s">
        <v>252</v>
      </c>
      <c r="H282" s="215">
        <v>1</v>
      </c>
      <c r="I282" s="216"/>
      <c r="J282" s="217">
        <f>ROUND(I282*H282,2)</f>
        <v>0</v>
      </c>
      <c r="K282" s="213" t="s">
        <v>808</v>
      </c>
      <c r="L282" s="218"/>
      <c r="M282" s="219" t="s">
        <v>707</v>
      </c>
      <c r="N282" s="220" t="s">
        <v>731</v>
      </c>
      <c r="O282" s="35"/>
      <c r="P282" s="169">
        <f>O282*H282</f>
        <v>0</v>
      </c>
      <c r="Q282" s="169">
        <v>0.165</v>
      </c>
      <c r="R282" s="169">
        <f>Q282*H282</f>
        <v>0.165</v>
      </c>
      <c r="S282" s="169">
        <v>0</v>
      </c>
      <c r="T282" s="170">
        <f>S282*H282</f>
        <v>0</v>
      </c>
      <c r="AR282" s="17" t="s">
        <v>858</v>
      </c>
      <c r="AT282" s="17" t="s">
        <v>259</v>
      </c>
      <c r="AU282" s="17" t="s">
        <v>766</v>
      </c>
      <c r="AY282" s="17" t="s">
        <v>802</v>
      </c>
      <c r="BE282" s="171">
        <f>IF(N282="základní",J282,0)</f>
        <v>0</v>
      </c>
      <c r="BF282" s="171">
        <f>IF(N282="snížená",J282,0)</f>
        <v>0</v>
      </c>
      <c r="BG282" s="171">
        <f>IF(N282="zákl. přenesená",J282,0)</f>
        <v>0</v>
      </c>
      <c r="BH282" s="171">
        <f>IF(N282="sníž. přenesená",J282,0)</f>
        <v>0</v>
      </c>
      <c r="BI282" s="171">
        <f>IF(N282="nulová",J282,0)</f>
        <v>0</v>
      </c>
      <c r="BJ282" s="17" t="s">
        <v>708</v>
      </c>
      <c r="BK282" s="171">
        <f>ROUND(I282*H282,2)</f>
        <v>0</v>
      </c>
      <c r="BL282" s="17" t="s">
        <v>809</v>
      </c>
      <c r="BM282" s="17" t="s">
        <v>407</v>
      </c>
    </row>
    <row r="283" spans="2:47" s="1" customFormat="1" ht="27">
      <c r="B283" s="34"/>
      <c r="D283" s="176" t="s">
        <v>811</v>
      </c>
      <c r="F283" s="221" t="s">
        <v>408</v>
      </c>
      <c r="I283" s="131"/>
      <c r="L283" s="34"/>
      <c r="M283" s="64"/>
      <c r="N283" s="35"/>
      <c r="O283" s="35"/>
      <c r="P283" s="35"/>
      <c r="Q283" s="35"/>
      <c r="R283" s="35"/>
      <c r="S283" s="35"/>
      <c r="T283" s="65"/>
      <c r="AT283" s="17" t="s">
        <v>811</v>
      </c>
      <c r="AU283" s="17" t="s">
        <v>766</v>
      </c>
    </row>
    <row r="284" spans="2:65" s="1" customFormat="1" ht="22.5" customHeight="1">
      <c r="B284" s="159"/>
      <c r="C284" s="160" t="s">
        <v>409</v>
      </c>
      <c r="D284" s="160" t="s">
        <v>804</v>
      </c>
      <c r="E284" s="161" t="s">
        <v>410</v>
      </c>
      <c r="F284" s="162" t="s">
        <v>411</v>
      </c>
      <c r="G284" s="163" t="s">
        <v>252</v>
      </c>
      <c r="H284" s="164">
        <v>10</v>
      </c>
      <c r="I284" s="165"/>
      <c r="J284" s="166">
        <f>ROUND(I284*H284,2)</f>
        <v>0</v>
      </c>
      <c r="K284" s="162" t="s">
        <v>808</v>
      </c>
      <c r="L284" s="34"/>
      <c r="M284" s="167" t="s">
        <v>707</v>
      </c>
      <c r="N284" s="168" t="s">
        <v>731</v>
      </c>
      <c r="O284" s="35"/>
      <c r="P284" s="169">
        <f>O284*H284</f>
        <v>0</v>
      </c>
      <c r="Q284" s="169">
        <v>0.4208</v>
      </c>
      <c r="R284" s="169">
        <f>Q284*H284</f>
        <v>4.208</v>
      </c>
      <c r="S284" s="169">
        <v>0</v>
      </c>
      <c r="T284" s="170">
        <f>S284*H284</f>
        <v>0</v>
      </c>
      <c r="AR284" s="17" t="s">
        <v>809</v>
      </c>
      <c r="AT284" s="17" t="s">
        <v>804</v>
      </c>
      <c r="AU284" s="17" t="s">
        <v>766</v>
      </c>
      <c r="AY284" s="17" t="s">
        <v>802</v>
      </c>
      <c r="BE284" s="171">
        <f>IF(N284="základní",J284,0)</f>
        <v>0</v>
      </c>
      <c r="BF284" s="171">
        <f>IF(N284="snížená",J284,0)</f>
        <v>0</v>
      </c>
      <c r="BG284" s="171">
        <f>IF(N284="zákl. přenesená",J284,0)</f>
        <v>0</v>
      </c>
      <c r="BH284" s="171">
        <f>IF(N284="sníž. přenesená",J284,0)</f>
        <v>0</v>
      </c>
      <c r="BI284" s="171">
        <f>IF(N284="nulová",J284,0)</f>
        <v>0</v>
      </c>
      <c r="BJ284" s="17" t="s">
        <v>708</v>
      </c>
      <c r="BK284" s="171">
        <f>ROUND(I284*H284,2)</f>
        <v>0</v>
      </c>
      <c r="BL284" s="17" t="s">
        <v>809</v>
      </c>
      <c r="BM284" s="17" t="s">
        <v>412</v>
      </c>
    </row>
    <row r="285" spans="2:47" s="1" customFormat="1" ht="13.5">
      <c r="B285" s="34"/>
      <c r="D285" s="172" t="s">
        <v>811</v>
      </c>
      <c r="F285" s="173" t="s">
        <v>411</v>
      </c>
      <c r="I285" s="131"/>
      <c r="L285" s="34"/>
      <c r="M285" s="64"/>
      <c r="N285" s="35"/>
      <c r="O285" s="35"/>
      <c r="P285" s="35"/>
      <c r="Q285" s="35"/>
      <c r="R285" s="35"/>
      <c r="S285" s="35"/>
      <c r="T285" s="65"/>
      <c r="AT285" s="17" t="s">
        <v>811</v>
      </c>
      <c r="AU285" s="17" t="s">
        <v>766</v>
      </c>
    </row>
    <row r="286" spans="2:47" s="1" customFormat="1" ht="108">
      <c r="B286" s="34"/>
      <c r="D286" s="172" t="s">
        <v>813</v>
      </c>
      <c r="F286" s="174" t="s">
        <v>390</v>
      </c>
      <c r="I286" s="131"/>
      <c r="L286" s="34"/>
      <c r="M286" s="64"/>
      <c r="N286" s="35"/>
      <c r="O286" s="35"/>
      <c r="P286" s="35"/>
      <c r="Q286" s="35"/>
      <c r="R286" s="35"/>
      <c r="S286" s="35"/>
      <c r="T286" s="65"/>
      <c r="AT286" s="17" t="s">
        <v>813</v>
      </c>
      <c r="AU286" s="17" t="s">
        <v>766</v>
      </c>
    </row>
    <row r="287" spans="2:51" s="12" customFormat="1" ht="13.5">
      <c r="B287" s="185"/>
      <c r="D287" s="172" t="s">
        <v>815</v>
      </c>
      <c r="E287" s="186" t="s">
        <v>707</v>
      </c>
      <c r="F287" s="187" t="s">
        <v>413</v>
      </c>
      <c r="H287" s="188" t="s">
        <v>707</v>
      </c>
      <c r="I287" s="189"/>
      <c r="L287" s="185"/>
      <c r="M287" s="190"/>
      <c r="N287" s="191"/>
      <c r="O287" s="191"/>
      <c r="P287" s="191"/>
      <c r="Q287" s="191"/>
      <c r="R287" s="191"/>
      <c r="S287" s="191"/>
      <c r="T287" s="192"/>
      <c r="AT287" s="188" t="s">
        <v>815</v>
      </c>
      <c r="AU287" s="188" t="s">
        <v>766</v>
      </c>
      <c r="AV287" s="12" t="s">
        <v>708</v>
      </c>
      <c r="AW287" s="12" t="s">
        <v>724</v>
      </c>
      <c r="AX287" s="12" t="s">
        <v>760</v>
      </c>
      <c r="AY287" s="188" t="s">
        <v>802</v>
      </c>
    </row>
    <row r="288" spans="2:51" s="11" customFormat="1" ht="13.5">
      <c r="B288" s="175"/>
      <c r="D288" s="172" t="s">
        <v>815</v>
      </c>
      <c r="E288" s="184" t="s">
        <v>707</v>
      </c>
      <c r="F288" s="193" t="s">
        <v>414</v>
      </c>
      <c r="H288" s="194">
        <v>10</v>
      </c>
      <c r="I288" s="180"/>
      <c r="L288" s="175"/>
      <c r="M288" s="181"/>
      <c r="N288" s="182"/>
      <c r="O288" s="182"/>
      <c r="P288" s="182"/>
      <c r="Q288" s="182"/>
      <c r="R288" s="182"/>
      <c r="S288" s="182"/>
      <c r="T288" s="183"/>
      <c r="AT288" s="184" t="s">
        <v>815</v>
      </c>
      <c r="AU288" s="184" t="s">
        <v>766</v>
      </c>
      <c r="AV288" s="11" t="s">
        <v>766</v>
      </c>
      <c r="AW288" s="11" t="s">
        <v>724</v>
      </c>
      <c r="AX288" s="11" t="s">
        <v>708</v>
      </c>
      <c r="AY288" s="184" t="s">
        <v>802</v>
      </c>
    </row>
    <row r="289" spans="2:51" s="12" customFormat="1" ht="13.5">
      <c r="B289" s="185"/>
      <c r="D289" s="176" t="s">
        <v>815</v>
      </c>
      <c r="E289" s="195" t="s">
        <v>707</v>
      </c>
      <c r="F289" s="196" t="s">
        <v>393</v>
      </c>
      <c r="H289" s="197" t="s">
        <v>707</v>
      </c>
      <c r="I289" s="189"/>
      <c r="L289" s="185"/>
      <c r="M289" s="190"/>
      <c r="N289" s="191"/>
      <c r="O289" s="191"/>
      <c r="P289" s="191"/>
      <c r="Q289" s="191"/>
      <c r="R289" s="191"/>
      <c r="S289" s="191"/>
      <c r="T289" s="192"/>
      <c r="AT289" s="188" t="s">
        <v>815</v>
      </c>
      <c r="AU289" s="188" t="s">
        <v>766</v>
      </c>
      <c r="AV289" s="12" t="s">
        <v>708</v>
      </c>
      <c r="AW289" s="12" t="s">
        <v>724</v>
      </c>
      <c r="AX289" s="12" t="s">
        <v>760</v>
      </c>
      <c r="AY289" s="188" t="s">
        <v>802</v>
      </c>
    </row>
    <row r="290" spans="2:65" s="1" customFormat="1" ht="22.5" customHeight="1">
      <c r="B290" s="159"/>
      <c r="C290" s="160" t="s">
        <v>415</v>
      </c>
      <c r="D290" s="160" t="s">
        <v>804</v>
      </c>
      <c r="E290" s="161" t="s">
        <v>416</v>
      </c>
      <c r="F290" s="162" t="s">
        <v>417</v>
      </c>
      <c r="G290" s="163" t="s">
        <v>252</v>
      </c>
      <c r="H290" s="164">
        <v>10</v>
      </c>
      <c r="I290" s="165"/>
      <c r="J290" s="166">
        <f>ROUND(I290*H290,2)</f>
        <v>0</v>
      </c>
      <c r="K290" s="162" t="s">
        <v>808</v>
      </c>
      <c r="L290" s="34"/>
      <c r="M290" s="167" t="s">
        <v>707</v>
      </c>
      <c r="N290" s="168" t="s">
        <v>731</v>
      </c>
      <c r="O290" s="35"/>
      <c r="P290" s="169">
        <f>O290*H290</f>
        <v>0</v>
      </c>
      <c r="Q290" s="169">
        <v>0.32974</v>
      </c>
      <c r="R290" s="169">
        <f>Q290*H290</f>
        <v>3.2973999999999997</v>
      </c>
      <c r="S290" s="169">
        <v>0</v>
      </c>
      <c r="T290" s="170">
        <f>S290*H290</f>
        <v>0</v>
      </c>
      <c r="AR290" s="17" t="s">
        <v>809</v>
      </c>
      <c r="AT290" s="17" t="s">
        <v>804</v>
      </c>
      <c r="AU290" s="17" t="s">
        <v>766</v>
      </c>
      <c r="AY290" s="17" t="s">
        <v>802</v>
      </c>
      <c r="BE290" s="171">
        <f>IF(N290="základní",J290,0)</f>
        <v>0</v>
      </c>
      <c r="BF290" s="171">
        <f>IF(N290="snížená",J290,0)</f>
        <v>0</v>
      </c>
      <c r="BG290" s="171">
        <f>IF(N290="zákl. přenesená",J290,0)</f>
        <v>0</v>
      </c>
      <c r="BH290" s="171">
        <f>IF(N290="sníž. přenesená",J290,0)</f>
        <v>0</v>
      </c>
      <c r="BI290" s="171">
        <f>IF(N290="nulová",J290,0)</f>
        <v>0</v>
      </c>
      <c r="BJ290" s="17" t="s">
        <v>708</v>
      </c>
      <c r="BK290" s="171">
        <f>ROUND(I290*H290,2)</f>
        <v>0</v>
      </c>
      <c r="BL290" s="17" t="s">
        <v>809</v>
      </c>
      <c r="BM290" s="17" t="s">
        <v>418</v>
      </c>
    </row>
    <row r="291" spans="2:47" s="1" customFormat="1" ht="13.5">
      <c r="B291" s="34"/>
      <c r="D291" s="172" t="s">
        <v>811</v>
      </c>
      <c r="F291" s="173" t="s">
        <v>417</v>
      </c>
      <c r="I291" s="131"/>
      <c r="L291" s="34"/>
      <c r="M291" s="64"/>
      <c r="N291" s="35"/>
      <c r="O291" s="35"/>
      <c r="P291" s="35"/>
      <c r="Q291" s="35"/>
      <c r="R291" s="35"/>
      <c r="S291" s="35"/>
      <c r="T291" s="65"/>
      <c r="AT291" s="17" t="s">
        <v>811</v>
      </c>
      <c r="AU291" s="17" t="s">
        <v>766</v>
      </c>
    </row>
    <row r="292" spans="2:47" s="1" customFormat="1" ht="108">
      <c r="B292" s="34"/>
      <c r="D292" s="172" t="s">
        <v>813</v>
      </c>
      <c r="F292" s="174" t="s">
        <v>390</v>
      </c>
      <c r="I292" s="131"/>
      <c r="L292" s="34"/>
      <c r="M292" s="64"/>
      <c r="N292" s="35"/>
      <c r="O292" s="35"/>
      <c r="P292" s="35"/>
      <c r="Q292" s="35"/>
      <c r="R292" s="35"/>
      <c r="S292" s="35"/>
      <c r="T292" s="65"/>
      <c r="AT292" s="17" t="s">
        <v>813</v>
      </c>
      <c r="AU292" s="17" t="s">
        <v>766</v>
      </c>
    </row>
    <row r="293" spans="2:51" s="12" customFormat="1" ht="13.5">
      <c r="B293" s="185"/>
      <c r="D293" s="172" t="s">
        <v>815</v>
      </c>
      <c r="E293" s="186" t="s">
        <v>707</v>
      </c>
      <c r="F293" s="187" t="s">
        <v>413</v>
      </c>
      <c r="H293" s="188" t="s">
        <v>707</v>
      </c>
      <c r="I293" s="189"/>
      <c r="L293" s="185"/>
      <c r="M293" s="190"/>
      <c r="N293" s="191"/>
      <c r="O293" s="191"/>
      <c r="P293" s="191"/>
      <c r="Q293" s="191"/>
      <c r="R293" s="191"/>
      <c r="S293" s="191"/>
      <c r="T293" s="192"/>
      <c r="AT293" s="188" t="s">
        <v>815</v>
      </c>
      <c r="AU293" s="188" t="s">
        <v>766</v>
      </c>
      <c r="AV293" s="12" t="s">
        <v>708</v>
      </c>
      <c r="AW293" s="12" t="s">
        <v>724</v>
      </c>
      <c r="AX293" s="12" t="s">
        <v>760</v>
      </c>
      <c r="AY293" s="188" t="s">
        <v>802</v>
      </c>
    </row>
    <row r="294" spans="2:51" s="11" customFormat="1" ht="13.5">
      <c r="B294" s="175"/>
      <c r="D294" s="172" t="s">
        <v>815</v>
      </c>
      <c r="E294" s="184" t="s">
        <v>707</v>
      </c>
      <c r="F294" s="193" t="s">
        <v>414</v>
      </c>
      <c r="H294" s="194">
        <v>10</v>
      </c>
      <c r="I294" s="180"/>
      <c r="L294" s="175"/>
      <c r="M294" s="181"/>
      <c r="N294" s="182"/>
      <c r="O294" s="182"/>
      <c r="P294" s="182"/>
      <c r="Q294" s="182"/>
      <c r="R294" s="182"/>
      <c r="S294" s="182"/>
      <c r="T294" s="183"/>
      <c r="AT294" s="184" t="s">
        <v>815</v>
      </c>
      <c r="AU294" s="184" t="s">
        <v>766</v>
      </c>
      <c r="AV294" s="11" t="s">
        <v>766</v>
      </c>
      <c r="AW294" s="11" t="s">
        <v>724</v>
      </c>
      <c r="AX294" s="11" t="s">
        <v>708</v>
      </c>
      <c r="AY294" s="184" t="s">
        <v>802</v>
      </c>
    </row>
    <row r="295" spans="2:51" s="12" customFormat="1" ht="13.5">
      <c r="B295" s="185"/>
      <c r="D295" s="176" t="s">
        <v>815</v>
      </c>
      <c r="E295" s="195" t="s">
        <v>707</v>
      </c>
      <c r="F295" s="196" t="s">
        <v>393</v>
      </c>
      <c r="H295" s="197" t="s">
        <v>707</v>
      </c>
      <c r="I295" s="189"/>
      <c r="L295" s="185"/>
      <c r="M295" s="190"/>
      <c r="N295" s="191"/>
      <c r="O295" s="191"/>
      <c r="P295" s="191"/>
      <c r="Q295" s="191"/>
      <c r="R295" s="191"/>
      <c r="S295" s="191"/>
      <c r="T295" s="192"/>
      <c r="AT295" s="188" t="s">
        <v>815</v>
      </c>
      <c r="AU295" s="188" t="s">
        <v>766</v>
      </c>
      <c r="AV295" s="12" t="s">
        <v>708</v>
      </c>
      <c r="AW295" s="12" t="s">
        <v>724</v>
      </c>
      <c r="AX295" s="12" t="s">
        <v>760</v>
      </c>
      <c r="AY295" s="188" t="s">
        <v>802</v>
      </c>
    </row>
    <row r="296" spans="2:65" s="1" customFormat="1" ht="31.5" customHeight="1">
      <c r="B296" s="159"/>
      <c r="C296" s="160" t="s">
        <v>419</v>
      </c>
      <c r="D296" s="160" t="s">
        <v>804</v>
      </c>
      <c r="E296" s="161" t="s">
        <v>420</v>
      </c>
      <c r="F296" s="162" t="s">
        <v>421</v>
      </c>
      <c r="G296" s="163" t="s">
        <v>252</v>
      </c>
      <c r="H296" s="164">
        <v>3</v>
      </c>
      <c r="I296" s="165"/>
      <c r="J296" s="166">
        <f>ROUND(I296*H296,2)</f>
        <v>0</v>
      </c>
      <c r="K296" s="162" t="s">
        <v>808</v>
      </c>
      <c r="L296" s="34"/>
      <c r="M296" s="167" t="s">
        <v>707</v>
      </c>
      <c r="N296" s="168" t="s">
        <v>731</v>
      </c>
      <c r="O296" s="35"/>
      <c r="P296" s="169">
        <f>O296*H296</f>
        <v>0</v>
      </c>
      <c r="Q296" s="169">
        <v>0.31108</v>
      </c>
      <c r="R296" s="169">
        <f>Q296*H296</f>
        <v>0.9332400000000001</v>
      </c>
      <c r="S296" s="169">
        <v>0</v>
      </c>
      <c r="T296" s="170">
        <f>S296*H296</f>
        <v>0</v>
      </c>
      <c r="AR296" s="17" t="s">
        <v>809</v>
      </c>
      <c r="AT296" s="17" t="s">
        <v>804</v>
      </c>
      <c r="AU296" s="17" t="s">
        <v>766</v>
      </c>
      <c r="AY296" s="17" t="s">
        <v>802</v>
      </c>
      <c r="BE296" s="171">
        <f>IF(N296="základní",J296,0)</f>
        <v>0</v>
      </c>
      <c r="BF296" s="171">
        <f>IF(N296="snížená",J296,0)</f>
        <v>0</v>
      </c>
      <c r="BG296" s="171">
        <f>IF(N296="zákl. přenesená",J296,0)</f>
        <v>0</v>
      </c>
      <c r="BH296" s="171">
        <f>IF(N296="sníž. přenesená",J296,0)</f>
        <v>0</v>
      </c>
      <c r="BI296" s="171">
        <f>IF(N296="nulová",J296,0)</f>
        <v>0</v>
      </c>
      <c r="BJ296" s="17" t="s">
        <v>708</v>
      </c>
      <c r="BK296" s="171">
        <f>ROUND(I296*H296,2)</f>
        <v>0</v>
      </c>
      <c r="BL296" s="17" t="s">
        <v>809</v>
      </c>
      <c r="BM296" s="17" t="s">
        <v>422</v>
      </c>
    </row>
    <row r="297" spans="2:47" s="1" customFormat="1" ht="27">
      <c r="B297" s="34"/>
      <c r="D297" s="172" t="s">
        <v>811</v>
      </c>
      <c r="F297" s="173" t="s">
        <v>423</v>
      </c>
      <c r="I297" s="131"/>
      <c r="L297" s="34"/>
      <c r="M297" s="64"/>
      <c r="N297" s="35"/>
      <c r="O297" s="35"/>
      <c r="P297" s="35"/>
      <c r="Q297" s="35"/>
      <c r="R297" s="35"/>
      <c r="S297" s="35"/>
      <c r="T297" s="65"/>
      <c r="AT297" s="17" t="s">
        <v>811</v>
      </c>
      <c r="AU297" s="17" t="s">
        <v>766</v>
      </c>
    </row>
    <row r="298" spans="2:47" s="1" customFormat="1" ht="108">
      <c r="B298" s="34"/>
      <c r="D298" s="172" t="s">
        <v>813</v>
      </c>
      <c r="F298" s="174" t="s">
        <v>390</v>
      </c>
      <c r="I298" s="131"/>
      <c r="L298" s="34"/>
      <c r="M298" s="64"/>
      <c r="N298" s="35"/>
      <c r="O298" s="35"/>
      <c r="P298" s="35"/>
      <c r="Q298" s="35"/>
      <c r="R298" s="35"/>
      <c r="S298" s="35"/>
      <c r="T298" s="65"/>
      <c r="AT298" s="17" t="s">
        <v>813</v>
      </c>
      <c r="AU298" s="17" t="s">
        <v>766</v>
      </c>
    </row>
    <row r="299" spans="2:51" s="12" customFormat="1" ht="13.5">
      <c r="B299" s="185"/>
      <c r="D299" s="172" t="s">
        <v>815</v>
      </c>
      <c r="E299" s="186" t="s">
        <v>707</v>
      </c>
      <c r="F299" s="187" t="s">
        <v>424</v>
      </c>
      <c r="H299" s="188" t="s">
        <v>707</v>
      </c>
      <c r="I299" s="189"/>
      <c r="L299" s="185"/>
      <c r="M299" s="190"/>
      <c r="N299" s="191"/>
      <c r="O299" s="191"/>
      <c r="P299" s="191"/>
      <c r="Q299" s="191"/>
      <c r="R299" s="191"/>
      <c r="S299" s="191"/>
      <c r="T299" s="192"/>
      <c r="AT299" s="188" t="s">
        <v>815</v>
      </c>
      <c r="AU299" s="188" t="s">
        <v>766</v>
      </c>
      <c r="AV299" s="12" t="s">
        <v>708</v>
      </c>
      <c r="AW299" s="12" t="s">
        <v>724</v>
      </c>
      <c r="AX299" s="12" t="s">
        <v>760</v>
      </c>
      <c r="AY299" s="188" t="s">
        <v>802</v>
      </c>
    </row>
    <row r="300" spans="2:51" s="11" customFormat="1" ht="13.5">
      <c r="B300" s="175"/>
      <c r="D300" s="172" t="s">
        <v>815</v>
      </c>
      <c r="E300" s="184" t="s">
        <v>707</v>
      </c>
      <c r="F300" s="193" t="s">
        <v>425</v>
      </c>
      <c r="H300" s="194">
        <v>3</v>
      </c>
      <c r="I300" s="180"/>
      <c r="L300" s="175"/>
      <c r="M300" s="181"/>
      <c r="N300" s="182"/>
      <c r="O300" s="182"/>
      <c r="P300" s="182"/>
      <c r="Q300" s="182"/>
      <c r="R300" s="182"/>
      <c r="S300" s="182"/>
      <c r="T300" s="183"/>
      <c r="AT300" s="184" t="s">
        <v>815</v>
      </c>
      <c r="AU300" s="184" t="s">
        <v>766</v>
      </c>
      <c r="AV300" s="11" t="s">
        <v>766</v>
      </c>
      <c r="AW300" s="11" t="s">
        <v>724</v>
      </c>
      <c r="AX300" s="11" t="s">
        <v>708</v>
      </c>
      <c r="AY300" s="184" t="s">
        <v>802</v>
      </c>
    </row>
    <row r="301" spans="2:51" s="12" customFormat="1" ht="13.5">
      <c r="B301" s="185"/>
      <c r="D301" s="176" t="s">
        <v>815</v>
      </c>
      <c r="E301" s="195" t="s">
        <v>707</v>
      </c>
      <c r="F301" s="196" t="s">
        <v>393</v>
      </c>
      <c r="H301" s="197" t="s">
        <v>707</v>
      </c>
      <c r="I301" s="189"/>
      <c r="L301" s="185"/>
      <c r="M301" s="190"/>
      <c r="N301" s="191"/>
      <c r="O301" s="191"/>
      <c r="P301" s="191"/>
      <c r="Q301" s="191"/>
      <c r="R301" s="191"/>
      <c r="S301" s="191"/>
      <c r="T301" s="192"/>
      <c r="AT301" s="188" t="s">
        <v>815</v>
      </c>
      <c r="AU301" s="188" t="s">
        <v>766</v>
      </c>
      <c r="AV301" s="12" t="s">
        <v>708</v>
      </c>
      <c r="AW301" s="12" t="s">
        <v>724</v>
      </c>
      <c r="AX301" s="12" t="s">
        <v>760</v>
      </c>
      <c r="AY301" s="188" t="s">
        <v>802</v>
      </c>
    </row>
    <row r="302" spans="2:65" s="1" customFormat="1" ht="31.5" customHeight="1">
      <c r="B302" s="159"/>
      <c r="C302" s="160" t="s">
        <v>426</v>
      </c>
      <c r="D302" s="160" t="s">
        <v>804</v>
      </c>
      <c r="E302" s="161" t="s">
        <v>427</v>
      </c>
      <c r="F302" s="162" t="s">
        <v>428</v>
      </c>
      <c r="G302" s="163" t="s">
        <v>252</v>
      </c>
      <c r="H302" s="164">
        <v>3</v>
      </c>
      <c r="I302" s="165"/>
      <c r="J302" s="166">
        <f>ROUND(I302*H302,2)</f>
        <v>0</v>
      </c>
      <c r="K302" s="162" t="s">
        <v>808</v>
      </c>
      <c r="L302" s="34"/>
      <c r="M302" s="167" t="s">
        <v>707</v>
      </c>
      <c r="N302" s="168" t="s">
        <v>731</v>
      </c>
      <c r="O302" s="35"/>
      <c r="P302" s="169">
        <f>O302*H302</f>
        <v>0</v>
      </c>
      <c r="Q302" s="169">
        <v>0.2647</v>
      </c>
      <c r="R302" s="169">
        <f>Q302*H302</f>
        <v>0.7941</v>
      </c>
      <c r="S302" s="169">
        <v>0</v>
      </c>
      <c r="T302" s="170">
        <f>S302*H302</f>
        <v>0</v>
      </c>
      <c r="AR302" s="17" t="s">
        <v>809</v>
      </c>
      <c r="AT302" s="17" t="s">
        <v>804</v>
      </c>
      <c r="AU302" s="17" t="s">
        <v>766</v>
      </c>
      <c r="AY302" s="17" t="s">
        <v>802</v>
      </c>
      <c r="BE302" s="171">
        <f>IF(N302="základní",J302,0)</f>
        <v>0</v>
      </c>
      <c r="BF302" s="171">
        <f>IF(N302="snížená",J302,0)</f>
        <v>0</v>
      </c>
      <c r="BG302" s="171">
        <f>IF(N302="zákl. přenesená",J302,0)</f>
        <v>0</v>
      </c>
      <c r="BH302" s="171">
        <f>IF(N302="sníž. přenesená",J302,0)</f>
        <v>0</v>
      </c>
      <c r="BI302" s="171">
        <f>IF(N302="nulová",J302,0)</f>
        <v>0</v>
      </c>
      <c r="BJ302" s="17" t="s">
        <v>708</v>
      </c>
      <c r="BK302" s="171">
        <f>ROUND(I302*H302,2)</f>
        <v>0</v>
      </c>
      <c r="BL302" s="17" t="s">
        <v>809</v>
      </c>
      <c r="BM302" s="17" t="s">
        <v>429</v>
      </c>
    </row>
    <row r="303" spans="2:47" s="1" customFormat="1" ht="27">
      <c r="B303" s="34"/>
      <c r="D303" s="172" t="s">
        <v>811</v>
      </c>
      <c r="F303" s="173" t="s">
        <v>430</v>
      </c>
      <c r="I303" s="131"/>
      <c r="L303" s="34"/>
      <c r="M303" s="64"/>
      <c r="N303" s="35"/>
      <c r="O303" s="35"/>
      <c r="P303" s="35"/>
      <c r="Q303" s="35"/>
      <c r="R303" s="35"/>
      <c r="S303" s="35"/>
      <c r="T303" s="65"/>
      <c r="AT303" s="17" t="s">
        <v>811</v>
      </c>
      <c r="AU303" s="17" t="s">
        <v>766</v>
      </c>
    </row>
    <row r="304" spans="2:47" s="1" customFormat="1" ht="108">
      <c r="B304" s="34"/>
      <c r="D304" s="172" t="s">
        <v>813</v>
      </c>
      <c r="F304" s="174" t="s">
        <v>390</v>
      </c>
      <c r="I304" s="131"/>
      <c r="L304" s="34"/>
      <c r="M304" s="64"/>
      <c r="N304" s="35"/>
      <c r="O304" s="35"/>
      <c r="P304" s="35"/>
      <c r="Q304" s="35"/>
      <c r="R304" s="35"/>
      <c r="S304" s="35"/>
      <c r="T304" s="65"/>
      <c r="AT304" s="17" t="s">
        <v>813</v>
      </c>
      <c r="AU304" s="17" t="s">
        <v>766</v>
      </c>
    </row>
    <row r="305" spans="2:51" s="12" customFormat="1" ht="13.5">
      <c r="B305" s="185"/>
      <c r="D305" s="172" t="s">
        <v>815</v>
      </c>
      <c r="E305" s="186" t="s">
        <v>707</v>
      </c>
      <c r="F305" s="187" t="s">
        <v>424</v>
      </c>
      <c r="H305" s="188" t="s">
        <v>707</v>
      </c>
      <c r="I305" s="189"/>
      <c r="L305" s="185"/>
      <c r="M305" s="190"/>
      <c r="N305" s="191"/>
      <c r="O305" s="191"/>
      <c r="P305" s="191"/>
      <c r="Q305" s="191"/>
      <c r="R305" s="191"/>
      <c r="S305" s="191"/>
      <c r="T305" s="192"/>
      <c r="AT305" s="188" t="s">
        <v>815</v>
      </c>
      <c r="AU305" s="188" t="s">
        <v>766</v>
      </c>
      <c r="AV305" s="12" t="s">
        <v>708</v>
      </c>
      <c r="AW305" s="12" t="s">
        <v>724</v>
      </c>
      <c r="AX305" s="12" t="s">
        <v>760</v>
      </c>
      <c r="AY305" s="188" t="s">
        <v>802</v>
      </c>
    </row>
    <row r="306" spans="2:51" s="11" customFormat="1" ht="13.5">
      <c r="B306" s="175"/>
      <c r="D306" s="172" t="s">
        <v>815</v>
      </c>
      <c r="E306" s="184" t="s">
        <v>707</v>
      </c>
      <c r="F306" s="193" t="s">
        <v>425</v>
      </c>
      <c r="H306" s="194">
        <v>3</v>
      </c>
      <c r="I306" s="180"/>
      <c r="L306" s="175"/>
      <c r="M306" s="181"/>
      <c r="N306" s="182"/>
      <c r="O306" s="182"/>
      <c r="P306" s="182"/>
      <c r="Q306" s="182"/>
      <c r="R306" s="182"/>
      <c r="S306" s="182"/>
      <c r="T306" s="183"/>
      <c r="AT306" s="184" t="s">
        <v>815</v>
      </c>
      <c r="AU306" s="184" t="s">
        <v>766</v>
      </c>
      <c r="AV306" s="11" t="s">
        <v>766</v>
      </c>
      <c r="AW306" s="11" t="s">
        <v>724</v>
      </c>
      <c r="AX306" s="11" t="s">
        <v>708</v>
      </c>
      <c r="AY306" s="184" t="s">
        <v>802</v>
      </c>
    </row>
    <row r="307" spans="2:51" s="12" customFormat="1" ht="13.5">
      <c r="B307" s="185"/>
      <c r="D307" s="176" t="s">
        <v>815</v>
      </c>
      <c r="E307" s="195" t="s">
        <v>707</v>
      </c>
      <c r="F307" s="196" t="s">
        <v>393</v>
      </c>
      <c r="H307" s="197" t="s">
        <v>707</v>
      </c>
      <c r="I307" s="189"/>
      <c r="L307" s="185"/>
      <c r="M307" s="190"/>
      <c r="N307" s="191"/>
      <c r="O307" s="191"/>
      <c r="P307" s="191"/>
      <c r="Q307" s="191"/>
      <c r="R307" s="191"/>
      <c r="S307" s="191"/>
      <c r="T307" s="192"/>
      <c r="AT307" s="188" t="s">
        <v>815</v>
      </c>
      <c r="AU307" s="188" t="s">
        <v>766</v>
      </c>
      <c r="AV307" s="12" t="s">
        <v>708</v>
      </c>
      <c r="AW307" s="12" t="s">
        <v>724</v>
      </c>
      <c r="AX307" s="12" t="s">
        <v>760</v>
      </c>
      <c r="AY307" s="188" t="s">
        <v>802</v>
      </c>
    </row>
    <row r="308" spans="2:65" s="1" customFormat="1" ht="22.5" customHeight="1">
      <c r="B308" s="159"/>
      <c r="C308" s="160" t="s">
        <v>431</v>
      </c>
      <c r="D308" s="160" t="s">
        <v>804</v>
      </c>
      <c r="E308" s="161" t="s">
        <v>432</v>
      </c>
      <c r="F308" s="162" t="s">
        <v>433</v>
      </c>
      <c r="G308" s="163" t="s">
        <v>847</v>
      </c>
      <c r="H308" s="164">
        <v>4.5</v>
      </c>
      <c r="I308" s="165"/>
      <c r="J308" s="166">
        <f>ROUND(I308*H308,2)</f>
        <v>0</v>
      </c>
      <c r="K308" s="162" t="s">
        <v>808</v>
      </c>
      <c r="L308" s="34"/>
      <c r="M308" s="167" t="s">
        <v>707</v>
      </c>
      <c r="N308" s="168" t="s">
        <v>731</v>
      </c>
      <c r="O308" s="35"/>
      <c r="P308" s="169">
        <f>O308*H308</f>
        <v>0</v>
      </c>
      <c r="Q308" s="169">
        <v>0</v>
      </c>
      <c r="R308" s="169">
        <f>Q308*H308</f>
        <v>0</v>
      </c>
      <c r="S308" s="169">
        <v>0</v>
      </c>
      <c r="T308" s="170">
        <f>S308*H308</f>
        <v>0</v>
      </c>
      <c r="AR308" s="17" t="s">
        <v>809</v>
      </c>
      <c r="AT308" s="17" t="s">
        <v>804</v>
      </c>
      <c r="AU308" s="17" t="s">
        <v>766</v>
      </c>
      <c r="AY308" s="17" t="s">
        <v>802</v>
      </c>
      <c r="BE308" s="171">
        <f>IF(N308="základní",J308,0)</f>
        <v>0</v>
      </c>
      <c r="BF308" s="171">
        <f>IF(N308="snížená",J308,0)</f>
        <v>0</v>
      </c>
      <c r="BG308" s="171">
        <f>IF(N308="zákl. přenesená",J308,0)</f>
        <v>0</v>
      </c>
      <c r="BH308" s="171">
        <f>IF(N308="sníž. přenesená",J308,0)</f>
        <v>0</v>
      </c>
      <c r="BI308" s="171">
        <f>IF(N308="nulová",J308,0)</f>
        <v>0</v>
      </c>
      <c r="BJ308" s="17" t="s">
        <v>708</v>
      </c>
      <c r="BK308" s="171">
        <f>ROUND(I308*H308,2)</f>
        <v>0</v>
      </c>
      <c r="BL308" s="17" t="s">
        <v>809</v>
      </c>
      <c r="BM308" s="17" t="s">
        <v>434</v>
      </c>
    </row>
    <row r="309" spans="2:47" s="1" customFormat="1" ht="13.5">
      <c r="B309" s="34"/>
      <c r="D309" s="172" t="s">
        <v>811</v>
      </c>
      <c r="F309" s="173" t="s">
        <v>435</v>
      </c>
      <c r="I309" s="131"/>
      <c r="L309" s="34"/>
      <c r="M309" s="64"/>
      <c r="N309" s="35"/>
      <c r="O309" s="35"/>
      <c r="P309" s="35"/>
      <c r="Q309" s="35"/>
      <c r="R309" s="35"/>
      <c r="S309" s="35"/>
      <c r="T309" s="65"/>
      <c r="AT309" s="17" t="s">
        <v>811</v>
      </c>
      <c r="AU309" s="17" t="s">
        <v>766</v>
      </c>
    </row>
    <row r="310" spans="2:47" s="1" customFormat="1" ht="40.5">
      <c r="B310" s="34"/>
      <c r="D310" s="172" t="s">
        <v>813</v>
      </c>
      <c r="F310" s="174" t="s">
        <v>436</v>
      </c>
      <c r="I310" s="131"/>
      <c r="L310" s="34"/>
      <c r="M310" s="64"/>
      <c r="N310" s="35"/>
      <c r="O310" s="35"/>
      <c r="P310" s="35"/>
      <c r="Q310" s="35"/>
      <c r="R310" s="35"/>
      <c r="S310" s="35"/>
      <c r="T310" s="65"/>
      <c r="AT310" s="17" t="s">
        <v>813</v>
      </c>
      <c r="AU310" s="17" t="s">
        <v>766</v>
      </c>
    </row>
    <row r="311" spans="2:51" s="11" customFormat="1" ht="13.5">
      <c r="B311" s="175"/>
      <c r="D311" s="172" t="s">
        <v>815</v>
      </c>
      <c r="E311" s="184" t="s">
        <v>707</v>
      </c>
      <c r="F311" s="193" t="s">
        <v>437</v>
      </c>
      <c r="H311" s="194">
        <v>4.5</v>
      </c>
      <c r="I311" s="180"/>
      <c r="L311" s="175"/>
      <c r="M311" s="181"/>
      <c r="N311" s="182"/>
      <c r="O311" s="182"/>
      <c r="P311" s="182"/>
      <c r="Q311" s="182"/>
      <c r="R311" s="182"/>
      <c r="S311" s="182"/>
      <c r="T311" s="183"/>
      <c r="AT311" s="184" t="s">
        <v>815</v>
      </c>
      <c r="AU311" s="184" t="s">
        <v>766</v>
      </c>
      <c r="AV311" s="11" t="s">
        <v>766</v>
      </c>
      <c r="AW311" s="11" t="s">
        <v>724</v>
      </c>
      <c r="AX311" s="11" t="s">
        <v>708</v>
      </c>
      <c r="AY311" s="184" t="s">
        <v>802</v>
      </c>
    </row>
    <row r="312" spans="2:63" s="10" customFormat="1" ht="29.25" customHeight="1">
      <c r="B312" s="145"/>
      <c r="D312" s="156" t="s">
        <v>759</v>
      </c>
      <c r="E312" s="157" t="s">
        <v>866</v>
      </c>
      <c r="F312" s="157" t="s">
        <v>438</v>
      </c>
      <c r="I312" s="148"/>
      <c r="J312" s="158">
        <f>BK312</f>
        <v>0</v>
      </c>
      <c r="L312" s="145"/>
      <c r="M312" s="150"/>
      <c r="N312" s="151"/>
      <c r="O312" s="151"/>
      <c r="P312" s="152">
        <f>SUM(P313:P443)</f>
        <v>0</v>
      </c>
      <c r="Q312" s="151"/>
      <c r="R312" s="152">
        <f>SUM(R313:R443)</f>
        <v>7.2702675</v>
      </c>
      <c r="S312" s="151"/>
      <c r="T312" s="153">
        <f>SUM(T313:T443)</f>
        <v>158.0155</v>
      </c>
      <c r="AR312" s="146" t="s">
        <v>708</v>
      </c>
      <c r="AT312" s="154" t="s">
        <v>759</v>
      </c>
      <c r="AU312" s="154" t="s">
        <v>708</v>
      </c>
      <c r="AY312" s="146" t="s">
        <v>802</v>
      </c>
      <c r="BK312" s="155">
        <f>SUM(BK313:BK443)</f>
        <v>0</v>
      </c>
    </row>
    <row r="313" spans="2:65" s="1" customFormat="1" ht="22.5" customHeight="1">
      <c r="B313" s="159"/>
      <c r="C313" s="160" t="s">
        <v>439</v>
      </c>
      <c r="D313" s="160" t="s">
        <v>804</v>
      </c>
      <c r="E313" s="161" t="s">
        <v>440</v>
      </c>
      <c r="F313" s="162" t="s">
        <v>441</v>
      </c>
      <c r="G313" s="163" t="s">
        <v>252</v>
      </c>
      <c r="H313" s="164">
        <v>25</v>
      </c>
      <c r="I313" s="165"/>
      <c r="J313" s="166">
        <f>ROUND(I313*H313,2)</f>
        <v>0</v>
      </c>
      <c r="K313" s="162" t="s">
        <v>808</v>
      </c>
      <c r="L313" s="34"/>
      <c r="M313" s="167" t="s">
        <v>707</v>
      </c>
      <c r="N313" s="168" t="s">
        <v>731</v>
      </c>
      <c r="O313" s="35"/>
      <c r="P313" s="169">
        <f>O313*H313</f>
        <v>0</v>
      </c>
      <c r="Q313" s="169">
        <v>0</v>
      </c>
      <c r="R313" s="169">
        <f>Q313*H313</f>
        <v>0</v>
      </c>
      <c r="S313" s="169">
        <v>0</v>
      </c>
      <c r="T313" s="170">
        <f>S313*H313</f>
        <v>0</v>
      </c>
      <c r="AR313" s="17" t="s">
        <v>809</v>
      </c>
      <c r="AT313" s="17" t="s">
        <v>804</v>
      </c>
      <c r="AU313" s="17" t="s">
        <v>766</v>
      </c>
      <c r="AY313" s="17" t="s">
        <v>802</v>
      </c>
      <c r="BE313" s="171">
        <f>IF(N313="základní",J313,0)</f>
        <v>0</v>
      </c>
      <c r="BF313" s="171">
        <f>IF(N313="snížená",J313,0)</f>
        <v>0</v>
      </c>
      <c r="BG313" s="171">
        <f>IF(N313="zákl. přenesená",J313,0)</f>
        <v>0</v>
      </c>
      <c r="BH313" s="171">
        <f>IF(N313="sníž. přenesená",J313,0)</f>
        <v>0</v>
      </c>
      <c r="BI313" s="171">
        <f>IF(N313="nulová",J313,0)</f>
        <v>0</v>
      </c>
      <c r="BJ313" s="17" t="s">
        <v>708</v>
      </c>
      <c r="BK313" s="171">
        <f>ROUND(I313*H313,2)</f>
        <v>0</v>
      </c>
      <c r="BL313" s="17" t="s">
        <v>809</v>
      </c>
      <c r="BM313" s="17" t="s">
        <v>442</v>
      </c>
    </row>
    <row r="314" spans="2:47" s="1" customFormat="1" ht="27">
      <c r="B314" s="34"/>
      <c r="D314" s="172" t="s">
        <v>811</v>
      </c>
      <c r="F314" s="173" t="s">
        <v>443</v>
      </c>
      <c r="I314" s="131"/>
      <c r="L314" s="34"/>
      <c r="M314" s="64"/>
      <c r="N314" s="35"/>
      <c r="O314" s="35"/>
      <c r="P314" s="35"/>
      <c r="Q314" s="35"/>
      <c r="R314" s="35"/>
      <c r="S314" s="35"/>
      <c r="T314" s="65"/>
      <c r="AT314" s="17" t="s">
        <v>811</v>
      </c>
      <c r="AU314" s="17" t="s">
        <v>766</v>
      </c>
    </row>
    <row r="315" spans="2:47" s="1" customFormat="1" ht="27">
      <c r="B315" s="34"/>
      <c r="D315" s="172" t="s">
        <v>813</v>
      </c>
      <c r="F315" s="174" t="s">
        <v>444</v>
      </c>
      <c r="I315" s="131"/>
      <c r="L315" s="34"/>
      <c r="M315" s="64"/>
      <c r="N315" s="35"/>
      <c r="O315" s="35"/>
      <c r="P315" s="35"/>
      <c r="Q315" s="35"/>
      <c r="R315" s="35"/>
      <c r="S315" s="35"/>
      <c r="T315" s="65"/>
      <c r="AT315" s="17" t="s">
        <v>813</v>
      </c>
      <c r="AU315" s="17" t="s">
        <v>766</v>
      </c>
    </row>
    <row r="316" spans="2:51" s="12" customFormat="1" ht="13.5">
      <c r="B316" s="185"/>
      <c r="D316" s="172" t="s">
        <v>815</v>
      </c>
      <c r="E316" s="186" t="s">
        <v>707</v>
      </c>
      <c r="F316" s="187" t="s">
        <v>445</v>
      </c>
      <c r="H316" s="188" t="s">
        <v>707</v>
      </c>
      <c r="I316" s="189"/>
      <c r="L316" s="185"/>
      <c r="M316" s="190"/>
      <c r="N316" s="191"/>
      <c r="O316" s="191"/>
      <c r="P316" s="191"/>
      <c r="Q316" s="191"/>
      <c r="R316" s="191"/>
      <c r="S316" s="191"/>
      <c r="T316" s="192"/>
      <c r="AT316" s="188" t="s">
        <v>815</v>
      </c>
      <c r="AU316" s="188" t="s">
        <v>766</v>
      </c>
      <c r="AV316" s="12" t="s">
        <v>708</v>
      </c>
      <c r="AW316" s="12" t="s">
        <v>724</v>
      </c>
      <c r="AX316" s="12" t="s">
        <v>760</v>
      </c>
      <c r="AY316" s="188" t="s">
        <v>802</v>
      </c>
    </row>
    <row r="317" spans="2:51" s="11" customFormat="1" ht="13.5">
      <c r="B317" s="175"/>
      <c r="D317" s="172" t="s">
        <v>815</v>
      </c>
      <c r="E317" s="184" t="s">
        <v>707</v>
      </c>
      <c r="F317" s="193" t="s">
        <v>446</v>
      </c>
      <c r="H317" s="194">
        <v>25</v>
      </c>
      <c r="I317" s="180"/>
      <c r="L317" s="175"/>
      <c r="M317" s="181"/>
      <c r="N317" s="182"/>
      <c r="O317" s="182"/>
      <c r="P317" s="182"/>
      <c r="Q317" s="182"/>
      <c r="R317" s="182"/>
      <c r="S317" s="182"/>
      <c r="T317" s="183"/>
      <c r="AT317" s="184" t="s">
        <v>815</v>
      </c>
      <c r="AU317" s="184" t="s">
        <v>766</v>
      </c>
      <c r="AV317" s="11" t="s">
        <v>766</v>
      </c>
      <c r="AW317" s="11" t="s">
        <v>724</v>
      </c>
      <c r="AX317" s="11" t="s">
        <v>708</v>
      </c>
      <c r="AY317" s="184" t="s">
        <v>802</v>
      </c>
    </row>
    <row r="318" spans="2:51" s="12" customFormat="1" ht="13.5">
      <c r="B318" s="185"/>
      <c r="D318" s="176" t="s">
        <v>815</v>
      </c>
      <c r="E318" s="195" t="s">
        <v>707</v>
      </c>
      <c r="F318" s="196" t="s">
        <v>447</v>
      </c>
      <c r="H318" s="197" t="s">
        <v>707</v>
      </c>
      <c r="I318" s="189"/>
      <c r="L318" s="185"/>
      <c r="M318" s="190"/>
      <c r="N318" s="191"/>
      <c r="O318" s="191"/>
      <c r="P318" s="191"/>
      <c r="Q318" s="191"/>
      <c r="R318" s="191"/>
      <c r="S318" s="191"/>
      <c r="T318" s="192"/>
      <c r="AT318" s="188" t="s">
        <v>815</v>
      </c>
      <c r="AU318" s="188" t="s">
        <v>766</v>
      </c>
      <c r="AV318" s="12" t="s">
        <v>708</v>
      </c>
      <c r="AW318" s="12" t="s">
        <v>724</v>
      </c>
      <c r="AX318" s="12" t="s">
        <v>760</v>
      </c>
      <c r="AY318" s="188" t="s">
        <v>802</v>
      </c>
    </row>
    <row r="319" spans="2:65" s="1" customFormat="1" ht="22.5" customHeight="1">
      <c r="B319" s="159"/>
      <c r="C319" s="160" t="s">
        <v>448</v>
      </c>
      <c r="D319" s="160" t="s">
        <v>804</v>
      </c>
      <c r="E319" s="161" t="s">
        <v>449</v>
      </c>
      <c r="F319" s="162" t="s">
        <v>450</v>
      </c>
      <c r="G319" s="163" t="s">
        <v>252</v>
      </c>
      <c r="H319" s="164">
        <v>750</v>
      </c>
      <c r="I319" s="165"/>
      <c r="J319" s="166">
        <f>ROUND(I319*H319,2)</f>
        <v>0</v>
      </c>
      <c r="K319" s="162" t="s">
        <v>808</v>
      </c>
      <c r="L319" s="34"/>
      <c r="M319" s="167" t="s">
        <v>707</v>
      </c>
      <c r="N319" s="168" t="s">
        <v>731</v>
      </c>
      <c r="O319" s="35"/>
      <c r="P319" s="169">
        <f>O319*H319</f>
        <v>0</v>
      </c>
      <c r="Q319" s="169">
        <v>0</v>
      </c>
      <c r="R319" s="169">
        <f>Q319*H319</f>
        <v>0</v>
      </c>
      <c r="S319" s="169">
        <v>0</v>
      </c>
      <c r="T319" s="170">
        <f>S319*H319</f>
        <v>0</v>
      </c>
      <c r="AR319" s="17" t="s">
        <v>809</v>
      </c>
      <c r="AT319" s="17" t="s">
        <v>804</v>
      </c>
      <c r="AU319" s="17" t="s">
        <v>766</v>
      </c>
      <c r="AY319" s="17" t="s">
        <v>802</v>
      </c>
      <c r="BE319" s="171">
        <f>IF(N319="základní",J319,0)</f>
        <v>0</v>
      </c>
      <c r="BF319" s="171">
        <f>IF(N319="snížená",J319,0)</f>
        <v>0</v>
      </c>
      <c r="BG319" s="171">
        <f>IF(N319="zákl. přenesená",J319,0)</f>
        <v>0</v>
      </c>
      <c r="BH319" s="171">
        <f>IF(N319="sníž. přenesená",J319,0)</f>
        <v>0</v>
      </c>
      <c r="BI319" s="171">
        <f>IF(N319="nulová",J319,0)</f>
        <v>0</v>
      </c>
      <c r="BJ319" s="17" t="s">
        <v>708</v>
      </c>
      <c r="BK319" s="171">
        <f>ROUND(I319*H319,2)</f>
        <v>0</v>
      </c>
      <c r="BL319" s="17" t="s">
        <v>809</v>
      </c>
      <c r="BM319" s="17" t="s">
        <v>451</v>
      </c>
    </row>
    <row r="320" spans="2:47" s="1" customFormat="1" ht="27">
      <c r="B320" s="34"/>
      <c r="D320" s="172" t="s">
        <v>811</v>
      </c>
      <c r="F320" s="173" t="s">
        <v>452</v>
      </c>
      <c r="I320" s="131"/>
      <c r="L320" s="34"/>
      <c r="M320" s="64"/>
      <c r="N320" s="35"/>
      <c r="O320" s="35"/>
      <c r="P320" s="35"/>
      <c r="Q320" s="35"/>
      <c r="R320" s="35"/>
      <c r="S320" s="35"/>
      <c r="T320" s="65"/>
      <c r="AT320" s="17" t="s">
        <v>811</v>
      </c>
      <c r="AU320" s="17" t="s">
        <v>766</v>
      </c>
    </row>
    <row r="321" spans="2:47" s="1" customFormat="1" ht="27">
      <c r="B321" s="34"/>
      <c r="D321" s="172" t="s">
        <v>813</v>
      </c>
      <c r="F321" s="174" t="s">
        <v>444</v>
      </c>
      <c r="I321" s="131"/>
      <c r="L321" s="34"/>
      <c r="M321" s="64"/>
      <c r="N321" s="35"/>
      <c r="O321" s="35"/>
      <c r="P321" s="35"/>
      <c r="Q321" s="35"/>
      <c r="R321" s="35"/>
      <c r="S321" s="35"/>
      <c r="T321" s="65"/>
      <c r="AT321" s="17" t="s">
        <v>813</v>
      </c>
      <c r="AU321" s="17" t="s">
        <v>766</v>
      </c>
    </row>
    <row r="322" spans="2:51" s="12" customFormat="1" ht="13.5">
      <c r="B322" s="185"/>
      <c r="D322" s="172" t="s">
        <v>815</v>
      </c>
      <c r="E322" s="186" t="s">
        <v>707</v>
      </c>
      <c r="F322" s="187" t="s">
        <v>453</v>
      </c>
      <c r="H322" s="188" t="s">
        <v>707</v>
      </c>
      <c r="I322" s="189"/>
      <c r="L322" s="185"/>
      <c r="M322" s="190"/>
      <c r="N322" s="191"/>
      <c r="O322" s="191"/>
      <c r="P322" s="191"/>
      <c r="Q322" s="191"/>
      <c r="R322" s="191"/>
      <c r="S322" s="191"/>
      <c r="T322" s="192"/>
      <c r="AT322" s="188" t="s">
        <v>815</v>
      </c>
      <c r="AU322" s="188" t="s">
        <v>766</v>
      </c>
      <c r="AV322" s="12" t="s">
        <v>708</v>
      </c>
      <c r="AW322" s="12" t="s">
        <v>724</v>
      </c>
      <c r="AX322" s="12" t="s">
        <v>760</v>
      </c>
      <c r="AY322" s="188" t="s">
        <v>802</v>
      </c>
    </row>
    <row r="323" spans="2:51" s="11" customFormat="1" ht="13.5">
      <c r="B323" s="175"/>
      <c r="D323" s="176" t="s">
        <v>815</v>
      </c>
      <c r="E323" s="177" t="s">
        <v>707</v>
      </c>
      <c r="F323" s="178" t="s">
        <v>454</v>
      </c>
      <c r="H323" s="179">
        <v>750</v>
      </c>
      <c r="I323" s="180"/>
      <c r="L323" s="175"/>
      <c r="M323" s="181"/>
      <c r="N323" s="182"/>
      <c r="O323" s="182"/>
      <c r="P323" s="182"/>
      <c r="Q323" s="182"/>
      <c r="R323" s="182"/>
      <c r="S323" s="182"/>
      <c r="T323" s="183"/>
      <c r="AT323" s="184" t="s">
        <v>815</v>
      </c>
      <c r="AU323" s="184" t="s">
        <v>766</v>
      </c>
      <c r="AV323" s="11" t="s">
        <v>766</v>
      </c>
      <c r="AW323" s="11" t="s">
        <v>724</v>
      </c>
      <c r="AX323" s="11" t="s">
        <v>708</v>
      </c>
      <c r="AY323" s="184" t="s">
        <v>802</v>
      </c>
    </row>
    <row r="324" spans="2:65" s="1" customFormat="1" ht="22.5" customHeight="1">
      <c r="B324" s="159"/>
      <c r="C324" s="160" t="s">
        <v>455</v>
      </c>
      <c r="D324" s="160" t="s">
        <v>804</v>
      </c>
      <c r="E324" s="161" t="s">
        <v>456</v>
      </c>
      <c r="F324" s="162" t="s">
        <v>457</v>
      </c>
      <c r="G324" s="163" t="s">
        <v>252</v>
      </c>
      <c r="H324" s="164">
        <v>25</v>
      </c>
      <c r="I324" s="165"/>
      <c r="J324" s="166">
        <f>ROUND(I324*H324,2)</f>
        <v>0</v>
      </c>
      <c r="K324" s="162" t="s">
        <v>808</v>
      </c>
      <c r="L324" s="34"/>
      <c r="M324" s="167" t="s">
        <v>707</v>
      </c>
      <c r="N324" s="168" t="s">
        <v>731</v>
      </c>
      <c r="O324" s="35"/>
      <c r="P324" s="169">
        <f>O324*H324</f>
        <v>0</v>
      </c>
      <c r="Q324" s="169">
        <v>0</v>
      </c>
      <c r="R324" s="169">
        <f>Q324*H324</f>
        <v>0</v>
      </c>
      <c r="S324" s="169">
        <v>0</v>
      </c>
      <c r="T324" s="170">
        <f>S324*H324</f>
        <v>0</v>
      </c>
      <c r="AR324" s="17" t="s">
        <v>809</v>
      </c>
      <c r="AT324" s="17" t="s">
        <v>804</v>
      </c>
      <c r="AU324" s="17" t="s">
        <v>766</v>
      </c>
      <c r="AY324" s="17" t="s">
        <v>802</v>
      </c>
      <c r="BE324" s="171">
        <f>IF(N324="základní",J324,0)</f>
        <v>0</v>
      </c>
      <c r="BF324" s="171">
        <f>IF(N324="snížená",J324,0)</f>
        <v>0</v>
      </c>
      <c r="BG324" s="171">
        <f>IF(N324="zákl. přenesená",J324,0)</f>
        <v>0</v>
      </c>
      <c r="BH324" s="171">
        <f>IF(N324="sníž. přenesená",J324,0)</f>
        <v>0</v>
      </c>
      <c r="BI324" s="171">
        <f>IF(N324="nulová",J324,0)</f>
        <v>0</v>
      </c>
      <c r="BJ324" s="17" t="s">
        <v>708</v>
      </c>
      <c r="BK324" s="171">
        <f>ROUND(I324*H324,2)</f>
        <v>0</v>
      </c>
      <c r="BL324" s="17" t="s">
        <v>809</v>
      </c>
      <c r="BM324" s="17" t="s">
        <v>458</v>
      </c>
    </row>
    <row r="325" spans="2:47" s="1" customFormat="1" ht="13.5">
      <c r="B325" s="34"/>
      <c r="D325" s="172" t="s">
        <v>811</v>
      </c>
      <c r="F325" s="173" t="s">
        <v>459</v>
      </c>
      <c r="I325" s="131"/>
      <c r="L325" s="34"/>
      <c r="M325" s="64"/>
      <c r="N325" s="35"/>
      <c r="O325" s="35"/>
      <c r="P325" s="35"/>
      <c r="Q325" s="35"/>
      <c r="R325" s="35"/>
      <c r="S325" s="35"/>
      <c r="T325" s="65"/>
      <c r="AT325" s="17" t="s">
        <v>811</v>
      </c>
      <c r="AU325" s="17" t="s">
        <v>766</v>
      </c>
    </row>
    <row r="326" spans="2:47" s="1" customFormat="1" ht="27">
      <c r="B326" s="34"/>
      <c r="D326" s="172" t="s">
        <v>813</v>
      </c>
      <c r="F326" s="174" t="s">
        <v>460</v>
      </c>
      <c r="I326" s="131"/>
      <c r="L326" s="34"/>
      <c r="M326" s="64"/>
      <c r="N326" s="35"/>
      <c r="O326" s="35"/>
      <c r="P326" s="35"/>
      <c r="Q326" s="35"/>
      <c r="R326" s="35"/>
      <c r="S326" s="35"/>
      <c r="T326" s="65"/>
      <c r="AT326" s="17" t="s">
        <v>813</v>
      </c>
      <c r="AU326" s="17" t="s">
        <v>766</v>
      </c>
    </row>
    <row r="327" spans="2:51" s="12" customFormat="1" ht="13.5">
      <c r="B327" s="185"/>
      <c r="D327" s="172" t="s">
        <v>815</v>
      </c>
      <c r="E327" s="186" t="s">
        <v>707</v>
      </c>
      <c r="F327" s="187" t="s">
        <v>445</v>
      </c>
      <c r="H327" s="188" t="s">
        <v>707</v>
      </c>
      <c r="I327" s="189"/>
      <c r="L327" s="185"/>
      <c r="M327" s="190"/>
      <c r="N327" s="191"/>
      <c r="O327" s="191"/>
      <c r="P327" s="191"/>
      <c r="Q327" s="191"/>
      <c r="R327" s="191"/>
      <c r="S327" s="191"/>
      <c r="T327" s="192"/>
      <c r="AT327" s="188" t="s">
        <v>815</v>
      </c>
      <c r="AU327" s="188" t="s">
        <v>766</v>
      </c>
      <c r="AV327" s="12" t="s">
        <v>708</v>
      </c>
      <c r="AW327" s="12" t="s">
        <v>724</v>
      </c>
      <c r="AX327" s="12" t="s">
        <v>760</v>
      </c>
      <c r="AY327" s="188" t="s">
        <v>802</v>
      </c>
    </row>
    <row r="328" spans="2:51" s="11" customFormat="1" ht="13.5">
      <c r="B328" s="175"/>
      <c r="D328" s="172" t="s">
        <v>815</v>
      </c>
      <c r="E328" s="184" t="s">
        <v>707</v>
      </c>
      <c r="F328" s="193" t="s">
        <v>461</v>
      </c>
      <c r="H328" s="194">
        <v>25</v>
      </c>
      <c r="I328" s="180"/>
      <c r="L328" s="175"/>
      <c r="M328" s="181"/>
      <c r="N328" s="182"/>
      <c r="O328" s="182"/>
      <c r="P328" s="182"/>
      <c r="Q328" s="182"/>
      <c r="R328" s="182"/>
      <c r="S328" s="182"/>
      <c r="T328" s="183"/>
      <c r="AT328" s="184" t="s">
        <v>815</v>
      </c>
      <c r="AU328" s="184" t="s">
        <v>766</v>
      </c>
      <c r="AV328" s="11" t="s">
        <v>766</v>
      </c>
      <c r="AW328" s="11" t="s">
        <v>724</v>
      </c>
      <c r="AX328" s="11" t="s">
        <v>708</v>
      </c>
      <c r="AY328" s="184" t="s">
        <v>802</v>
      </c>
    </row>
    <row r="329" spans="2:51" s="12" customFormat="1" ht="13.5">
      <c r="B329" s="185"/>
      <c r="D329" s="176" t="s">
        <v>815</v>
      </c>
      <c r="E329" s="195" t="s">
        <v>707</v>
      </c>
      <c r="F329" s="196" t="s">
        <v>462</v>
      </c>
      <c r="H329" s="197" t="s">
        <v>707</v>
      </c>
      <c r="I329" s="189"/>
      <c r="L329" s="185"/>
      <c r="M329" s="190"/>
      <c r="N329" s="191"/>
      <c r="O329" s="191"/>
      <c r="P329" s="191"/>
      <c r="Q329" s="191"/>
      <c r="R329" s="191"/>
      <c r="S329" s="191"/>
      <c r="T329" s="192"/>
      <c r="AT329" s="188" t="s">
        <v>815</v>
      </c>
      <c r="AU329" s="188" t="s">
        <v>766</v>
      </c>
      <c r="AV329" s="12" t="s">
        <v>708</v>
      </c>
      <c r="AW329" s="12" t="s">
        <v>724</v>
      </c>
      <c r="AX329" s="12" t="s">
        <v>760</v>
      </c>
      <c r="AY329" s="188" t="s">
        <v>802</v>
      </c>
    </row>
    <row r="330" spans="2:65" s="1" customFormat="1" ht="22.5" customHeight="1">
      <c r="B330" s="159"/>
      <c r="C330" s="160" t="s">
        <v>463</v>
      </c>
      <c r="D330" s="160" t="s">
        <v>804</v>
      </c>
      <c r="E330" s="161" t="s">
        <v>464</v>
      </c>
      <c r="F330" s="162" t="s">
        <v>465</v>
      </c>
      <c r="G330" s="163" t="s">
        <v>252</v>
      </c>
      <c r="H330" s="164">
        <v>375</v>
      </c>
      <c r="I330" s="165"/>
      <c r="J330" s="166">
        <f>ROUND(I330*H330,2)</f>
        <v>0</v>
      </c>
      <c r="K330" s="162" t="s">
        <v>808</v>
      </c>
      <c r="L330" s="34"/>
      <c r="M330" s="167" t="s">
        <v>707</v>
      </c>
      <c r="N330" s="168" t="s">
        <v>731</v>
      </c>
      <c r="O330" s="35"/>
      <c r="P330" s="169">
        <f>O330*H330</f>
        <v>0</v>
      </c>
      <c r="Q330" s="169">
        <v>0</v>
      </c>
      <c r="R330" s="169">
        <f>Q330*H330</f>
        <v>0</v>
      </c>
      <c r="S330" s="169">
        <v>0</v>
      </c>
      <c r="T330" s="170">
        <f>S330*H330</f>
        <v>0</v>
      </c>
      <c r="AR330" s="17" t="s">
        <v>809</v>
      </c>
      <c r="AT330" s="17" t="s">
        <v>804</v>
      </c>
      <c r="AU330" s="17" t="s">
        <v>766</v>
      </c>
      <c r="AY330" s="17" t="s">
        <v>802</v>
      </c>
      <c r="BE330" s="171">
        <f>IF(N330="základní",J330,0)</f>
        <v>0</v>
      </c>
      <c r="BF330" s="171">
        <f>IF(N330="snížená",J330,0)</f>
        <v>0</v>
      </c>
      <c r="BG330" s="171">
        <f>IF(N330="zákl. přenesená",J330,0)</f>
        <v>0</v>
      </c>
      <c r="BH330" s="171">
        <f>IF(N330="sníž. přenesená",J330,0)</f>
        <v>0</v>
      </c>
      <c r="BI330" s="171">
        <f>IF(N330="nulová",J330,0)</f>
        <v>0</v>
      </c>
      <c r="BJ330" s="17" t="s">
        <v>708</v>
      </c>
      <c r="BK330" s="171">
        <f>ROUND(I330*H330,2)</f>
        <v>0</v>
      </c>
      <c r="BL330" s="17" t="s">
        <v>809</v>
      </c>
      <c r="BM330" s="17" t="s">
        <v>466</v>
      </c>
    </row>
    <row r="331" spans="2:47" s="1" customFormat="1" ht="27">
      <c r="B331" s="34"/>
      <c r="D331" s="172" t="s">
        <v>811</v>
      </c>
      <c r="F331" s="173" t="s">
        <v>467</v>
      </c>
      <c r="I331" s="131"/>
      <c r="L331" s="34"/>
      <c r="M331" s="64"/>
      <c r="N331" s="35"/>
      <c r="O331" s="35"/>
      <c r="P331" s="35"/>
      <c r="Q331" s="35"/>
      <c r="R331" s="35"/>
      <c r="S331" s="35"/>
      <c r="T331" s="65"/>
      <c r="AT331" s="17" t="s">
        <v>811</v>
      </c>
      <c r="AU331" s="17" t="s">
        <v>766</v>
      </c>
    </row>
    <row r="332" spans="2:47" s="1" customFormat="1" ht="27">
      <c r="B332" s="34"/>
      <c r="D332" s="172" t="s">
        <v>813</v>
      </c>
      <c r="F332" s="174" t="s">
        <v>460</v>
      </c>
      <c r="I332" s="131"/>
      <c r="L332" s="34"/>
      <c r="M332" s="64"/>
      <c r="N332" s="35"/>
      <c r="O332" s="35"/>
      <c r="P332" s="35"/>
      <c r="Q332" s="35"/>
      <c r="R332" s="35"/>
      <c r="S332" s="35"/>
      <c r="T332" s="65"/>
      <c r="AT332" s="17" t="s">
        <v>813</v>
      </c>
      <c r="AU332" s="17" t="s">
        <v>766</v>
      </c>
    </row>
    <row r="333" spans="2:51" s="12" customFormat="1" ht="13.5">
      <c r="B333" s="185"/>
      <c r="D333" s="172" t="s">
        <v>815</v>
      </c>
      <c r="E333" s="186" t="s">
        <v>707</v>
      </c>
      <c r="F333" s="187" t="s">
        <v>468</v>
      </c>
      <c r="H333" s="188" t="s">
        <v>707</v>
      </c>
      <c r="I333" s="189"/>
      <c r="L333" s="185"/>
      <c r="M333" s="190"/>
      <c r="N333" s="191"/>
      <c r="O333" s="191"/>
      <c r="P333" s="191"/>
      <c r="Q333" s="191"/>
      <c r="R333" s="191"/>
      <c r="S333" s="191"/>
      <c r="T333" s="192"/>
      <c r="AT333" s="188" t="s">
        <v>815</v>
      </c>
      <c r="AU333" s="188" t="s">
        <v>766</v>
      </c>
      <c r="AV333" s="12" t="s">
        <v>708</v>
      </c>
      <c r="AW333" s="12" t="s">
        <v>724</v>
      </c>
      <c r="AX333" s="12" t="s">
        <v>760</v>
      </c>
      <c r="AY333" s="188" t="s">
        <v>802</v>
      </c>
    </row>
    <row r="334" spans="2:51" s="11" customFormat="1" ht="13.5">
      <c r="B334" s="175"/>
      <c r="D334" s="176" t="s">
        <v>815</v>
      </c>
      <c r="E334" s="177" t="s">
        <v>707</v>
      </c>
      <c r="F334" s="178" t="s">
        <v>469</v>
      </c>
      <c r="H334" s="179">
        <v>375</v>
      </c>
      <c r="I334" s="180"/>
      <c r="L334" s="175"/>
      <c r="M334" s="181"/>
      <c r="N334" s="182"/>
      <c r="O334" s="182"/>
      <c r="P334" s="182"/>
      <c r="Q334" s="182"/>
      <c r="R334" s="182"/>
      <c r="S334" s="182"/>
      <c r="T334" s="183"/>
      <c r="AT334" s="184" t="s">
        <v>815</v>
      </c>
      <c r="AU334" s="184" t="s">
        <v>766</v>
      </c>
      <c r="AV334" s="11" t="s">
        <v>766</v>
      </c>
      <c r="AW334" s="11" t="s">
        <v>724</v>
      </c>
      <c r="AX334" s="11" t="s">
        <v>708</v>
      </c>
      <c r="AY334" s="184" t="s">
        <v>802</v>
      </c>
    </row>
    <row r="335" spans="2:65" s="1" customFormat="1" ht="31.5" customHeight="1">
      <c r="B335" s="159"/>
      <c r="C335" s="160" t="s">
        <v>470</v>
      </c>
      <c r="D335" s="160" t="s">
        <v>804</v>
      </c>
      <c r="E335" s="161" t="s">
        <v>471</v>
      </c>
      <c r="F335" s="162" t="s">
        <v>472</v>
      </c>
      <c r="G335" s="163" t="s">
        <v>839</v>
      </c>
      <c r="H335" s="164">
        <v>1314</v>
      </c>
      <c r="I335" s="165"/>
      <c r="J335" s="166">
        <f>ROUND(I335*H335,2)</f>
        <v>0</v>
      </c>
      <c r="K335" s="162" t="s">
        <v>808</v>
      </c>
      <c r="L335" s="34"/>
      <c r="M335" s="167" t="s">
        <v>707</v>
      </c>
      <c r="N335" s="168" t="s">
        <v>731</v>
      </c>
      <c r="O335" s="35"/>
      <c r="P335" s="169">
        <f>O335*H335</f>
        <v>0</v>
      </c>
      <c r="Q335" s="169">
        <v>0.00033</v>
      </c>
      <c r="R335" s="169">
        <f>Q335*H335</f>
        <v>0.43362</v>
      </c>
      <c r="S335" s="169">
        <v>0</v>
      </c>
      <c r="T335" s="170">
        <f>S335*H335</f>
        <v>0</v>
      </c>
      <c r="AR335" s="17" t="s">
        <v>809</v>
      </c>
      <c r="AT335" s="17" t="s">
        <v>804</v>
      </c>
      <c r="AU335" s="17" t="s">
        <v>766</v>
      </c>
      <c r="AY335" s="17" t="s">
        <v>802</v>
      </c>
      <c r="BE335" s="171">
        <f>IF(N335="základní",J335,0)</f>
        <v>0</v>
      </c>
      <c r="BF335" s="171">
        <f>IF(N335="snížená",J335,0)</f>
        <v>0</v>
      </c>
      <c r="BG335" s="171">
        <f>IF(N335="zákl. přenesená",J335,0)</f>
        <v>0</v>
      </c>
      <c r="BH335" s="171">
        <f>IF(N335="sníž. přenesená",J335,0)</f>
        <v>0</v>
      </c>
      <c r="BI335" s="171">
        <f>IF(N335="nulová",J335,0)</f>
        <v>0</v>
      </c>
      <c r="BJ335" s="17" t="s">
        <v>708</v>
      </c>
      <c r="BK335" s="171">
        <f>ROUND(I335*H335,2)</f>
        <v>0</v>
      </c>
      <c r="BL335" s="17" t="s">
        <v>809</v>
      </c>
      <c r="BM335" s="17" t="s">
        <v>473</v>
      </c>
    </row>
    <row r="336" spans="2:47" s="1" customFormat="1" ht="27">
      <c r="B336" s="34"/>
      <c r="D336" s="172" t="s">
        <v>811</v>
      </c>
      <c r="F336" s="173" t="s">
        <v>474</v>
      </c>
      <c r="I336" s="131"/>
      <c r="L336" s="34"/>
      <c r="M336" s="64"/>
      <c r="N336" s="35"/>
      <c r="O336" s="35"/>
      <c r="P336" s="35"/>
      <c r="Q336" s="35"/>
      <c r="R336" s="35"/>
      <c r="S336" s="35"/>
      <c r="T336" s="65"/>
      <c r="AT336" s="17" t="s">
        <v>811</v>
      </c>
      <c r="AU336" s="17" t="s">
        <v>766</v>
      </c>
    </row>
    <row r="337" spans="2:47" s="1" customFormat="1" ht="108">
      <c r="B337" s="34"/>
      <c r="D337" s="172" t="s">
        <v>813</v>
      </c>
      <c r="F337" s="174" t="s">
        <v>475</v>
      </c>
      <c r="I337" s="131"/>
      <c r="L337" s="34"/>
      <c r="M337" s="64"/>
      <c r="N337" s="35"/>
      <c r="O337" s="35"/>
      <c r="P337" s="35"/>
      <c r="Q337" s="35"/>
      <c r="R337" s="35"/>
      <c r="S337" s="35"/>
      <c r="T337" s="65"/>
      <c r="AT337" s="17" t="s">
        <v>813</v>
      </c>
      <c r="AU337" s="17" t="s">
        <v>766</v>
      </c>
    </row>
    <row r="338" spans="2:51" s="12" customFormat="1" ht="13.5">
      <c r="B338" s="185"/>
      <c r="D338" s="172" t="s">
        <v>815</v>
      </c>
      <c r="E338" s="186" t="s">
        <v>707</v>
      </c>
      <c r="F338" s="187" t="s">
        <v>476</v>
      </c>
      <c r="H338" s="188" t="s">
        <v>707</v>
      </c>
      <c r="I338" s="189"/>
      <c r="L338" s="185"/>
      <c r="M338" s="190"/>
      <c r="N338" s="191"/>
      <c r="O338" s="191"/>
      <c r="P338" s="191"/>
      <c r="Q338" s="191"/>
      <c r="R338" s="191"/>
      <c r="S338" s="191"/>
      <c r="T338" s="192"/>
      <c r="AT338" s="188" t="s">
        <v>815</v>
      </c>
      <c r="AU338" s="188" t="s">
        <v>766</v>
      </c>
      <c r="AV338" s="12" t="s">
        <v>708</v>
      </c>
      <c r="AW338" s="12" t="s">
        <v>724</v>
      </c>
      <c r="AX338" s="12" t="s">
        <v>760</v>
      </c>
      <c r="AY338" s="188" t="s">
        <v>802</v>
      </c>
    </row>
    <row r="339" spans="2:51" s="11" customFormat="1" ht="13.5">
      <c r="B339" s="175"/>
      <c r="D339" s="172" t="s">
        <v>815</v>
      </c>
      <c r="E339" s="184" t="s">
        <v>707</v>
      </c>
      <c r="F339" s="193" t="s">
        <v>477</v>
      </c>
      <c r="H339" s="194">
        <v>1240</v>
      </c>
      <c r="I339" s="180"/>
      <c r="L339" s="175"/>
      <c r="M339" s="181"/>
      <c r="N339" s="182"/>
      <c r="O339" s="182"/>
      <c r="P339" s="182"/>
      <c r="Q339" s="182"/>
      <c r="R339" s="182"/>
      <c r="S339" s="182"/>
      <c r="T339" s="183"/>
      <c r="AT339" s="184" t="s">
        <v>815</v>
      </c>
      <c r="AU339" s="184" t="s">
        <v>766</v>
      </c>
      <c r="AV339" s="11" t="s">
        <v>766</v>
      </c>
      <c r="AW339" s="11" t="s">
        <v>724</v>
      </c>
      <c r="AX339" s="11" t="s">
        <v>760</v>
      </c>
      <c r="AY339" s="184" t="s">
        <v>802</v>
      </c>
    </row>
    <row r="340" spans="2:51" s="11" customFormat="1" ht="13.5">
      <c r="B340" s="175"/>
      <c r="D340" s="172" t="s">
        <v>815</v>
      </c>
      <c r="E340" s="184" t="s">
        <v>707</v>
      </c>
      <c r="F340" s="193" t="s">
        <v>478</v>
      </c>
      <c r="H340" s="194">
        <v>74</v>
      </c>
      <c r="I340" s="180"/>
      <c r="L340" s="175"/>
      <c r="M340" s="181"/>
      <c r="N340" s="182"/>
      <c r="O340" s="182"/>
      <c r="P340" s="182"/>
      <c r="Q340" s="182"/>
      <c r="R340" s="182"/>
      <c r="S340" s="182"/>
      <c r="T340" s="183"/>
      <c r="AT340" s="184" t="s">
        <v>815</v>
      </c>
      <c r="AU340" s="184" t="s">
        <v>766</v>
      </c>
      <c r="AV340" s="11" t="s">
        <v>766</v>
      </c>
      <c r="AW340" s="11" t="s">
        <v>724</v>
      </c>
      <c r="AX340" s="11" t="s">
        <v>760</v>
      </c>
      <c r="AY340" s="184" t="s">
        <v>802</v>
      </c>
    </row>
    <row r="341" spans="2:51" s="13" customFormat="1" ht="13.5">
      <c r="B341" s="199"/>
      <c r="D341" s="176" t="s">
        <v>815</v>
      </c>
      <c r="E341" s="200" t="s">
        <v>707</v>
      </c>
      <c r="F341" s="201" t="s">
        <v>880</v>
      </c>
      <c r="H341" s="202">
        <v>1314</v>
      </c>
      <c r="I341" s="203"/>
      <c r="L341" s="199"/>
      <c r="M341" s="204"/>
      <c r="N341" s="205"/>
      <c r="O341" s="205"/>
      <c r="P341" s="205"/>
      <c r="Q341" s="205"/>
      <c r="R341" s="205"/>
      <c r="S341" s="205"/>
      <c r="T341" s="206"/>
      <c r="AT341" s="207" t="s">
        <v>815</v>
      </c>
      <c r="AU341" s="207" t="s">
        <v>766</v>
      </c>
      <c r="AV341" s="13" t="s">
        <v>809</v>
      </c>
      <c r="AW341" s="13" t="s">
        <v>724</v>
      </c>
      <c r="AX341" s="13" t="s">
        <v>708</v>
      </c>
      <c r="AY341" s="207" t="s">
        <v>802</v>
      </c>
    </row>
    <row r="342" spans="2:65" s="1" customFormat="1" ht="22.5" customHeight="1">
      <c r="B342" s="159"/>
      <c r="C342" s="160" t="s">
        <v>479</v>
      </c>
      <c r="D342" s="160" t="s">
        <v>804</v>
      </c>
      <c r="E342" s="161" t="s">
        <v>480</v>
      </c>
      <c r="F342" s="162" t="s">
        <v>481</v>
      </c>
      <c r="G342" s="163" t="s">
        <v>839</v>
      </c>
      <c r="H342" s="164">
        <v>310</v>
      </c>
      <c r="I342" s="165"/>
      <c r="J342" s="166">
        <f>ROUND(I342*H342,2)</f>
        <v>0</v>
      </c>
      <c r="K342" s="162" t="s">
        <v>808</v>
      </c>
      <c r="L342" s="34"/>
      <c r="M342" s="167" t="s">
        <v>707</v>
      </c>
      <c r="N342" s="168" t="s">
        <v>731</v>
      </c>
      <c r="O342" s="35"/>
      <c r="P342" s="169">
        <f>O342*H342</f>
        <v>0</v>
      </c>
      <c r="Q342" s="169">
        <v>0.00065</v>
      </c>
      <c r="R342" s="169">
        <f>Q342*H342</f>
        <v>0.20149999999999998</v>
      </c>
      <c r="S342" s="169">
        <v>0</v>
      </c>
      <c r="T342" s="170">
        <f>S342*H342</f>
        <v>0</v>
      </c>
      <c r="AR342" s="17" t="s">
        <v>809</v>
      </c>
      <c r="AT342" s="17" t="s">
        <v>804</v>
      </c>
      <c r="AU342" s="17" t="s">
        <v>766</v>
      </c>
      <c r="AY342" s="17" t="s">
        <v>802</v>
      </c>
      <c r="BE342" s="171">
        <f>IF(N342="základní",J342,0)</f>
        <v>0</v>
      </c>
      <c r="BF342" s="171">
        <f>IF(N342="snížená",J342,0)</f>
        <v>0</v>
      </c>
      <c r="BG342" s="171">
        <f>IF(N342="zákl. přenesená",J342,0)</f>
        <v>0</v>
      </c>
      <c r="BH342" s="171">
        <f>IF(N342="sníž. přenesená",J342,0)</f>
        <v>0</v>
      </c>
      <c r="BI342" s="171">
        <f>IF(N342="nulová",J342,0)</f>
        <v>0</v>
      </c>
      <c r="BJ342" s="17" t="s">
        <v>708</v>
      </c>
      <c r="BK342" s="171">
        <f>ROUND(I342*H342,2)</f>
        <v>0</v>
      </c>
      <c r="BL342" s="17" t="s">
        <v>809</v>
      </c>
      <c r="BM342" s="17" t="s">
        <v>482</v>
      </c>
    </row>
    <row r="343" spans="2:47" s="1" customFormat="1" ht="13.5">
      <c r="B343" s="34"/>
      <c r="D343" s="172" t="s">
        <v>811</v>
      </c>
      <c r="F343" s="173" t="s">
        <v>483</v>
      </c>
      <c r="I343" s="131"/>
      <c r="L343" s="34"/>
      <c r="M343" s="64"/>
      <c r="N343" s="35"/>
      <c r="O343" s="35"/>
      <c r="P343" s="35"/>
      <c r="Q343" s="35"/>
      <c r="R343" s="35"/>
      <c r="S343" s="35"/>
      <c r="T343" s="65"/>
      <c r="AT343" s="17" t="s">
        <v>811</v>
      </c>
      <c r="AU343" s="17" t="s">
        <v>766</v>
      </c>
    </row>
    <row r="344" spans="2:47" s="1" customFormat="1" ht="108">
      <c r="B344" s="34"/>
      <c r="D344" s="172" t="s">
        <v>813</v>
      </c>
      <c r="F344" s="174" t="s">
        <v>475</v>
      </c>
      <c r="I344" s="131"/>
      <c r="L344" s="34"/>
      <c r="M344" s="64"/>
      <c r="N344" s="35"/>
      <c r="O344" s="35"/>
      <c r="P344" s="35"/>
      <c r="Q344" s="35"/>
      <c r="R344" s="35"/>
      <c r="S344" s="35"/>
      <c r="T344" s="65"/>
      <c r="AT344" s="17" t="s">
        <v>813</v>
      </c>
      <c r="AU344" s="17" t="s">
        <v>766</v>
      </c>
    </row>
    <row r="345" spans="2:51" s="12" customFormat="1" ht="13.5">
      <c r="B345" s="185"/>
      <c r="D345" s="172" t="s">
        <v>815</v>
      </c>
      <c r="E345" s="186" t="s">
        <v>707</v>
      </c>
      <c r="F345" s="187" t="s">
        <v>476</v>
      </c>
      <c r="H345" s="188" t="s">
        <v>707</v>
      </c>
      <c r="I345" s="189"/>
      <c r="L345" s="185"/>
      <c r="M345" s="190"/>
      <c r="N345" s="191"/>
      <c r="O345" s="191"/>
      <c r="P345" s="191"/>
      <c r="Q345" s="191"/>
      <c r="R345" s="191"/>
      <c r="S345" s="191"/>
      <c r="T345" s="192"/>
      <c r="AT345" s="188" t="s">
        <v>815</v>
      </c>
      <c r="AU345" s="188" t="s">
        <v>766</v>
      </c>
      <c r="AV345" s="12" t="s">
        <v>708</v>
      </c>
      <c r="AW345" s="12" t="s">
        <v>724</v>
      </c>
      <c r="AX345" s="12" t="s">
        <v>760</v>
      </c>
      <c r="AY345" s="188" t="s">
        <v>802</v>
      </c>
    </row>
    <row r="346" spans="2:51" s="11" customFormat="1" ht="13.5">
      <c r="B346" s="175"/>
      <c r="D346" s="172" t="s">
        <v>815</v>
      </c>
      <c r="E346" s="184" t="s">
        <v>707</v>
      </c>
      <c r="F346" s="193" t="s">
        <v>484</v>
      </c>
      <c r="H346" s="194">
        <v>63</v>
      </c>
      <c r="I346" s="180"/>
      <c r="L346" s="175"/>
      <c r="M346" s="181"/>
      <c r="N346" s="182"/>
      <c r="O346" s="182"/>
      <c r="P346" s="182"/>
      <c r="Q346" s="182"/>
      <c r="R346" s="182"/>
      <c r="S346" s="182"/>
      <c r="T346" s="183"/>
      <c r="AT346" s="184" t="s">
        <v>815</v>
      </c>
      <c r="AU346" s="184" t="s">
        <v>766</v>
      </c>
      <c r="AV346" s="11" t="s">
        <v>766</v>
      </c>
      <c r="AW346" s="11" t="s">
        <v>724</v>
      </c>
      <c r="AX346" s="11" t="s">
        <v>760</v>
      </c>
      <c r="AY346" s="184" t="s">
        <v>802</v>
      </c>
    </row>
    <row r="347" spans="2:51" s="11" customFormat="1" ht="13.5">
      <c r="B347" s="175"/>
      <c r="D347" s="172" t="s">
        <v>815</v>
      </c>
      <c r="E347" s="184" t="s">
        <v>707</v>
      </c>
      <c r="F347" s="193" t="s">
        <v>485</v>
      </c>
      <c r="H347" s="194">
        <v>43</v>
      </c>
      <c r="I347" s="180"/>
      <c r="L347" s="175"/>
      <c r="M347" s="181"/>
      <c r="N347" s="182"/>
      <c r="O347" s="182"/>
      <c r="P347" s="182"/>
      <c r="Q347" s="182"/>
      <c r="R347" s="182"/>
      <c r="S347" s="182"/>
      <c r="T347" s="183"/>
      <c r="AT347" s="184" t="s">
        <v>815</v>
      </c>
      <c r="AU347" s="184" t="s">
        <v>766</v>
      </c>
      <c r="AV347" s="11" t="s">
        <v>766</v>
      </c>
      <c r="AW347" s="11" t="s">
        <v>724</v>
      </c>
      <c r="AX347" s="11" t="s">
        <v>760</v>
      </c>
      <c r="AY347" s="184" t="s">
        <v>802</v>
      </c>
    </row>
    <row r="348" spans="2:51" s="11" customFormat="1" ht="13.5">
      <c r="B348" s="175"/>
      <c r="D348" s="172" t="s">
        <v>815</v>
      </c>
      <c r="E348" s="184" t="s">
        <v>707</v>
      </c>
      <c r="F348" s="193" t="s">
        <v>486</v>
      </c>
      <c r="H348" s="194">
        <v>204</v>
      </c>
      <c r="I348" s="180"/>
      <c r="L348" s="175"/>
      <c r="M348" s="181"/>
      <c r="N348" s="182"/>
      <c r="O348" s="182"/>
      <c r="P348" s="182"/>
      <c r="Q348" s="182"/>
      <c r="R348" s="182"/>
      <c r="S348" s="182"/>
      <c r="T348" s="183"/>
      <c r="AT348" s="184" t="s">
        <v>815</v>
      </c>
      <c r="AU348" s="184" t="s">
        <v>766</v>
      </c>
      <c r="AV348" s="11" t="s">
        <v>766</v>
      </c>
      <c r="AW348" s="11" t="s">
        <v>724</v>
      </c>
      <c r="AX348" s="11" t="s">
        <v>760</v>
      </c>
      <c r="AY348" s="184" t="s">
        <v>802</v>
      </c>
    </row>
    <row r="349" spans="2:51" s="13" customFormat="1" ht="13.5">
      <c r="B349" s="199"/>
      <c r="D349" s="172" t="s">
        <v>815</v>
      </c>
      <c r="E349" s="208" t="s">
        <v>707</v>
      </c>
      <c r="F349" s="209" t="s">
        <v>880</v>
      </c>
      <c r="H349" s="210">
        <v>310</v>
      </c>
      <c r="I349" s="203"/>
      <c r="L349" s="199"/>
      <c r="M349" s="204"/>
      <c r="N349" s="205"/>
      <c r="O349" s="205"/>
      <c r="P349" s="205"/>
      <c r="Q349" s="205"/>
      <c r="R349" s="205"/>
      <c r="S349" s="205"/>
      <c r="T349" s="206"/>
      <c r="AT349" s="207" t="s">
        <v>815</v>
      </c>
      <c r="AU349" s="207" t="s">
        <v>766</v>
      </c>
      <c r="AV349" s="13" t="s">
        <v>809</v>
      </c>
      <c r="AW349" s="13" t="s">
        <v>724</v>
      </c>
      <c r="AX349" s="13" t="s">
        <v>708</v>
      </c>
      <c r="AY349" s="207" t="s">
        <v>802</v>
      </c>
    </row>
    <row r="350" spans="2:51" s="12" customFormat="1" ht="13.5">
      <c r="B350" s="185"/>
      <c r="D350" s="176" t="s">
        <v>815</v>
      </c>
      <c r="E350" s="195" t="s">
        <v>707</v>
      </c>
      <c r="F350" s="196" t="s">
        <v>487</v>
      </c>
      <c r="H350" s="197" t="s">
        <v>707</v>
      </c>
      <c r="I350" s="189"/>
      <c r="L350" s="185"/>
      <c r="M350" s="190"/>
      <c r="N350" s="191"/>
      <c r="O350" s="191"/>
      <c r="P350" s="191"/>
      <c r="Q350" s="191"/>
      <c r="R350" s="191"/>
      <c r="S350" s="191"/>
      <c r="T350" s="192"/>
      <c r="AT350" s="188" t="s">
        <v>815</v>
      </c>
      <c r="AU350" s="188" t="s">
        <v>766</v>
      </c>
      <c r="AV350" s="12" t="s">
        <v>708</v>
      </c>
      <c r="AW350" s="12" t="s">
        <v>724</v>
      </c>
      <c r="AX350" s="12" t="s">
        <v>760</v>
      </c>
      <c r="AY350" s="188" t="s">
        <v>802</v>
      </c>
    </row>
    <row r="351" spans="2:65" s="1" customFormat="1" ht="31.5" customHeight="1">
      <c r="B351" s="159"/>
      <c r="C351" s="160" t="s">
        <v>488</v>
      </c>
      <c r="D351" s="160" t="s">
        <v>804</v>
      </c>
      <c r="E351" s="161" t="s">
        <v>489</v>
      </c>
      <c r="F351" s="162" t="s">
        <v>490</v>
      </c>
      <c r="G351" s="163" t="s">
        <v>807</v>
      </c>
      <c r="H351" s="164">
        <v>13.75</v>
      </c>
      <c r="I351" s="165"/>
      <c r="J351" s="166">
        <f>ROUND(I351*H351,2)</f>
        <v>0</v>
      </c>
      <c r="K351" s="162" t="s">
        <v>808</v>
      </c>
      <c r="L351" s="34"/>
      <c r="M351" s="167" t="s">
        <v>707</v>
      </c>
      <c r="N351" s="168" t="s">
        <v>731</v>
      </c>
      <c r="O351" s="35"/>
      <c r="P351" s="169">
        <f>O351*H351</f>
        <v>0</v>
      </c>
      <c r="Q351" s="169">
        <v>0.0026</v>
      </c>
      <c r="R351" s="169">
        <f>Q351*H351</f>
        <v>0.03575</v>
      </c>
      <c r="S351" s="169">
        <v>0</v>
      </c>
      <c r="T351" s="170">
        <f>S351*H351</f>
        <v>0</v>
      </c>
      <c r="AR351" s="17" t="s">
        <v>809</v>
      </c>
      <c r="AT351" s="17" t="s">
        <v>804</v>
      </c>
      <c r="AU351" s="17" t="s">
        <v>766</v>
      </c>
      <c r="AY351" s="17" t="s">
        <v>802</v>
      </c>
      <c r="BE351" s="171">
        <f>IF(N351="základní",J351,0)</f>
        <v>0</v>
      </c>
      <c r="BF351" s="171">
        <f>IF(N351="snížená",J351,0)</f>
        <v>0</v>
      </c>
      <c r="BG351" s="171">
        <f>IF(N351="zákl. přenesená",J351,0)</f>
        <v>0</v>
      </c>
      <c r="BH351" s="171">
        <f>IF(N351="sníž. přenesená",J351,0)</f>
        <v>0</v>
      </c>
      <c r="BI351" s="171">
        <f>IF(N351="nulová",J351,0)</f>
        <v>0</v>
      </c>
      <c r="BJ351" s="17" t="s">
        <v>708</v>
      </c>
      <c r="BK351" s="171">
        <f>ROUND(I351*H351,2)</f>
        <v>0</v>
      </c>
      <c r="BL351" s="17" t="s">
        <v>809</v>
      </c>
      <c r="BM351" s="17" t="s">
        <v>491</v>
      </c>
    </row>
    <row r="352" spans="2:47" s="1" customFormat="1" ht="27">
      <c r="B352" s="34"/>
      <c r="D352" s="172" t="s">
        <v>811</v>
      </c>
      <c r="F352" s="173" t="s">
        <v>492</v>
      </c>
      <c r="I352" s="131"/>
      <c r="L352" s="34"/>
      <c r="M352" s="64"/>
      <c r="N352" s="35"/>
      <c r="O352" s="35"/>
      <c r="P352" s="35"/>
      <c r="Q352" s="35"/>
      <c r="R352" s="35"/>
      <c r="S352" s="35"/>
      <c r="T352" s="65"/>
      <c r="AT352" s="17" t="s">
        <v>811</v>
      </c>
      <c r="AU352" s="17" t="s">
        <v>766</v>
      </c>
    </row>
    <row r="353" spans="2:47" s="1" customFormat="1" ht="108">
      <c r="B353" s="34"/>
      <c r="D353" s="172" t="s">
        <v>813</v>
      </c>
      <c r="F353" s="174" t="s">
        <v>475</v>
      </c>
      <c r="I353" s="131"/>
      <c r="L353" s="34"/>
      <c r="M353" s="64"/>
      <c r="N353" s="35"/>
      <c r="O353" s="35"/>
      <c r="P353" s="35"/>
      <c r="Q353" s="35"/>
      <c r="R353" s="35"/>
      <c r="S353" s="35"/>
      <c r="T353" s="65"/>
      <c r="AT353" s="17" t="s">
        <v>813</v>
      </c>
      <c r="AU353" s="17" t="s">
        <v>766</v>
      </c>
    </row>
    <row r="354" spans="2:51" s="12" customFormat="1" ht="13.5">
      <c r="B354" s="185"/>
      <c r="D354" s="172" t="s">
        <v>815</v>
      </c>
      <c r="E354" s="186" t="s">
        <v>707</v>
      </c>
      <c r="F354" s="187" t="s">
        <v>476</v>
      </c>
      <c r="H354" s="188" t="s">
        <v>707</v>
      </c>
      <c r="I354" s="189"/>
      <c r="L354" s="185"/>
      <c r="M354" s="190"/>
      <c r="N354" s="191"/>
      <c r="O354" s="191"/>
      <c r="P354" s="191"/>
      <c r="Q354" s="191"/>
      <c r="R354" s="191"/>
      <c r="S354" s="191"/>
      <c r="T354" s="192"/>
      <c r="AT354" s="188" t="s">
        <v>815</v>
      </c>
      <c r="AU354" s="188" t="s">
        <v>766</v>
      </c>
      <c r="AV354" s="12" t="s">
        <v>708</v>
      </c>
      <c r="AW354" s="12" t="s">
        <v>724</v>
      </c>
      <c r="AX354" s="12" t="s">
        <v>760</v>
      </c>
      <c r="AY354" s="188" t="s">
        <v>802</v>
      </c>
    </row>
    <row r="355" spans="2:51" s="11" customFormat="1" ht="13.5">
      <c r="B355" s="175"/>
      <c r="D355" s="172" t="s">
        <v>815</v>
      </c>
      <c r="E355" s="184" t="s">
        <v>707</v>
      </c>
      <c r="F355" s="193" t="s">
        <v>493</v>
      </c>
      <c r="H355" s="194">
        <v>9.75</v>
      </c>
      <c r="I355" s="180"/>
      <c r="L355" s="175"/>
      <c r="M355" s="181"/>
      <c r="N355" s="182"/>
      <c r="O355" s="182"/>
      <c r="P355" s="182"/>
      <c r="Q355" s="182"/>
      <c r="R355" s="182"/>
      <c r="S355" s="182"/>
      <c r="T355" s="183"/>
      <c r="AT355" s="184" t="s">
        <v>815</v>
      </c>
      <c r="AU355" s="184" t="s">
        <v>766</v>
      </c>
      <c r="AV355" s="11" t="s">
        <v>766</v>
      </c>
      <c r="AW355" s="11" t="s">
        <v>724</v>
      </c>
      <c r="AX355" s="11" t="s">
        <v>760</v>
      </c>
      <c r="AY355" s="184" t="s">
        <v>802</v>
      </c>
    </row>
    <row r="356" spans="2:51" s="11" customFormat="1" ht="13.5">
      <c r="B356" s="175"/>
      <c r="D356" s="172" t="s">
        <v>815</v>
      </c>
      <c r="E356" s="184" t="s">
        <v>707</v>
      </c>
      <c r="F356" s="193" t="s">
        <v>494</v>
      </c>
      <c r="H356" s="194">
        <v>4</v>
      </c>
      <c r="I356" s="180"/>
      <c r="L356" s="175"/>
      <c r="M356" s="181"/>
      <c r="N356" s="182"/>
      <c r="O356" s="182"/>
      <c r="P356" s="182"/>
      <c r="Q356" s="182"/>
      <c r="R356" s="182"/>
      <c r="S356" s="182"/>
      <c r="T356" s="183"/>
      <c r="AT356" s="184" t="s">
        <v>815</v>
      </c>
      <c r="AU356" s="184" t="s">
        <v>766</v>
      </c>
      <c r="AV356" s="11" t="s">
        <v>766</v>
      </c>
      <c r="AW356" s="11" t="s">
        <v>724</v>
      </c>
      <c r="AX356" s="11" t="s">
        <v>760</v>
      </c>
      <c r="AY356" s="184" t="s">
        <v>802</v>
      </c>
    </row>
    <row r="357" spans="2:51" s="13" customFormat="1" ht="13.5">
      <c r="B357" s="199"/>
      <c r="D357" s="176" t="s">
        <v>815</v>
      </c>
      <c r="E357" s="200" t="s">
        <v>707</v>
      </c>
      <c r="F357" s="201" t="s">
        <v>880</v>
      </c>
      <c r="H357" s="202">
        <v>13.75</v>
      </c>
      <c r="I357" s="203"/>
      <c r="L357" s="199"/>
      <c r="M357" s="204"/>
      <c r="N357" s="205"/>
      <c r="O357" s="205"/>
      <c r="P357" s="205"/>
      <c r="Q357" s="205"/>
      <c r="R357" s="205"/>
      <c r="S357" s="205"/>
      <c r="T357" s="206"/>
      <c r="AT357" s="207" t="s">
        <v>815</v>
      </c>
      <c r="AU357" s="207" t="s">
        <v>766</v>
      </c>
      <c r="AV357" s="13" t="s">
        <v>809</v>
      </c>
      <c r="AW357" s="13" t="s">
        <v>724</v>
      </c>
      <c r="AX357" s="13" t="s">
        <v>708</v>
      </c>
      <c r="AY357" s="207" t="s">
        <v>802</v>
      </c>
    </row>
    <row r="358" spans="2:65" s="1" customFormat="1" ht="22.5" customHeight="1">
      <c r="B358" s="159"/>
      <c r="C358" s="160" t="s">
        <v>495</v>
      </c>
      <c r="D358" s="160" t="s">
        <v>804</v>
      </c>
      <c r="E358" s="161" t="s">
        <v>496</v>
      </c>
      <c r="F358" s="162" t="s">
        <v>497</v>
      </c>
      <c r="G358" s="163" t="s">
        <v>839</v>
      </c>
      <c r="H358" s="164">
        <v>1722.5</v>
      </c>
      <c r="I358" s="165"/>
      <c r="J358" s="166">
        <f>ROUND(I358*H358,2)</f>
        <v>0</v>
      </c>
      <c r="K358" s="162" t="s">
        <v>808</v>
      </c>
      <c r="L358" s="34"/>
      <c r="M358" s="167" t="s">
        <v>707</v>
      </c>
      <c r="N358" s="168" t="s">
        <v>731</v>
      </c>
      <c r="O358" s="35"/>
      <c r="P358" s="169">
        <f>O358*H358</f>
        <v>0</v>
      </c>
      <c r="Q358" s="169">
        <v>0</v>
      </c>
      <c r="R358" s="169">
        <f>Q358*H358</f>
        <v>0</v>
      </c>
      <c r="S358" s="169">
        <v>0</v>
      </c>
      <c r="T358" s="170">
        <f>S358*H358</f>
        <v>0</v>
      </c>
      <c r="AR358" s="17" t="s">
        <v>809</v>
      </c>
      <c r="AT358" s="17" t="s">
        <v>804</v>
      </c>
      <c r="AU358" s="17" t="s">
        <v>766</v>
      </c>
      <c r="AY358" s="17" t="s">
        <v>802</v>
      </c>
      <c r="BE358" s="171">
        <f>IF(N358="základní",J358,0)</f>
        <v>0</v>
      </c>
      <c r="BF358" s="171">
        <f>IF(N358="snížená",J358,0)</f>
        <v>0</v>
      </c>
      <c r="BG358" s="171">
        <f>IF(N358="zákl. přenesená",J358,0)</f>
        <v>0</v>
      </c>
      <c r="BH358" s="171">
        <f>IF(N358="sníž. přenesená",J358,0)</f>
        <v>0</v>
      </c>
      <c r="BI358" s="171">
        <f>IF(N358="nulová",J358,0)</f>
        <v>0</v>
      </c>
      <c r="BJ358" s="17" t="s">
        <v>708</v>
      </c>
      <c r="BK358" s="171">
        <f>ROUND(I358*H358,2)</f>
        <v>0</v>
      </c>
      <c r="BL358" s="17" t="s">
        <v>809</v>
      </c>
      <c r="BM358" s="17" t="s">
        <v>498</v>
      </c>
    </row>
    <row r="359" spans="2:47" s="1" customFormat="1" ht="27">
      <c r="B359" s="34"/>
      <c r="D359" s="172" t="s">
        <v>811</v>
      </c>
      <c r="F359" s="173" t="s">
        <v>499</v>
      </c>
      <c r="I359" s="131"/>
      <c r="L359" s="34"/>
      <c r="M359" s="64"/>
      <c r="N359" s="35"/>
      <c r="O359" s="35"/>
      <c r="P359" s="35"/>
      <c r="Q359" s="35"/>
      <c r="R359" s="35"/>
      <c r="S359" s="35"/>
      <c r="T359" s="65"/>
      <c r="AT359" s="17" t="s">
        <v>811</v>
      </c>
      <c r="AU359" s="17" t="s">
        <v>766</v>
      </c>
    </row>
    <row r="360" spans="2:47" s="1" customFormat="1" ht="40.5">
      <c r="B360" s="34"/>
      <c r="D360" s="172" t="s">
        <v>813</v>
      </c>
      <c r="F360" s="174" t="s">
        <v>500</v>
      </c>
      <c r="I360" s="131"/>
      <c r="L360" s="34"/>
      <c r="M360" s="64"/>
      <c r="N360" s="35"/>
      <c r="O360" s="35"/>
      <c r="P360" s="35"/>
      <c r="Q360" s="35"/>
      <c r="R360" s="35"/>
      <c r="S360" s="35"/>
      <c r="T360" s="65"/>
      <c r="AT360" s="17" t="s">
        <v>813</v>
      </c>
      <c r="AU360" s="17" t="s">
        <v>766</v>
      </c>
    </row>
    <row r="361" spans="2:51" s="12" customFormat="1" ht="13.5">
      <c r="B361" s="185"/>
      <c r="D361" s="172" t="s">
        <v>815</v>
      </c>
      <c r="E361" s="186" t="s">
        <v>707</v>
      </c>
      <c r="F361" s="187" t="s">
        <v>476</v>
      </c>
      <c r="H361" s="188" t="s">
        <v>707</v>
      </c>
      <c r="I361" s="189"/>
      <c r="L361" s="185"/>
      <c r="M361" s="190"/>
      <c r="N361" s="191"/>
      <c r="O361" s="191"/>
      <c r="P361" s="191"/>
      <c r="Q361" s="191"/>
      <c r="R361" s="191"/>
      <c r="S361" s="191"/>
      <c r="T361" s="192"/>
      <c r="AT361" s="188" t="s">
        <v>815</v>
      </c>
      <c r="AU361" s="188" t="s">
        <v>766</v>
      </c>
      <c r="AV361" s="12" t="s">
        <v>708</v>
      </c>
      <c r="AW361" s="12" t="s">
        <v>724</v>
      </c>
      <c r="AX361" s="12" t="s">
        <v>760</v>
      </c>
      <c r="AY361" s="188" t="s">
        <v>802</v>
      </c>
    </row>
    <row r="362" spans="2:51" s="11" customFormat="1" ht="13.5">
      <c r="B362" s="175"/>
      <c r="D362" s="172" t="s">
        <v>815</v>
      </c>
      <c r="E362" s="184" t="s">
        <v>707</v>
      </c>
      <c r="F362" s="193" t="s">
        <v>501</v>
      </c>
      <c r="H362" s="194">
        <v>118.5</v>
      </c>
      <c r="I362" s="180"/>
      <c r="L362" s="175"/>
      <c r="M362" s="181"/>
      <c r="N362" s="182"/>
      <c r="O362" s="182"/>
      <c r="P362" s="182"/>
      <c r="Q362" s="182"/>
      <c r="R362" s="182"/>
      <c r="S362" s="182"/>
      <c r="T362" s="183"/>
      <c r="AT362" s="184" t="s">
        <v>815</v>
      </c>
      <c r="AU362" s="184" t="s">
        <v>766</v>
      </c>
      <c r="AV362" s="11" t="s">
        <v>766</v>
      </c>
      <c r="AW362" s="11" t="s">
        <v>724</v>
      </c>
      <c r="AX362" s="11" t="s">
        <v>760</v>
      </c>
      <c r="AY362" s="184" t="s">
        <v>802</v>
      </c>
    </row>
    <row r="363" spans="2:51" s="11" customFormat="1" ht="13.5">
      <c r="B363" s="175"/>
      <c r="D363" s="172" t="s">
        <v>815</v>
      </c>
      <c r="E363" s="184" t="s">
        <v>707</v>
      </c>
      <c r="F363" s="193" t="s">
        <v>502</v>
      </c>
      <c r="H363" s="194">
        <v>86</v>
      </c>
      <c r="I363" s="180"/>
      <c r="L363" s="175"/>
      <c r="M363" s="181"/>
      <c r="N363" s="182"/>
      <c r="O363" s="182"/>
      <c r="P363" s="182"/>
      <c r="Q363" s="182"/>
      <c r="R363" s="182"/>
      <c r="S363" s="182"/>
      <c r="T363" s="183"/>
      <c r="AT363" s="184" t="s">
        <v>815</v>
      </c>
      <c r="AU363" s="184" t="s">
        <v>766</v>
      </c>
      <c r="AV363" s="11" t="s">
        <v>766</v>
      </c>
      <c r="AW363" s="11" t="s">
        <v>724</v>
      </c>
      <c r="AX363" s="11" t="s">
        <v>760</v>
      </c>
      <c r="AY363" s="184" t="s">
        <v>802</v>
      </c>
    </row>
    <row r="364" spans="2:51" s="11" customFormat="1" ht="13.5">
      <c r="B364" s="175"/>
      <c r="D364" s="172" t="s">
        <v>815</v>
      </c>
      <c r="E364" s="184" t="s">
        <v>707</v>
      </c>
      <c r="F364" s="193" t="s">
        <v>503</v>
      </c>
      <c r="H364" s="194">
        <v>204</v>
      </c>
      <c r="I364" s="180"/>
      <c r="L364" s="175"/>
      <c r="M364" s="181"/>
      <c r="N364" s="182"/>
      <c r="O364" s="182"/>
      <c r="P364" s="182"/>
      <c r="Q364" s="182"/>
      <c r="R364" s="182"/>
      <c r="S364" s="182"/>
      <c r="T364" s="183"/>
      <c r="AT364" s="184" t="s">
        <v>815</v>
      </c>
      <c r="AU364" s="184" t="s">
        <v>766</v>
      </c>
      <c r="AV364" s="11" t="s">
        <v>766</v>
      </c>
      <c r="AW364" s="11" t="s">
        <v>724</v>
      </c>
      <c r="AX364" s="11" t="s">
        <v>760</v>
      </c>
      <c r="AY364" s="184" t="s">
        <v>802</v>
      </c>
    </row>
    <row r="365" spans="2:51" s="11" customFormat="1" ht="13.5">
      <c r="B365" s="175"/>
      <c r="D365" s="172" t="s">
        <v>815</v>
      </c>
      <c r="E365" s="184" t="s">
        <v>707</v>
      </c>
      <c r="F365" s="193" t="s">
        <v>504</v>
      </c>
      <c r="H365" s="194">
        <v>1240</v>
      </c>
      <c r="I365" s="180"/>
      <c r="L365" s="175"/>
      <c r="M365" s="181"/>
      <c r="N365" s="182"/>
      <c r="O365" s="182"/>
      <c r="P365" s="182"/>
      <c r="Q365" s="182"/>
      <c r="R365" s="182"/>
      <c r="S365" s="182"/>
      <c r="T365" s="183"/>
      <c r="AT365" s="184" t="s">
        <v>815</v>
      </c>
      <c r="AU365" s="184" t="s">
        <v>766</v>
      </c>
      <c r="AV365" s="11" t="s">
        <v>766</v>
      </c>
      <c r="AW365" s="11" t="s">
        <v>724</v>
      </c>
      <c r="AX365" s="11" t="s">
        <v>760</v>
      </c>
      <c r="AY365" s="184" t="s">
        <v>802</v>
      </c>
    </row>
    <row r="366" spans="2:51" s="11" customFormat="1" ht="13.5">
      <c r="B366" s="175"/>
      <c r="D366" s="172" t="s">
        <v>815</v>
      </c>
      <c r="E366" s="184" t="s">
        <v>707</v>
      </c>
      <c r="F366" s="193" t="s">
        <v>478</v>
      </c>
      <c r="H366" s="194">
        <v>74</v>
      </c>
      <c r="I366" s="180"/>
      <c r="L366" s="175"/>
      <c r="M366" s="181"/>
      <c r="N366" s="182"/>
      <c r="O366" s="182"/>
      <c r="P366" s="182"/>
      <c r="Q366" s="182"/>
      <c r="R366" s="182"/>
      <c r="S366" s="182"/>
      <c r="T366" s="183"/>
      <c r="AT366" s="184" t="s">
        <v>815</v>
      </c>
      <c r="AU366" s="184" t="s">
        <v>766</v>
      </c>
      <c r="AV366" s="11" t="s">
        <v>766</v>
      </c>
      <c r="AW366" s="11" t="s">
        <v>724</v>
      </c>
      <c r="AX366" s="11" t="s">
        <v>760</v>
      </c>
      <c r="AY366" s="184" t="s">
        <v>802</v>
      </c>
    </row>
    <row r="367" spans="2:51" s="13" customFormat="1" ht="13.5">
      <c r="B367" s="199"/>
      <c r="D367" s="172" t="s">
        <v>815</v>
      </c>
      <c r="E367" s="208" t="s">
        <v>707</v>
      </c>
      <c r="F367" s="209" t="s">
        <v>880</v>
      </c>
      <c r="H367" s="210">
        <v>1722.5</v>
      </c>
      <c r="I367" s="203"/>
      <c r="L367" s="199"/>
      <c r="M367" s="204"/>
      <c r="N367" s="205"/>
      <c r="O367" s="205"/>
      <c r="P367" s="205"/>
      <c r="Q367" s="205"/>
      <c r="R367" s="205"/>
      <c r="S367" s="205"/>
      <c r="T367" s="206"/>
      <c r="AT367" s="207" t="s">
        <v>815</v>
      </c>
      <c r="AU367" s="207" t="s">
        <v>766</v>
      </c>
      <c r="AV367" s="13" t="s">
        <v>809</v>
      </c>
      <c r="AW367" s="13" t="s">
        <v>724</v>
      </c>
      <c r="AX367" s="13" t="s">
        <v>708</v>
      </c>
      <c r="AY367" s="207" t="s">
        <v>802</v>
      </c>
    </row>
    <row r="368" spans="2:51" s="12" customFormat="1" ht="13.5">
      <c r="B368" s="185"/>
      <c r="D368" s="176" t="s">
        <v>815</v>
      </c>
      <c r="E368" s="195" t="s">
        <v>707</v>
      </c>
      <c r="F368" s="196" t="s">
        <v>505</v>
      </c>
      <c r="H368" s="197" t="s">
        <v>707</v>
      </c>
      <c r="I368" s="189"/>
      <c r="L368" s="185"/>
      <c r="M368" s="190"/>
      <c r="N368" s="191"/>
      <c r="O368" s="191"/>
      <c r="P368" s="191"/>
      <c r="Q368" s="191"/>
      <c r="R368" s="191"/>
      <c r="S368" s="191"/>
      <c r="T368" s="192"/>
      <c r="AT368" s="188" t="s">
        <v>815</v>
      </c>
      <c r="AU368" s="188" t="s">
        <v>766</v>
      </c>
      <c r="AV368" s="12" t="s">
        <v>708</v>
      </c>
      <c r="AW368" s="12" t="s">
        <v>724</v>
      </c>
      <c r="AX368" s="12" t="s">
        <v>760</v>
      </c>
      <c r="AY368" s="188" t="s">
        <v>802</v>
      </c>
    </row>
    <row r="369" spans="2:65" s="1" customFormat="1" ht="22.5" customHeight="1">
      <c r="B369" s="159"/>
      <c r="C369" s="160" t="s">
        <v>506</v>
      </c>
      <c r="D369" s="160" t="s">
        <v>804</v>
      </c>
      <c r="E369" s="161" t="s">
        <v>507</v>
      </c>
      <c r="F369" s="162" t="s">
        <v>508</v>
      </c>
      <c r="G369" s="163" t="s">
        <v>807</v>
      </c>
      <c r="H369" s="164">
        <v>13.75</v>
      </c>
      <c r="I369" s="165"/>
      <c r="J369" s="166">
        <f>ROUND(I369*H369,2)</f>
        <v>0</v>
      </c>
      <c r="K369" s="162" t="s">
        <v>808</v>
      </c>
      <c r="L369" s="34"/>
      <c r="M369" s="167" t="s">
        <v>707</v>
      </c>
      <c r="N369" s="168" t="s">
        <v>731</v>
      </c>
      <c r="O369" s="35"/>
      <c r="P369" s="169">
        <f>O369*H369</f>
        <v>0</v>
      </c>
      <c r="Q369" s="169">
        <v>1E-05</v>
      </c>
      <c r="R369" s="169">
        <f>Q369*H369</f>
        <v>0.0001375</v>
      </c>
      <c r="S369" s="169">
        <v>0</v>
      </c>
      <c r="T369" s="170">
        <f>S369*H369</f>
        <v>0</v>
      </c>
      <c r="AR369" s="17" t="s">
        <v>809</v>
      </c>
      <c r="AT369" s="17" t="s">
        <v>804</v>
      </c>
      <c r="AU369" s="17" t="s">
        <v>766</v>
      </c>
      <c r="AY369" s="17" t="s">
        <v>802</v>
      </c>
      <c r="BE369" s="171">
        <f>IF(N369="základní",J369,0)</f>
        <v>0</v>
      </c>
      <c r="BF369" s="171">
        <f>IF(N369="snížená",J369,0)</f>
        <v>0</v>
      </c>
      <c r="BG369" s="171">
        <f>IF(N369="zákl. přenesená",J369,0)</f>
        <v>0</v>
      </c>
      <c r="BH369" s="171">
        <f>IF(N369="sníž. přenesená",J369,0)</f>
        <v>0</v>
      </c>
      <c r="BI369" s="171">
        <f>IF(N369="nulová",J369,0)</f>
        <v>0</v>
      </c>
      <c r="BJ369" s="17" t="s">
        <v>708</v>
      </c>
      <c r="BK369" s="171">
        <f>ROUND(I369*H369,2)</f>
        <v>0</v>
      </c>
      <c r="BL369" s="17" t="s">
        <v>809</v>
      </c>
      <c r="BM369" s="17" t="s">
        <v>509</v>
      </c>
    </row>
    <row r="370" spans="2:47" s="1" customFormat="1" ht="27">
      <c r="B370" s="34"/>
      <c r="D370" s="172" t="s">
        <v>811</v>
      </c>
      <c r="F370" s="173" t="s">
        <v>510</v>
      </c>
      <c r="I370" s="131"/>
      <c r="L370" s="34"/>
      <c r="M370" s="64"/>
      <c r="N370" s="35"/>
      <c r="O370" s="35"/>
      <c r="P370" s="35"/>
      <c r="Q370" s="35"/>
      <c r="R370" s="35"/>
      <c r="S370" s="35"/>
      <c r="T370" s="65"/>
      <c r="AT370" s="17" t="s">
        <v>811</v>
      </c>
      <c r="AU370" s="17" t="s">
        <v>766</v>
      </c>
    </row>
    <row r="371" spans="2:47" s="1" customFormat="1" ht="40.5">
      <c r="B371" s="34"/>
      <c r="D371" s="176" t="s">
        <v>813</v>
      </c>
      <c r="F371" s="198" t="s">
        <v>500</v>
      </c>
      <c r="I371" s="131"/>
      <c r="L371" s="34"/>
      <c r="M371" s="64"/>
      <c r="N371" s="35"/>
      <c r="O371" s="35"/>
      <c r="P371" s="35"/>
      <c r="Q371" s="35"/>
      <c r="R371" s="35"/>
      <c r="S371" s="35"/>
      <c r="T371" s="65"/>
      <c r="AT371" s="17" t="s">
        <v>813</v>
      </c>
      <c r="AU371" s="17" t="s">
        <v>766</v>
      </c>
    </row>
    <row r="372" spans="2:65" s="1" customFormat="1" ht="31.5" customHeight="1">
      <c r="B372" s="159"/>
      <c r="C372" s="160" t="s">
        <v>511</v>
      </c>
      <c r="D372" s="160" t="s">
        <v>804</v>
      </c>
      <c r="E372" s="161" t="s">
        <v>512</v>
      </c>
      <c r="F372" s="162" t="s">
        <v>513</v>
      </c>
      <c r="G372" s="163" t="s">
        <v>839</v>
      </c>
      <c r="H372" s="164">
        <v>919</v>
      </c>
      <c r="I372" s="165"/>
      <c r="J372" s="166">
        <f>ROUND(I372*H372,2)</f>
        <v>0</v>
      </c>
      <c r="K372" s="162" t="s">
        <v>808</v>
      </c>
      <c r="L372" s="34"/>
      <c r="M372" s="167" t="s">
        <v>707</v>
      </c>
      <c r="N372" s="168" t="s">
        <v>731</v>
      </c>
      <c r="O372" s="35"/>
      <c r="P372" s="169">
        <f>O372*H372</f>
        <v>0</v>
      </c>
      <c r="Q372" s="169">
        <v>0</v>
      </c>
      <c r="R372" s="169">
        <f>Q372*H372</f>
        <v>0</v>
      </c>
      <c r="S372" s="169">
        <v>0</v>
      </c>
      <c r="T372" s="170">
        <f>S372*H372</f>
        <v>0</v>
      </c>
      <c r="AR372" s="17" t="s">
        <v>809</v>
      </c>
      <c r="AT372" s="17" t="s">
        <v>804</v>
      </c>
      <c r="AU372" s="17" t="s">
        <v>766</v>
      </c>
      <c r="AY372" s="17" t="s">
        <v>802</v>
      </c>
      <c r="BE372" s="171">
        <f>IF(N372="základní",J372,0)</f>
        <v>0</v>
      </c>
      <c r="BF372" s="171">
        <f>IF(N372="snížená",J372,0)</f>
        <v>0</v>
      </c>
      <c r="BG372" s="171">
        <f>IF(N372="zákl. přenesená",J372,0)</f>
        <v>0</v>
      </c>
      <c r="BH372" s="171">
        <f>IF(N372="sníž. přenesená",J372,0)</f>
        <v>0</v>
      </c>
      <c r="BI372" s="171">
        <f>IF(N372="nulová",J372,0)</f>
        <v>0</v>
      </c>
      <c r="BJ372" s="17" t="s">
        <v>708</v>
      </c>
      <c r="BK372" s="171">
        <f>ROUND(I372*H372,2)</f>
        <v>0</v>
      </c>
      <c r="BL372" s="17" t="s">
        <v>809</v>
      </c>
      <c r="BM372" s="17" t="s">
        <v>514</v>
      </c>
    </row>
    <row r="373" spans="2:47" s="1" customFormat="1" ht="27">
      <c r="B373" s="34"/>
      <c r="D373" s="172" t="s">
        <v>811</v>
      </c>
      <c r="F373" s="173" t="s">
        <v>515</v>
      </c>
      <c r="I373" s="131"/>
      <c r="L373" s="34"/>
      <c r="M373" s="64"/>
      <c r="N373" s="35"/>
      <c r="O373" s="35"/>
      <c r="P373" s="35"/>
      <c r="Q373" s="35"/>
      <c r="R373" s="35"/>
      <c r="S373" s="35"/>
      <c r="T373" s="65"/>
      <c r="AT373" s="17" t="s">
        <v>811</v>
      </c>
      <c r="AU373" s="17" t="s">
        <v>766</v>
      </c>
    </row>
    <row r="374" spans="2:47" s="1" customFormat="1" ht="27">
      <c r="B374" s="34"/>
      <c r="D374" s="172" t="s">
        <v>813</v>
      </c>
      <c r="F374" s="174" t="s">
        <v>516</v>
      </c>
      <c r="I374" s="131"/>
      <c r="L374" s="34"/>
      <c r="M374" s="64"/>
      <c r="N374" s="35"/>
      <c r="O374" s="35"/>
      <c r="P374" s="35"/>
      <c r="Q374" s="35"/>
      <c r="R374" s="35"/>
      <c r="S374" s="35"/>
      <c r="T374" s="65"/>
      <c r="AT374" s="17" t="s">
        <v>813</v>
      </c>
      <c r="AU374" s="17" t="s">
        <v>766</v>
      </c>
    </row>
    <row r="375" spans="2:51" s="11" customFormat="1" ht="13.5">
      <c r="B375" s="175"/>
      <c r="D375" s="172" t="s">
        <v>815</v>
      </c>
      <c r="E375" s="184" t="s">
        <v>707</v>
      </c>
      <c r="F375" s="193" t="s">
        <v>517</v>
      </c>
      <c r="H375" s="194">
        <v>96</v>
      </c>
      <c r="I375" s="180"/>
      <c r="L375" s="175"/>
      <c r="M375" s="181"/>
      <c r="N375" s="182"/>
      <c r="O375" s="182"/>
      <c r="P375" s="182"/>
      <c r="Q375" s="182"/>
      <c r="R375" s="182"/>
      <c r="S375" s="182"/>
      <c r="T375" s="183"/>
      <c r="AT375" s="184" t="s">
        <v>815</v>
      </c>
      <c r="AU375" s="184" t="s">
        <v>766</v>
      </c>
      <c r="AV375" s="11" t="s">
        <v>766</v>
      </c>
      <c r="AW375" s="11" t="s">
        <v>724</v>
      </c>
      <c r="AX375" s="11" t="s">
        <v>760</v>
      </c>
      <c r="AY375" s="184" t="s">
        <v>802</v>
      </c>
    </row>
    <row r="376" spans="2:51" s="11" customFormat="1" ht="13.5">
      <c r="B376" s="175"/>
      <c r="D376" s="172" t="s">
        <v>815</v>
      </c>
      <c r="E376" s="184" t="s">
        <v>707</v>
      </c>
      <c r="F376" s="193" t="s">
        <v>518</v>
      </c>
      <c r="H376" s="194">
        <v>823</v>
      </c>
      <c r="I376" s="180"/>
      <c r="L376" s="175"/>
      <c r="M376" s="181"/>
      <c r="N376" s="182"/>
      <c r="O376" s="182"/>
      <c r="P376" s="182"/>
      <c r="Q376" s="182"/>
      <c r="R376" s="182"/>
      <c r="S376" s="182"/>
      <c r="T376" s="183"/>
      <c r="AT376" s="184" t="s">
        <v>815</v>
      </c>
      <c r="AU376" s="184" t="s">
        <v>766</v>
      </c>
      <c r="AV376" s="11" t="s">
        <v>766</v>
      </c>
      <c r="AW376" s="11" t="s">
        <v>724</v>
      </c>
      <c r="AX376" s="11" t="s">
        <v>760</v>
      </c>
      <c r="AY376" s="184" t="s">
        <v>802</v>
      </c>
    </row>
    <row r="377" spans="2:51" s="13" customFormat="1" ht="13.5">
      <c r="B377" s="199"/>
      <c r="D377" s="176" t="s">
        <v>815</v>
      </c>
      <c r="E377" s="200" t="s">
        <v>707</v>
      </c>
      <c r="F377" s="201" t="s">
        <v>880</v>
      </c>
      <c r="H377" s="202">
        <v>919</v>
      </c>
      <c r="I377" s="203"/>
      <c r="L377" s="199"/>
      <c r="M377" s="204"/>
      <c r="N377" s="205"/>
      <c r="O377" s="205"/>
      <c r="P377" s="205"/>
      <c r="Q377" s="205"/>
      <c r="R377" s="205"/>
      <c r="S377" s="205"/>
      <c r="T377" s="206"/>
      <c r="AT377" s="207" t="s">
        <v>815</v>
      </c>
      <c r="AU377" s="207" t="s">
        <v>766</v>
      </c>
      <c r="AV377" s="13" t="s">
        <v>809</v>
      </c>
      <c r="AW377" s="13" t="s">
        <v>724</v>
      </c>
      <c r="AX377" s="13" t="s">
        <v>708</v>
      </c>
      <c r="AY377" s="207" t="s">
        <v>802</v>
      </c>
    </row>
    <row r="378" spans="2:65" s="1" customFormat="1" ht="22.5" customHeight="1">
      <c r="B378" s="159"/>
      <c r="C378" s="160" t="s">
        <v>519</v>
      </c>
      <c r="D378" s="160" t="s">
        <v>804</v>
      </c>
      <c r="E378" s="161" t="s">
        <v>520</v>
      </c>
      <c r="F378" s="162" t="s">
        <v>521</v>
      </c>
      <c r="G378" s="163" t="s">
        <v>839</v>
      </c>
      <c r="H378" s="164">
        <v>919</v>
      </c>
      <c r="I378" s="165"/>
      <c r="J378" s="166">
        <f>ROUND(I378*H378,2)</f>
        <v>0</v>
      </c>
      <c r="K378" s="162" t="s">
        <v>808</v>
      </c>
      <c r="L378" s="34"/>
      <c r="M378" s="167" t="s">
        <v>707</v>
      </c>
      <c r="N378" s="168" t="s">
        <v>731</v>
      </c>
      <c r="O378" s="35"/>
      <c r="P378" s="169">
        <f>O378*H378</f>
        <v>0</v>
      </c>
      <c r="Q378" s="169">
        <v>0.00028</v>
      </c>
      <c r="R378" s="169">
        <f>Q378*H378</f>
        <v>0.25732</v>
      </c>
      <c r="S378" s="169">
        <v>0</v>
      </c>
      <c r="T378" s="170">
        <f>S378*H378</f>
        <v>0</v>
      </c>
      <c r="AR378" s="17" t="s">
        <v>809</v>
      </c>
      <c r="AT378" s="17" t="s">
        <v>804</v>
      </c>
      <c r="AU378" s="17" t="s">
        <v>766</v>
      </c>
      <c r="AY378" s="17" t="s">
        <v>802</v>
      </c>
      <c r="BE378" s="171">
        <f>IF(N378="základní",J378,0)</f>
        <v>0</v>
      </c>
      <c r="BF378" s="171">
        <f>IF(N378="snížená",J378,0)</f>
        <v>0</v>
      </c>
      <c r="BG378" s="171">
        <f>IF(N378="zákl. přenesená",J378,0)</f>
        <v>0</v>
      </c>
      <c r="BH378" s="171">
        <f>IF(N378="sníž. přenesená",J378,0)</f>
        <v>0</v>
      </c>
      <c r="BI378" s="171">
        <f>IF(N378="nulová",J378,0)</f>
        <v>0</v>
      </c>
      <c r="BJ378" s="17" t="s">
        <v>708</v>
      </c>
      <c r="BK378" s="171">
        <f>ROUND(I378*H378,2)</f>
        <v>0</v>
      </c>
      <c r="BL378" s="17" t="s">
        <v>809</v>
      </c>
      <c r="BM378" s="17" t="s">
        <v>522</v>
      </c>
    </row>
    <row r="379" spans="2:47" s="1" customFormat="1" ht="27">
      <c r="B379" s="34"/>
      <c r="D379" s="172" t="s">
        <v>811</v>
      </c>
      <c r="F379" s="173" t="s">
        <v>523</v>
      </c>
      <c r="I379" s="131"/>
      <c r="L379" s="34"/>
      <c r="M379" s="64"/>
      <c r="N379" s="35"/>
      <c r="O379" s="35"/>
      <c r="P379" s="35"/>
      <c r="Q379" s="35"/>
      <c r="R379" s="35"/>
      <c r="S379" s="35"/>
      <c r="T379" s="65"/>
      <c r="AT379" s="17" t="s">
        <v>811</v>
      </c>
      <c r="AU379" s="17" t="s">
        <v>766</v>
      </c>
    </row>
    <row r="380" spans="2:47" s="1" customFormat="1" ht="40.5">
      <c r="B380" s="34"/>
      <c r="D380" s="172" t="s">
        <v>813</v>
      </c>
      <c r="F380" s="174" t="s">
        <v>524</v>
      </c>
      <c r="I380" s="131"/>
      <c r="L380" s="34"/>
      <c r="M380" s="64"/>
      <c r="N380" s="35"/>
      <c r="O380" s="35"/>
      <c r="P380" s="35"/>
      <c r="Q380" s="35"/>
      <c r="R380" s="35"/>
      <c r="S380" s="35"/>
      <c r="T380" s="65"/>
      <c r="AT380" s="17" t="s">
        <v>813</v>
      </c>
      <c r="AU380" s="17" t="s">
        <v>766</v>
      </c>
    </row>
    <row r="381" spans="2:51" s="11" customFormat="1" ht="13.5">
      <c r="B381" s="175"/>
      <c r="D381" s="172" t="s">
        <v>815</v>
      </c>
      <c r="E381" s="184" t="s">
        <v>707</v>
      </c>
      <c r="F381" s="193" t="s">
        <v>517</v>
      </c>
      <c r="H381" s="194">
        <v>96</v>
      </c>
      <c r="I381" s="180"/>
      <c r="L381" s="175"/>
      <c r="M381" s="181"/>
      <c r="N381" s="182"/>
      <c r="O381" s="182"/>
      <c r="P381" s="182"/>
      <c r="Q381" s="182"/>
      <c r="R381" s="182"/>
      <c r="S381" s="182"/>
      <c r="T381" s="183"/>
      <c r="AT381" s="184" t="s">
        <v>815</v>
      </c>
      <c r="AU381" s="184" t="s">
        <v>766</v>
      </c>
      <c r="AV381" s="11" t="s">
        <v>766</v>
      </c>
      <c r="AW381" s="11" t="s">
        <v>724</v>
      </c>
      <c r="AX381" s="11" t="s">
        <v>760</v>
      </c>
      <c r="AY381" s="184" t="s">
        <v>802</v>
      </c>
    </row>
    <row r="382" spans="2:51" s="11" customFormat="1" ht="13.5">
      <c r="B382" s="175"/>
      <c r="D382" s="172" t="s">
        <v>815</v>
      </c>
      <c r="E382" s="184" t="s">
        <v>707</v>
      </c>
      <c r="F382" s="193" t="s">
        <v>518</v>
      </c>
      <c r="H382" s="194">
        <v>823</v>
      </c>
      <c r="I382" s="180"/>
      <c r="L382" s="175"/>
      <c r="M382" s="181"/>
      <c r="N382" s="182"/>
      <c r="O382" s="182"/>
      <c r="P382" s="182"/>
      <c r="Q382" s="182"/>
      <c r="R382" s="182"/>
      <c r="S382" s="182"/>
      <c r="T382" s="183"/>
      <c r="AT382" s="184" t="s">
        <v>815</v>
      </c>
      <c r="AU382" s="184" t="s">
        <v>766</v>
      </c>
      <c r="AV382" s="11" t="s">
        <v>766</v>
      </c>
      <c r="AW382" s="11" t="s">
        <v>724</v>
      </c>
      <c r="AX382" s="11" t="s">
        <v>760</v>
      </c>
      <c r="AY382" s="184" t="s">
        <v>802</v>
      </c>
    </row>
    <row r="383" spans="2:51" s="13" customFormat="1" ht="13.5">
      <c r="B383" s="199"/>
      <c r="D383" s="176" t="s">
        <v>815</v>
      </c>
      <c r="E383" s="200" t="s">
        <v>707</v>
      </c>
      <c r="F383" s="201" t="s">
        <v>880</v>
      </c>
      <c r="H383" s="202">
        <v>919</v>
      </c>
      <c r="I383" s="203"/>
      <c r="L383" s="199"/>
      <c r="M383" s="204"/>
      <c r="N383" s="205"/>
      <c r="O383" s="205"/>
      <c r="P383" s="205"/>
      <c r="Q383" s="205"/>
      <c r="R383" s="205"/>
      <c r="S383" s="205"/>
      <c r="T383" s="206"/>
      <c r="AT383" s="207" t="s">
        <v>815</v>
      </c>
      <c r="AU383" s="207" t="s">
        <v>766</v>
      </c>
      <c r="AV383" s="13" t="s">
        <v>809</v>
      </c>
      <c r="AW383" s="13" t="s">
        <v>724</v>
      </c>
      <c r="AX383" s="13" t="s">
        <v>708</v>
      </c>
      <c r="AY383" s="207" t="s">
        <v>802</v>
      </c>
    </row>
    <row r="384" spans="2:65" s="1" customFormat="1" ht="31.5" customHeight="1">
      <c r="B384" s="159"/>
      <c r="C384" s="160" t="s">
        <v>525</v>
      </c>
      <c r="D384" s="160" t="s">
        <v>804</v>
      </c>
      <c r="E384" s="161" t="s">
        <v>526</v>
      </c>
      <c r="F384" s="162" t="s">
        <v>527</v>
      </c>
      <c r="G384" s="163" t="s">
        <v>807</v>
      </c>
      <c r="H384" s="164">
        <v>3203</v>
      </c>
      <c r="I384" s="165"/>
      <c r="J384" s="166">
        <f>ROUND(I384*H384,2)</f>
        <v>0</v>
      </c>
      <c r="K384" s="162" t="s">
        <v>808</v>
      </c>
      <c r="L384" s="34"/>
      <c r="M384" s="167" t="s">
        <v>707</v>
      </c>
      <c r="N384" s="168" t="s">
        <v>731</v>
      </c>
      <c r="O384" s="35"/>
      <c r="P384" s="169">
        <f>O384*H384</f>
        <v>0</v>
      </c>
      <c r="Q384" s="169">
        <v>0.00198</v>
      </c>
      <c r="R384" s="169">
        <f>Q384*H384</f>
        <v>6.34194</v>
      </c>
      <c r="S384" s="169">
        <v>0</v>
      </c>
      <c r="T384" s="170">
        <f>S384*H384</f>
        <v>0</v>
      </c>
      <c r="AR384" s="17" t="s">
        <v>809</v>
      </c>
      <c r="AT384" s="17" t="s">
        <v>804</v>
      </c>
      <c r="AU384" s="17" t="s">
        <v>766</v>
      </c>
      <c r="AY384" s="17" t="s">
        <v>802</v>
      </c>
      <c r="BE384" s="171">
        <f>IF(N384="základní",J384,0)</f>
        <v>0</v>
      </c>
      <c r="BF384" s="171">
        <f>IF(N384="snížená",J384,0)</f>
        <v>0</v>
      </c>
      <c r="BG384" s="171">
        <f>IF(N384="zákl. přenesená",J384,0)</f>
        <v>0</v>
      </c>
      <c r="BH384" s="171">
        <f>IF(N384="sníž. přenesená",J384,0)</f>
        <v>0</v>
      </c>
      <c r="BI384" s="171">
        <f>IF(N384="nulová",J384,0)</f>
        <v>0</v>
      </c>
      <c r="BJ384" s="17" t="s">
        <v>708</v>
      </c>
      <c r="BK384" s="171">
        <f>ROUND(I384*H384,2)</f>
        <v>0</v>
      </c>
      <c r="BL384" s="17" t="s">
        <v>809</v>
      </c>
      <c r="BM384" s="17" t="s">
        <v>528</v>
      </c>
    </row>
    <row r="385" spans="2:47" s="1" customFormat="1" ht="27">
      <c r="B385" s="34"/>
      <c r="D385" s="172" t="s">
        <v>811</v>
      </c>
      <c r="F385" s="173" t="s">
        <v>529</v>
      </c>
      <c r="I385" s="131"/>
      <c r="L385" s="34"/>
      <c r="M385" s="64"/>
      <c r="N385" s="35"/>
      <c r="O385" s="35"/>
      <c r="P385" s="35"/>
      <c r="Q385" s="35"/>
      <c r="R385" s="35"/>
      <c r="S385" s="35"/>
      <c r="T385" s="65"/>
      <c r="AT385" s="17" t="s">
        <v>811</v>
      </c>
      <c r="AU385" s="17" t="s">
        <v>766</v>
      </c>
    </row>
    <row r="386" spans="2:47" s="1" customFormat="1" ht="94.5">
      <c r="B386" s="34"/>
      <c r="D386" s="172" t="s">
        <v>813</v>
      </c>
      <c r="F386" s="174" t="s">
        <v>530</v>
      </c>
      <c r="I386" s="131"/>
      <c r="L386" s="34"/>
      <c r="M386" s="64"/>
      <c r="N386" s="35"/>
      <c r="O386" s="35"/>
      <c r="P386" s="35"/>
      <c r="Q386" s="35"/>
      <c r="R386" s="35"/>
      <c r="S386" s="35"/>
      <c r="T386" s="65"/>
      <c r="AT386" s="17" t="s">
        <v>813</v>
      </c>
      <c r="AU386" s="17" t="s">
        <v>766</v>
      </c>
    </row>
    <row r="387" spans="2:51" s="11" customFormat="1" ht="13.5">
      <c r="B387" s="175"/>
      <c r="D387" s="172" t="s">
        <v>815</v>
      </c>
      <c r="E387" s="184" t="s">
        <v>707</v>
      </c>
      <c r="F387" s="193" t="s">
        <v>816</v>
      </c>
      <c r="H387" s="194">
        <v>15</v>
      </c>
      <c r="I387" s="180"/>
      <c r="L387" s="175"/>
      <c r="M387" s="181"/>
      <c r="N387" s="182"/>
      <c r="O387" s="182"/>
      <c r="P387" s="182"/>
      <c r="Q387" s="182"/>
      <c r="R387" s="182"/>
      <c r="S387" s="182"/>
      <c r="T387" s="183"/>
      <c r="AT387" s="184" t="s">
        <v>815</v>
      </c>
      <c r="AU387" s="184" t="s">
        <v>766</v>
      </c>
      <c r="AV387" s="11" t="s">
        <v>766</v>
      </c>
      <c r="AW387" s="11" t="s">
        <v>724</v>
      </c>
      <c r="AX387" s="11" t="s">
        <v>760</v>
      </c>
      <c r="AY387" s="184" t="s">
        <v>802</v>
      </c>
    </row>
    <row r="388" spans="2:51" s="11" customFormat="1" ht="13.5">
      <c r="B388" s="175"/>
      <c r="D388" s="172" t="s">
        <v>815</v>
      </c>
      <c r="E388" s="184" t="s">
        <v>707</v>
      </c>
      <c r="F388" s="193" t="s">
        <v>707</v>
      </c>
      <c r="H388" s="194">
        <v>0</v>
      </c>
      <c r="I388" s="180"/>
      <c r="L388" s="175"/>
      <c r="M388" s="181"/>
      <c r="N388" s="182"/>
      <c r="O388" s="182"/>
      <c r="P388" s="182"/>
      <c r="Q388" s="182"/>
      <c r="R388" s="182"/>
      <c r="S388" s="182"/>
      <c r="T388" s="183"/>
      <c r="AT388" s="184" t="s">
        <v>815</v>
      </c>
      <c r="AU388" s="184" t="s">
        <v>766</v>
      </c>
      <c r="AV388" s="11" t="s">
        <v>766</v>
      </c>
      <c r="AW388" s="11" t="s">
        <v>724</v>
      </c>
      <c r="AX388" s="11" t="s">
        <v>760</v>
      </c>
      <c r="AY388" s="184" t="s">
        <v>802</v>
      </c>
    </row>
    <row r="389" spans="2:51" s="12" customFormat="1" ht="13.5">
      <c r="B389" s="185"/>
      <c r="D389" s="172" t="s">
        <v>815</v>
      </c>
      <c r="E389" s="186" t="s">
        <v>707</v>
      </c>
      <c r="F389" s="187" t="s">
        <v>827</v>
      </c>
      <c r="H389" s="188" t="s">
        <v>707</v>
      </c>
      <c r="I389" s="189"/>
      <c r="L389" s="185"/>
      <c r="M389" s="190"/>
      <c r="N389" s="191"/>
      <c r="O389" s="191"/>
      <c r="P389" s="191"/>
      <c r="Q389" s="191"/>
      <c r="R389" s="191"/>
      <c r="S389" s="191"/>
      <c r="T389" s="192"/>
      <c r="AT389" s="188" t="s">
        <v>815</v>
      </c>
      <c r="AU389" s="188" t="s">
        <v>766</v>
      </c>
      <c r="AV389" s="12" t="s">
        <v>708</v>
      </c>
      <c r="AW389" s="12" t="s">
        <v>724</v>
      </c>
      <c r="AX389" s="12" t="s">
        <v>760</v>
      </c>
      <c r="AY389" s="188" t="s">
        <v>802</v>
      </c>
    </row>
    <row r="390" spans="2:51" s="11" customFormat="1" ht="13.5">
      <c r="B390" s="175"/>
      <c r="D390" s="172" t="s">
        <v>815</v>
      </c>
      <c r="E390" s="184" t="s">
        <v>707</v>
      </c>
      <c r="F390" s="193" t="s">
        <v>828</v>
      </c>
      <c r="H390" s="194">
        <v>1128</v>
      </c>
      <c r="I390" s="180"/>
      <c r="L390" s="175"/>
      <c r="M390" s="181"/>
      <c r="N390" s="182"/>
      <c r="O390" s="182"/>
      <c r="P390" s="182"/>
      <c r="Q390" s="182"/>
      <c r="R390" s="182"/>
      <c r="S390" s="182"/>
      <c r="T390" s="183"/>
      <c r="AT390" s="184" t="s">
        <v>815</v>
      </c>
      <c r="AU390" s="184" t="s">
        <v>766</v>
      </c>
      <c r="AV390" s="11" t="s">
        <v>766</v>
      </c>
      <c r="AW390" s="11" t="s">
        <v>724</v>
      </c>
      <c r="AX390" s="11" t="s">
        <v>760</v>
      </c>
      <c r="AY390" s="184" t="s">
        <v>802</v>
      </c>
    </row>
    <row r="391" spans="2:51" s="12" customFormat="1" ht="13.5">
      <c r="B391" s="185"/>
      <c r="D391" s="172" t="s">
        <v>815</v>
      </c>
      <c r="E391" s="186" t="s">
        <v>707</v>
      </c>
      <c r="F391" s="187" t="s">
        <v>829</v>
      </c>
      <c r="H391" s="188" t="s">
        <v>707</v>
      </c>
      <c r="I391" s="189"/>
      <c r="L391" s="185"/>
      <c r="M391" s="190"/>
      <c r="N391" s="191"/>
      <c r="O391" s="191"/>
      <c r="P391" s="191"/>
      <c r="Q391" s="191"/>
      <c r="R391" s="191"/>
      <c r="S391" s="191"/>
      <c r="T391" s="192"/>
      <c r="AT391" s="188" t="s">
        <v>815</v>
      </c>
      <c r="AU391" s="188" t="s">
        <v>766</v>
      </c>
      <c r="AV391" s="12" t="s">
        <v>708</v>
      </c>
      <c r="AW391" s="12" t="s">
        <v>724</v>
      </c>
      <c r="AX391" s="12" t="s">
        <v>760</v>
      </c>
      <c r="AY391" s="188" t="s">
        <v>802</v>
      </c>
    </row>
    <row r="392" spans="2:51" s="11" customFormat="1" ht="13.5">
      <c r="B392" s="175"/>
      <c r="D392" s="172" t="s">
        <v>815</v>
      </c>
      <c r="E392" s="184" t="s">
        <v>707</v>
      </c>
      <c r="F392" s="193" t="s">
        <v>707</v>
      </c>
      <c r="H392" s="194">
        <v>0</v>
      </c>
      <c r="I392" s="180"/>
      <c r="L392" s="175"/>
      <c r="M392" s="181"/>
      <c r="N392" s="182"/>
      <c r="O392" s="182"/>
      <c r="P392" s="182"/>
      <c r="Q392" s="182"/>
      <c r="R392" s="182"/>
      <c r="S392" s="182"/>
      <c r="T392" s="183"/>
      <c r="AT392" s="184" t="s">
        <v>815</v>
      </c>
      <c r="AU392" s="184" t="s">
        <v>766</v>
      </c>
      <c r="AV392" s="11" t="s">
        <v>766</v>
      </c>
      <c r="AW392" s="11" t="s">
        <v>724</v>
      </c>
      <c r="AX392" s="11" t="s">
        <v>760</v>
      </c>
      <c r="AY392" s="184" t="s">
        <v>802</v>
      </c>
    </row>
    <row r="393" spans="2:51" s="12" customFormat="1" ht="13.5">
      <c r="B393" s="185"/>
      <c r="D393" s="172" t="s">
        <v>815</v>
      </c>
      <c r="E393" s="186" t="s">
        <v>707</v>
      </c>
      <c r="F393" s="187" t="s">
        <v>325</v>
      </c>
      <c r="H393" s="188" t="s">
        <v>707</v>
      </c>
      <c r="I393" s="189"/>
      <c r="L393" s="185"/>
      <c r="M393" s="190"/>
      <c r="N393" s="191"/>
      <c r="O393" s="191"/>
      <c r="P393" s="191"/>
      <c r="Q393" s="191"/>
      <c r="R393" s="191"/>
      <c r="S393" s="191"/>
      <c r="T393" s="192"/>
      <c r="AT393" s="188" t="s">
        <v>815</v>
      </c>
      <c r="AU393" s="188" t="s">
        <v>766</v>
      </c>
      <c r="AV393" s="12" t="s">
        <v>708</v>
      </c>
      <c r="AW393" s="12" t="s">
        <v>724</v>
      </c>
      <c r="AX393" s="12" t="s">
        <v>760</v>
      </c>
      <c r="AY393" s="188" t="s">
        <v>802</v>
      </c>
    </row>
    <row r="394" spans="2:51" s="11" customFormat="1" ht="13.5">
      <c r="B394" s="175"/>
      <c r="D394" s="172" t="s">
        <v>815</v>
      </c>
      <c r="E394" s="184" t="s">
        <v>707</v>
      </c>
      <c r="F394" s="193" t="s">
        <v>326</v>
      </c>
      <c r="H394" s="194">
        <v>2060</v>
      </c>
      <c r="I394" s="180"/>
      <c r="L394" s="175"/>
      <c r="M394" s="181"/>
      <c r="N394" s="182"/>
      <c r="O394" s="182"/>
      <c r="P394" s="182"/>
      <c r="Q394" s="182"/>
      <c r="R394" s="182"/>
      <c r="S394" s="182"/>
      <c r="T394" s="183"/>
      <c r="AT394" s="184" t="s">
        <v>815</v>
      </c>
      <c r="AU394" s="184" t="s">
        <v>766</v>
      </c>
      <c r="AV394" s="11" t="s">
        <v>766</v>
      </c>
      <c r="AW394" s="11" t="s">
        <v>724</v>
      </c>
      <c r="AX394" s="11" t="s">
        <v>760</v>
      </c>
      <c r="AY394" s="184" t="s">
        <v>802</v>
      </c>
    </row>
    <row r="395" spans="2:51" s="12" customFormat="1" ht="13.5">
      <c r="B395" s="185"/>
      <c r="D395" s="172" t="s">
        <v>815</v>
      </c>
      <c r="E395" s="186" t="s">
        <v>707</v>
      </c>
      <c r="F395" s="187" t="s">
        <v>318</v>
      </c>
      <c r="H395" s="188" t="s">
        <v>707</v>
      </c>
      <c r="I395" s="189"/>
      <c r="L395" s="185"/>
      <c r="M395" s="190"/>
      <c r="N395" s="191"/>
      <c r="O395" s="191"/>
      <c r="P395" s="191"/>
      <c r="Q395" s="191"/>
      <c r="R395" s="191"/>
      <c r="S395" s="191"/>
      <c r="T395" s="192"/>
      <c r="AT395" s="188" t="s">
        <v>815</v>
      </c>
      <c r="AU395" s="188" t="s">
        <v>766</v>
      </c>
      <c r="AV395" s="12" t="s">
        <v>708</v>
      </c>
      <c r="AW395" s="12" t="s">
        <v>724</v>
      </c>
      <c r="AX395" s="12" t="s">
        <v>760</v>
      </c>
      <c r="AY395" s="188" t="s">
        <v>802</v>
      </c>
    </row>
    <row r="396" spans="2:51" s="13" customFormat="1" ht="13.5">
      <c r="B396" s="199"/>
      <c r="D396" s="176" t="s">
        <v>815</v>
      </c>
      <c r="E396" s="200" t="s">
        <v>707</v>
      </c>
      <c r="F396" s="201" t="s">
        <v>880</v>
      </c>
      <c r="H396" s="202">
        <v>3203</v>
      </c>
      <c r="I396" s="203"/>
      <c r="L396" s="199"/>
      <c r="M396" s="204"/>
      <c r="N396" s="205"/>
      <c r="O396" s="205"/>
      <c r="P396" s="205"/>
      <c r="Q396" s="205"/>
      <c r="R396" s="205"/>
      <c r="S396" s="205"/>
      <c r="T396" s="206"/>
      <c r="AT396" s="207" t="s">
        <v>815</v>
      </c>
      <c r="AU396" s="207" t="s">
        <v>766</v>
      </c>
      <c r="AV396" s="13" t="s">
        <v>809</v>
      </c>
      <c r="AW396" s="13" t="s">
        <v>724</v>
      </c>
      <c r="AX396" s="13" t="s">
        <v>708</v>
      </c>
      <c r="AY396" s="207" t="s">
        <v>802</v>
      </c>
    </row>
    <row r="397" spans="2:65" s="1" customFormat="1" ht="22.5" customHeight="1">
      <c r="B397" s="159"/>
      <c r="C397" s="160" t="s">
        <v>531</v>
      </c>
      <c r="D397" s="160" t="s">
        <v>804</v>
      </c>
      <c r="E397" s="161" t="s">
        <v>532</v>
      </c>
      <c r="F397" s="162" t="s">
        <v>533</v>
      </c>
      <c r="G397" s="163" t="s">
        <v>839</v>
      </c>
      <c r="H397" s="164">
        <v>1165</v>
      </c>
      <c r="I397" s="165"/>
      <c r="J397" s="166">
        <f>ROUND(I397*H397,2)</f>
        <v>0</v>
      </c>
      <c r="K397" s="162" t="s">
        <v>808</v>
      </c>
      <c r="L397" s="34"/>
      <c r="M397" s="167" t="s">
        <v>707</v>
      </c>
      <c r="N397" s="168" t="s">
        <v>731</v>
      </c>
      <c r="O397" s="35"/>
      <c r="P397" s="169">
        <f>O397*H397</f>
        <v>0</v>
      </c>
      <c r="Q397" s="169">
        <v>0</v>
      </c>
      <c r="R397" s="169">
        <f>Q397*H397</f>
        <v>0</v>
      </c>
      <c r="S397" s="169">
        <v>0</v>
      </c>
      <c r="T397" s="170">
        <f>S397*H397</f>
        <v>0</v>
      </c>
      <c r="AR397" s="17" t="s">
        <v>809</v>
      </c>
      <c r="AT397" s="17" t="s">
        <v>804</v>
      </c>
      <c r="AU397" s="17" t="s">
        <v>766</v>
      </c>
      <c r="AY397" s="17" t="s">
        <v>802</v>
      </c>
      <c r="BE397" s="171">
        <f>IF(N397="základní",J397,0)</f>
        <v>0</v>
      </c>
      <c r="BF397" s="171">
        <f>IF(N397="snížená",J397,0)</f>
        <v>0</v>
      </c>
      <c r="BG397" s="171">
        <f>IF(N397="zákl. přenesená",J397,0)</f>
        <v>0</v>
      </c>
      <c r="BH397" s="171">
        <f>IF(N397="sníž. přenesená",J397,0)</f>
        <v>0</v>
      </c>
      <c r="BI397" s="171">
        <f>IF(N397="nulová",J397,0)</f>
        <v>0</v>
      </c>
      <c r="BJ397" s="17" t="s">
        <v>708</v>
      </c>
      <c r="BK397" s="171">
        <f>ROUND(I397*H397,2)</f>
        <v>0</v>
      </c>
      <c r="BL397" s="17" t="s">
        <v>809</v>
      </c>
      <c r="BM397" s="17" t="s">
        <v>534</v>
      </c>
    </row>
    <row r="398" spans="2:47" s="1" customFormat="1" ht="27">
      <c r="B398" s="34"/>
      <c r="D398" s="172" t="s">
        <v>811</v>
      </c>
      <c r="F398" s="173" t="s">
        <v>535</v>
      </c>
      <c r="I398" s="131"/>
      <c r="L398" s="34"/>
      <c r="M398" s="64"/>
      <c r="N398" s="35"/>
      <c r="O398" s="35"/>
      <c r="P398" s="35"/>
      <c r="Q398" s="35"/>
      <c r="R398" s="35"/>
      <c r="S398" s="35"/>
      <c r="T398" s="65"/>
      <c r="AT398" s="17" t="s">
        <v>811</v>
      </c>
      <c r="AU398" s="17" t="s">
        <v>766</v>
      </c>
    </row>
    <row r="399" spans="2:47" s="1" customFormat="1" ht="67.5">
      <c r="B399" s="34"/>
      <c r="D399" s="172" t="s">
        <v>813</v>
      </c>
      <c r="F399" s="174" t="s">
        <v>536</v>
      </c>
      <c r="I399" s="131"/>
      <c r="L399" s="34"/>
      <c r="M399" s="64"/>
      <c r="N399" s="35"/>
      <c r="O399" s="35"/>
      <c r="P399" s="35"/>
      <c r="Q399" s="35"/>
      <c r="R399" s="35"/>
      <c r="S399" s="35"/>
      <c r="T399" s="65"/>
      <c r="AT399" s="17" t="s">
        <v>813</v>
      </c>
      <c r="AU399" s="17" t="s">
        <v>766</v>
      </c>
    </row>
    <row r="400" spans="2:51" s="11" customFormat="1" ht="13.5">
      <c r="B400" s="175"/>
      <c r="D400" s="172" t="s">
        <v>815</v>
      </c>
      <c r="E400" s="184" t="s">
        <v>707</v>
      </c>
      <c r="F400" s="193" t="s">
        <v>537</v>
      </c>
      <c r="H400" s="194">
        <v>1153</v>
      </c>
      <c r="I400" s="180"/>
      <c r="L400" s="175"/>
      <c r="M400" s="181"/>
      <c r="N400" s="182"/>
      <c r="O400" s="182"/>
      <c r="P400" s="182"/>
      <c r="Q400" s="182"/>
      <c r="R400" s="182"/>
      <c r="S400" s="182"/>
      <c r="T400" s="183"/>
      <c r="AT400" s="184" t="s">
        <v>815</v>
      </c>
      <c r="AU400" s="184" t="s">
        <v>766</v>
      </c>
      <c r="AV400" s="11" t="s">
        <v>766</v>
      </c>
      <c r="AW400" s="11" t="s">
        <v>724</v>
      </c>
      <c r="AX400" s="11" t="s">
        <v>760</v>
      </c>
      <c r="AY400" s="184" t="s">
        <v>802</v>
      </c>
    </row>
    <row r="401" spans="2:51" s="11" customFormat="1" ht="13.5">
      <c r="B401" s="175"/>
      <c r="D401" s="172" t="s">
        <v>815</v>
      </c>
      <c r="E401" s="184" t="s">
        <v>707</v>
      </c>
      <c r="F401" s="193" t="s">
        <v>538</v>
      </c>
      <c r="H401" s="194">
        <v>12</v>
      </c>
      <c r="I401" s="180"/>
      <c r="L401" s="175"/>
      <c r="M401" s="181"/>
      <c r="N401" s="182"/>
      <c r="O401" s="182"/>
      <c r="P401" s="182"/>
      <c r="Q401" s="182"/>
      <c r="R401" s="182"/>
      <c r="S401" s="182"/>
      <c r="T401" s="183"/>
      <c r="AT401" s="184" t="s">
        <v>815</v>
      </c>
      <c r="AU401" s="184" t="s">
        <v>766</v>
      </c>
      <c r="AV401" s="11" t="s">
        <v>766</v>
      </c>
      <c r="AW401" s="11" t="s">
        <v>724</v>
      </c>
      <c r="AX401" s="11" t="s">
        <v>760</v>
      </c>
      <c r="AY401" s="184" t="s">
        <v>802</v>
      </c>
    </row>
    <row r="402" spans="2:51" s="13" customFormat="1" ht="13.5">
      <c r="B402" s="199"/>
      <c r="D402" s="176" t="s">
        <v>815</v>
      </c>
      <c r="E402" s="200" t="s">
        <v>707</v>
      </c>
      <c r="F402" s="201" t="s">
        <v>880</v>
      </c>
      <c r="H402" s="202">
        <v>1165</v>
      </c>
      <c r="I402" s="203"/>
      <c r="L402" s="199"/>
      <c r="M402" s="204"/>
      <c r="N402" s="205"/>
      <c r="O402" s="205"/>
      <c r="P402" s="205"/>
      <c r="Q402" s="205"/>
      <c r="R402" s="205"/>
      <c r="S402" s="205"/>
      <c r="T402" s="206"/>
      <c r="AT402" s="207" t="s">
        <v>815</v>
      </c>
      <c r="AU402" s="207" t="s">
        <v>766</v>
      </c>
      <c r="AV402" s="13" t="s">
        <v>809</v>
      </c>
      <c r="AW402" s="13" t="s">
        <v>724</v>
      </c>
      <c r="AX402" s="13" t="s">
        <v>708</v>
      </c>
      <c r="AY402" s="207" t="s">
        <v>802</v>
      </c>
    </row>
    <row r="403" spans="2:65" s="1" customFormat="1" ht="22.5" customHeight="1">
      <c r="B403" s="159"/>
      <c r="C403" s="160" t="s">
        <v>539</v>
      </c>
      <c r="D403" s="160" t="s">
        <v>804</v>
      </c>
      <c r="E403" s="161" t="s">
        <v>540</v>
      </c>
      <c r="F403" s="162" t="s">
        <v>541</v>
      </c>
      <c r="G403" s="163" t="s">
        <v>839</v>
      </c>
      <c r="H403" s="164">
        <v>1416</v>
      </c>
      <c r="I403" s="165"/>
      <c r="J403" s="166">
        <f>ROUND(I403*H403,2)</f>
        <v>0</v>
      </c>
      <c r="K403" s="162" t="s">
        <v>808</v>
      </c>
      <c r="L403" s="34"/>
      <c r="M403" s="167" t="s">
        <v>707</v>
      </c>
      <c r="N403" s="168" t="s">
        <v>731</v>
      </c>
      <c r="O403" s="35"/>
      <c r="P403" s="169">
        <f>O403*H403</f>
        <v>0</v>
      </c>
      <c r="Q403" s="169">
        <v>0</v>
      </c>
      <c r="R403" s="169">
        <f>Q403*H403</f>
        <v>0</v>
      </c>
      <c r="S403" s="169">
        <v>0</v>
      </c>
      <c r="T403" s="170">
        <f>S403*H403</f>
        <v>0</v>
      </c>
      <c r="AR403" s="17" t="s">
        <v>809</v>
      </c>
      <c r="AT403" s="17" t="s">
        <v>804</v>
      </c>
      <c r="AU403" s="17" t="s">
        <v>766</v>
      </c>
      <c r="AY403" s="17" t="s">
        <v>802</v>
      </c>
      <c r="BE403" s="171">
        <f>IF(N403="základní",J403,0)</f>
        <v>0</v>
      </c>
      <c r="BF403" s="171">
        <f>IF(N403="snížená",J403,0)</f>
        <v>0</v>
      </c>
      <c r="BG403" s="171">
        <f>IF(N403="zákl. přenesená",J403,0)</f>
        <v>0</v>
      </c>
      <c r="BH403" s="171">
        <f>IF(N403="sníž. přenesená",J403,0)</f>
        <v>0</v>
      </c>
      <c r="BI403" s="171">
        <f>IF(N403="nulová",J403,0)</f>
        <v>0</v>
      </c>
      <c r="BJ403" s="17" t="s">
        <v>708</v>
      </c>
      <c r="BK403" s="171">
        <f>ROUND(I403*H403,2)</f>
        <v>0</v>
      </c>
      <c r="BL403" s="17" t="s">
        <v>809</v>
      </c>
      <c r="BM403" s="17" t="s">
        <v>542</v>
      </c>
    </row>
    <row r="404" spans="2:47" s="1" customFormat="1" ht="13.5">
      <c r="B404" s="34"/>
      <c r="D404" s="172" t="s">
        <v>811</v>
      </c>
      <c r="F404" s="173" t="s">
        <v>543</v>
      </c>
      <c r="I404" s="131"/>
      <c r="L404" s="34"/>
      <c r="M404" s="64"/>
      <c r="N404" s="35"/>
      <c r="O404" s="35"/>
      <c r="P404" s="35"/>
      <c r="Q404" s="35"/>
      <c r="R404" s="35"/>
      <c r="S404" s="35"/>
      <c r="T404" s="65"/>
      <c r="AT404" s="17" t="s">
        <v>811</v>
      </c>
      <c r="AU404" s="17" t="s">
        <v>766</v>
      </c>
    </row>
    <row r="405" spans="2:47" s="1" customFormat="1" ht="27">
      <c r="B405" s="34"/>
      <c r="D405" s="172" t="s">
        <v>813</v>
      </c>
      <c r="F405" s="174" t="s">
        <v>544</v>
      </c>
      <c r="I405" s="131"/>
      <c r="L405" s="34"/>
      <c r="M405" s="64"/>
      <c r="N405" s="35"/>
      <c r="O405" s="35"/>
      <c r="P405" s="35"/>
      <c r="Q405" s="35"/>
      <c r="R405" s="35"/>
      <c r="S405" s="35"/>
      <c r="T405" s="65"/>
      <c r="AT405" s="17" t="s">
        <v>813</v>
      </c>
      <c r="AU405" s="17" t="s">
        <v>766</v>
      </c>
    </row>
    <row r="406" spans="2:51" s="12" customFormat="1" ht="13.5">
      <c r="B406" s="185"/>
      <c r="D406" s="172" t="s">
        <v>815</v>
      </c>
      <c r="E406" s="186" t="s">
        <v>707</v>
      </c>
      <c r="F406" s="187" t="s">
        <v>316</v>
      </c>
      <c r="H406" s="188" t="s">
        <v>707</v>
      </c>
      <c r="I406" s="189"/>
      <c r="L406" s="185"/>
      <c r="M406" s="190"/>
      <c r="N406" s="191"/>
      <c r="O406" s="191"/>
      <c r="P406" s="191"/>
      <c r="Q406" s="191"/>
      <c r="R406" s="191"/>
      <c r="S406" s="191"/>
      <c r="T406" s="192"/>
      <c r="AT406" s="188" t="s">
        <v>815</v>
      </c>
      <c r="AU406" s="188" t="s">
        <v>766</v>
      </c>
      <c r="AV406" s="12" t="s">
        <v>708</v>
      </c>
      <c r="AW406" s="12" t="s">
        <v>724</v>
      </c>
      <c r="AX406" s="12" t="s">
        <v>760</v>
      </c>
      <c r="AY406" s="188" t="s">
        <v>802</v>
      </c>
    </row>
    <row r="407" spans="2:51" s="11" customFormat="1" ht="13.5">
      <c r="B407" s="175"/>
      <c r="D407" s="172" t="s">
        <v>815</v>
      </c>
      <c r="E407" s="184" t="s">
        <v>707</v>
      </c>
      <c r="F407" s="193" t="s">
        <v>317</v>
      </c>
      <c r="H407" s="194">
        <v>155</v>
      </c>
      <c r="I407" s="180"/>
      <c r="L407" s="175"/>
      <c r="M407" s="181"/>
      <c r="N407" s="182"/>
      <c r="O407" s="182"/>
      <c r="P407" s="182"/>
      <c r="Q407" s="182"/>
      <c r="R407" s="182"/>
      <c r="S407" s="182"/>
      <c r="T407" s="183"/>
      <c r="AT407" s="184" t="s">
        <v>815</v>
      </c>
      <c r="AU407" s="184" t="s">
        <v>766</v>
      </c>
      <c r="AV407" s="11" t="s">
        <v>766</v>
      </c>
      <c r="AW407" s="11" t="s">
        <v>724</v>
      </c>
      <c r="AX407" s="11" t="s">
        <v>760</v>
      </c>
      <c r="AY407" s="184" t="s">
        <v>802</v>
      </c>
    </row>
    <row r="408" spans="2:51" s="12" customFormat="1" ht="13.5">
      <c r="B408" s="185"/>
      <c r="D408" s="172" t="s">
        <v>815</v>
      </c>
      <c r="E408" s="186" t="s">
        <v>707</v>
      </c>
      <c r="F408" s="187" t="s">
        <v>318</v>
      </c>
      <c r="H408" s="188" t="s">
        <v>707</v>
      </c>
      <c r="I408" s="189"/>
      <c r="L408" s="185"/>
      <c r="M408" s="190"/>
      <c r="N408" s="191"/>
      <c r="O408" s="191"/>
      <c r="P408" s="191"/>
      <c r="Q408" s="191"/>
      <c r="R408" s="191"/>
      <c r="S408" s="191"/>
      <c r="T408" s="192"/>
      <c r="AT408" s="188" t="s">
        <v>815</v>
      </c>
      <c r="AU408" s="188" t="s">
        <v>766</v>
      </c>
      <c r="AV408" s="12" t="s">
        <v>708</v>
      </c>
      <c r="AW408" s="12" t="s">
        <v>724</v>
      </c>
      <c r="AX408" s="12" t="s">
        <v>760</v>
      </c>
      <c r="AY408" s="188" t="s">
        <v>802</v>
      </c>
    </row>
    <row r="409" spans="2:51" s="11" customFormat="1" ht="13.5">
      <c r="B409" s="175"/>
      <c r="D409" s="172" t="s">
        <v>815</v>
      </c>
      <c r="E409" s="184" t="s">
        <v>707</v>
      </c>
      <c r="F409" s="193" t="s">
        <v>707</v>
      </c>
      <c r="H409" s="194">
        <v>0</v>
      </c>
      <c r="I409" s="180"/>
      <c r="L409" s="175"/>
      <c r="M409" s="181"/>
      <c r="N409" s="182"/>
      <c r="O409" s="182"/>
      <c r="P409" s="182"/>
      <c r="Q409" s="182"/>
      <c r="R409" s="182"/>
      <c r="S409" s="182"/>
      <c r="T409" s="183"/>
      <c r="AT409" s="184" t="s">
        <v>815</v>
      </c>
      <c r="AU409" s="184" t="s">
        <v>766</v>
      </c>
      <c r="AV409" s="11" t="s">
        <v>766</v>
      </c>
      <c r="AW409" s="11" t="s">
        <v>724</v>
      </c>
      <c r="AX409" s="11" t="s">
        <v>760</v>
      </c>
      <c r="AY409" s="184" t="s">
        <v>802</v>
      </c>
    </row>
    <row r="410" spans="2:51" s="11" customFormat="1" ht="13.5">
      <c r="B410" s="175"/>
      <c r="D410" s="172" t="s">
        <v>815</v>
      </c>
      <c r="E410" s="184" t="s">
        <v>707</v>
      </c>
      <c r="F410" s="193" t="s">
        <v>545</v>
      </c>
      <c r="H410" s="194">
        <v>96</v>
      </c>
      <c r="I410" s="180"/>
      <c r="L410" s="175"/>
      <c r="M410" s="181"/>
      <c r="N410" s="182"/>
      <c r="O410" s="182"/>
      <c r="P410" s="182"/>
      <c r="Q410" s="182"/>
      <c r="R410" s="182"/>
      <c r="S410" s="182"/>
      <c r="T410" s="183"/>
      <c r="AT410" s="184" t="s">
        <v>815</v>
      </c>
      <c r="AU410" s="184" t="s">
        <v>766</v>
      </c>
      <c r="AV410" s="11" t="s">
        <v>766</v>
      </c>
      <c r="AW410" s="11" t="s">
        <v>724</v>
      </c>
      <c r="AX410" s="11" t="s">
        <v>760</v>
      </c>
      <c r="AY410" s="184" t="s">
        <v>802</v>
      </c>
    </row>
    <row r="411" spans="2:51" s="11" customFormat="1" ht="13.5">
      <c r="B411" s="175"/>
      <c r="D411" s="172" t="s">
        <v>815</v>
      </c>
      <c r="E411" s="184" t="s">
        <v>707</v>
      </c>
      <c r="F411" s="193" t="s">
        <v>546</v>
      </c>
      <c r="H411" s="194">
        <v>12</v>
      </c>
      <c r="I411" s="180"/>
      <c r="L411" s="175"/>
      <c r="M411" s="181"/>
      <c r="N411" s="182"/>
      <c r="O411" s="182"/>
      <c r="P411" s="182"/>
      <c r="Q411" s="182"/>
      <c r="R411" s="182"/>
      <c r="S411" s="182"/>
      <c r="T411" s="183"/>
      <c r="AT411" s="184" t="s">
        <v>815</v>
      </c>
      <c r="AU411" s="184" t="s">
        <v>766</v>
      </c>
      <c r="AV411" s="11" t="s">
        <v>766</v>
      </c>
      <c r="AW411" s="11" t="s">
        <v>724</v>
      </c>
      <c r="AX411" s="11" t="s">
        <v>760</v>
      </c>
      <c r="AY411" s="184" t="s">
        <v>802</v>
      </c>
    </row>
    <row r="412" spans="2:51" s="11" customFormat="1" ht="13.5">
      <c r="B412" s="175"/>
      <c r="D412" s="172" t="s">
        <v>815</v>
      </c>
      <c r="E412" s="184" t="s">
        <v>707</v>
      </c>
      <c r="F412" s="193" t="s">
        <v>537</v>
      </c>
      <c r="H412" s="194">
        <v>1153</v>
      </c>
      <c r="I412" s="180"/>
      <c r="L412" s="175"/>
      <c r="M412" s="181"/>
      <c r="N412" s="182"/>
      <c r="O412" s="182"/>
      <c r="P412" s="182"/>
      <c r="Q412" s="182"/>
      <c r="R412" s="182"/>
      <c r="S412" s="182"/>
      <c r="T412" s="183"/>
      <c r="AT412" s="184" t="s">
        <v>815</v>
      </c>
      <c r="AU412" s="184" t="s">
        <v>766</v>
      </c>
      <c r="AV412" s="11" t="s">
        <v>766</v>
      </c>
      <c r="AW412" s="11" t="s">
        <v>724</v>
      </c>
      <c r="AX412" s="11" t="s">
        <v>760</v>
      </c>
      <c r="AY412" s="184" t="s">
        <v>802</v>
      </c>
    </row>
    <row r="413" spans="2:51" s="13" customFormat="1" ht="13.5">
      <c r="B413" s="199"/>
      <c r="D413" s="176" t="s">
        <v>815</v>
      </c>
      <c r="E413" s="200" t="s">
        <v>707</v>
      </c>
      <c r="F413" s="201" t="s">
        <v>880</v>
      </c>
      <c r="H413" s="202">
        <v>1416</v>
      </c>
      <c r="I413" s="203"/>
      <c r="L413" s="199"/>
      <c r="M413" s="204"/>
      <c r="N413" s="205"/>
      <c r="O413" s="205"/>
      <c r="P413" s="205"/>
      <c r="Q413" s="205"/>
      <c r="R413" s="205"/>
      <c r="S413" s="205"/>
      <c r="T413" s="206"/>
      <c r="AT413" s="207" t="s">
        <v>815</v>
      </c>
      <c r="AU413" s="207" t="s">
        <v>766</v>
      </c>
      <c r="AV413" s="13" t="s">
        <v>809</v>
      </c>
      <c r="AW413" s="13" t="s">
        <v>724</v>
      </c>
      <c r="AX413" s="13" t="s">
        <v>708</v>
      </c>
      <c r="AY413" s="207" t="s">
        <v>802</v>
      </c>
    </row>
    <row r="414" spans="2:65" s="1" customFormat="1" ht="22.5" customHeight="1">
      <c r="B414" s="159"/>
      <c r="C414" s="160" t="s">
        <v>547</v>
      </c>
      <c r="D414" s="160" t="s">
        <v>804</v>
      </c>
      <c r="E414" s="161" t="s">
        <v>548</v>
      </c>
      <c r="F414" s="162" t="s">
        <v>549</v>
      </c>
      <c r="G414" s="163" t="s">
        <v>839</v>
      </c>
      <c r="H414" s="164">
        <v>88.5</v>
      </c>
      <c r="I414" s="165"/>
      <c r="J414" s="166">
        <f>ROUND(I414*H414,2)</f>
        <v>0</v>
      </c>
      <c r="K414" s="162" t="s">
        <v>808</v>
      </c>
      <c r="L414" s="34"/>
      <c r="M414" s="167" t="s">
        <v>707</v>
      </c>
      <c r="N414" s="168" t="s">
        <v>731</v>
      </c>
      <c r="O414" s="35"/>
      <c r="P414" s="169">
        <f>O414*H414</f>
        <v>0</v>
      </c>
      <c r="Q414" s="169">
        <v>0</v>
      </c>
      <c r="R414" s="169">
        <f>Q414*H414</f>
        <v>0</v>
      </c>
      <c r="S414" s="169">
        <v>0.097</v>
      </c>
      <c r="T414" s="170">
        <f>S414*H414</f>
        <v>8.5845</v>
      </c>
      <c r="AR414" s="17" t="s">
        <v>809</v>
      </c>
      <c r="AT414" s="17" t="s">
        <v>804</v>
      </c>
      <c r="AU414" s="17" t="s">
        <v>766</v>
      </c>
      <c r="AY414" s="17" t="s">
        <v>802</v>
      </c>
      <c r="BE414" s="171">
        <f>IF(N414="základní",J414,0)</f>
        <v>0</v>
      </c>
      <c r="BF414" s="171">
        <f>IF(N414="snížená",J414,0)</f>
        <v>0</v>
      </c>
      <c r="BG414" s="171">
        <f>IF(N414="zákl. přenesená",J414,0)</f>
        <v>0</v>
      </c>
      <c r="BH414" s="171">
        <f>IF(N414="sníž. přenesená",J414,0)</f>
        <v>0</v>
      </c>
      <c r="BI414" s="171">
        <f>IF(N414="nulová",J414,0)</f>
        <v>0</v>
      </c>
      <c r="BJ414" s="17" t="s">
        <v>708</v>
      </c>
      <c r="BK414" s="171">
        <f>ROUND(I414*H414,2)</f>
        <v>0</v>
      </c>
      <c r="BL414" s="17" t="s">
        <v>809</v>
      </c>
      <c r="BM414" s="17" t="s">
        <v>550</v>
      </c>
    </row>
    <row r="415" spans="2:47" s="1" customFormat="1" ht="54">
      <c r="B415" s="34"/>
      <c r="D415" s="172" t="s">
        <v>811</v>
      </c>
      <c r="F415" s="173" t="s">
        <v>551</v>
      </c>
      <c r="I415" s="131"/>
      <c r="L415" s="34"/>
      <c r="M415" s="64"/>
      <c r="N415" s="35"/>
      <c r="O415" s="35"/>
      <c r="P415" s="35"/>
      <c r="Q415" s="35"/>
      <c r="R415" s="35"/>
      <c r="S415" s="35"/>
      <c r="T415" s="65"/>
      <c r="AT415" s="17" t="s">
        <v>811</v>
      </c>
      <c r="AU415" s="17" t="s">
        <v>766</v>
      </c>
    </row>
    <row r="416" spans="2:47" s="1" customFormat="1" ht="81">
      <c r="B416" s="34"/>
      <c r="D416" s="172" t="s">
        <v>813</v>
      </c>
      <c r="F416" s="174" t="s">
        <v>552</v>
      </c>
      <c r="I416" s="131"/>
      <c r="L416" s="34"/>
      <c r="M416" s="64"/>
      <c r="N416" s="35"/>
      <c r="O416" s="35"/>
      <c r="P416" s="35"/>
      <c r="Q416" s="35"/>
      <c r="R416" s="35"/>
      <c r="S416" s="35"/>
      <c r="T416" s="65"/>
      <c r="AT416" s="17" t="s">
        <v>813</v>
      </c>
      <c r="AU416" s="17" t="s">
        <v>766</v>
      </c>
    </row>
    <row r="417" spans="2:51" s="12" customFormat="1" ht="13.5">
      <c r="B417" s="185"/>
      <c r="D417" s="172" t="s">
        <v>815</v>
      </c>
      <c r="E417" s="186" t="s">
        <v>707</v>
      </c>
      <c r="F417" s="187" t="s">
        <v>553</v>
      </c>
      <c r="H417" s="188" t="s">
        <v>707</v>
      </c>
      <c r="I417" s="189"/>
      <c r="L417" s="185"/>
      <c r="M417" s="190"/>
      <c r="N417" s="191"/>
      <c r="O417" s="191"/>
      <c r="P417" s="191"/>
      <c r="Q417" s="191"/>
      <c r="R417" s="191"/>
      <c r="S417" s="191"/>
      <c r="T417" s="192"/>
      <c r="AT417" s="188" t="s">
        <v>815</v>
      </c>
      <c r="AU417" s="188" t="s">
        <v>766</v>
      </c>
      <c r="AV417" s="12" t="s">
        <v>708</v>
      </c>
      <c r="AW417" s="12" t="s">
        <v>724</v>
      </c>
      <c r="AX417" s="12" t="s">
        <v>760</v>
      </c>
      <c r="AY417" s="188" t="s">
        <v>802</v>
      </c>
    </row>
    <row r="418" spans="2:51" s="12" customFormat="1" ht="13.5">
      <c r="B418" s="185"/>
      <c r="D418" s="172" t="s">
        <v>815</v>
      </c>
      <c r="E418" s="186" t="s">
        <v>707</v>
      </c>
      <c r="F418" s="187" t="s">
        <v>307</v>
      </c>
      <c r="H418" s="188" t="s">
        <v>707</v>
      </c>
      <c r="I418" s="189"/>
      <c r="L418" s="185"/>
      <c r="M418" s="190"/>
      <c r="N418" s="191"/>
      <c r="O418" s="191"/>
      <c r="P418" s="191"/>
      <c r="Q418" s="191"/>
      <c r="R418" s="191"/>
      <c r="S418" s="191"/>
      <c r="T418" s="192"/>
      <c r="AT418" s="188" t="s">
        <v>815</v>
      </c>
      <c r="AU418" s="188" t="s">
        <v>766</v>
      </c>
      <c r="AV418" s="12" t="s">
        <v>708</v>
      </c>
      <c r="AW418" s="12" t="s">
        <v>724</v>
      </c>
      <c r="AX418" s="12" t="s">
        <v>760</v>
      </c>
      <c r="AY418" s="188" t="s">
        <v>802</v>
      </c>
    </row>
    <row r="419" spans="2:51" s="11" customFormat="1" ht="13.5">
      <c r="B419" s="175"/>
      <c r="D419" s="172" t="s">
        <v>815</v>
      </c>
      <c r="E419" s="184" t="s">
        <v>707</v>
      </c>
      <c r="F419" s="193" t="s">
        <v>554</v>
      </c>
      <c r="H419" s="194">
        <v>3</v>
      </c>
      <c r="I419" s="180"/>
      <c r="L419" s="175"/>
      <c r="M419" s="181"/>
      <c r="N419" s="182"/>
      <c r="O419" s="182"/>
      <c r="P419" s="182"/>
      <c r="Q419" s="182"/>
      <c r="R419" s="182"/>
      <c r="S419" s="182"/>
      <c r="T419" s="183"/>
      <c r="AT419" s="184" t="s">
        <v>815</v>
      </c>
      <c r="AU419" s="184" t="s">
        <v>766</v>
      </c>
      <c r="AV419" s="11" t="s">
        <v>766</v>
      </c>
      <c r="AW419" s="11" t="s">
        <v>724</v>
      </c>
      <c r="AX419" s="11" t="s">
        <v>760</v>
      </c>
      <c r="AY419" s="184" t="s">
        <v>802</v>
      </c>
    </row>
    <row r="420" spans="2:51" s="11" customFormat="1" ht="13.5">
      <c r="B420" s="175"/>
      <c r="D420" s="172" t="s">
        <v>815</v>
      </c>
      <c r="E420" s="184" t="s">
        <v>707</v>
      </c>
      <c r="F420" s="193" t="s">
        <v>555</v>
      </c>
      <c r="H420" s="194">
        <v>85.5</v>
      </c>
      <c r="I420" s="180"/>
      <c r="L420" s="175"/>
      <c r="M420" s="181"/>
      <c r="N420" s="182"/>
      <c r="O420" s="182"/>
      <c r="P420" s="182"/>
      <c r="Q420" s="182"/>
      <c r="R420" s="182"/>
      <c r="S420" s="182"/>
      <c r="T420" s="183"/>
      <c r="AT420" s="184" t="s">
        <v>815</v>
      </c>
      <c r="AU420" s="184" t="s">
        <v>766</v>
      </c>
      <c r="AV420" s="11" t="s">
        <v>766</v>
      </c>
      <c r="AW420" s="11" t="s">
        <v>724</v>
      </c>
      <c r="AX420" s="11" t="s">
        <v>760</v>
      </c>
      <c r="AY420" s="184" t="s">
        <v>802</v>
      </c>
    </row>
    <row r="421" spans="2:51" s="13" customFormat="1" ht="13.5">
      <c r="B421" s="199"/>
      <c r="D421" s="176" t="s">
        <v>815</v>
      </c>
      <c r="E421" s="200" t="s">
        <v>707</v>
      </c>
      <c r="F421" s="201" t="s">
        <v>880</v>
      </c>
      <c r="H421" s="202">
        <v>88.5</v>
      </c>
      <c r="I421" s="203"/>
      <c r="L421" s="199"/>
      <c r="M421" s="204"/>
      <c r="N421" s="205"/>
      <c r="O421" s="205"/>
      <c r="P421" s="205"/>
      <c r="Q421" s="205"/>
      <c r="R421" s="205"/>
      <c r="S421" s="205"/>
      <c r="T421" s="206"/>
      <c r="AT421" s="207" t="s">
        <v>815</v>
      </c>
      <c r="AU421" s="207" t="s">
        <v>766</v>
      </c>
      <c r="AV421" s="13" t="s">
        <v>809</v>
      </c>
      <c r="AW421" s="13" t="s">
        <v>724</v>
      </c>
      <c r="AX421" s="13" t="s">
        <v>708</v>
      </c>
      <c r="AY421" s="207" t="s">
        <v>802</v>
      </c>
    </row>
    <row r="422" spans="2:65" s="1" customFormat="1" ht="22.5" customHeight="1">
      <c r="B422" s="159"/>
      <c r="C422" s="160" t="s">
        <v>556</v>
      </c>
      <c r="D422" s="160" t="s">
        <v>804</v>
      </c>
      <c r="E422" s="161" t="s">
        <v>557</v>
      </c>
      <c r="F422" s="162" t="s">
        <v>558</v>
      </c>
      <c r="G422" s="163" t="s">
        <v>807</v>
      </c>
      <c r="H422" s="164">
        <v>5640</v>
      </c>
      <c r="I422" s="165"/>
      <c r="J422" s="166">
        <f>ROUND(I422*H422,2)</f>
        <v>0</v>
      </c>
      <c r="K422" s="162" t="s">
        <v>808</v>
      </c>
      <c r="L422" s="34"/>
      <c r="M422" s="167" t="s">
        <v>707</v>
      </c>
      <c r="N422" s="168" t="s">
        <v>731</v>
      </c>
      <c r="O422" s="35"/>
      <c r="P422" s="169">
        <f>O422*H422</f>
        <v>0</v>
      </c>
      <c r="Q422" s="169">
        <v>0</v>
      </c>
      <c r="R422" s="169">
        <f>Q422*H422</f>
        <v>0</v>
      </c>
      <c r="S422" s="169">
        <v>0.02</v>
      </c>
      <c r="T422" s="170">
        <f>S422*H422</f>
        <v>112.8</v>
      </c>
      <c r="AR422" s="17" t="s">
        <v>809</v>
      </c>
      <c r="AT422" s="17" t="s">
        <v>804</v>
      </c>
      <c r="AU422" s="17" t="s">
        <v>766</v>
      </c>
      <c r="AY422" s="17" t="s">
        <v>802</v>
      </c>
      <c r="BE422" s="171">
        <f>IF(N422="základní",J422,0)</f>
        <v>0</v>
      </c>
      <c r="BF422" s="171">
        <f>IF(N422="snížená",J422,0)</f>
        <v>0</v>
      </c>
      <c r="BG422" s="171">
        <f>IF(N422="zákl. přenesená",J422,0)</f>
        <v>0</v>
      </c>
      <c r="BH422" s="171">
        <f>IF(N422="sníž. přenesená",J422,0)</f>
        <v>0</v>
      </c>
      <c r="BI422" s="171">
        <f>IF(N422="nulová",J422,0)</f>
        <v>0</v>
      </c>
      <c r="BJ422" s="17" t="s">
        <v>708</v>
      </c>
      <c r="BK422" s="171">
        <f>ROUND(I422*H422,2)</f>
        <v>0</v>
      </c>
      <c r="BL422" s="17" t="s">
        <v>809</v>
      </c>
      <c r="BM422" s="17" t="s">
        <v>559</v>
      </c>
    </row>
    <row r="423" spans="2:47" s="1" customFormat="1" ht="27">
      <c r="B423" s="34"/>
      <c r="D423" s="172" t="s">
        <v>811</v>
      </c>
      <c r="F423" s="173" t="s">
        <v>560</v>
      </c>
      <c r="I423" s="131"/>
      <c r="L423" s="34"/>
      <c r="M423" s="64"/>
      <c r="N423" s="35"/>
      <c r="O423" s="35"/>
      <c r="P423" s="35"/>
      <c r="Q423" s="35"/>
      <c r="R423" s="35"/>
      <c r="S423" s="35"/>
      <c r="T423" s="65"/>
      <c r="AT423" s="17" t="s">
        <v>811</v>
      </c>
      <c r="AU423" s="17" t="s">
        <v>766</v>
      </c>
    </row>
    <row r="424" spans="2:47" s="1" customFormat="1" ht="81">
      <c r="B424" s="34"/>
      <c r="D424" s="172" t="s">
        <v>813</v>
      </c>
      <c r="F424" s="174" t="s">
        <v>561</v>
      </c>
      <c r="I424" s="131"/>
      <c r="L424" s="34"/>
      <c r="M424" s="64"/>
      <c r="N424" s="35"/>
      <c r="O424" s="35"/>
      <c r="P424" s="35"/>
      <c r="Q424" s="35"/>
      <c r="R424" s="35"/>
      <c r="S424" s="35"/>
      <c r="T424" s="65"/>
      <c r="AT424" s="17" t="s">
        <v>813</v>
      </c>
      <c r="AU424" s="17" t="s">
        <v>766</v>
      </c>
    </row>
    <row r="425" spans="2:51" s="12" customFormat="1" ht="13.5">
      <c r="B425" s="185"/>
      <c r="D425" s="172" t="s">
        <v>815</v>
      </c>
      <c r="E425" s="186" t="s">
        <v>707</v>
      </c>
      <c r="F425" s="187" t="s">
        <v>834</v>
      </c>
      <c r="H425" s="188" t="s">
        <v>707</v>
      </c>
      <c r="I425" s="189"/>
      <c r="L425" s="185"/>
      <c r="M425" s="190"/>
      <c r="N425" s="191"/>
      <c r="O425" s="191"/>
      <c r="P425" s="191"/>
      <c r="Q425" s="191"/>
      <c r="R425" s="191"/>
      <c r="S425" s="191"/>
      <c r="T425" s="192"/>
      <c r="AT425" s="188" t="s">
        <v>815</v>
      </c>
      <c r="AU425" s="188" t="s">
        <v>766</v>
      </c>
      <c r="AV425" s="12" t="s">
        <v>708</v>
      </c>
      <c r="AW425" s="12" t="s">
        <v>724</v>
      </c>
      <c r="AX425" s="12" t="s">
        <v>760</v>
      </c>
      <c r="AY425" s="188" t="s">
        <v>802</v>
      </c>
    </row>
    <row r="426" spans="2:51" s="11" customFormat="1" ht="13.5">
      <c r="B426" s="175"/>
      <c r="D426" s="172" t="s">
        <v>815</v>
      </c>
      <c r="E426" s="184" t="s">
        <v>707</v>
      </c>
      <c r="F426" s="193" t="s">
        <v>835</v>
      </c>
      <c r="H426" s="194">
        <v>5640</v>
      </c>
      <c r="I426" s="180"/>
      <c r="L426" s="175"/>
      <c r="M426" s="181"/>
      <c r="N426" s="182"/>
      <c r="O426" s="182"/>
      <c r="P426" s="182"/>
      <c r="Q426" s="182"/>
      <c r="R426" s="182"/>
      <c r="S426" s="182"/>
      <c r="T426" s="183"/>
      <c r="AT426" s="184" t="s">
        <v>815</v>
      </c>
      <c r="AU426" s="184" t="s">
        <v>766</v>
      </c>
      <c r="AV426" s="11" t="s">
        <v>766</v>
      </c>
      <c r="AW426" s="11" t="s">
        <v>724</v>
      </c>
      <c r="AX426" s="11" t="s">
        <v>708</v>
      </c>
      <c r="AY426" s="184" t="s">
        <v>802</v>
      </c>
    </row>
    <row r="427" spans="2:51" s="12" customFormat="1" ht="13.5">
      <c r="B427" s="185"/>
      <c r="D427" s="176" t="s">
        <v>815</v>
      </c>
      <c r="E427" s="195" t="s">
        <v>707</v>
      </c>
      <c r="F427" s="196" t="s">
        <v>562</v>
      </c>
      <c r="H427" s="197" t="s">
        <v>707</v>
      </c>
      <c r="I427" s="189"/>
      <c r="L427" s="185"/>
      <c r="M427" s="190"/>
      <c r="N427" s="191"/>
      <c r="O427" s="191"/>
      <c r="P427" s="191"/>
      <c r="Q427" s="191"/>
      <c r="R427" s="191"/>
      <c r="S427" s="191"/>
      <c r="T427" s="192"/>
      <c r="AT427" s="188" t="s">
        <v>815</v>
      </c>
      <c r="AU427" s="188" t="s">
        <v>766</v>
      </c>
      <c r="AV427" s="12" t="s">
        <v>708</v>
      </c>
      <c r="AW427" s="12" t="s">
        <v>724</v>
      </c>
      <c r="AX427" s="12" t="s">
        <v>760</v>
      </c>
      <c r="AY427" s="188" t="s">
        <v>802</v>
      </c>
    </row>
    <row r="428" spans="2:65" s="1" customFormat="1" ht="22.5" customHeight="1">
      <c r="B428" s="159"/>
      <c r="C428" s="160" t="s">
        <v>563</v>
      </c>
      <c r="D428" s="160" t="s">
        <v>804</v>
      </c>
      <c r="E428" s="161" t="s">
        <v>564</v>
      </c>
      <c r="F428" s="162" t="s">
        <v>565</v>
      </c>
      <c r="G428" s="163" t="s">
        <v>807</v>
      </c>
      <c r="H428" s="164">
        <v>228.5</v>
      </c>
      <c r="I428" s="165"/>
      <c r="J428" s="166">
        <f>ROUND(I428*H428,2)</f>
        <v>0</v>
      </c>
      <c r="K428" s="162" t="s">
        <v>808</v>
      </c>
      <c r="L428" s="34"/>
      <c r="M428" s="167" t="s">
        <v>707</v>
      </c>
      <c r="N428" s="168" t="s">
        <v>731</v>
      </c>
      <c r="O428" s="35"/>
      <c r="P428" s="169">
        <f>O428*H428</f>
        <v>0</v>
      </c>
      <c r="Q428" s="169">
        <v>0</v>
      </c>
      <c r="R428" s="169">
        <f>Q428*H428</f>
        <v>0</v>
      </c>
      <c r="S428" s="169">
        <v>0.126</v>
      </c>
      <c r="T428" s="170">
        <f>S428*H428</f>
        <v>28.791</v>
      </c>
      <c r="AR428" s="17" t="s">
        <v>809</v>
      </c>
      <c r="AT428" s="17" t="s">
        <v>804</v>
      </c>
      <c r="AU428" s="17" t="s">
        <v>766</v>
      </c>
      <c r="AY428" s="17" t="s">
        <v>802</v>
      </c>
      <c r="BE428" s="171">
        <f>IF(N428="základní",J428,0)</f>
        <v>0</v>
      </c>
      <c r="BF428" s="171">
        <f>IF(N428="snížená",J428,0)</f>
        <v>0</v>
      </c>
      <c r="BG428" s="171">
        <f>IF(N428="zákl. přenesená",J428,0)</f>
        <v>0</v>
      </c>
      <c r="BH428" s="171">
        <f>IF(N428="sníž. přenesená",J428,0)</f>
        <v>0</v>
      </c>
      <c r="BI428" s="171">
        <f>IF(N428="nulová",J428,0)</f>
        <v>0</v>
      </c>
      <c r="BJ428" s="17" t="s">
        <v>708</v>
      </c>
      <c r="BK428" s="171">
        <f>ROUND(I428*H428,2)</f>
        <v>0</v>
      </c>
      <c r="BL428" s="17" t="s">
        <v>809</v>
      </c>
      <c r="BM428" s="17" t="s">
        <v>566</v>
      </c>
    </row>
    <row r="429" spans="2:47" s="1" customFormat="1" ht="40.5">
      <c r="B429" s="34"/>
      <c r="D429" s="172" t="s">
        <v>811</v>
      </c>
      <c r="F429" s="173" t="s">
        <v>567</v>
      </c>
      <c r="I429" s="131"/>
      <c r="L429" s="34"/>
      <c r="M429" s="64"/>
      <c r="N429" s="35"/>
      <c r="O429" s="35"/>
      <c r="P429" s="35"/>
      <c r="Q429" s="35"/>
      <c r="R429" s="35"/>
      <c r="S429" s="35"/>
      <c r="T429" s="65"/>
      <c r="AT429" s="17" t="s">
        <v>811</v>
      </c>
      <c r="AU429" s="17" t="s">
        <v>766</v>
      </c>
    </row>
    <row r="430" spans="2:47" s="1" customFormat="1" ht="40.5">
      <c r="B430" s="34"/>
      <c r="D430" s="172" t="s">
        <v>813</v>
      </c>
      <c r="F430" s="174" t="s">
        <v>568</v>
      </c>
      <c r="I430" s="131"/>
      <c r="L430" s="34"/>
      <c r="M430" s="64"/>
      <c r="N430" s="35"/>
      <c r="O430" s="35"/>
      <c r="P430" s="35"/>
      <c r="Q430" s="35"/>
      <c r="R430" s="35"/>
      <c r="S430" s="35"/>
      <c r="T430" s="65"/>
      <c r="AT430" s="17" t="s">
        <v>813</v>
      </c>
      <c r="AU430" s="17" t="s">
        <v>766</v>
      </c>
    </row>
    <row r="431" spans="2:51" s="12" customFormat="1" ht="13.5">
      <c r="B431" s="185"/>
      <c r="D431" s="172" t="s">
        <v>815</v>
      </c>
      <c r="E431" s="186" t="s">
        <v>707</v>
      </c>
      <c r="F431" s="187" t="s">
        <v>569</v>
      </c>
      <c r="H431" s="188" t="s">
        <v>707</v>
      </c>
      <c r="I431" s="189"/>
      <c r="L431" s="185"/>
      <c r="M431" s="190"/>
      <c r="N431" s="191"/>
      <c r="O431" s="191"/>
      <c r="P431" s="191"/>
      <c r="Q431" s="191"/>
      <c r="R431" s="191"/>
      <c r="S431" s="191"/>
      <c r="T431" s="192"/>
      <c r="AT431" s="188" t="s">
        <v>815</v>
      </c>
      <c r="AU431" s="188" t="s">
        <v>766</v>
      </c>
      <c r="AV431" s="12" t="s">
        <v>708</v>
      </c>
      <c r="AW431" s="12" t="s">
        <v>724</v>
      </c>
      <c r="AX431" s="12" t="s">
        <v>760</v>
      </c>
      <c r="AY431" s="188" t="s">
        <v>802</v>
      </c>
    </row>
    <row r="432" spans="2:51" s="12" customFormat="1" ht="13.5">
      <c r="B432" s="185"/>
      <c r="D432" s="172" t="s">
        <v>815</v>
      </c>
      <c r="E432" s="186" t="s">
        <v>707</v>
      </c>
      <c r="F432" s="187" t="s">
        <v>307</v>
      </c>
      <c r="H432" s="188" t="s">
        <v>707</v>
      </c>
      <c r="I432" s="189"/>
      <c r="L432" s="185"/>
      <c r="M432" s="190"/>
      <c r="N432" s="191"/>
      <c r="O432" s="191"/>
      <c r="P432" s="191"/>
      <c r="Q432" s="191"/>
      <c r="R432" s="191"/>
      <c r="S432" s="191"/>
      <c r="T432" s="192"/>
      <c r="AT432" s="188" t="s">
        <v>815</v>
      </c>
      <c r="AU432" s="188" t="s">
        <v>766</v>
      </c>
      <c r="AV432" s="12" t="s">
        <v>708</v>
      </c>
      <c r="AW432" s="12" t="s">
        <v>724</v>
      </c>
      <c r="AX432" s="12" t="s">
        <v>760</v>
      </c>
      <c r="AY432" s="188" t="s">
        <v>802</v>
      </c>
    </row>
    <row r="433" spans="2:51" s="11" customFormat="1" ht="13.5">
      <c r="B433" s="175"/>
      <c r="D433" s="172" t="s">
        <v>815</v>
      </c>
      <c r="E433" s="184" t="s">
        <v>707</v>
      </c>
      <c r="F433" s="193" t="s">
        <v>308</v>
      </c>
      <c r="H433" s="194">
        <v>84</v>
      </c>
      <c r="I433" s="180"/>
      <c r="L433" s="175"/>
      <c r="M433" s="181"/>
      <c r="N433" s="182"/>
      <c r="O433" s="182"/>
      <c r="P433" s="182"/>
      <c r="Q433" s="182"/>
      <c r="R433" s="182"/>
      <c r="S433" s="182"/>
      <c r="T433" s="183"/>
      <c r="AT433" s="184" t="s">
        <v>815</v>
      </c>
      <c r="AU433" s="184" t="s">
        <v>766</v>
      </c>
      <c r="AV433" s="11" t="s">
        <v>766</v>
      </c>
      <c r="AW433" s="11" t="s">
        <v>724</v>
      </c>
      <c r="AX433" s="11" t="s">
        <v>760</v>
      </c>
      <c r="AY433" s="184" t="s">
        <v>802</v>
      </c>
    </row>
    <row r="434" spans="2:51" s="11" customFormat="1" ht="13.5">
      <c r="B434" s="175"/>
      <c r="D434" s="172" t="s">
        <v>815</v>
      </c>
      <c r="E434" s="184" t="s">
        <v>707</v>
      </c>
      <c r="F434" s="193" t="s">
        <v>309</v>
      </c>
      <c r="H434" s="194">
        <v>144.5</v>
      </c>
      <c r="I434" s="180"/>
      <c r="L434" s="175"/>
      <c r="M434" s="181"/>
      <c r="N434" s="182"/>
      <c r="O434" s="182"/>
      <c r="P434" s="182"/>
      <c r="Q434" s="182"/>
      <c r="R434" s="182"/>
      <c r="S434" s="182"/>
      <c r="T434" s="183"/>
      <c r="AT434" s="184" t="s">
        <v>815</v>
      </c>
      <c r="AU434" s="184" t="s">
        <v>766</v>
      </c>
      <c r="AV434" s="11" t="s">
        <v>766</v>
      </c>
      <c r="AW434" s="11" t="s">
        <v>724</v>
      </c>
      <c r="AX434" s="11" t="s">
        <v>760</v>
      </c>
      <c r="AY434" s="184" t="s">
        <v>802</v>
      </c>
    </row>
    <row r="435" spans="2:51" s="13" customFormat="1" ht="13.5">
      <c r="B435" s="199"/>
      <c r="D435" s="176" t="s">
        <v>815</v>
      </c>
      <c r="E435" s="200" t="s">
        <v>707</v>
      </c>
      <c r="F435" s="201" t="s">
        <v>880</v>
      </c>
      <c r="H435" s="202">
        <v>228.5</v>
      </c>
      <c r="I435" s="203"/>
      <c r="L435" s="199"/>
      <c r="M435" s="204"/>
      <c r="N435" s="205"/>
      <c r="O435" s="205"/>
      <c r="P435" s="205"/>
      <c r="Q435" s="205"/>
      <c r="R435" s="205"/>
      <c r="S435" s="205"/>
      <c r="T435" s="206"/>
      <c r="AT435" s="207" t="s">
        <v>815</v>
      </c>
      <c r="AU435" s="207" t="s">
        <v>766</v>
      </c>
      <c r="AV435" s="13" t="s">
        <v>809</v>
      </c>
      <c r="AW435" s="13" t="s">
        <v>724</v>
      </c>
      <c r="AX435" s="13" t="s">
        <v>708</v>
      </c>
      <c r="AY435" s="207" t="s">
        <v>802</v>
      </c>
    </row>
    <row r="436" spans="2:65" s="1" customFormat="1" ht="22.5" customHeight="1">
      <c r="B436" s="159"/>
      <c r="C436" s="160" t="s">
        <v>570</v>
      </c>
      <c r="D436" s="160" t="s">
        <v>804</v>
      </c>
      <c r="E436" s="161" t="s">
        <v>571</v>
      </c>
      <c r="F436" s="162" t="s">
        <v>572</v>
      </c>
      <c r="G436" s="163" t="s">
        <v>839</v>
      </c>
      <c r="H436" s="164">
        <v>8</v>
      </c>
      <c r="I436" s="165"/>
      <c r="J436" s="166">
        <f>ROUND(I436*H436,2)</f>
        <v>0</v>
      </c>
      <c r="K436" s="162" t="s">
        <v>808</v>
      </c>
      <c r="L436" s="34"/>
      <c r="M436" s="167" t="s">
        <v>707</v>
      </c>
      <c r="N436" s="168" t="s">
        <v>731</v>
      </c>
      <c r="O436" s="35"/>
      <c r="P436" s="169">
        <f>O436*H436</f>
        <v>0</v>
      </c>
      <c r="Q436" s="169">
        <v>0</v>
      </c>
      <c r="R436" s="169">
        <f>Q436*H436</f>
        <v>0</v>
      </c>
      <c r="S436" s="169">
        <v>0.98</v>
      </c>
      <c r="T436" s="170">
        <f>S436*H436</f>
        <v>7.84</v>
      </c>
      <c r="AR436" s="17" t="s">
        <v>809</v>
      </c>
      <c r="AT436" s="17" t="s">
        <v>804</v>
      </c>
      <c r="AU436" s="17" t="s">
        <v>766</v>
      </c>
      <c r="AY436" s="17" t="s">
        <v>802</v>
      </c>
      <c r="BE436" s="171">
        <f>IF(N436="základní",J436,0)</f>
        <v>0</v>
      </c>
      <c r="BF436" s="171">
        <f>IF(N436="snížená",J436,0)</f>
        <v>0</v>
      </c>
      <c r="BG436" s="171">
        <f>IF(N436="zákl. přenesená",J436,0)</f>
        <v>0</v>
      </c>
      <c r="BH436" s="171">
        <f>IF(N436="sníž. přenesená",J436,0)</f>
        <v>0</v>
      </c>
      <c r="BI436" s="171">
        <f>IF(N436="nulová",J436,0)</f>
        <v>0</v>
      </c>
      <c r="BJ436" s="17" t="s">
        <v>708</v>
      </c>
      <c r="BK436" s="171">
        <f>ROUND(I436*H436,2)</f>
        <v>0</v>
      </c>
      <c r="BL436" s="17" t="s">
        <v>809</v>
      </c>
      <c r="BM436" s="17" t="s">
        <v>573</v>
      </c>
    </row>
    <row r="437" spans="2:47" s="1" customFormat="1" ht="27">
      <c r="B437" s="34"/>
      <c r="D437" s="172" t="s">
        <v>811</v>
      </c>
      <c r="F437" s="173" t="s">
        <v>574</v>
      </c>
      <c r="I437" s="131"/>
      <c r="L437" s="34"/>
      <c r="M437" s="64"/>
      <c r="N437" s="35"/>
      <c r="O437" s="35"/>
      <c r="P437" s="35"/>
      <c r="Q437" s="35"/>
      <c r="R437" s="35"/>
      <c r="S437" s="35"/>
      <c r="T437" s="65"/>
      <c r="AT437" s="17" t="s">
        <v>811</v>
      </c>
      <c r="AU437" s="17" t="s">
        <v>766</v>
      </c>
    </row>
    <row r="438" spans="2:47" s="1" customFormat="1" ht="121.5">
      <c r="B438" s="34"/>
      <c r="D438" s="172" t="s">
        <v>813</v>
      </c>
      <c r="F438" s="174" t="s">
        <v>575</v>
      </c>
      <c r="I438" s="131"/>
      <c r="L438" s="34"/>
      <c r="M438" s="64"/>
      <c r="N438" s="35"/>
      <c r="O438" s="35"/>
      <c r="P438" s="35"/>
      <c r="Q438" s="35"/>
      <c r="R438" s="35"/>
      <c r="S438" s="35"/>
      <c r="T438" s="65"/>
      <c r="AT438" s="17" t="s">
        <v>813</v>
      </c>
      <c r="AU438" s="17" t="s">
        <v>766</v>
      </c>
    </row>
    <row r="439" spans="2:51" s="11" customFormat="1" ht="13.5">
      <c r="B439" s="175"/>
      <c r="D439" s="176" t="s">
        <v>815</v>
      </c>
      <c r="E439" s="177" t="s">
        <v>707</v>
      </c>
      <c r="F439" s="178" t="s">
        <v>576</v>
      </c>
      <c r="H439" s="179">
        <v>8</v>
      </c>
      <c r="I439" s="180"/>
      <c r="L439" s="175"/>
      <c r="M439" s="181"/>
      <c r="N439" s="182"/>
      <c r="O439" s="182"/>
      <c r="P439" s="182"/>
      <c r="Q439" s="182"/>
      <c r="R439" s="182"/>
      <c r="S439" s="182"/>
      <c r="T439" s="183"/>
      <c r="AT439" s="184" t="s">
        <v>815</v>
      </c>
      <c r="AU439" s="184" t="s">
        <v>766</v>
      </c>
      <c r="AV439" s="11" t="s">
        <v>766</v>
      </c>
      <c r="AW439" s="11" t="s">
        <v>724</v>
      </c>
      <c r="AX439" s="11" t="s">
        <v>708</v>
      </c>
      <c r="AY439" s="184" t="s">
        <v>802</v>
      </c>
    </row>
    <row r="440" spans="2:65" s="1" customFormat="1" ht="22.5" customHeight="1">
      <c r="B440" s="159"/>
      <c r="C440" s="160" t="s">
        <v>577</v>
      </c>
      <c r="D440" s="160" t="s">
        <v>804</v>
      </c>
      <c r="E440" s="161" t="s">
        <v>578</v>
      </c>
      <c r="F440" s="162" t="s">
        <v>579</v>
      </c>
      <c r="G440" s="163" t="s">
        <v>807</v>
      </c>
      <c r="H440" s="164">
        <v>4.45</v>
      </c>
      <c r="I440" s="165"/>
      <c r="J440" s="166">
        <f>ROUND(I440*H440,2)</f>
        <v>0</v>
      </c>
      <c r="K440" s="162" t="s">
        <v>808</v>
      </c>
      <c r="L440" s="34"/>
      <c r="M440" s="167" t="s">
        <v>707</v>
      </c>
      <c r="N440" s="168" t="s">
        <v>731</v>
      </c>
      <c r="O440" s="35"/>
      <c r="P440" s="169">
        <f>O440*H440</f>
        <v>0</v>
      </c>
      <c r="Q440" s="169">
        <v>0</v>
      </c>
      <c r="R440" s="169">
        <f>Q440*H440</f>
        <v>0</v>
      </c>
      <c r="S440" s="169">
        <v>0</v>
      </c>
      <c r="T440" s="170">
        <f>S440*H440</f>
        <v>0</v>
      </c>
      <c r="AR440" s="17" t="s">
        <v>809</v>
      </c>
      <c r="AT440" s="17" t="s">
        <v>804</v>
      </c>
      <c r="AU440" s="17" t="s">
        <v>766</v>
      </c>
      <c r="AY440" s="17" t="s">
        <v>802</v>
      </c>
      <c r="BE440" s="171">
        <f>IF(N440="základní",J440,0)</f>
        <v>0</v>
      </c>
      <c r="BF440" s="171">
        <f>IF(N440="snížená",J440,0)</f>
        <v>0</v>
      </c>
      <c r="BG440" s="171">
        <f>IF(N440="zákl. přenesená",J440,0)</f>
        <v>0</v>
      </c>
      <c r="BH440" s="171">
        <f>IF(N440="sníž. přenesená",J440,0)</f>
        <v>0</v>
      </c>
      <c r="BI440" s="171">
        <f>IF(N440="nulová",J440,0)</f>
        <v>0</v>
      </c>
      <c r="BJ440" s="17" t="s">
        <v>708</v>
      </c>
      <c r="BK440" s="171">
        <f>ROUND(I440*H440,2)</f>
        <v>0</v>
      </c>
      <c r="BL440" s="17" t="s">
        <v>809</v>
      </c>
      <c r="BM440" s="17" t="s">
        <v>580</v>
      </c>
    </row>
    <row r="441" spans="2:47" s="1" customFormat="1" ht="40.5">
      <c r="B441" s="34"/>
      <c r="D441" s="172" t="s">
        <v>811</v>
      </c>
      <c r="F441" s="173" t="s">
        <v>581</v>
      </c>
      <c r="I441" s="131"/>
      <c r="L441" s="34"/>
      <c r="M441" s="64"/>
      <c r="N441" s="35"/>
      <c r="O441" s="35"/>
      <c r="P441" s="35"/>
      <c r="Q441" s="35"/>
      <c r="R441" s="35"/>
      <c r="S441" s="35"/>
      <c r="T441" s="65"/>
      <c r="AT441" s="17" t="s">
        <v>811</v>
      </c>
      <c r="AU441" s="17" t="s">
        <v>766</v>
      </c>
    </row>
    <row r="442" spans="2:47" s="1" customFormat="1" ht="67.5">
      <c r="B442" s="34"/>
      <c r="D442" s="172" t="s">
        <v>813</v>
      </c>
      <c r="F442" s="174" t="s">
        <v>582</v>
      </c>
      <c r="I442" s="131"/>
      <c r="L442" s="34"/>
      <c r="M442" s="64"/>
      <c r="N442" s="35"/>
      <c r="O442" s="35"/>
      <c r="P442" s="35"/>
      <c r="Q442" s="35"/>
      <c r="R442" s="35"/>
      <c r="S442" s="35"/>
      <c r="T442" s="65"/>
      <c r="AT442" s="17" t="s">
        <v>813</v>
      </c>
      <c r="AU442" s="17" t="s">
        <v>766</v>
      </c>
    </row>
    <row r="443" spans="2:51" s="11" customFormat="1" ht="13.5">
      <c r="B443" s="175"/>
      <c r="D443" s="172" t="s">
        <v>815</v>
      </c>
      <c r="E443" s="184" t="s">
        <v>707</v>
      </c>
      <c r="F443" s="193" t="s">
        <v>583</v>
      </c>
      <c r="H443" s="194">
        <v>4.45</v>
      </c>
      <c r="I443" s="180"/>
      <c r="L443" s="175"/>
      <c r="M443" s="181"/>
      <c r="N443" s="182"/>
      <c r="O443" s="182"/>
      <c r="P443" s="182"/>
      <c r="Q443" s="182"/>
      <c r="R443" s="182"/>
      <c r="S443" s="182"/>
      <c r="T443" s="183"/>
      <c r="AT443" s="184" t="s">
        <v>815</v>
      </c>
      <c r="AU443" s="184" t="s">
        <v>766</v>
      </c>
      <c r="AV443" s="11" t="s">
        <v>766</v>
      </c>
      <c r="AW443" s="11" t="s">
        <v>724</v>
      </c>
      <c r="AX443" s="11" t="s">
        <v>708</v>
      </c>
      <c r="AY443" s="184" t="s">
        <v>802</v>
      </c>
    </row>
    <row r="444" spans="2:63" s="10" customFormat="1" ht="29.25" customHeight="1">
      <c r="B444" s="145"/>
      <c r="D444" s="156" t="s">
        <v>759</v>
      </c>
      <c r="E444" s="157" t="s">
        <v>584</v>
      </c>
      <c r="F444" s="157" t="s">
        <v>585</v>
      </c>
      <c r="I444" s="148"/>
      <c r="J444" s="158">
        <f>BK444</f>
        <v>0</v>
      </c>
      <c r="L444" s="145"/>
      <c r="M444" s="150"/>
      <c r="N444" s="151"/>
      <c r="O444" s="151"/>
      <c r="P444" s="152">
        <f>SUM(P445:P502)</f>
        <v>0</v>
      </c>
      <c r="Q444" s="151"/>
      <c r="R444" s="152">
        <f>SUM(R445:R502)</f>
        <v>0</v>
      </c>
      <c r="S444" s="151"/>
      <c r="T444" s="153">
        <f>SUM(T445:T502)</f>
        <v>0</v>
      </c>
      <c r="AR444" s="146" t="s">
        <v>708</v>
      </c>
      <c r="AT444" s="154" t="s">
        <v>759</v>
      </c>
      <c r="AU444" s="154" t="s">
        <v>708</v>
      </c>
      <c r="AY444" s="146" t="s">
        <v>802</v>
      </c>
      <c r="BK444" s="155">
        <f>SUM(BK445:BK502)</f>
        <v>0</v>
      </c>
    </row>
    <row r="445" spans="2:65" s="1" customFormat="1" ht="22.5" customHeight="1">
      <c r="B445" s="159"/>
      <c r="C445" s="160" t="s">
        <v>586</v>
      </c>
      <c r="D445" s="160" t="s">
        <v>804</v>
      </c>
      <c r="E445" s="161" t="s">
        <v>587</v>
      </c>
      <c r="F445" s="162" t="s">
        <v>588</v>
      </c>
      <c r="G445" s="163" t="s">
        <v>898</v>
      </c>
      <c r="H445" s="164">
        <v>1016.5</v>
      </c>
      <c r="I445" s="165"/>
      <c r="J445" s="166">
        <f>ROUND(I445*H445,2)</f>
        <v>0</v>
      </c>
      <c r="K445" s="162" t="s">
        <v>808</v>
      </c>
      <c r="L445" s="34"/>
      <c r="M445" s="167" t="s">
        <v>707</v>
      </c>
      <c r="N445" s="168" t="s">
        <v>731</v>
      </c>
      <c r="O445" s="35"/>
      <c r="P445" s="169">
        <f>O445*H445</f>
        <v>0</v>
      </c>
      <c r="Q445" s="169">
        <v>0</v>
      </c>
      <c r="R445" s="169">
        <f>Q445*H445</f>
        <v>0</v>
      </c>
      <c r="S445" s="169">
        <v>0</v>
      </c>
      <c r="T445" s="170">
        <f>S445*H445</f>
        <v>0</v>
      </c>
      <c r="AR445" s="17" t="s">
        <v>809</v>
      </c>
      <c r="AT445" s="17" t="s">
        <v>804</v>
      </c>
      <c r="AU445" s="17" t="s">
        <v>766</v>
      </c>
      <c r="AY445" s="17" t="s">
        <v>802</v>
      </c>
      <c r="BE445" s="171">
        <f>IF(N445="základní",J445,0)</f>
        <v>0</v>
      </c>
      <c r="BF445" s="171">
        <f>IF(N445="snížená",J445,0)</f>
        <v>0</v>
      </c>
      <c r="BG445" s="171">
        <f>IF(N445="zákl. přenesená",J445,0)</f>
        <v>0</v>
      </c>
      <c r="BH445" s="171">
        <f>IF(N445="sníž. přenesená",J445,0)</f>
        <v>0</v>
      </c>
      <c r="BI445" s="171">
        <f>IF(N445="nulová",J445,0)</f>
        <v>0</v>
      </c>
      <c r="BJ445" s="17" t="s">
        <v>708</v>
      </c>
      <c r="BK445" s="171">
        <f>ROUND(I445*H445,2)</f>
        <v>0</v>
      </c>
      <c r="BL445" s="17" t="s">
        <v>809</v>
      </c>
      <c r="BM445" s="17" t="s">
        <v>589</v>
      </c>
    </row>
    <row r="446" spans="2:47" s="1" customFormat="1" ht="27">
      <c r="B446" s="34"/>
      <c r="D446" s="172" t="s">
        <v>811</v>
      </c>
      <c r="F446" s="173" t="s">
        <v>590</v>
      </c>
      <c r="I446" s="131"/>
      <c r="L446" s="34"/>
      <c r="M446" s="64"/>
      <c r="N446" s="35"/>
      <c r="O446" s="35"/>
      <c r="P446" s="35"/>
      <c r="Q446" s="35"/>
      <c r="R446" s="35"/>
      <c r="S446" s="35"/>
      <c r="T446" s="65"/>
      <c r="AT446" s="17" t="s">
        <v>811</v>
      </c>
      <c r="AU446" s="17" t="s">
        <v>766</v>
      </c>
    </row>
    <row r="447" spans="2:47" s="1" customFormat="1" ht="94.5">
      <c r="B447" s="34"/>
      <c r="D447" s="172" t="s">
        <v>813</v>
      </c>
      <c r="F447" s="174" t="s">
        <v>591</v>
      </c>
      <c r="I447" s="131"/>
      <c r="L447" s="34"/>
      <c r="M447" s="64"/>
      <c r="N447" s="35"/>
      <c r="O447" s="35"/>
      <c r="P447" s="35"/>
      <c r="Q447" s="35"/>
      <c r="R447" s="35"/>
      <c r="S447" s="35"/>
      <c r="T447" s="65"/>
      <c r="AT447" s="17" t="s">
        <v>813</v>
      </c>
      <c r="AU447" s="17" t="s">
        <v>766</v>
      </c>
    </row>
    <row r="448" spans="2:51" s="11" customFormat="1" ht="13.5">
      <c r="B448" s="175"/>
      <c r="D448" s="172" t="s">
        <v>815</v>
      </c>
      <c r="E448" s="184" t="s">
        <v>707</v>
      </c>
      <c r="F448" s="193" t="s">
        <v>592</v>
      </c>
      <c r="H448" s="194">
        <v>866</v>
      </c>
      <c r="I448" s="180"/>
      <c r="L448" s="175"/>
      <c r="M448" s="181"/>
      <c r="N448" s="182"/>
      <c r="O448" s="182"/>
      <c r="P448" s="182"/>
      <c r="Q448" s="182"/>
      <c r="R448" s="182"/>
      <c r="S448" s="182"/>
      <c r="T448" s="183"/>
      <c r="AT448" s="184" t="s">
        <v>815</v>
      </c>
      <c r="AU448" s="184" t="s">
        <v>766</v>
      </c>
      <c r="AV448" s="11" t="s">
        <v>766</v>
      </c>
      <c r="AW448" s="11" t="s">
        <v>724</v>
      </c>
      <c r="AX448" s="11" t="s">
        <v>760</v>
      </c>
      <c r="AY448" s="184" t="s">
        <v>802</v>
      </c>
    </row>
    <row r="449" spans="2:51" s="11" customFormat="1" ht="13.5">
      <c r="B449" s="175"/>
      <c r="D449" s="172" t="s">
        <v>815</v>
      </c>
      <c r="E449" s="184" t="s">
        <v>707</v>
      </c>
      <c r="F449" s="193" t="s">
        <v>593</v>
      </c>
      <c r="H449" s="194">
        <v>8.5</v>
      </c>
      <c r="I449" s="180"/>
      <c r="L449" s="175"/>
      <c r="M449" s="181"/>
      <c r="N449" s="182"/>
      <c r="O449" s="182"/>
      <c r="P449" s="182"/>
      <c r="Q449" s="182"/>
      <c r="R449" s="182"/>
      <c r="S449" s="182"/>
      <c r="T449" s="183"/>
      <c r="AT449" s="184" t="s">
        <v>815</v>
      </c>
      <c r="AU449" s="184" t="s">
        <v>766</v>
      </c>
      <c r="AV449" s="11" t="s">
        <v>766</v>
      </c>
      <c r="AW449" s="11" t="s">
        <v>724</v>
      </c>
      <c r="AX449" s="11" t="s">
        <v>760</v>
      </c>
      <c r="AY449" s="184" t="s">
        <v>802</v>
      </c>
    </row>
    <row r="450" spans="2:51" s="11" customFormat="1" ht="13.5">
      <c r="B450" s="175"/>
      <c r="D450" s="172" t="s">
        <v>815</v>
      </c>
      <c r="E450" s="184" t="s">
        <v>707</v>
      </c>
      <c r="F450" s="193" t="s">
        <v>594</v>
      </c>
      <c r="H450" s="194">
        <v>29</v>
      </c>
      <c r="I450" s="180"/>
      <c r="L450" s="175"/>
      <c r="M450" s="181"/>
      <c r="N450" s="182"/>
      <c r="O450" s="182"/>
      <c r="P450" s="182"/>
      <c r="Q450" s="182"/>
      <c r="R450" s="182"/>
      <c r="S450" s="182"/>
      <c r="T450" s="183"/>
      <c r="AT450" s="184" t="s">
        <v>815</v>
      </c>
      <c r="AU450" s="184" t="s">
        <v>766</v>
      </c>
      <c r="AV450" s="11" t="s">
        <v>766</v>
      </c>
      <c r="AW450" s="11" t="s">
        <v>724</v>
      </c>
      <c r="AX450" s="11" t="s">
        <v>760</v>
      </c>
      <c r="AY450" s="184" t="s">
        <v>802</v>
      </c>
    </row>
    <row r="451" spans="2:51" s="11" customFormat="1" ht="13.5">
      <c r="B451" s="175"/>
      <c r="D451" s="172" t="s">
        <v>815</v>
      </c>
      <c r="E451" s="184" t="s">
        <v>707</v>
      </c>
      <c r="F451" s="193" t="s">
        <v>595</v>
      </c>
      <c r="H451" s="194">
        <v>113</v>
      </c>
      <c r="I451" s="180"/>
      <c r="L451" s="175"/>
      <c r="M451" s="181"/>
      <c r="N451" s="182"/>
      <c r="O451" s="182"/>
      <c r="P451" s="182"/>
      <c r="Q451" s="182"/>
      <c r="R451" s="182"/>
      <c r="S451" s="182"/>
      <c r="T451" s="183"/>
      <c r="AT451" s="184" t="s">
        <v>815</v>
      </c>
      <c r="AU451" s="184" t="s">
        <v>766</v>
      </c>
      <c r="AV451" s="11" t="s">
        <v>766</v>
      </c>
      <c r="AW451" s="11" t="s">
        <v>724</v>
      </c>
      <c r="AX451" s="11" t="s">
        <v>760</v>
      </c>
      <c r="AY451" s="184" t="s">
        <v>802</v>
      </c>
    </row>
    <row r="452" spans="2:51" s="13" customFormat="1" ht="13.5">
      <c r="B452" s="199"/>
      <c r="D452" s="176" t="s">
        <v>815</v>
      </c>
      <c r="E452" s="200" t="s">
        <v>707</v>
      </c>
      <c r="F452" s="201" t="s">
        <v>880</v>
      </c>
      <c r="H452" s="202">
        <v>1016.5</v>
      </c>
      <c r="I452" s="203"/>
      <c r="L452" s="199"/>
      <c r="M452" s="204"/>
      <c r="N452" s="205"/>
      <c r="O452" s="205"/>
      <c r="P452" s="205"/>
      <c r="Q452" s="205"/>
      <c r="R452" s="205"/>
      <c r="S452" s="205"/>
      <c r="T452" s="206"/>
      <c r="AT452" s="207" t="s">
        <v>815</v>
      </c>
      <c r="AU452" s="207" t="s">
        <v>766</v>
      </c>
      <c r="AV452" s="13" t="s">
        <v>809</v>
      </c>
      <c r="AW452" s="13" t="s">
        <v>724</v>
      </c>
      <c r="AX452" s="13" t="s">
        <v>708</v>
      </c>
      <c r="AY452" s="207" t="s">
        <v>802</v>
      </c>
    </row>
    <row r="453" spans="2:65" s="1" customFormat="1" ht="22.5" customHeight="1">
      <c r="B453" s="159"/>
      <c r="C453" s="160" t="s">
        <v>596</v>
      </c>
      <c r="D453" s="160" t="s">
        <v>804</v>
      </c>
      <c r="E453" s="161" t="s">
        <v>597</v>
      </c>
      <c r="F453" s="162" t="s">
        <v>598</v>
      </c>
      <c r="G453" s="163" t="s">
        <v>898</v>
      </c>
      <c r="H453" s="164">
        <v>11428</v>
      </c>
      <c r="I453" s="165"/>
      <c r="J453" s="166">
        <f>ROUND(I453*H453,2)</f>
        <v>0</v>
      </c>
      <c r="K453" s="162" t="s">
        <v>808</v>
      </c>
      <c r="L453" s="34"/>
      <c r="M453" s="167" t="s">
        <v>707</v>
      </c>
      <c r="N453" s="168" t="s">
        <v>731</v>
      </c>
      <c r="O453" s="35"/>
      <c r="P453" s="169">
        <f>O453*H453</f>
        <v>0</v>
      </c>
      <c r="Q453" s="169">
        <v>0</v>
      </c>
      <c r="R453" s="169">
        <f>Q453*H453</f>
        <v>0</v>
      </c>
      <c r="S453" s="169">
        <v>0</v>
      </c>
      <c r="T453" s="170">
        <f>S453*H453</f>
        <v>0</v>
      </c>
      <c r="AR453" s="17" t="s">
        <v>809</v>
      </c>
      <c r="AT453" s="17" t="s">
        <v>804</v>
      </c>
      <c r="AU453" s="17" t="s">
        <v>766</v>
      </c>
      <c r="AY453" s="17" t="s">
        <v>802</v>
      </c>
      <c r="BE453" s="171">
        <f>IF(N453="základní",J453,0)</f>
        <v>0</v>
      </c>
      <c r="BF453" s="171">
        <f>IF(N453="snížená",J453,0)</f>
        <v>0</v>
      </c>
      <c r="BG453" s="171">
        <f>IF(N453="zákl. přenesená",J453,0)</f>
        <v>0</v>
      </c>
      <c r="BH453" s="171">
        <f>IF(N453="sníž. přenesená",J453,0)</f>
        <v>0</v>
      </c>
      <c r="BI453" s="171">
        <f>IF(N453="nulová",J453,0)</f>
        <v>0</v>
      </c>
      <c r="BJ453" s="17" t="s">
        <v>708</v>
      </c>
      <c r="BK453" s="171">
        <f>ROUND(I453*H453,2)</f>
        <v>0</v>
      </c>
      <c r="BL453" s="17" t="s">
        <v>809</v>
      </c>
      <c r="BM453" s="17" t="s">
        <v>599</v>
      </c>
    </row>
    <row r="454" spans="2:47" s="1" customFormat="1" ht="27">
      <c r="B454" s="34"/>
      <c r="D454" s="172" t="s">
        <v>811</v>
      </c>
      <c r="F454" s="173" t="s">
        <v>600</v>
      </c>
      <c r="I454" s="131"/>
      <c r="L454" s="34"/>
      <c r="M454" s="64"/>
      <c r="N454" s="35"/>
      <c r="O454" s="35"/>
      <c r="P454" s="35"/>
      <c r="Q454" s="35"/>
      <c r="R454" s="35"/>
      <c r="S454" s="35"/>
      <c r="T454" s="65"/>
      <c r="AT454" s="17" t="s">
        <v>811</v>
      </c>
      <c r="AU454" s="17" t="s">
        <v>766</v>
      </c>
    </row>
    <row r="455" spans="2:47" s="1" customFormat="1" ht="94.5">
      <c r="B455" s="34"/>
      <c r="D455" s="172" t="s">
        <v>813</v>
      </c>
      <c r="F455" s="174" t="s">
        <v>591</v>
      </c>
      <c r="I455" s="131"/>
      <c r="L455" s="34"/>
      <c r="M455" s="64"/>
      <c r="N455" s="35"/>
      <c r="O455" s="35"/>
      <c r="P455" s="35"/>
      <c r="Q455" s="35"/>
      <c r="R455" s="35"/>
      <c r="S455" s="35"/>
      <c r="T455" s="65"/>
      <c r="AT455" s="17" t="s">
        <v>813</v>
      </c>
      <c r="AU455" s="17" t="s">
        <v>766</v>
      </c>
    </row>
    <row r="456" spans="2:51" s="12" customFormat="1" ht="13.5">
      <c r="B456" s="185"/>
      <c r="D456" s="172" t="s">
        <v>815</v>
      </c>
      <c r="E456" s="186" t="s">
        <v>707</v>
      </c>
      <c r="F456" s="187" t="s">
        <v>886</v>
      </c>
      <c r="H456" s="188" t="s">
        <v>707</v>
      </c>
      <c r="I456" s="189"/>
      <c r="L456" s="185"/>
      <c r="M456" s="190"/>
      <c r="N456" s="191"/>
      <c r="O456" s="191"/>
      <c r="P456" s="191"/>
      <c r="Q456" s="191"/>
      <c r="R456" s="191"/>
      <c r="S456" s="191"/>
      <c r="T456" s="192"/>
      <c r="AT456" s="188" t="s">
        <v>815</v>
      </c>
      <c r="AU456" s="188" t="s">
        <v>766</v>
      </c>
      <c r="AV456" s="12" t="s">
        <v>708</v>
      </c>
      <c r="AW456" s="12" t="s">
        <v>724</v>
      </c>
      <c r="AX456" s="12" t="s">
        <v>760</v>
      </c>
      <c r="AY456" s="188" t="s">
        <v>802</v>
      </c>
    </row>
    <row r="457" spans="2:51" s="11" customFormat="1" ht="13.5">
      <c r="B457" s="175"/>
      <c r="D457" s="172" t="s">
        <v>815</v>
      </c>
      <c r="E457" s="184" t="s">
        <v>707</v>
      </c>
      <c r="F457" s="193" t="s">
        <v>601</v>
      </c>
      <c r="H457" s="194">
        <v>110.5</v>
      </c>
      <c r="I457" s="180"/>
      <c r="L457" s="175"/>
      <c r="M457" s="181"/>
      <c r="N457" s="182"/>
      <c r="O457" s="182"/>
      <c r="P457" s="182"/>
      <c r="Q457" s="182"/>
      <c r="R457" s="182"/>
      <c r="S457" s="182"/>
      <c r="T457" s="183"/>
      <c r="AT457" s="184" t="s">
        <v>815</v>
      </c>
      <c r="AU457" s="184" t="s">
        <v>766</v>
      </c>
      <c r="AV457" s="11" t="s">
        <v>766</v>
      </c>
      <c r="AW457" s="11" t="s">
        <v>724</v>
      </c>
      <c r="AX457" s="11" t="s">
        <v>760</v>
      </c>
      <c r="AY457" s="184" t="s">
        <v>802</v>
      </c>
    </row>
    <row r="458" spans="2:51" s="11" customFormat="1" ht="13.5">
      <c r="B458" s="175"/>
      <c r="D458" s="172" t="s">
        <v>815</v>
      </c>
      <c r="E458" s="184" t="s">
        <v>707</v>
      </c>
      <c r="F458" s="193" t="s">
        <v>602</v>
      </c>
      <c r="H458" s="194">
        <v>110.5</v>
      </c>
      <c r="I458" s="180"/>
      <c r="L458" s="175"/>
      <c r="M458" s="181"/>
      <c r="N458" s="182"/>
      <c r="O458" s="182"/>
      <c r="P458" s="182"/>
      <c r="Q458" s="182"/>
      <c r="R458" s="182"/>
      <c r="S458" s="182"/>
      <c r="T458" s="183"/>
      <c r="AT458" s="184" t="s">
        <v>815</v>
      </c>
      <c r="AU458" s="184" t="s">
        <v>766</v>
      </c>
      <c r="AV458" s="11" t="s">
        <v>766</v>
      </c>
      <c r="AW458" s="11" t="s">
        <v>724</v>
      </c>
      <c r="AX458" s="11" t="s">
        <v>760</v>
      </c>
      <c r="AY458" s="184" t="s">
        <v>802</v>
      </c>
    </row>
    <row r="459" spans="2:51" s="11" customFormat="1" ht="13.5">
      <c r="B459" s="175"/>
      <c r="D459" s="172" t="s">
        <v>815</v>
      </c>
      <c r="E459" s="184" t="s">
        <v>707</v>
      </c>
      <c r="F459" s="193" t="s">
        <v>603</v>
      </c>
      <c r="H459" s="194">
        <v>377</v>
      </c>
      <c r="I459" s="180"/>
      <c r="L459" s="175"/>
      <c r="M459" s="181"/>
      <c r="N459" s="182"/>
      <c r="O459" s="182"/>
      <c r="P459" s="182"/>
      <c r="Q459" s="182"/>
      <c r="R459" s="182"/>
      <c r="S459" s="182"/>
      <c r="T459" s="183"/>
      <c r="AT459" s="184" t="s">
        <v>815</v>
      </c>
      <c r="AU459" s="184" t="s">
        <v>766</v>
      </c>
      <c r="AV459" s="11" t="s">
        <v>766</v>
      </c>
      <c r="AW459" s="11" t="s">
        <v>724</v>
      </c>
      <c r="AX459" s="11" t="s">
        <v>760</v>
      </c>
      <c r="AY459" s="184" t="s">
        <v>802</v>
      </c>
    </row>
    <row r="460" spans="2:51" s="11" customFormat="1" ht="13.5">
      <c r="B460" s="175"/>
      <c r="D460" s="172" t="s">
        <v>815</v>
      </c>
      <c r="E460" s="184" t="s">
        <v>707</v>
      </c>
      <c r="F460" s="193" t="s">
        <v>604</v>
      </c>
      <c r="H460" s="194">
        <v>1469</v>
      </c>
      <c r="I460" s="180"/>
      <c r="L460" s="175"/>
      <c r="M460" s="181"/>
      <c r="N460" s="182"/>
      <c r="O460" s="182"/>
      <c r="P460" s="182"/>
      <c r="Q460" s="182"/>
      <c r="R460" s="182"/>
      <c r="S460" s="182"/>
      <c r="T460" s="183"/>
      <c r="AT460" s="184" t="s">
        <v>815</v>
      </c>
      <c r="AU460" s="184" t="s">
        <v>766</v>
      </c>
      <c r="AV460" s="11" t="s">
        <v>766</v>
      </c>
      <c r="AW460" s="11" t="s">
        <v>724</v>
      </c>
      <c r="AX460" s="11" t="s">
        <v>760</v>
      </c>
      <c r="AY460" s="184" t="s">
        <v>802</v>
      </c>
    </row>
    <row r="461" spans="2:51" s="11" customFormat="1" ht="13.5">
      <c r="B461" s="175"/>
      <c r="D461" s="172" t="s">
        <v>815</v>
      </c>
      <c r="E461" s="184" t="s">
        <v>707</v>
      </c>
      <c r="F461" s="193" t="s">
        <v>707</v>
      </c>
      <c r="H461" s="194">
        <v>0</v>
      </c>
      <c r="I461" s="180"/>
      <c r="L461" s="175"/>
      <c r="M461" s="181"/>
      <c r="N461" s="182"/>
      <c r="O461" s="182"/>
      <c r="P461" s="182"/>
      <c r="Q461" s="182"/>
      <c r="R461" s="182"/>
      <c r="S461" s="182"/>
      <c r="T461" s="183"/>
      <c r="AT461" s="184" t="s">
        <v>815</v>
      </c>
      <c r="AU461" s="184" t="s">
        <v>766</v>
      </c>
      <c r="AV461" s="11" t="s">
        <v>766</v>
      </c>
      <c r="AW461" s="11" t="s">
        <v>724</v>
      </c>
      <c r="AX461" s="11" t="s">
        <v>760</v>
      </c>
      <c r="AY461" s="184" t="s">
        <v>802</v>
      </c>
    </row>
    <row r="462" spans="2:51" s="12" customFormat="1" ht="13.5">
      <c r="B462" s="185"/>
      <c r="D462" s="172" t="s">
        <v>815</v>
      </c>
      <c r="E462" s="186" t="s">
        <v>707</v>
      </c>
      <c r="F462" s="187" t="s">
        <v>605</v>
      </c>
      <c r="H462" s="188" t="s">
        <v>707</v>
      </c>
      <c r="I462" s="189"/>
      <c r="L462" s="185"/>
      <c r="M462" s="190"/>
      <c r="N462" s="191"/>
      <c r="O462" s="191"/>
      <c r="P462" s="191"/>
      <c r="Q462" s="191"/>
      <c r="R462" s="191"/>
      <c r="S462" s="191"/>
      <c r="T462" s="192"/>
      <c r="AT462" s="188" t="s">
        <v>815</v>
      </c>
      <c r="AU462" s="188" t="s">
        <v>766</v>
      </c>
      <c r="AV462" s="12" t="s">
        <v>708</v>
      </c>
      <c r="AW462" s="12" t="s">
        <v>724</v>
      </c>
      <c r="AX462" s="12" t="s">
        <v>760</v>
      </c>
      <c r="AY462" s="188" t="s">
        <v>802</v>
      </c>
    </row>
    <row r="463" spans="2:51" s="11" customFormat="1" ht="13.5">
      <c r="B463" s="175"/>
      <c r="D463" s="172" t="s">
        <v>815</v>
      </c>
      <c r="E463" s="184" t="s">
        <v>707</v>
      </c>
      <c r="F463" s="193" t="s">
        <v>606</v>
      </c>
      <c r="H463" s="194">
        <v>9361</v>
      </c>
      <c r="I463" s="180"/>
      <c r="L463" s="175"/>
      <c r="M463" s="181"/>
      <c r="N463" s="182"/>
      <c r="O463" s="182"/>
      <c r="P463" s="182"/>
      <c r="Q463" s="182"/>
      <c r="R463" s="182"/>
      <c r="S463" s="182"/>
      <c r="T463" s="183"/>
      <c r="AT463" s="184" t="s">
        <v>815</v>
      </c>
      <c r="AU463" s="184" t="s">
        <v>766</v>
      </c>
      <c r="AV463" s="11" t="s">
        <v>766</v>
      </c>
      <c r="AW463" s="11" t="s">
        <v>724</v>
      </c>
      <c r="AX463" s="11" t="s">
        <v>760</v>
      </c>
      <c r="AY463" s="184" t="s">
        <v>802</v>
      </c>
    </row>
    <row r="464" spans="2:51" s="13" customFormat="1" ht="13.5">
      <c r="B464" s="199"/>
      <c r="D464" s="176" t="s">
        <v>815</v>
      </c>
      <c r="E464" s="200" t="s">
        <v>707</v>
      </c>
      <c r="F464" s="201" t="s">
        <v>880</v>
      </c>
      <c r="H464" s="202">
        <v>11428</v>
      </c>
      <c r="I464" s="203"/>
      <c r="L464" s="199"/>
      <c r="M464" s="204"/>
      <c r="N464" s="205"/>
      <c r="O464" s="205"/>
      <c r="P464" s="205"/>
      <c r="Q464" s="205"/>
      <c r="R464" s="205"/>
      <c r="S464" s="205"/>
      <c r="T464" s="206"/>
      <c r="AT464" s="207" t="s">
        <v>815</v>
      </c>
      <c r="AU464" s="207" t="s">
        <v>766</v>
      </c>
      <c r="AV464" s="13" t="s">
        <v>809</v>
      </c>
      <c r="AW464" s="13" t="s">
        <v>724</v>
      </c>
      <c r="AX464" s="13" t="s">
        <v>708</v>
      </c>
      <c r="AY464" s="207" t="s">
        <v>802</v>
      </c>
    </row>
    <row r="465" spans="2:65" s="1" customFormat="1" ht="22.5" customHeight="1">
      <c r="B465" s="159"/>
      <c r="C465" s="160" t="s">
        <v>607</v>
      </c>
      <c r="D465" s="160" t="s">
        <v>804</v>
      </c>
      <c r="E465" s="161" t="s">
        <v>608</v>
      </c>
      <c r="F465" s="162" t="s">
        <v>609</v>
      </c>
      <c r="G465" s="163" t="s">
        <v>898</v>
      </c>
      <c r="H465" s="164">
        <v>3</v>
      </c>
      <c r="I465" s="165"/>
      <c r="J465" s="166">
        <f>ROUND(I465*H465,2)</f>
        <v>0</v>
      </c>
      <c r="K465" s="162" t="s">
        <v>808</v>
      </c>
      <c r="L465" s="34"/>
      <c r="M465" s="167" t="s">
        <v>707</v>
      </c>
      <c r="N465" s="168" t="s">
        <v>731</v>
      </c>
      <c r="O465" s="35"/>
      <c r="P465" s="169">
        <f>O465*H465</f>
        <v>0</v>
      </c>
      <c r="Q465" s="169">
        <v>0</v>
      </c>
      <c r="R465" s="169">
        <f>Q465*H465</f>
        <v>0</v>
      </c>
      <c r="S465" s="169">
        <v>0</v>
      </c>
      <c r="T465" s="170">
        <f>S465*H465</f>
        <v>0</v>
      </c>
      <c r="AR465" s="17" t="s">
        <v>809</v>
      </c>
      <c r="AT465" s="17" t="s">
        <v>804</v>
      </c>
      <c r="AU465" s="17" t="s">
        <v>766</v>
      </c>
      <c r="AY465" s="17" t="s">
        <v>802</v>
      </c>
      <c r="BE465" s="171">
        <f>IF(N465="základní",J465,0)</f>
        <v>0</v>
      </c>
      <c r="BF465" s="171">
        <f>IF(N465="snížená",J465,0)</f>
        <v>0</v>
      </c>
      <c r="BG465" s="171">
        <f>IF(N465="zákl. přenesená",J465,0)</f>
        <v>0</v>
      </c>
      <c r="BH465" s="171">
        <f>IF(N465="sníž. přenesená",J465,0)</f>
        <v>0</v>
      </c>
      <c r="BI465" s="171">
        <f>IF(N465="nulová",J465,0)</f>
        <v>0</v>
      </c>
      <c r="BJ465" s="17" t="s">
        <v>708</v>
      </c>
      <c r="BK465" s="171">
        <f>ROUND(I465*H465,2)</f>
        <v>0</v>
      </c>
      <c r="BL465" s="17" t="s">
        <v>809</v>
      </c>
      <c r="BM465" s="17" t="s">
        <v>610</v>
      </c>
    </row>
    <row r="466" spans="2:47" s="1" customFormat="1" ht="27">
      <c r="B466" s="34"/>
      <c r="D466" s="172" t="s">
        <v>811</v>
      </c>
      <c r="F466" s="173" t="s">
        <v>611</v>
      </c>
      <c r="I466" s="131"/>
      <c r="L466" s="34"/>
      <c r="M466" s="64"/>
      <c r="N466" s="35"/>
      <c r="O466" s="35"/>
      <c r="P466" s="35"/>
      <c r="Q466" s="35"/>
      <c r="R466" s="35"/>
      <c r="S466" s="35"/>
      <c r="T466" s="65"/>
      <c r="AT466" s="17" t="s">
        <v>811</v>
      </c>
      <c r="AU466" s="17" t="s">
        <v>766</v>
      </c>
    </row>
    <row r="467" spans="2:47" s="1" customFormat="1" ht="94.5">
      <c r="B467" s="34"/>
      <c r="D467" s="172" t="s">
        <v>813</v>
      </c>
      <c r="F467" s="174" t="s">
        <v>591</v>
      </c>
      <c r="I467" s="131"/>
      <c r="L467" s="34"/>
      <c r="M467" s="64"/>
      <c r="N467" s="35"/>
      <c r="O467" s="35"/>
      <c r="P467" s="35"/>
      <c r="Q467" s="35"/>
      <c r="R467" s="35"/>
      <c r="S467" s="35"/>
      <c r="T467" s="65"/>
      <c r="AT467" s="17" t="s">
        <v>813</v>
      </c>
      <c r="AU467" s="17" t="s">
        <v>766</v>
      </c>
    </row>
    <row r="468" spans="2:51" s="11" customFormat="1" ht="13.5">
      <c r="B468" s="175"/>
      <c r="D468" s="176" t="s">
        <v>815</v>
      </c>
      <c r="E468" s="177" t="s">
        <v>707</v>
      </c>
      <c r="F468" s="178" t="s">
        <v>612</v>
      </c>
      <c r="H468" s="179">
        <v>3</v>
      </c>
      <c r="I468" s="180"/>
      <c r="L468" s="175"/>
      <c r="M468" s="181"/>
      <c r="N468" s="182"/>
      <c r="O468" s="182"/>
      <c r="P468" s="182"/>
      <c r="Q468" s="182"/>
      <c r="R468" s="182"/>
      <c r="S468" s="182"/>
      <c r="T468" s="183"/>
      <c r="AT468" s="184" t="s">
        <v>815</v>
      </c>
      <c r="AU468" s="184" t="s">
        <v>766</v>
      </c>
      <c r="AV468" s="11" t="s">
        <v>766</v>
      </c>
      <c r="AW468" s="11" t="s">
        <v>724</v>
      </c>
      <c r="AX468" s="11" t="s">
        <v>708</v>
      </c>
      <c r="AY468" s="184" t="s">
        <v>802</v>
      </c>
    </row>
    <row r="469" spans="2:65" s="1" customFormat="1" ht="22.5" customHeight="1">
      <c r="B469" s="159"/>
      <c r="C469" s="160" t="s">
        <v>613</v>
      </c>
      <c r="D469" s="160" t="s">
        <v>804</v>
      </c>
      <c r="E469" s="161" t="s">
        <v>614</v>
      </c>
      <c r="F469" s="162" t="s">
        <v>615</v>
      </c>
      <c r="G469" s="163" t="s">
        <v>898</v>
      </c>
      <c r="H469" s="164">
        <v>39</v>
      </c>
      <c r="I469" s="165"/>
      <c r="J469" s="166">
        <f>ROUND(I469*H469,2)</f>
        <v>0</v>
      </c>
      <c r="K469" s="162" t="s">
        <v>808</v>
      </c>
      <c r="L469" s="34"/>
      <c r="M469" s="167" t="s">
        <v>707</v>
      </c>
      <c r="N469" s="168" t="s">
        <v>731</v>
      </c>
      <c r="O469" s="35"/>
      <c r="P469" s="169">
        <f>O469*H469</f>
        <v>0</v>
      </c>
      <c r="Q469" s="169">
        <v>0</v>
      </c>
      <c r="R469" s="169">
        <f>Q469*H469</f>
        <v>0</v>
      </c>
      <c r="S469" s="169">
        <v>0</v>
      </c>
      <c r="T469" s="170">
        <f>S469*H469</f>
        <v>0</v>
      </c>
      <c r="AR469" s="17" t="s">
        <v>809</v>
      </c>
      <c r="AT469" s="17" t="s">
        <v>804</v>
      </c>
      <c r="AU469" s="17" t="s">
        <v>766</v>
      </c>
      <c r="AY469" s="17" t="s">
        <v>802</v>
      </c>
      <c r="BE469" s="171">
        <f>IF(N469="základní",J469,0)</f>
        <v>0</v>
      </c>
      <c r="BF469" s="171">
        <f>IF(N469="snížená",J469,0)</f>
        <v>0</v>
      </c>
      <c r="BG469" s="171">
        <f>IF(N469="zákl. přenesená",J469,0)</f>
        <v>0</v>
      </c>
      <c r="BH469" s="171">
        <f>IF(N469="sníž. přenesená",J469,0)</f>
        <v>0</v>
      </c>
      <c r="BI469" s="171">
        <f>IF(N469="nulová",J469,0)</f>
        <v>0</v>
      </c>
      <c r="BJ469" s="17" t="s">
        <v>708</v>
      </c>
      <c r="BK469" s="171">
        <f>ROUND(I469*H469,2)</f>
        <v>0</v>
      </c>
      <c r="BL469" s="17" t="s">
        <v>809</v>
      </c>
      <c r="BM469" s="17" t="s">
        <v>616</v>
      </c>
    </row>
    <row r="470" spans="2:47" s="1" customFormat="1" ht="27">
      <c r="B470" s="34"/>
      <c r="D470" s="172" t="s">
        <v>811</v>
      </c>
      <c r="F470" s="173" t="s">
        <v>600</v>
      </c>
      <c r="I470" s="131"/>
      <c r="L470" s="34"/>
      <c r="M470" s="64"/>
      <c r="N470" s="35"/>
      <c r="O470" s="35"/>
      <c r="P470" s="35"/>
      <c r="Q470" s="35"/>
      <c r="R470" s="35"/>
      <c r="S470" s="35"/>
      <c r="T470" s="65"/>
      <c r="AT470" s="17" t="s">
        <v>811</v>
      </c>
      <c r="AU470" s="17" t="s">
        <v>766</v>
      </c>
    </row>
    <row r="471" spans="2:47" s="1" customFormat="1" ht="94.5">
      <c r="B471" s="34"/>
      <c r="D471" s="172" t="s">
        <v>813</v>
      </c>
      <c r="F471" s="174" t="s">
        <v>591</v>
      </c>
      <c r="I471" s="131"/>
      <c r="L471" s="34"/>
      <c r="M471" s="64"/>
      <c r="N471" s="35"/>
      <c r="O471" s="35"/>
      <c r="P471" s="35"/>
      <c r="Q471" s="35"/>
      <c r="R471" s="35"/>
      <c r="S471" s="35"/>
      <c r="T471" s="65"/>
      <c r="AT471" s="17" t="s">
        <v>813</v>
      </c>
      <c r="AU471" s="17" t="s">
        <v>766</v>
      </c>
    </row>
    <row r="472" spans="2:51" s="12" customFormat="1" ht="13.5">
      <c r="B472" s="185"/>
      <c r="D472" s="172" t="s">
        <v>815</v>
      </c>
      <c r="E472" s="186" t="s">
        <v>707</v>
      </c>
      <c r="F472" s="187" t="s">
        <v>886</v>
      </c>
      <c r="H472" s="188" t="s">
        <v>707</v>
      </c>
      <c r="I472" s="189"/>
      <c r="L472" s="185"/>
      <c r="M472" s="190"/>
      <c r="N472" s="191"/>
      <c r="O472" s="191"/>
      <c r="P472" s="191"/>
      <c r="Q472" s="191"/>
      <c r="R472" s="191"/>
      <c r="S472" s="191"/>
      <c r="T472" s="192"/>
      <c r="AT472" s="188" t="s">
        <v>815</v>
      </c>
      <c r="AU472" s="188" t="s">
        <v>766</v>
      </c>
      <c r="AV472" s="12" t="s">
        <v>708</v>
      </c>
      <c r="AW472" s="12" t="s">
        <v>724</v>
      </c>
      <c r="AX472" s="12" t="s">
        <v>760</v>
      </c>
      <c r="AY472" s="188" t="s">
        <v>802</v>
      </c>
    </row>
    <row r="473" spans="2:51" s="11" customFormat="1" ht="13.5">
      <c r="B473" s="175"/>
      <c r="D473" s="176" t="s">
        <v>815</v>
      </c>
      <c r="E473" s="177" t="s">
        <v>707</v>
      </c>
      <c r="F473" s="178" t="s">
        <v>617</v>
      </c>
      <c r="H473" s="179">
        <v>39</v>
      </c>
      <c r="I473" s="180"/>
      <c r="L473" s="175"/>
      <c r="M473" s="181"/>
      <c r="N473" s="182"/>
      <c r="O473" s="182"/>
      <c r="P473" s="182"/>
      <c r="Q473" s="182"/>
      <c r="R473" s="182"/>
      <c r="S473" s="182"/>
      <c r="T473" s="183"/>
      <c r="AT473" s="184" t="s">
        <v>815</v>
      </c>
      <c r="AU473" s="184" t="s">
        <v>766</v>
      </c>
      <c r="AV473" s="11" t="s">
        <v>766</v>
      </c>
      <c r="AW473" s="11" t="s">
        <v>724</v>
      </c>
      <c r="AX473" s="11" t="s">
        <v>708</v>
      </c>
      <c r="AY473" s="184" t="s">
        <v>802</v>
      </c>
    </row>
    <row r="474" spans="2:65" s="1" customFormat="1" ht="22.5" customHeight="1">
      <c r="B474" s="159"/>
      <c r="C474" s="160" t="s">
        <v>618</v>
      </c>
      <c r="D474" s="160" t="s">
        <v>804</v>
      </c>
      <c r="E474" s="161" t="s">
        <v>619</v>
      </c>
      <c r="F474" s="162" t="s">
        <v>620</v>
      </c>
      <c r="G474" s="163" t="s">
        <v>898</v>
      </c>
      <c r="H474" s="164">
        <v>13</v>
      </c>
      <c r="I474" s="165"/>
      <c r="J474" s="166">
        <f>ROUND(I474*H474,2)</f>
        <v>0</v>
      </c>
      <c r="K474" s="162" t="s">
        <v>808</v>
      </c>
      <c r="L474" s="34"/>
      <c r="M474" s="167" t="s">
        <v>707</v>
      </c>
      <c r="N474" s="168" t="s">
        <v>731</v>
      </c>
      <c r="O474" s="35"/>
      <c r="P474" s="169">
        <f>O474*H474</f>
        <v>0</v>
      </c>
      <c r="Q474" s="169">
        <v>0</v>
      </c>
      <c r="R474" s="169">
        <f>Q474*H474</f>
        <v>0</v>
      </c>
      <c r="S474" s="169">
        <v>0</v>
      </c>
      <c r="T474" s="170">
        <f>S474*H474</f>
        <v>0</v>
      </c>
      <c r="AR474" s="17" t="s">
        <v>809</v>
      </c>
      <c r="AT474" s="17" t="s">
        <v>804</v>
      </c>
      <c r="AU474" s="17" t="s">
        <v>766</v>
      </c>
      <c r="AY474" s="17" t="s">
        <v>802</v>
      </c>
      <c r="BE474" s="171">
        <f>IF(N474="základní",J474,0)</f>
        <v>0</v>
      </c>
      <c r="BF474" s="171">
        <f>IF(N474="snížená",J474,0)</f>
        <v>0</v>
      </c>
      <c r="BG474" s="171">
        <f>IF(N474="zákl. přenesená",J474,0)</f>
        <v>0</v>
      </c>
      <c r="BH474" s="171">
        <f>IF(N474="sníž. přenesená",J474,0)</f>
        <v>0</v>
      </c>
      <c r="BI474" s="171">
        <f>IF(N474="nulová",J474,0)</f>
        <v>0</v>
      </c>
      <c r="BJ474" s="17" t="s">
        <v>708</v>
      </c>
      <c r="BK474" s="171">
        <f>ROUND(I474*H474,2)</f>
        <v>0</v>
      </c>
      <c r="BL474" s="17" t="s">
        <v>809</v>
      </c>
      <c r="BM474" s="17" t="s">
        <v>621</v>
      </c>
    </row>
    <row r="475" spans="2:47" s="1" customFormat="1" ht="27">
      <c r="B475" s="34"/>
      <c r="D475" s="172" t="s">
        <v>811</v>
      </c>
      <c r="F475" s="173" t="s">
        <v>622</v>
      </c>
      <c r="I475" s="131"/>
      <c r="L475" s="34"/>
      <c r="M475" s="64"/>
      <c r="N475" s="35"/>
      <c r="O475" s="35"/>
      <c r="P475" s="35"/>
      <c r="Q475" s="35"/>
      <c r="R475" s="35"/>
      <c r="S475" s="35"/>
      <c r="T475" s="65"/>
      <c r="AT475" s="17" t="s">
        <v>811</v>
      </c>
      <c r="AU475" s="17" t="s">
        <v>766</v>
      </c>
    </row>
    <row r="476" spans="2:47" s="1" customFormat="1" ht="67.5">
      <c r="B476" s="34"/>
      <c r="D476" s="172" t="s">
        <v>813</v>
      </c>
      <c r="F476" s="174" t="s">
        <v>623</v>
      </c>
      <c r="I476" s="131"/>
      <c r="L476" s="34"/>
      <c r="M476" s="64"/>
      <c r="N476" s="35"/>
      <c r="O476" s="35"/>
      <c r="P476" s="35"/>
      <c r="Q476" s="35"/>
      <c r="R476" s="35"/>
      <c r="S476" s="35"/>
      <c r="T476" s="65"/>
      <c r="AT476" s="17" t="s">
        <v>813</v>
      </c>
      <c r="AU476" s="17" t="s">
        <v>766</v>
      </c>
    </row>
    <row r="477" spans="2:51" s="11" customFormat="1" ht="13.5">
      <c r="B477" s="175"/>
      <c r="D477" s="172" t="s">
        <v>815</v>
      </c>
      <c r="E477" s="184" t="s">
        <v>707</v>
      </c>
      <c r="F477" s="193" t="s">
        <v>624</v>
      </c>
      <c r="H477" s="194">
        <v>8</v>
      </c>
      <c r="I477" s="180"/>
      <c r="L477" s="175"/>
      <c r="M477" s="181"/>
      <c r="N477" s="182"/>
      <c r="O477" s="182"/>
      <c r="P477" s="182"/>
      <c r="Q477" s="182"/>
      <c r="R477" s="182"/>
      <c r="S477" s="182"/>
      <c r="T477" s="183"/>
      <c r="AT477" s="184" t="s">
        <v>815</v>
      </c>
      <c r="AU477" s="184" t="s">
        <v>766</v>
      </c>
      <c r="AV477" s="11" t="s">
        <v>766</v>
      </c>
      <c r="AW477" s="11" t="s">
        <v>724</v>
      </c>
      <c r="AX477" s="11" t="s">
        <v>760</v>
      </c>
      <c r="AY477" s="184" t="s">
        <v>802</v>
      </c>
    </row>
    <row r="478" spans="2:51" s="11" customFormat="1" ht="13.5">
      <c r="B478" s="175"/>
      <c r="D478" s="172" t="s">
        <v>815</v>
      </c>
      <c r="E478" s="184" t="s">
        <v>707</v>
      </c>
      <c r="F478" s="193" t="s">
        <v>625</v>
      </c>
      <c r="H478" s="194">
        <v>5</v>
      </c>
      <c r="I478" s="180"/>
      <c r="L478" s="175"/>
      <c r="M478" s="181"/>
      <c r="N478" s="182"/>
      <c r="O478" s="182"/>
      <c r="P478" s="182"/>
      <c r="Q478" s="182"/>
      <c r="R478" s="182"/>
      <c r="S478" s="182"/>
      <c r="T478" s="183"/>
      <c r="AT478" s="184" t="s">
        <v>815</v>
      </c>
      <c r="AU478" s="184" t="s">
        <v>766</v>
      </c>
      <c r="AV478" s="11" t="s">
        <v>766</v>
      </c>
      <c r="AW478" s="11" t="s">
        <v>724</v>
      </c>
      <c r="AX478" s="11" t="s">
        <v>760</v>
      </c>
      <c r="AY478" s="184" t="s">
        <v>802</v>
      </c>
    </row>
    <row r="479" spans="2:51" s="13" customFormat="1" ht="13.5">
      <c r="B479" s="199"/>
      <c r="D479" s="176" t="s">
        <v>815</v>
      </c>
      <c r="E479" s="200" t="s">
        <v>707</v>
      </c>
      <c r="F479" s="201" t="s">
        <v>880</v>
      </c>
      <c r="H479" s="202">
        <v>13</v>
      </c>
      <c r="I479" s="203"/>
      <c r="L479" s="199"/>
      <c r="M479" s="204"/>
      <c r="N479" s="205"/>
      <c r="O479" s="205"/>
      <c r="P479" s="205"/>
      <c r="Q479" s="205"/>
      <c r="R479" s="205"/>
      <c r="S479" s="205"/>
      <c r="T479" s="206"/>
      <c r="AT479" s="207" t="s">
        <v>815</v>
      </c>
      <c r="AU479" s="207" t="s">
        <v>766</v>
      </c>
      <c r="AV479" s="13" t="s">
        <v>809</v>
      </c>
      <c r="AW479" s="13" t="s">
        <v>724</v>
      </c>
      <c r="AX479" s="13" t="s">
        <v>708</v>
      </c>
      <c r="AY479" s="207" t="s">
        <v>802</v>
      </c>
    </row>
    <row r="480" spans="2:65" s="1" customFormat="1" ht="22.5" customHeight="1">
      <c r="B480" s="159"/>
      <c r="C480" s="160" t="s">
        <v>626</v>
      </c>
      <c r="D480" s="160" t="s">
        <v>804</v>
      </c>
      <c r="E480" s="161" t="s">
        <v>627</v>
      </c>
      <c r="F480" s="162" t="s">
        <v>628</v>
      </c>
      <c r="G480" s="163" t="s">
        <v>898</v>
      </c>
      <c r="H480" s="164">
        <v>104</v>
      </c>
      <c r="I480" s="165"/>
      <c r="J480" s="166">
        <f>ROUND(I480*H480,2)</f>
        <v>0</v>
      </c>
      <c r="K480" s="162" t="s">
        <v>808</v>
      </c>
      <c r="L480" s="34"/>
      <c r="M480" s="167" t="s">
        <v>707</v>
      </c>
      <c r="N480" s="168" t="s">
        <v>731</v>
      </c>
      <c r="O480" s="35"/>
      <c r="P480" s="169">
        <f>O480*H480</f>
        <v>0</v>
      </c>
      <c r="Q480" s="169">
        <v>0</v>
      </c>
      <c r="R480" s="169">
        <f>Q480*H480</f>
        <v>0</v>
      </c>
      <c r="S480" s="169">
        <v>0</v>
      </c>
      <c r="T480" s="170">
        <f>S480*H480</f>
        <v>0</v>
      </c>
      <c r="AR480" s="17" t="s">
        <v>809</v>
      </c>
      <c r="AT480" s="17" t="s">
        <v>804</v>
      </c>
      <c r="AU480" s="17" t="s">
        <v>766</v>
      </c>
      <c r="AY480" s="17" t="s">
        <v>802</v>
      </c>
      <c r="BE480" s="171">
        <f>IF(N480="základní",J480,0)</f>
        <v>0</v>
      </c>
      <c r="BF480" s="171">
        <f>IF(N480="snížená",J480,0)</f>
        <v>0</v>
      </c>
      <c r="BG480" s="171">
        <f>IF(N480="zákl. přenesená",J480,0)</f>
        <v>0</v>
      </c>
      <c r="BH480" s="171">
        <f>IF(N480="sníž. přenesená",J480,0)</f>
        <v>0</v>
      </c>
      <c r="BI480" s="171">
        <f>IF(N480="nulová",J480,0)</f>
        <v>0</v>
      </c>
      <c r="BJ480" s="17" t="s">
        <v>708</v>
      </c>
      <c r="BK480" s="171">
        <f>ROUND(I480*H480,2)</f>
        <v>0</v>
      </c>
      <c r="BL480" s="17" t="s">
        <v>809</v>
      </c>
      <c r="BM480" s="17" t="s">
        <v>629</v>
      </c>
    </row>
    <row r="481" spans="2:47" s="1" customFormat="1" ht="27">
      <c r="B481" s="34"/>
      <c r="D481" s="172" t="s">
        <v>811</v>
      </c>
      <c r="F481" s="173" t="s">
        <v>630</v>
      </c>
      <c r="I481" s="131"/>
      <c r="L481" s="34"/>
      <c r="M481" s="64"/>
      <c r="N481" s="35"/>
      <c r="O481" s="35"/>
      <c r="P481" s="35"/>
      <c r="Q481" s="35"/>
      <c r="R481" s="35"/>
      <c r="S481" s="35"/>
      <c r="T481" s="65"/>
      <c r="AT481" s="17" t="s">
        <v>811</v>
      </c>
      <c r="AU481" s="17" t="s">
        <v>766</v>
      </c>
    </row>
    <row r="482" spans="2:47" s="1" customFormat="1" ht="67.5">
      <c r="B482" s="34"/>
      <c r="D482" s="172" t="s">
        <v>813</v>
      </c>
      <c r="F482" s="174" t="s">
        <v>623</v>
      </c>
      <c r="I482" s="131"/>
      <c r="L482" s="34"/>
      <c r="M482" s="64"/>
      <c r="N482" s="35"/>
      <c r="O482" s="35"/>
      <c r="P482" s="35"/>
      <c r="Q482" s="35"/>
      <c r="R482" s="35"/>
      <c r="S482" s="35"/>
      <c r="T482" s="65"/>
      <c r="AT482" s="17" t="s">
        <v>813</v>
      </c>
      <c r="AU482" s="17" t="s">
        <v>766</v>
      </c>
    </row>
    <row r="483" spans="2:51" s="12" customFormat="1" ht="13.5">
      <c r="B483" s="185"/>
      <c r="D483" s="172" t="s">
        <v>815</v>
      </c>
      <c r="E483" s="186" t="s">
        <v>707</v>
      </c>
      <c r="F483" s="187" t="s">
        <v>631</v>
      </c>
      <c r="H483" s="188" t="s">
        <v>707</v>
      </c>
      <c r="I483" s="189"/>
      <c r="L483" s="185"/>
      <c r="M483" s="190"/>
      <c r="N483" s="191"/>
      <c r="O483" s="191"/>
      <c r="P483" s="191"/>
      <c r="Q483" s="191"/>
      <c r="R483" s="191"/>
      <c r="S483" s="191"/>
      <c r="T483" s="192"/>
      <c r="AT483" s="188" t="s">
        <v>815</v>
      </c>
      <c r="AU483" s="188" t="s">
        <v>766</v>
      </c>
      <c r="AV483" s="12" t="s">
        <v>708</v>
      </c>
      <c r="AW483" s="12" t="s">
        <v>724</v>
      </c>
      <c r="AX483" s="12" t="s">
        <v>760</v>
      </c>
      <c r="AY483" s="188" t="s">
        <v>802</v>
      </c>
    </row>
    <row r="484" spans="2:51" s="11" customFormat="1" ht="13.5">
      <c r="B484" s="175"/>
      <c r="D484" s="172" t="s">
        <v>815</v>
      </c>
      <c r="E484" s="184" t="s">
        <v>707</v>
      </c>
      <c r="F484" s="193" t="s">
        <v>632</v>
      </c>
      <c r="H484" s="194">
        <v>5</v>
      </c>
      <c r="I484" s="180"/>
      <c r="L484" s="175"/>
      <c r="M484" s="181"/>
      <c r="N484" s="182"/>
      <c r="O484" s="182"/>
      <c r="P484" s="182"/>
      <c r="Q484" s="182"/>
      <c r="R484" s="182"/>
      <c r="S484" s="182"/>
      <c r="T484" s="183"/>
      <c r="AT484" s="184" t="s">
        <v>815</v>
      </c>
      <c r="AU484" s="184" t="s">
        <v>766</v>
      </c>
      <c r="AV484" s="11" t="s">
        <v>766</v>
      </c>
      <c r="AW484" s="11" t="s">
        <v>724</v>
      </c>
      <c r="AX484" s="11" t="s">
        <v>760</v>
      </c>
      <c r="AY484" s="184" t="s">
        <v>802</v>
      </c>
    </row>
    <row r="485" spans="2:51" s="11" customFormat="1" ht="13.5">
      <c r="B485" s="175"/>
      <c r="D485" s="172" t="s">
        <v>815</v>
      </c>
      <c r="E485" s="184" t="s">
        <v>707</v>
      </c>
      <c r="F485" s="193" t="s">
        <v>707</v>
      </c>
      <c r="H485" s="194">
        <v>0</v>
      </c>
      <c r="I485" s="180"/>
      <c r="L485" s="175"/>
      <c r="M485" s="181"/>
      <c r="N485" s="182"/>
      <c r="O485" s="182"/>
      <c r="P485" s="182"/>
      <c r="Q485" s="182"/>
      <c r="R485" s="182"/>
      <c r="S485" s="182"/>
      <c r="T485" s="183"/>
      <c r="AT485" s="184" t="s">
        <v>815</v>
      </c>
      <c r="AU485" s="184" t="s">
        <v>766</v>
      </c>
      <c r="AV485" s="11" t="s">
        <v>766</v>
      </c>
      <c r="AW485" s="11" t="s">
        <v>724</v>
      </c>
      <c r="AX485" s="11" t="s">
        <v>760</v>
      </c>
      <c r="AY485" s="184" t="s">
        <v>802</v>
      </c>
    </row>
    <row r="486" spans="2:51" s="12" customFormat="1" ht="13.5">
      <c r="B486" s="185"/>
      <c r="D486" s="172" t="s">
        <v>815</v>
      </c>
      <c r="E486" s="186" t="s">
        <v>707</v>
      </c>
      <c r="F486" s="187" t="s">
        <v>886</v>
      </c>
      <c r="H486" s="188" t="s">
        <v>707</v>
      </c>
      <c r="I486" s="189"/>
      <c r="L486" s="185"/>
      <c r="M486" s="190"/>
      <c r="N486" s="191"/>
      <c r="O486" s="191"/>
      <c r="P486" s="191"/>
      <c r="Q486" s="191"/>
      <c r="R486" s="191"/>
      <c r="S486" s="191"/>
      <c r="T486" s="192"/>
      <c r="AT486" s="188" t="s">
        <v>815</v>
      </c>
      <c r="AU486" s="188" t="s">
        <v>766</v>
      </c>
      <c r="AV486" s="12" t="s">
        <v>708</v>
      </c>
      <c r="AW486" s="12" t="s">
        <v>724</v>
      </c>
      <c r="AX486" s="12" t="s">
        <v>760</v>
      </c>
      <c r="AY486" s="188" t="s">
        <v>802</v>
      </c>
    </row>
    <row r="487" spans="2:51" s="11" customFormat="1" ht="13.5">
      <c r="B487" s="175"/>
      <c r="D487" s="176" t="s">
        <v>815</v>
      </c>
      <c r="E487" s="177" t="s">
        <v>707</v>
      </c>
      <c r="F487" s="178" t="s">
        <v>633</v>
      </c>
      <c r="H487" s="179">
        <v>104</v>
      </c>
      <c r="I487" s="180"/>
      <c r="L487" s="175"/>
      <c r="M487" s="181"/>
      <c r="N487" s="182"/>
      <c r="O487" s="182"/>
      <c r="P487" s="182"/>
      <c r="Q487" s="182"/>
      <c r="R487" s="182"/>
      <c r="S487" s="182"/>
      <c r="T487" s="183"/>
      <c r="AT487" s="184" t="s">
        <v>815</v>
      </c>
      <c r="AU487" s="184" t="s">
        <v>766</v>
      </c>
      <c r="AV487" s="11" t="s">
        <v>766</v>
      </c>
      <c r="AW487" s="11" t="s">
        <v>724</v>
      </c>
      <c r="AX487" s="11" t="s">
        <v>708</v>
      </c>
      <c r="AY487" s="184" t="s">
        <v>802</v>
      </c>
    </row>
    <row r="488" spans="2:65" s="1" customFormat="1" ht="22.5" customHeight="1">
      <c r="B488" s="159"/>
      <c r="C488" s="160" t="s">
        <v>634</v>
      </c>
      <c r="D488" s="160" t="s">
        <v>804</v>
      </c>
      <c r="E488" s="161" t="s">
        <v>635</v>
      </c>
      <c r="F488" s="162" t="s">
        <v>636</v>
      </c>
      <c r="G488" s="163" t="s">
        <v>898</v>
      </c>
      <c r="H488" s="164">
        <v>8</v>
      </c>
      <c r="I488" s="165"/>
      <c r="J488" s="166">
        <f>ROUND(I488*H488,2)</f>
        <v>0</v>
      </c>
      <c r="K488" s="162" t="s">
        <v>808</v>
      </c>
      <c r="L488" s="34"/>
      <c r="M488" s="167" t="s">
        <v>707</v>
      </c>
      <c r="N488" s="168" t="s">
        <v>731</v>
      </c>
      <c r="O488" s="35"/>
      <c r="P488" s="169">
        <f>O488*H488</f>
        <v>0</v>
      </c>
      <c r="Q488" s="169">
        <v>0</v>
      </c>
      <c r="R488" s="169">
        <f>Q488*H488</f>
        <v>0</v>
      </c>
      <c r="S488" s="169">
        <v>0</v>
      </c>
      <c r="T488" s="170">
        <f>S488*H488</f>
        <v>0</v>
      </c>
      <c r="AR488" s="17" t="s">
        <v>809</v>
      </c>
      <c r="AT488" s="17" t="s">
        <v>804</v>
      </c>
      <c r="AU488" s="17" t="s">
        <v>766</v>
      </c>
      <c r="AY488" s="17" t="s">
        <v>802</v>
      </c>
      <c r="BE488" s="171">
        <f>IF(N488="základní",J488,0)</f>
        <v>0</v>
      </c>
      <c r="BF488" s="171">
        <f>IF(N488="snížená",J488,0)</f>
        <v>0</v>
      </c>
      <c r="BG488" s="171">
        <f>IF(N488="zákl. přenesená",J488,0)</f>
        <v>0</v>
      </c>
      <c r="BH488" s="171">
        <f>IF(N488="sníž. přenesená",J488,0)</f>
        <v>0</v>
      </c>
      <c r="BI488" s="171">
        <f>IF(N488="nulová",J488,0)</f>
        <v>0</v>
      </c>
      <c r="BJ488" s="17" t="s">
        <v>708</v>
      </c>
      <c r="BK488" s="171">
        <f>ROUND(I488*H488,2)</f>
        <v>0</v>
      </c>
      <c r="BL488" s="17" t="s">
        <v>809</v>
      </c>
      <c r="BM488" s="17" t="s">
        <v>637</v>
      </c>
    </row>
    <row r="489" spans="2:47" s="1" customFormat="1" ht="13.5">
      <c r="B489" s="34"/>
      <c r="D489" s="172" t="s">
        <v>811</v>
      </c>
      <c r="F489" s="173" t="s">
        <v>638</v>
      </c>
      <c r="I489" s="131"/>
      <c r="L489" s="34"/>
      <c r="M489" s="64"/>
      <c r="N489" s="35"/>
      <c r="O489" s="35"/>
      <c r="P489" s="35"/>
      <c r="Q489" s="35"/>
      <c r="R489" s="35"/>
      <c r="S489" s="35"/>
      <c r="T489" s="65"/>
      <c r="AT489" s="17" t="s">
        <v>811</v>
      </c>
      <c r="AU489" s="17" t="s">
        <v>766</v>
      </c>
    </row>
    <row r="490" spans="2:47" s="1" customFormat="1" ht="67.5">
      <c r="B490" s="34"/>
      <c r="D490" s="172" t="s">
        <v>813</v>
      </c>
      <c r="F490" s="174" t="s">
        <v>639</v>
      </c>
      <c r="I490" s="131"/>
      <c r="L490" s="34"/>
      <c r="M490" s="64"/>
      <c r="N490" s="35"/>
      <c r="O490" s="35"/>
      <c r="P490" s="35"/>
      <c r="Q490" s="35"/>
      <c r="R490" s="35"/>
      <c r="S490" s="35"/>
      <c r="T490" s="65"/>
      <c r="AT490" s="17" t="s">
        <v>813</v>
      </c>
      <c r="AU490" s="17" t="s">
        <v>766</v>
      </c>
    </row>
    <row r="491" spans="2:51" s="11" customFormat="1" ht="13.5">
      <c r="B491" s="175"/>
      <c r="D491" s="176" t="s">
        <v>815</v>
      </c>
      <c r="E491" s="177" t="s">
        <v>707</v>
      </c>
      <c r="F491" s="178" t="s">
        <v>624</v>
      </c>
      <c r="H491" s="179">
        <v>8</v>
      </c>
      <c r="I491" s="180"/>
      <c r="L491" s="175"/>
      <c r="M491" s="181"/>
      <c r="N491" s="182"/>
      <c r="O491" s="182"/>
      <c r="P491" s="182"/>
      <c r="Q491" s="182"/>
      <c r="R491" s="182"/>
      <c r="S491" s="182"/>
      <c r="T491" s="183"/>
      <c r="AT491" s="184" t="s">
        <v>815</v>
      </c>
      <c r="AU491" s="184" t="s">
        <v>766</v>
      </c>
      <c r="AV491" s="11" t="s">
        <v>766</v>
      </c>
      <c r="AW491" s="11" t="s">
        <v>724</v>
      </c>
      <c r="AX491" s="11" t="s">
        <v>708</v>
      </c>
      <c r="AY491" s="184" t="s">
        <v>802</v>
      </c>
    </row>
    <row r="492" spans="2:65" s="1" customFormat="1" ht="22.5" customHeight="1">
      <c r="B492" s="159"/>
      <c r="C492" s="160" t="s">
        <v>640</v>
      </c>
      <c r="D492" s="160" t="s">
        <v>804</v>
      </c>
      <c r="E492" s="161" t="s">
        <v>641</v>
      </c>
      <c r="F492" s="162" t="s">
        <v>642</v>
      </c>
      <c r="G492" s="163" t="s">
        <v>898</v>
      </c>
      <c r="H492" s="164">
        <v>3</v>
      </c>
      <c r="I492" s="165"/>
      <c r="J492" s="166">
        <f>ROUND(I492*H492,2)</f>
        <v>0</v>
      </c>
      <c r="K492" s="162" t="s">
        <v>808</v>
      </c>
      <c r="L492" s="34"/>
      <c r="M492" s="167" t="s">
        <v>707</v>
      </c>
      <c r="N492" s="168" t="s">
        <v>731</v>
      </c>
      <c r="O492" s="35"/>
      <c r="P492" s="169">
        <f>O492*H492</f>
        <v>0</v>
      </c>
      <c r="Q492" s="169">
        <v>0</v>
      </c>
      <c r="R492" s="169">
        <f>Q492*H492</f>
        <v>0</v>
      </c>
      <c r="S492" s="169">
        <v>0</v>
      </c>
      <c r="T492" s="170">
        <f>S492*H492</f>
        <v>0</v>
      </c>
      <c r="AR492" s="17" t="s">
        <v>809</v>
      </c>
      <c r="AT492" s="17" t="s">
        <v>804</v>
      </c>
      <c r="AU492" s="17" t="s">
        <v>766</v>
      </c>
      <c r="AY492" s="17" t="s">
        <v>802</v>
      </c>
      <c r="BE492" s="171">
        <f>IF(N492="základní",J492,0)</f>
        <v>0</v>
      </c>
      <c r="BF492" s="171">
        <f>IF(N492="snížená",J492,0)</f>
        <v>0</v>
      </c>
      <c r="BG492" s="171">
        <f>IF(N492="zákl. přenesená",J492,0)</f>
        <v>0</v>
      </c>
      <c r="BH492" s="171">
        <f>IF(N492="sníž. přenesená",J492,0)</f>
        <v>0</v>
      </c>
      <c r="BI492" s="171">
        <f>IF(N492="nulová",J492,0)</f>
        <v>0</v>
      </c>
      <c r="BJ492" s="17" t="s">
        <v>708</v>
      </c>
      <c r="BK492" s="171">
        <f>ROUND(I492*H492,2)</f>
        <v>0</v>
      </c>
      <c r="BL492" s="17" t="s">
        <v>809</v>
      </c>
      <c r="BM492" s="17" t="s">
        <v>643</v>
      </c>
    </row>
    <row r="493" spans="2:47" s="1" customFormat="1" ht="13.5">
      <c r="B493" s="34"/>
      <c r="D493" s="172" t="s">
        <v>811</v>
      </c>
      <c r="F493" s="173" t="s">
        <v>644</v>
      </c>
      <c r="I493" s="131"/>
      <c r="L493" s="34"/>
      <c r="M493" s="64"/>
      <c r="N493" s="35"/>
      <c r="O493" s="35"/>
      <c r="P493" s="35"/>
      <c r="Q493" s="35"/>
      <c r="R493" s="35"/>
      <c r="S493" s="35"/>
      <c r="T493" s="65"/>
      <c r="AT493" s="17" t="s">
        <v>811</v>
      </c>
      <c r="AU493" s="17" t="s">
        <v>766</v>
      </c>
    </row>
    <row r="494" spans="2:47" s="1" customFormat="1" ht="67.5">
      <c r="B494" s="34"/>
      <c r="D494" s="172" t="s">
        <v>813</v>
      </c>
      <c r="F494" s="174" t="s">
        <v>639</v>
      </c>
      <c r="I494" s="131"/>
      <c r="L494" s="34"/>
      <c r="M494" s="64"/>
      <c r="N494" s="35"/>
      <c r="O494" s="35"/>
      <c r="P494" s="35"/>
      <c r="Q494" s="35"/>
      <c r="R494" s="35"/>
      <c r="S494" s="35"/>
      <c r="T494" s="65"/>
      <c r="AT494" s="17" t="s">
        <v>813</v>
      </c>
      <c r="AU494" s="17" t="s">
        <v>766</v>
      </c>
    </row>
    <row r="495" spans="2:51" s="11" customFormat="1" ht="13.5">
      <c r="B495" s="175"/>
      <c r="D495" s="176" t="s">
        <v>815</v>
      </c>
      <c r="E495" s="177" t="s">
        <v>707</v>
      </c>
      <c r="F495" s="178" t="s">
        <v>612</v>
      </c>
      <c r="H495" s="179">
        <v>3</v>
      </c>
      <c r="I495" s="180"/>
      <c r="L495" s="175"/>
      <c r="M495" s="181"/>
      <c r="N495" s="182"/>
      <c r="O495" s="182"/>
      <c r="P495" s="182"/>
      <c r="Q495" s="182"/>
      <c r="R495" s="182"/>
      <c r="S495" s="182"/>
      <c r="T495" s="183"/>
      <c r="AT495" s="184" t="s">
        <v>815</v>
      </c>
      <c r="AU495" s="184" t="s">
        <v>766</v>
      </c>
      <c r="AV495" s="11" t="s">
        <v>766</v>
      </c>
      <c r="AW495" s="11" t="s">
        <v>724</v>
      </c>
      <c r="AX495" s="11" t="s">
        <v>708</v>
      </c>
      <c r="AY495" s="184" t="s">
        <v>802</v>
      </c>
    </row>
    <row r="496" spans="2:65" s="1" customFormat="1" ht="22.5" customHeight="1">
      <c r="B496" s="159"/>
      <c r="C496" s="160" t="s">
        <v>645</v>
      </c>
      <c r="D496" s="160" t="s">
        <v>804</v>
      </c>
      <c r="E496" s="161" t="s">
        <v>646</v>
      </c>
      <c r="F496" s="162" t="s">
        <v>647</v>
      </c>
      <c r="G496" s="163" t="s">
        <v>898</v>
      </c>
      <c r="H496" s="164">
        <v>150.5</v>
      </c>
      <c r="I496" s="165"/>
      <c r="J496" s="166">
        <f>ROUND(I496*H496,2)</f>
        <v>0</v>
      </c>
      <c r="K496" s="162" t="s">
        <v>808</v>
      </c>
      <c r="L496" s="34"/>
      <c r="M496" s="167" t="s">
        <v>707</v>
      </c>
      <c r="N496" s="168" t="s">
        <v>731</v>
      </c>
      <c r="O496" s="35"/>
      <c r="P496" s="169">
        <f>O496*H496</f>
        <v>0</v>
      </c>
      <c r="Q496" s="169">
        <v>0</v>
      </c>
      <c r="R496" s="169">
        <f>Q496*H496</f>
        <v>0</v>
      </c>
      <c r="S496" s="169">
        <v>0</v>
      </c>
      <c r="T496" s="170">
        <f>S496*H496</f>
        <v>0</v>
      </c>
      <c r="AR496" s="17" t="s">
        <v>809</v>
      </c>
      <c r="AT496" s="17" t="s">
        <v>804</v>
      </c>
      <c r="AU496" s="17" t="s">
        <v>766</v>
      </c>
      <c r="AY496" s="17" t="s">
        <v>802</v>
      </c>
      <c r="BE496" s="171">
        <f>IF(N496="základní",J496,0)</f>
        <v>0</v>
      </c>
      <c r="BF496" s="171">
        <f>IF(N496="snížená",J496,0)</f>
        <v>0</v>
      </c>
      <c r="BG496" s="171">
        <f>IF(N496="zákl. přenesená",J496,0)</f>
        <v>0</v>
      </c>
      <c r="BH496" s="171">
        <f>IF(N496="sníž. přenesená",J496,0)</f>
        <v>0</v>
      </c>
      <c r="BI496" s="171">
        <f>IF(N496="nulová",J496,0)</f>
        <v>0</v>
      </c>
      <c r="BJ496" s="17" t="s">
        <v>708</v>
      </c>
      <c r="BK496" s="171">
        <f>ROUND(I496*H496,2)</f>
        <v>0</v>
      </c>
      <c r="BL496" s="17" t="s">
        <v>809</v>
      </c>
      <c r="BM496" s="17" t="s">
        <v>648</v>
      </c>
    </row>
    <row r="497" spans="2:47" s="1" customFormat="1" ht="13.5">
      <c r="B497" s="34"/>
      <c r="D497" s="172" t="s">
        <v>811</v>
      </c>
      <c r="F497" s="173" t="s">
        <v>649</v>
      </c>
      <c r="I497" s="131"/>
      <c r="L497" s="34"/>
      <c r="M497" s="64"/>
      <c r="N497" s="35"/>
      <c r="O497" s="35"/>
      <c r="P497" s="35"/>
      <c r="Q497" s="35"/>
      <c r="R497" s="35"/>
      <c r="S497" s="35"/>
      <c r="T497" s="65"/>
      <c r="AT497" s="17" t="s">
        <v>811</v>
      </c>
      <c r="AU497" s="17" t="s">
        <v>766</v>
      </c>
    </row>
    <row r="498" spans="2:47" s="1" customFormat="1" ht="67.5">
      <c r="B498" s="34"/>
      <c r="D498" s="172" t="s">
        <v>813</v>
      </c>
      <c r="F498" s="174" t="s">
        <v>639</v>
      </c>
      <c r="I498" s="131"/>
      <c r="L498" s="34"/>
      <c r="M498" s="64"/>
      <c r="N498" s="35"/>
      <c r="O498" s="35"/>
      <c r="P498" s="35"/>
      <c r="Q498" s="35"/>
      <c r="R498" s="35"/>
      <c r="S498" s="35"/>
      <c r="T498" s="65"/>
      <c r="AT498" s="17" t="s">
        <v>813</v>
      </c>
      <c r="AU498" s="17" t="s">
        <v>766</v>
      </c>
    </row>
    <row r="499" spans="2:51" s="11" customFormat="1" ht="13.5">
      <c r="B499" s="175"/>
      <c r="D499" s="172" t="s">
        <v>815</v>
      </c>
      <c r="E499" s="184" t="s">
        <v>707</v>
      </c>
      <c r="F499" s="193" t="s">
        <v>593</v>
      </c>
      <c r="H499" s="194">
        <v>8.5</v>
      </c>
      <c r="I499" s="180"/>
      <c r="L499" s="175"/>
      <c r="M499" s="181"/>
      <c r="N499" s="182"/>
      <c r="O499" s="182"/>
      <c r="P499" s="182"/>
      <c r="Q499" s="182"/>
      <c r="R499" s="182"/>
      <c r="S499" s="182"/>
      <c r="T499" s="183"/>
      <c r="AT499" s="184" t="s">
        <v>815</v>
      </c>
      <c r="AU499" s="184" t="s">
        <v>766</v>
      </c>
      <c r="AV499" s="11" t="s">
        <v>766</v>
      </c>
      <c r="AW499" s="11" t="s">
        <v>724</v>
      </c>
      <c r="AX499" s="11" t="s">
        <v>760</v>
      </c>
      <c r="AY499" s="184" t="s">
        <v>802</v>
      </c>
    </row>
    <row r="500" spans="2:51" s="11" customFormat="1" ht="13.5">
      <c r="B500" s="175"/>
      <c r="D500" s="172" t="s">
        <v>815</v>
      </c>
      <c r="E500" s="184" t="s">
        <v>707</v>
      </c>
      <c r="F500" s="193" t="s">
        <v>594</v>
      </c>
      <c r="H500" s="194">
        <v>29</v>
      </c>
      <c r="I500" s="180"/>
      <c r="L500" s="175"/>
      <c r="M500" s="181"/>
      <c r="N500" s="182"/>
      <c r="O500" s="182"/>
      <c r="P500" s="182"/>
      <c r="Q500" s="182"/>
      <c r="R500" s="182"/>
      <c r="S500" s="182"/>
      <c r="T500" s="183"/>
      <c r="AT500" s="184" t="s">
        <v>815</v>
      </c>
      <c r="AU500" s="184" t="s">
        <v>766</v>
      </c>
      <c r="AV500" s="11" t="s">
        <v>766</v>
      </c>
      <c r="AW500" s="11" t="s">
        <v>724</v>
      </c>
      <c r="AX500" s="11" t="s">
        <v>760</v>
      </c>
      <c r="AY500" s="184" t="s">
        <v>802</v>
      </c>
    </row>
    <row r="501" spans="2:51" s="11" customFormat="1" ht="13.5">
      <c r="B501" s="175"/>
      <c r="D501" s="172" t="s">
        <v>815</v>
      </c>
      <c r="E501" s="184" t="s">
        <v>707</v>
      </c>
      <c r="F501" s="193" t="s">
        <v>650</v>
      </c>
      <c r="H501" s="194">
        <v>113</v>
      </c>
      <c r="I501" s="180"/>
      <c r="L501" s="175"/>
      <c r="M501" s="181"/>
      <c r="N501" s="182"/>
      <c r="O501" s="182"/>
      <c r="P501" s="182"/>
      <c r="Q501" s="182"/>
      <c r="R501" s="182"/>
      <c r="S501" s="182"/>
      <c r="T501" s="183"/>
      <c r="AT501" s="184" t="s">
        <v>815</v>
      </c>
      <c r="AU501" s="184" t="s">
        <v>766</v>
      </c>
      <c r="AV501" s="11" t="s">
        <v>766</v>
      </c>
      <c r="AW501" s="11" t="s">
        <v>724</v>
      </c>
      <c r="AX501" s="11" t="s">
        <v>760</v>
      </c>
      <c r="AY501" s="184" t="s">
        <v>802</v>
      </c>
    </row>
    <row r="502" spans="2:51" s="13" customFormat="1" ht="13.5">
      <c r="B502" s="199"/>
      <c r="D502" s="172" t="s">
        <v>815</v>
      </c>
      <c r="E502" s="208" t="s">
        <v>707</v>
      </c>
      <c r="F502" s="209" t="s">
        <v>880</v>
      </c>
      <c r="H502" s="210">
        <v>150.5</v>
      </c>
      <c r="I502" s="203"/>
      <c r="L502" s="199"/>
      <c r="M502" s="204"/>
      <c r="N502" s="205"/>
      <c r="O502" s="205"/>
      <c r="P502" s="205"/>
      <c r="Q502" s="205"/>
      <c r="R502" s="205"/>
      <c r="S502" s="205"/>
      <c r="T502" s="206"/>
      <c r="AT502" s="207" t="s">
        <v>815</v>
      </c>
      <c r="AU502" s="207" t="s">
        <v>766</v>
      </c>
      <c r="AV502" s="13" t="s">
        <v>809</v>
      </c>
      <c r="AW502" s="13" t="s">
        <v>724</v>
      </c>
      <c r="AX502" s="13" t="s">
        <v>708</v>
      </c>
      <c r="AY502" s="207" t="s">
        <v>802</v>
      </c>
    </row>
    <row r="503" spans="2:63" s="10" customFormat="1" ht="29.25" customHeight="1">
      <c r="B503" s="145"/>
      <c r="D503" s="156" t="s">
        <v>759</v>
      </c>
      <c r="E503" s="157" t="s">
        <v>651</v>
      </c>
      <c r="F503" s="157" t="s">
        <v>652</v>
      </c>
      <c r="I503" s="148"/>
      <c r="J503" s="158">
        <f>BK503</f>
        <v>0</v>
      </c>
      <c r="L503" s="145"/>
      <c r="M503" s="150"/>
      <c r="N503" s="151"/>
      <c r="O503" s="151"/>
      <c r="P503" s="152">
        <f>SUM(P504:P506)</f>
        <v>0</v>
      </c>
      <c r="Q503" s="151"/>
      <c r="R503" s="152">
        <f>SUM(R504:R506)</f>
        <v>0</v>
      </c>
      <c r="S503" s="151"/>
      <c r="T503" s="153">
        <f>SUM(T504:T506)</f>
        <v>0</v>
      </c>
      <c r="AR503" s="146" t="s">
        <v>708</v>
      </c>
      <c r="AT503" s="154" t="s">
        <v>759</v>
      </c>
      <c r="AU503" s="154" t="s">
        <v>708</v>
      </c>
      <c r="AY503" s="146" t="s">
        <v>802</v>
      </c>
      <c r="BK503" s="155">
        <f>SUM(BK504:BK506)</f>
        <v>0</v>
      </c>
    </row>
    <row r="504" spans="2:65" s="1" customFormat="1" ht="31.5" customHeight="1">
      <c r="B504" s="159"/>
      <c r="C504" s="160" t="s">
        <v>653</v>
      </c>
      <c r="D504" s="160" t="s">
        <v>804</v>
      </c>
      <c r="E504" s="161" t="s">
        <v>654</v>
      </c>
      <c r="F504" s="162" t="s">
        <v>655</v>
      </c>
      <c r="G504" s="163" t="s">
        <v>898</v>
      </c>
      <c r="H504" s="164">
        <v>62.722</v>
      </c>
      <c r="I504" s="165"/>
      <c r="J504" s="166">
        <f>ROUND(I504*H504,2)</f>
        <v>0</v>
      </c>
      <c r="K504" s="162" t="s">
        <v>808</v>
      </c>
      <c r="L504" s="34"/>
      <c r="M504" s="167" t="s">
        <v>707</v>
      </c>
      <c r="N504" s="168" t="s">
        <v>731</v>
      </c>
      <c r="O504" s="35"/>
      <c r="P504" s="169">
        <f>O504*H504</f>
        <v>0</v>
      </c>
      <c r="Q504" s="169">
        <v>0</v>
      </c>
      <c r="R504" s="169">
        <f>Q504*H504</f>
        <v>0</v>
      </c>
      <c r="S504" s="169">
        <v>0</v>
      </c>
      <c r="T504" s="170">
        <f>S504*H504</f>
        <v>0</v>
      </c>
      <c r="AR504" s="17" t="s">
        <v>809</v>
      </c>
      <c r="AT504" s="17" t="s">
        <v>804</v>
      </c>
      <c r="AU504" s="17" t="s">
        <v>766</v>
      </c>
      <c r="AY504" s="17" t="s">
        <v>802</v>
      </c>
      <c r="BE504" s="171">
        <f>IF(N504="základní",J504,0)</f>
        <v>0</v>
      </c>
      <c r="BF504" s="171">
        <f>IF(N504="snížená",J504,0)</f>
        <v>0</v>
      </c>
      <c r="BG504" s="171">
        <f>IF(N504="zákl. přenesená",J504,0)</f>
        <v>0</v>
      </c>
      <c r="BH504" s="171">
        <f>IF(N504="sníž. přenesená",J504,0)</f>
        <v>0</v>
      </c>
      <c r="BI504" s="171">
        <f>IF(N504="nulová",J504,0)</f>
        <v>0</v>
      </c>
      <c r="BJ504" s="17" t="s">
        <v>708</v>
      </c>
      <c r="BK504" s="171">
        <f>ROUND(I504*H504,2)</f>
        <v>0</v>
      </c>
      <c r="BL504" s="17" t="s">
        <v>809</v>
      </c>
      <c r="BM504" s="17" t="s">
        <v>656</v>
      </c>
    </row>
    <row r="505" spans="2:47" s="1" customFormat="1" ht="27">
      <c r="B505" s="34"/>
      <c r="D505" s="172" t="s">
        <v>811</v>
      </c>
      <c r="F505" s="173" t="s">
        <v>657</v>
      </c>
      <c r="I505" s="131"/>
      <c r="L505" s="34"/>
      <c r="M505" s="64"/>
      <c r="N505" s="35"/>
      <c r="O505" s="35"/>
      <c r="P505" s="35"/>
      <c r="Q505" s="35"/>
      <c r="R505" s="35"/>
      <c r="S505" s="35"/>
      <c r="T505" s="65"/>
      <c r="AT505" s="17" t="s">
        <v>811</v>
      </c>
      <c r="AU505" s="17" t="s">
        <v>766</v>
      </c>
    </row>
    <row r="506" spans="2:47" s="1" customFormat="1" ht="27">
      <c r="B506" s="34"/>
      <c r="D506" s="172" t="s">
        <v>813</v>
      </c>
      <c r="F506" s="174" t="s">
        <v>658</v>
      </c>
      <c r="I506" s="131"/>
      <c r="L506" s="34"/>
      <c r="M506" s="64"/>
      <c r="N506" s="35"/>
      <c r="O506" s="35"/>
      <c r="P506" s="35"/>
      <c r="Q506" s="35"/>
      <c r="R506" s="35"/>
      <c r="S506" s="35"/>
      <c r="T506" s="65"/>
      <c r="AT506" s="17" t="s">
        <v>813</v>
      </c>
      <c r="AU506" s="17" t="s">
        <v>766</v>
      </c>
    </row>
    <row r="507" spans="2:63" s="10" customFormat="1" ht="36.75" customHeight="1">
      <c r="B507" s="145"/>
      <c r="D507" s="146" t="s">
        <v>759</v>
      </c>
      <c r="E507" s="147" t="s">
        <v>659</v>
      </c>
      <c r="F507" s="147" t="s">
        <v>660</v>
      </c>
      <c r="I507" s="148"/>
      <c r="J507" s="149">
        <f>BK507</f>
        <v>0</v>
      </c>
      <c r="L507" s="145"/>
      <c r="M507" s="150"/>
      <c r="N507" s="151"/>
      <c r="O507" s="151"/>
      <c r="P507" s="152">
        <f>P508+P520+P540+P544</f>
        <v>0</v>
      </c>
      <c r="Q507" s="151"/>
      <c r="R507" s="152">
        <f>R508+R520+R540+R544</f>
        <v>0</v>
      </c>
      <c r="S507" s="151"/>
      <c r="T507" s="153">
        <f>T508+T520+T540+T544</f>
        <v>0</v>
      </c>
      <c r="AR507" s="146" t="s">
        <v>836</v>
      </c>
      <c r="AT507" s="154" t="s">
        <v>759</v>
      </c>
      <c r="AU507" s="154" t="s">
        <v>760</v>
      </c>
      <c r="AY507" s="146" t="s">
        <v>802</v>
      </c>
      <c r="BK507" s="155">
        <f>BK508+BK520+BK540+BK544</f>
        <v>0</v>
      </c>
    </row>
    <row r="508" spans="2:63" s="10" customFormat="1" ht="19.5" customHeight="1">
      <c r="B508" s="145"/>
      <c r="D508" s="156" t="s">
        <v>759</v>
      </c>
      <c r="E508" s="157" t="s">
        <v>661</v>
      </c>
      <c r="F508" s="157" t="s">
        <v>662</v>
      </c>
      <c r="I508" s="148"/>
      <c r="J508" s="158">
        <f>BK508</f>
        <v>0</v>
      </c>
      <c r="L508" s="145"/>
      <c r="M508" s="150"/>
      <c r="N508" s="151"/>
      <c r="O508" s="151"/>
      <c r="P508" s="152">
        <f>SUM(P509:P519)</f>
        <v>0</v>
      </c>
      <c r="Q508" s="151"/>
      <c r="R508" s="152">
        <f>SUM(R509:R519)</f>
        <v>0</v>
      </c>
      <c r="S508" s="151"/>
      <c r="T508" s="153">
        <f>SUM(T509:T519)</f>
        <v>0</v>
      </c>
      <c r="AR508" s="146" t="s">
        <v>836</v>
      </c>
      <c r="AT508" s="154" t="s">
        <v>759</v>
      </c>
      <c r="AU508" s="154" t="s">
        <v>708</v>
      </c>
      <c r="AY508" s="146" t="s">
        <v>802</v>
      </c>
      <c r="BK508" s="155">
        <f>SUM(BK509:BK519)</f>
        <v>0</v>
      </c>
    </row>
    <row r="509" spans="2:65" s="1" customFormat="1" ht="22.5" customHeight="1">
      <c r="B509" s="159"/>
      <c r="C509" s="160" t="s">
        <v>663</v>
      </c>
      <c r="D509" s="160" t="s">
        <v>804</v>
      </c>
      <c r="E509" s="161" t="s">
        <v>664</v>
      </c>
      <c r="F509" s="162" t="s">
        <v>665</v>
      </c>
      <c r="G509" s="163" t="s">
        <v>666</v>
      </c>
      <c r="H509" s="164">
        <v>1</v>
      </c>
      <c r="I509" s="165"/>
      <c r="J509" s="166">
        <f>ROUND(I509*H509,2)</f>
        <v>0</v>
      </c>
      <c r="K509" s="162" t="s">
        <v>808</v>
      </c>
      <c r="L509" s="34"/>
      <c r="M509" s="167" t="s">
        <v>707</v>
      </c>
      <c r="N509" s="168" t="s">
        <v>731</v>
      </c>
      <c r="O509" s="35"/>
      <c r="P509" s="169">
        <f>O509*H509</f>
        <v>0</v>
      </c>
      <c r="Q509" s="169">
        <v>0</v>
      </c>
      <c r="R509" s="169">
        <f>Q509*H509</f>
        <v>0</v>
      </c>
      <c r="S509" s="169">
        <v>0</v>
      </c>
      <c r="T509" s="170">
        <f>S509*H509</f>
        <v>0</v>
      </c>
      <c r="AR509" s="17" t="s">
        <v>667</v>
      </c>
      <c r="AT509" s="17" t="s">
        <v>804</v>
      </c>
      <c r="AU509" s="17" t="s">
        <v>766</v>
      </c>
      <c r="AY509" s="17" t="s">
        <v>802</v>
      </c>
      <c r="BE509" s="171">
        <f>IF(N509="základní",J509,0)</f>
        <v>0</v>
      </c>
      <c r="BF509" s="171">
        <f>IF(N509="snížená",J509,0)</f>
        <v>0</v>
      </c>
      <c r="BG509" s="171">
        <f>IF(N509="zákl. přenesená",J509,0)</f>
        <v>0</v>
      </c>
      <c r="BH509" s="171">
        <f>IF(N509="sníž. přenesená",J509,0)</f>
        <v>0</v>
      </c>
      <c r="BI509" s="171">
        <f>IF(N509="nulová",J509,0)</f>
        <v>0</v>
      </c>
      <c r="BJ509" s="17" t="s">
        <v>708</v>
      </c>
      <c r="BK509" s="171">
        <f>ROUND(I509*H509,2)</f>
        <v>0</v>
      </c>
      <c r="BL509" s="17" t="s">
        <v>667</v>
      </c>
      <c r="BM509" s="17" t="s">
        <v>668</v>
      </c>
    </row>
    <row r="510" spans="2:47" s="1" customFormat="1" ht="13.5">
      <c r="B510" s="34"/>
      <c r="D510" s="172" t="s">
        <v>811</v>
      </c>
      <c r="F510" s="173" t="s">
        <v>669</v>
      </c>
      <c r="I510" s="131"/>
      <c r="L510" s="34"/>
      <c r="M510" s="64"/>
      <c r="N510" s="35"/>
      <c r="O510" s="35"/>
      <c r="P510" s="35"/>
      <c r="Q510" s="35"/>
      <c r="R510" s="35"/>
      <c r="S510" s="35"/>
      <c r="T510" s="65"/>
      <c r="AT510" s="17" t="s">
        <v>811</v>
      </c>
      <c r="AU510" s="17" t="s">
        <v>766</v>
      </c>
    </row>
    <row r="511" spans="2:51" s="11" customFormat="1" ht="13.5">
      <c r="B511" s="175"/>
      <c r="D511" s="172" t="s">
        <v>815</v>
      </c>
      <c r="E511" s="184" t="s">
        <v>707</v>
      </c>
      <c r="F511" s="193" t="s">
        <v>670</v>
      </c>
      <c r="H511" s="194">
        <v>1</v>
      </c>
      <c r="I511" s="180"/>
      <c r="L511" s="175"/>
      <c r="M511" s="181"/>
      <c r="N511" s="182"/>
      <c r="O511" s="182"/>
      <c r="P511" s="182"/>
      <c r="Q511" s="182"/>
      <c r="R511" s="182"/>
      <c r="S511" s="182"/>
      <c r="T511" s="183"/>
      <c r="AT511" s="184" t="s">
        <v>815</v>
      </c>
      <c r="AU511" s="184" t="s">
        <v>766</v>
      </c>
      <c r="AV511" s="11" t="s">
        <v>766</v>
      </c>
      <c r="AW511" s="11" t="s">
        <v>724</v>
      </c>
      <c r="AX511" s="11" t="s">
        <v>708</v>
      </c>
      <c r="AY511" s="184" t="s">
        <v>802</v>
      </c>
    </row>
    <row r="512" spans="2:51" s="12" customFormat="1" ht="13.5">
      <c r="B512" s="185"/>
      <c r="D512" s="176" t="s">
        <v>815</v>
      </c>
      <c r="E512" s="195" t="s">
        <v>707</v>
      </c>
      <c r="F512" s="196" t="s">
        <v>671</v>
      </c>
      <c r="H512" s="197" t="s">
        <v>707</v>
      </c>
      <c r="I512" s="189"/>
      <c r="L512" s="185"/>
      <c r="M512" s="190"/>
      <c r="N512" s="191"/>
      <c r="O512" s="191"/>
      <c r="P512" s="191"/>
      <c r="Q512" s="191"/>
      <c r="R512" s="191"/>
      <c r="S512" s="191"/>
      <c r="T512" s="192"/>
      <c r="AT512" s="188" t="s">
        <v>815</v>
      </c>
      <c r="AU512" s="188" t="s">
        <v>766</v>
      </c>
      <c r="AV512" s="12" t="s">
        <v>708</v>
      </c>
      <c r="AW512" s="12" t="s">
        <v>724</v>
      </c>
      <c r="AX512" s="12" t="s">
        <v>760</v>
      </c>
      <c r="AY512" s="188" t="s">
        <v>802</v>
      </c>
    </row>
    <row r="513" spans="2:65" s="1" customFormat="1" ht="22.5" customHeight="1">
      <c r="B513" s="159"/>
      <c r="C513" s="160" t="s">
        <v>672</v>
      </c>
      <c r="D513" s="160" t="s">
        <v>804</v>
      </c>
      <c r="E513" s="161" t="s">
        <v>673</v>
      </c>
      <c r="F513" s="162" t="s">
        <v>674</v>
      </c>
      <c r="G513" s="163" t="s">
        <v>252</v>
      </c>
      <c r="H513" s="164">
        <v>1</v>
      </c>
      <c r="I513" s="165"/>
      <c r="J513" s="166">
        <f>ROUND(I513*H513,2)</f>
        <v>0</v>
      </c>
      <c r="K513" s="162" t="s">
        <v>808</v>
      </c>
      <c r="L513" s="34"/>
      <c r="M513" s="167" t="s">
        <v>707</v>
      </c>
      <c r="N513" s="168" t="s">
        <v>731</v>
      </c>
      <c r="O513" s="35"/>
      <c r="P513" s="169">
        <f>O513*H513</f>
        <v>0</v>
      </c>
      <c r="Q513" s="169">
        <v>0</v>
      </c>
      <c r="R513" s="169">
        <f>Q513*H513</f>
        <v>0</v>
      </c>
      <c r="S513" s="169">
        <v>0</v>
      </c>
      <c r="T513" s="170">
        <f>S513*H513</f>
        <v>0</v>
      </c>
      <c r="AR513" s="17" t="s">
        <v>667</v>
      </c>
      <c r="AT513" s="17" t="s">
        <v>804</v>
      </c>
      <c r="AU513" s="17" t="s">
        <v>766</v>
      </c>
      <c r="AY513" s="17" t="s">
        <v>802</v>
      </c>
      <c r="BE513" s="171">
        <f>IF(N513="základní",J513,0)</f>
        <v>0</v>
      </c>
      <c r="BF513" s="171">
        <f>IF(N513="snížená",J513,0)</f>
        <v>0</v>
      </c>
      <c r="BG513" s="171">
        <f>IF(N513="zákl. přenesená",J513,0)</f>
        <v>0</v>
      </c>
      <c r="BH513" s="171">
        <f>IF(N513="sníž. přenesená",J513,0)</f>
        <v>0</v>
      </c>
      <c r="BI513" s="171">
        <f>IF(N513="nulová",J513,0)</f>
        <v>0</v>
      </c>
      <c r="BJ513" s="17" t="s">
        <v>708</v>
      </c>
      <c r="BK513" s="171">
        <f>ROUND(I513*H513,2)</f>
        <v>0</v>
      </c>
      <c r="BL513" s="17" t="s">
        <v>667</v>
      </c>
      <c r="BM513" s="17" t="s">
        <v>675</v>
      </c>
    </row>
    <row r="514" spans="2:47" s="1" customFormat="1" ht="13.5">
      <c r="B514" s="34"/>
      <c r="D514" s="172" t="s">
        <v>811</v>
      </c>
      <c r="F514" s="173" t="s">
        <v>676</v>
      </c>
      <c r="I514" s="131"/>
      <c r="L514" s="34"/>
      <c r="M514" s="64"/>
      <c r="N514" s="35"/>
      <c r="O514" s="35"/>
      <c r="P514" s="35"/>
      <c r="Q514" s="35"/>
      <c r="R514" s="35"/>
      <c r="S514" s="35"/>
      <c r="T514" s="65"/>
      <c r="AT514" s="17" t="s">
        <v>811</v>
      </c>
      <c r="AU514" s="17" t="s">
        <v>766</v>
      </c>
    </row>
    <row r="515" spans="2:51" s="11" customFormat="1" ht="13.5">
      <c r="B515" s="175"/>
      <c r="D515" s="172" t="s">
        <v>815</v>
      </c>
      <c r="E515" s="184" t="s">
        <v>707</v>
      </c>
      <c r="F515" s="193" t="s">
        <v>677</v>
      </c>
      <c r="H515" s="194">
        <v>1</v>
      </c>
      <c r="I515" s="180"/>
      <c r="L515" s="175"/>
      <c r="M515" s="181"/>
      <c r="N515" s="182"/>
      <c r="O515" s="182"/>
      <c r="P515" s="182"/>
      <c r="Q515" s="182"/>
      <c r="R515" s="182"/>
      <c r="S515" s="182"/>
      <c r="T515" s="183"/>
      <c r="AT515" s="184" t="s">
        <v>815</v>
      </c>
      <c r="AU515" s="184" t="s">
        <v>766</v>
      </c>
      <c r="AV515" s="11" t="s">
        <v>766</v>
      </c>
      <c r="AW515" s="11" t="s">
        <v>724</v>
      </c>
      <c r="AX515" s="11" t="s">
        <v>708</v>
      </c>
      <c r="AY515" s="184" t="s">
        <v>802</v>
      </c>
    </row>
    <row r="516" spans="2:51" s="12" customFormat="1" ht="13.5">
      <c r="B516" s="185"/>
      <c r="D516" s="176" t="s">
        <v>815</v>
      </c>
      <c r="E516" s="195" t="s">
        <v>707</v>
      </c>
      <c r="F516" s="196" t="s">
        <v>678</v>
      </c>
      <c r="H516" s="197" t="s">
        <v>707</v>
      </c>
      <c r="I516" s="189"/>
      <c r="L516" s="185"/>
      <c r="M516" s="190"/>
      <c r="N516" s="191"/>
      <c r="O516" s="191"/>
      <c r="P516" s="191"/>
      <c r="Q516" s="191"/>
      <c r="R516" s="191"/>
      <c r="S516" s="191"/>
      <c r="T516" s="192"/>
      <c r="AT516" s="188" t="s">
        <v>815</v>
      </c>
      <c r="AU516" s="188" t="s">
        <v>766</v>
      </c>
      <c r="AV516" s="12" t="s">
        <v>708</v>
      </c>
      <c r="AW516" s="12" t="s">
        <v>724</v>
      </c>
      <c r="AX516" s="12" t="s">
        <v>760</v>
      </c>
      <c r="AY516" s="188" t="s">
        <v>802</v>
      </c>
    </row>
    <row r="517" spans="2:65" s="1" customFormat="1" ht="22.5" customHeight="1">
      <c r="B517" s="159"/>
      <c r="C517" s="160" t="s">
        <v>679</v>
      </c>
      <c r="D517" s="160" t="s">
        <v>804</v>
      </c>
      <c r="E517" s="161" t="s">
        <v>680</v>
      </c>
      <c r="F517" s="162" t="s">
        <v>681</v>
      </c>
      <c r="G517" s="163" t="s">
        <v>666</v>
      </c>
      <c r="H517" s="164">
        <v>1</v>
      </c>
      <c r="I517" s="165"/>
      <c r="J517" s="166">
        <f>ROUND(I517*H517,2)</f>
        <v>0</v>
      </c>
      <c r="K517" s="162" t="s">
        <v>808</v>
      </c>
      <c r="L517" s="34"/>
      <c r="M517" s="167" t="s">
        <v>707</v>
      </c>
      <c r="N517" s="168" t="s">
        <v>731</v>
      </c>
      <c r="O517" s="35"/>
      <c r="P517" s="169">
        <f>O517*H517</f>
        <v>0</v>
      </c>
      <c r="Q517" s="169">
        <v>0</v>
      </c>
      <c r="R517" s="169">
        <f>Q517*H517</f>
        <v>0</v>
      </c>
      <c r="S517" s="169">
        <v>0</v>
      </c>
      <c r="T517" s="170">
        <f>S517*H517</f>
        <v>0</v>
      </c>
      <c r="AR517" s="17" t="s">
        <v>667</v>
      </c>
      <c r="AT517" s="17" t="s">
        <v>804</v>
      </c>
      <c r="AU517" s="17" t="s">
        <v>766</v>
      </c>
      <c r="AY517" s="17" t="s">
        <v>802</v>
      </c>
      <c r="BE517" s="171">
        <f>IF(N517="základní",J517,0)</f>
        <v>0</v>
      </c>
      <c r="BF517" s="171">
        <f>IF(N517="snížená",J517,0)</f>
        <v>0</v>
      </c>
      <c r="BG517" s="171">
        <f>IF(N517="zákl. přenesená",J517,0)</f>
        <v>0</v>
      </c>
      <c r="BH517" s="171">
        <f>IF(N517="sníž. přenesená",J517,0)</f>
        <v>0</v>
      </c>
      <c r="BI517" s="171">
        <f>IF(N517="nulová",J517,0)</f>
        <v>0</v>
      </c>
      <c r="BJ517" s="17" t="s">
        <v>708</v>
      </c>
      <c r="BK517" s="171">
        <f>ROUND(I517*H517,2)</f>
        <v>0</v>
      </c>
      <c r="BL517" s="17" t="s">
        <v>667</v>
      </c>
      <c r="BM517" s="17" t="s">
        <v>682</v>
      </c>
    </row>
    <row r="518" spans="2:47" s="1" customFormat="1" ht="27">
      <c r="B518" s="34"/>
      <c r="D518" s="172" t="s">
        <v>811</v>
      </c>
      <c r="F518" s="173" t="s">
        <v>683</v>
      </c>
      <c r="I518" s="131"/>
      <c r="L518" s="34"/>
      <c r="M518" s="64"/>
      <c r="N518" s="35"/>
      <c r="O518" s="35"/>
      <c r="P518" s="35"/>
      <c r="Q518" s="35"/>
      <c r="R518" s="35"/>
      <c r="S518" s="35"/>
      <c r="T518" s="65"/>
      <c r="AT518" s="17" t="s">
        <v>811</v>
      </c>
      <c r="AU518" s="17" t="s">
        <v>766</v>
      </c>
    </row>
    <row r="519" spans="2:51" s="11" customFormat="1" ht="13.5">
      <c r="B519" s="175"/>
      <c r="D519" s="172" t="s">
        <v>815</v>
      </c>
      <c r="E519" s="184" t="s">
        <v>707</v>
      </c>
      <c r="F519" s="193" t="s">
        <v>0</v>
      </c>
      <c r="H519" s="194">
        <v>1</v>
      </c>
      <c r="I519" s="180"/>
      <c r="L519" s="175"/>
      <c r="M519" s="181"/>
      <c r="N519" s="182"/>
      <c r="O519" s="182"/>
      <c r="P519" s="182"/>
      <c r="Q519" s="182"/>
      <c r="R519" s="182"/>
      <c r="S519" s="182"/>
      <c r="T519" s="183"/>
      <c r="AT519" s="184" t="s">
        <v>815</v>
      </c>
      <c r="AU519" s="184" t="s">
        <v>766</v>
      </c>
      <c r="AV519" s="11" t="s">
        <v>766</v>
      </c>
      <c r="AW519" s="11" t="s">
        <v>724</v>
      </c>
      <c r="AX519" s="11" t="s">
        <v>708</v>
      </c>
      <c r="AY519" s="184" t="s">
        <v>802</v>
      </c>
    </row>
    <row r="520" spans="2:63" s="10" customFormat="1" ht="29.25" customHeight="1">
      <c r="B520" s="145"/>
      <c r="D520" s="156" t="s">
        <v>759</v>
      </c>
      <c r="E520" s="157" t="s">
        <v>1</v>
      </c>
      <c r="F520" s="157" t="s">
        <v>2</v>
      </c>
      <c r="I520" s="148"/>
      <c r="J520" s="158">
        <f>BK520</f>
        <v>0</v>
      </c>
      <c r="L520" s="145"/>
      <c r="M520" s="150"/>
      <c r="N520" s="151"/>
      <c r="O520" s="151"/>
      <c r="P520" s="152">
        <f>SUM(P521:P539)</f>
        <v>0</v>
      </c>
      <c r="Q520" s="151"/>
      <c r="R520" s="152">
        <f>SUM(R521:R539)</f>
        <v>0</v>
      </c>
      <c r="S520" s="151"/>
      <c r="T520" s="153">
        <f>SUM(T521:T539)</f>
        <v>0</v>
      </c>
      <c r="AR520" s="146" t="s">
        <v>836</v>
      </c>
      <c r="AT520" s="154" t="s">
        <v>759</v>
      </c>
      <c r="AU520" s="154" t="s">
        <v>708</v>
      </c>
      <c r="AY520" s="146" t="s">
        <v>802</v>
      </c>
      <c r="BK520" s="155">
        <f>SUM(BK521:BK539)</f>
        <v>0</v>
      </c>
    </row>
    <row r="521" spans="2:65" s="1" customFormat="1" ht="22.5" customHeight="1">
      <c r="B521" s="159"/>
      <c r="C521" s="160" t="s">
        <v>3</v>
      </c>
      <c r="D521" s="160" t="s">
        <v>804</v>
      </c>
      <c r="E521" s="161" t="s">
        <v>4</v>
      </c>
      <c r="F521" s="162" t="s">
        <v>5</v>
      </c>
      <c r="G521" s="163" t="s">
        <v>252</v>
      </c>
      <c r="H521" s="164">
        <v>2</v>
      </c>
      <c r="I521" s="165"/>
      <c r="J521" s="166">
        <f>ROUND(I521*H521,2)</f>
        <v>0</v>
      </c>
      <c r="K521" s="162" t="s">
        <v>808</v>
      </c>
      <c r="L521" s="34"/>
      <c r="M521" s="167" t="s">
        <v>707</v>
      </c>
      <c r="N521" s="168" t="s">
        <v>731</v>
      </c>
      <c r="O521" s="35"/>
      <c r="P521" s="169">
        <f>O521*H521</f>
        <v>0</v>
      </c>
      <c r="Q521" s="169">
        <v>0</v>
      </c>
      <c r="R521" s="169">
        <f>Q521*H521</f>
        <v>0</v>
      </c>
      <c r="S521" s="169">
        <v>0</v>
      </c>
      <c r="T521" s="170">
        <f>S521*H521</f>
        <v>0</v>
      </c>
      <c r="AR521" s="17" t="s">
        <v>667</v>
      </c>
      <c r="AT521" s="17" t="s">
        <v>804</v>
      </c>
      <c r="AU521" s="17" t="s">
        <v>766</v>
      </c>
      <c r="AY521" s="17" t="s">
        <v>802</v>
      </c>
      <c r="BE521" s="171">
        <f>IF(N521="základní",J521,0)</f>
        <v>0</v>
      </c>
      <c r="BF521" s="171">
        <f>IF(N521="snížená",J521,0)</f>
        <v>0</v>
      </c>
      <c r="BG521" s="171">
        <f>IF(N521="zákl. přenesená",J521,0)</f>
        <v>0</v>
      </c>
      <c r="BH521" s="171">
        <f>IF(N521="sníž. přenesená",J521,0)</f>
        <v>0</v>
      </c>
      <c r="BI521" s="171">
        <f>IF(N521="nulová",J521,0)</f>
        <v>0</v>
      </c>
      <c r="BJ521" s="17" t="s">
        <v>708</v>
      </c>
      <c r="BK521" s="171">
        <f>ROUND(I521*H521,2)</f>
        <v>0</v>
      </c>
      <c r="BL521" s="17" t="s">
        <v>667</v>
      </c>
      <c r="BM521" s="17" t="s">
        <v>6</v>
      </c>
    </row>
    <row r="522" spans="2:47" s="1" customFormat="1" ht="13.5">
      <c r="B522" s="34"/>
      <c r="D522" s="172" t="s">
        <v>811</v>
      </c>
      <c r="F522" s="173" t="s">
        <v>7</v>
      </c>
      <c r="I522" s="131"/>
      <c r="L522" s="34"/>
      <c r="M522" s="64"/>
      <c r="N522" s="35"/>
      <c r="O522" s="35"/>
      <c r="P522" s="35"/>
      <c r="Q522" s="35"/>
      <c r="R522" s="35"/>
      <c r="S522" s="35"/>
      <c r="T522" s="65"/>
      <c r="AT522" s="17" t="s">
        <v>811</v>
      </c>
      <c r="AU522" s="17" t="s">
        <v>766</v>
      </c>
    </row>
    <row r="523" spans="2:51" s="11" customFormat="1" ht="13.5">
      <c r="B523" s="175"/>
      <c r="D523" s="172" t="s">
        <v>815</v>
      </c>
      <c r="E523" s="184" t="s">
        <v>707</v>
      </c>
      <c r="F523" s="193" t="s">
        <v>8</v>
      </c>
      <c r="H523" s="194">
        <v>1</v>
      </c>
      <c r="I523" s="180"/>
      <c r="L523" s="175"/>
      <c r="M523" s="181"/>
      <c r="N523" s="182"/>
      <c r="O523" s="182"/>
      <c r="P523" s="182"/>
      <c r="Q523" s="182"/>
      <c r="R523" s="182"/>
      <c r="S523" s="182"/>
      <c r="T523" s="183"/>
      <c r="AT523" s="184" t="s">
        <v>815</v>
      </c>
      <c r="AU523" s="184" t="s">
        <v>766</v>
      </c>
      <c r="AV523" s="11" t="s">
        <v>766</v>
      </c>
      <c r="AW523" s="11" t="s">
        <v>724</v>
      </c>
      <c r="AX523" s="11" t="s">
        <v>760</v>
      </c>
      <c r="AY523" s="184" t="s">
        <v>802</v>
      </c>
    </row>
    <row r="524" spans="2:51" s="11" customFormat="1" ht="13.5">
      <c r="B524" s="175"/>
      <c r="D524" s="172" t="s">
        <v>815</v>
      </c>
      <c r="E524" s="184" t="s">
        <v>707</v>
      </c>
      <c r="F524" s="193" t="s">
        <v>9</v>
      </c>
      <c r="H524" s="194">
        <v>1</v>
      </c>
      <c r="I524" s="180"/>
      <c r="L524" s="175"/>
      <c r="M524" s="181"/>
      <c r="N524" s="182"/>
      <c r="O524" s="182"/>
      <c r="P524" s="182"/>
      <c r="Q524" s="182"/>
      <c r="R524" s="182"/>
      <c r="S524" s="182"/>
      <c r="T524" s="183"/>
      <c r="AT524" s="184" t="s">
        <v>815</v>
      </c>
      <c r="AU524" s="184" t="s">
        <v>766</v>
      </c>
      <c r="AV524" s="11" t="s">
        <v>766</v>
      </c>
      <c r="AW524" s="11" t="s">
        <v>724</v>
      </c>
      <c r="AX524" s="11" t="s">
        <v>760</v>
      </c>
      <c r="AY524" s="184" t="s">
        <v>802</v>
      </c>
    </row>
    <row r="525" spans="2:51" s="13" customFormat="1" ht="13.5">
      <c r="B525" s="199"/>
      <c r="D525" s="176" t="s">
        <v>815</v>
      </c>
      <c r="E525" s="200" t="s">
        <v>707</v>
      </c>
      <c r="F525" s="201" t="s">
        <v>880</v>
      </c>
      <c r="H525" s="202">
        <v>2</v>
      </c>
      <c r="I525" s="203"/>
      <c r="L525" s="199"/>
      <c r="M525" s="204"/>
      <c r="N525" s="205"/>
      <c r="O525" s="205"/>
      <c r="P525" s="205"/>
      <c r="Q525" s="205"/>
      <c r="R525" s="205"/>
      <c r="S525" s="205"/>
      <c r="T525" s="206"/>
      <c r="AT525" s="207" t="s">
        <v>815</v>
      </c>
      <c r="AU525" s="207" t="s">
        <v>766</v>
      </c>
      <c r="AV525" s="13" t="s">
        <v>809</v>
      </c>
      <c r="AW525" s="13" t="s">
        <v>724</v>
      </c>
      <c r="AX525" s="13" t="s">
        <v>708</v>
      </c>
      <c r="AY525" s="207" t="s">
        <v>802</v>
      </c>
    </row>
    <row r="526" spans="2:65" s="1" customFormat="1" ht="22.5" customHeight="1">
      <c r="B526" s="159"/>
      <c r="C526" s="160" t="s">
        <v>10</v>
      </c>
      <c r="D526" s="160" t="s">
        <v>804</v>
      </c>
      <c r="E526" s="161" t="s">
        <v>11</v>
      </c>
      <c r="F526" s="162" t="s">
        <v>12</v>
      </c>
      <c r="G526" s="163" t="s">
        <v>252</v>
      </c>
      <c r="H526" s="164">
        <v>7</v>
      </c>
      <c r="I526" s="165"/>
      <c r="J526" s="166">
        <f>ROUND(I526*H526,2)</f>
        <v>0</v>
      </c>
      <c r="K526" s="162" t="s">
        <v>808</v>
      </c>
      <c r="L526" s="34"/>
      <c r="M526" s="167" t="s">
        <v>707</v>
      </c>
      <c r="N526" s="168" t="s">
        <v>731</v>
      </c>
      <c r="O526" s="35"/>
      <c r="P526" s="169">
        <f>O526*H526</f>
        <v>0</v>
      </c>
      <c r="Q526" s="169">
        <v>0</v>
      </c>
      <c r="R526" s="169">
        <f>Q526*H526</f>
        <v>0</v>
      </c>
      <c r="S526" s="169">
        <v>0</v>
      </c>
      <c r="T526" s="170">
        <f>S526*H526</f>
        <v>0</v>
      </c>
      <c r="AR526" s="17" t="s">
        <v>667</v>
      </c>
      <c r="AT526" s="17" t="s">
        <v>804</v>
      </c>
      <c r="AU526" s="17" t="s">
        <v>766</v>
      </c>
      <c r="AY526" s="17" t="s">
        <v>802</v>
      </c>
      <c r="BE526" s="171">
        <f>IF(N526="základní",J526,0)</f>
        <v>0</v>
      </c>
      <c r="BF526" s="171">
        <f>IF(N526="snížená",J526,0)</f>
        <v>0</v>
      </c>
      <c r="BG526" s="171">
        <f>IF(N526="zákl. přenesená",J526,0)</f>
        <v>0</v>
      </c>
      <c r="BH526" s="171">
        <f>IF(N526="sníž. přenesená",J526,0)</f>
        <v>0</v>
      </c>
      <c r="BI526" s="171">
        <f>IF(N526="nulová",J526,0)</f>
        <v>0</v>
      </c>
      <c r="BJ526" s="17" t="s">
        <v>708</v>
      </c>
      <c r="BK526" s="171">
        <f>ROUND(I526*H526,2)</f>
        <v>0</v>
      </c>
      <c r="BL526" s="17" t="s">
        <v>667</v>
      </c>
      <c r="BM526" s="17" t="s">
        <v>13</v>
      </c>
    </row>
    <row r="527" spans="2:47" s="1" customFormat="1" ht="13.5">
      <c r="B527" s="34"/>
      <c r="D527" s="172" t="s">
        <v>811</v>
      </c>
      <c r="F527" s="173" t="s">
        <v>14</v>
      </c>
      <c r="I527" s="131"/>
      <c r="L527" s="34"/>
      <c r="M527" s="64"/>
      <c r="N527" s="35"/>
      <c r="O527" s="35"/>
      <c r="P527" s="35"/>
      <c r="Q527" s="35"/>
      <c r="R527" s="35"/>
      <c r="S527" s="35"/>
      <c r="T527" s="65"/>
      <c r="AT527" s="17" t="s">
        <v>811</v>
      </c>
      <c r="AU527" s="17" t="s">
        <v>766</v>
      </c>
    </row>
    <row r="528" spans="2:51" s="11" customFormat="1" ht="13.5">
      <c r="B528" s="175"/>
      <c r="D528" s="172" t="s">
        <v>815</v>
      </c>
      <c r="E528" s="184" t="s">
        <v>707</v>
      </c>
      <c r="F528" s="193" t="s">
        <v>15</v>
      </c>
      <c r="H528" s="194">
        <v>4</v>
      </c>
      <c r="I528" s="180"/>
      <c r="L528" s="175"/>
      <c r="M528" s="181"/>
      <c r="N528" s="182"/>
      <c r="O528" s="182"/>
      <c r="P528" s="182"/>
      <c r="Q528" s="182"/>
      <c r="R528" s="182"/>
      <c r="S528" s="182"/>
      <c r="T528" s="183"/>
      <c r="AT528" s="184" t="s">
        <v>815</v>
      </c>
      <c r="AU528" s="184" t="s">
        <v>766</v>
      </c>
      <c r="AV528" s="11" t="s">
        <v>766</v>
      </c>
      <c r="AW528" s="11" t="s">
        <v>724</v>
      </c>
      <c r="AX528" s="11" t="s">
        <v>760</v>
      </c>
      <c r="AY528" s="184" t="s">
        <v>802</v>
      </c>
    </row>
    <row r="529" spans="2:51" s="12" customFormat="1" ht="27">
      <c r="B529" s="185"/>
      <c r="D529" s="172" t="s">
        <v>815</v>
      </c>
      <c r="E529" s="186" t="s">
        <v>707</v>
      </c>
      <c r="F529" s="187" t="s">
        <v>16</v>
      </c>
      <c r="H529" s="188" t="s">
        <v>707</v>
      </c>
      <c r="I529" s="189"/>
      <c r="L529" s="185"/>
      <c r="M529" s="190"/>
      <c r="N529" s="191"/>
      <c r="O529" s="191"/>
      <c r="P529" s="191"/>
      <c r="Q529" s="191"/>
      <c r="R529" s="191"/>
      <c r="S529" s="191"/>
      <c r="T529" s="192"/>
      <c r="AT529" s="188" t="s">
        <v>815</v>
      </c>
      <c r="AU529" s="188" t="s">
        <v>766</v>
      </c>
      <c r="AV529" s="12" t="s">
        <v>708</v>
      </c>
      <c r="AW529" s="12" t="s">
        <v>724</v>
      </c>
      <c r="AX529" s="12" t="s">
        <v>760</v>
      </c>
      <c r="AY529" s="188" t="s">
        <v>802</v>
      </c>
    </row>
    <row r="530" spans="2:51" s="11" customFormat="1" ht="13.5">
      <c r="B530" s="175"/>
      <c r="D530" s="172" t="s">
        <v>815</v>
      </c>
      <c r="E530" s="184" t="s">
        <v>707</v>
      </c>
      <c r="F530" s="193" t="s">
        <v>17</v>
      </c>
      <c r="H530" s="194">
        <v>2</v>
      </c>
      <c r="I530" s="180"/>
      <c r="L530" s="175"/>
      <c r="M530" s="181"/>
      <c r="N530" s="182"/>
      <c r="O530" s="182"/>
      <c r="P530" s="182"/>
      <c r="Q530" s="182"/>
      <c r="R530" s="182"/>
      <c r="S530" s="182"/>
      <c r="T530" s="183"/>
      <c r="AT530" s="184" t="s">
        <v>815</v>
      </c>
      <c r="AU530" s="184" t="s">
        <v>766</v>
      </c>
      <c r="AV530" s="11" t="s">
        <v>766</v>
      </c>
      <c r="AW530" s="11" t="s">
        <v>724</v>
      </c>
      <c r="AX530" s="11" t="s">
        <v>760</v>
      </c>
      <c r="AY530" s="184" t="s">
        <v>802</v>
      </c>
    </row>
    <row r="531" spans="2:51" s="12" customFormat="1" ht="27">
      <c r="B531" s="185"/>
      <c r="D531" s="172" t="s">
        <v>815</v>
      </c>
      <c r="E531" s="186" t="s">
        <v>707</v>
      </c>
      <c r="F531" s="187" t="s">
        <v>18</v>
      </c>
      <c r="H531" s="188" t="s">
        <v>707</v>
      </c>
      <c r="I531" s="189"/>
      <c r="L531" s="185"/>
      <c r="M531" s="190"/>
      <c r="N531" s="191"/>
      <c r="O531" s="191"/>
      <c r="P531" s="191"/>
      <c r="Q531" s="191"/>
      <c r="R531" s="191"/>
      <c r="S531" s="191"/>
      <c r="T531" s="192"/>
      <c r="AT531" s="188" t="s">
        <v>815</v>
      </c>
      <c r="AU531" s="188" t="s">
        <v>766</v>
      </c>
      <c r="AV531" s="12" t="s">
        <v>708</v>
      </c>
      <c r="AW531" s="12" t="s">
        <v>724</v>
      </c>
      <c r="AX531" s="12" t="s">
        <v>760</v>
      </c>
      <c r="AY531" s="188" t="s">
        <v>802</v>
      </c>
    </row>
    <row r="532" spans="2:51" s="11" customFormat="1" ht="13.5">
      <c r="B532" s="175"/>
      <c r="D532" s="172" t="s">
        <v>815</v>
      </c>
      <c r="E532" s="184" t="s">
        <v>707</v>
      </c>
      <c r="F532" s="193" t="s">
        <v>19</v>
      </c>
      <c r="H532" s="194">
        <v>1</v>
      </c>
      <c r="I532" s="180"/>
      <c r="L532" s="175"/>
      <c r="M532" s="181"/>
      <c r="N532" s="182"/>
      <c r="O532" s="182"/>
      <c r="P532" s="182"/>
      <c r="Q532" s="182"/>
      <c r="R532" s="182"/>
      <c r="S532" s="182"/>
      <c r="T532" s="183"/>
      <c r="AT532" s="184" t="s">
        <v>815</v>
      </c>
      <c r="AU532" s="184" t="s">
        <v>766</v>
      </c>
      <c r="AV532" s="11" t="s">
        <v>766</v>
      </c>
      <c r="AW532" s="11" t="s">
        <v>724</v>
      </c>
      <c r="AX532" s="11" t="s">
        <v>760</v>
      </c>
      <c r="AY532" s="184" t="s">
        <v>802</v>
      </c>
    </row>
    <row r="533" spans="2:51" s="12" customFormat="1" ht="13.5">
      <c r="B533" s="185"/>
      <c r="D533" s="172" t="s">
        <v>815</v>
      </c>
      <c r="E533" s="186" t="s">
        <v>707</v>
      </c>
      <c r="F533" s="187" t="s">
        <v>20</v>
      </c>
      <c r="H533" s="188" t="s">
        <v>707</v>
      </c>
      <c r="I533" s="189"/>
      <c r="L533" s="185"/>
      <c r="M533" s="190"/>
      <c r="N533" s="191"/>
      <c r="O533" s="191"/>
      <c r="P533" s="191"/>
      <c r="Q533" s="191"/>
      <c r="R533" s="191"/>
      <c r="S533" s="191"/>
      <c r="T533" s="192"/>
      <c r="AT533" s="188" t="s">
        <v>815</v>
      </c>
      <c r="AU533" s="188" t="s">
        <v>766</v>
      </c>
      <c r="AV533" s="12" t="s">
        <v>708</v>
      </c>
      <c r="AW533" s="12" t="s">
        <v>724</v>
      </c>
      <c r="AX533" s="12" t="s">
        <v>760</v>
      </c>
      <c r="AY533" s="188" t="s">
        <v>802</v>
      </c>
    </row>
    <row r="534" spans="2:51" s="13" customFormat="1" ht="13.5">
      <c r="B534" s="199"/>
      <c r="D534" s="176" t="s">
        <v>815</v>
      </c>
      <c r="E534" s="200" t="s">
        <v>707</v>
      </c>
      <c r="F534" s="201" t="s">
        <v>880</v>
      </c>
      <c r="H534" s="202">
        <v>7</v>
      </c>
      <c r="I534" s="203"/>
      <c r="L534" s="199"/>
      <c r="M534" s="204"/>
      <c r="N534" s="205"/>
      <c r="O534" s="205"/>
      <c r="P534" s="205"/>
      <c r="Q534" s="205"/>
      <c r="R534" s="205"/>
      <c r="S534" s="205"/>
      <c r="T534" s="206"/>
      <c r="AT534" s="207" t="s">
        <v>815</v>
      </c>
      <c r="AU534" s="207" t="s">
        <v>766</v>
      </c>
      <c r="AV534" s="13" t="s">
        <v>809</v>
      </c>
      <c r="AW534" s="13" t="s">
        <v>724</v>
      </c>
      <c r="AX534" s="13" t="s">
        <v>708</v>
      </c>
      <c r="AY534" s="207" t="s">
        <v>802</v>
      </c>
    </row>
    <row r="535" spans="2:65" s="1" customFormat="1" ht="22.5" customHeight="1">
      <c r="B535" s="159"/>
      <c r="C535" s="160" t="s">
        <v>21</v>
      </c>
      <c r="D535" s="160" t="s">
        <v>804</v>
      </c>
      <c r="E535" s="161" t="s">
        <v>22</v>
      </c>
      <c r="F535" s="162" t="s">
        <v>23</v>
      </c>
      <c r="G535" s="163" t="s">
        <v>252</v>
      </c>
      <c r="H535" s="164">
        <v>2</v>
      </c>
      <c r="I535" s="165"/>
      <c r="J535" s="166">
        <f>ROUND(I535*H535,2)</f>
        <v>0</v>
      </c>
      <c r="K535" s="162" t="s">
        <v>808</v>
      </c>
      <c r="L535" s="34"/>
      <c r="M535" s="167" t="s">
        <v>707</v>
      </c>
      <c r="N535" s="168" t="s">
        <v>731</v>
      </c>
      <c r="O535" s="35"/>
      <c r="P535" s="169">
        <f>O535*H535</f>
        <v>0</v>
      </c>
      <c r="Q535" s="169">
        <v>0</v>
      </c>
      <c r="R535" s="169">
        <f>Q535*H535</f>
        <v>0</v>
      </c>
      <c r="S535" s="169">
        <v>0</v>
      </c>
      <c r="T535" s="170">
        <f>S535*H535</f>
        <v>0</v>
      </c>
      <c r="AR535" s="17" t="s">
        <v>667</v>
      </c>
      <c r="AT535" s="17" t="s">
        <v>804</v>
      </c>
      <c r="AU535" s="17" t="s">
        <v>766</v>
      </c>
      <c r="AY535" s="17" t="s">
        <v>802</v>
      </c>
      <c r="BE535" s="171">
        <f>IF(N535="základní",J535,0)</f>
        <v>0</v>
      </c>
      <c r="BF535" s="171">
        <f>IF(N535="snížená",J535,0)</f>
        <v>0</v>
      </c>
      <c r="BG535" s="171">
        <f>IF(N535="zákl. přenesená",J535,0)</f>
        <v>0</v>
      </c>
      <c r="BH535" s="171">
        <f>IF(N535="sníž. přenesená",J535,0)</f>
        <v>0</v>
      </c>
      <c r="BI535" s="171">
        <f>IF(N535="nulová",J535,0)</f>
        <v>0</v>
      </c>
      <c r="BJ535" s="17" t="s">
        <v>708</v>
      </c>
      <c r="BK535" s="171">
        <f>ROUND(I535*H535,2)</f>
        <v>0</v>
      </c>
      <c r="BL535" s="17" t="s">
        <v>667</v>
      </c>
      <c r="BM535" s="17" t="s">
        <v>24</v>
      </c>
    </row>
    <row r="536" spans="2:47" s="1" customFormat="1" ht="13.5">
      <c r="B536" s="34"/>
      <c r="D536" s="172" t="s">
        <v>811</v>
      </c>
      <c r="F536" s="173" t="s">
        <v>25</v>
      </c>
      <c r="I536" s="131"/>
      <c r="L536" s="34"/>
      <c r="M536" s="64"/>
      <c r="N536" s="35"/>
      <c r="O536" s="35"/>
      <c r="P536" s="35"/>
      <c r="Q536" s="35"/>
      <c r="R536" s="35"/>
      <c r="S536" s="35"/>
      <c r="T536" s="65"/>
      <c r="AT536" s="17" t="s">
        <v>811</v>
      </c>
      <c r="AU536" s="17" t="s">
        <v>766</v>
      </c>
    </row>
    <row r="537" spans="2:51" s="11" customFormat="1" ht="13.5">
      <c r="B537" s="175"/>
      <c r="D537" s="172" t="s">
        <v>815</v>
      </c>
      <c r="E537" s="184" t="s">
        <v>707</v>
      </c>
      <c r="F537" s="193" t="s">
        <v>8</v>
      </c>
      <c r="H537" s="194">
        <v>1</v>
      </c>
      <c r="I537" s="180"/>
      <c r="L537" s="175"/>
      <c r="M537" s="181"/>
      <c r="N537" s="182"/>
      <c r="O537" s="182"/>
      <c r="P537" s="182"/>
      <c r="Q537" s="182"/>
      <c r="R537" s="182"/>
      <c r="S537" s="182"/>
      <c r="T537" s="183"/>
      <c r="AT537" s="184" t="s">
        <v>815</v>
      </c>
      <c r="AU537" s="184" t="s">
        <v>766</v>
      </c>
      <c r="AV537" s="11" t="s">
        <v>766</v>
      </c>
      <c r="AW537" s="11" t="s">
        <v>724</v>
      </c>
      <c r="AX537" s="11" t="s">
        <v>760</v>
      </c>
      <c r="AY537" s="184" t="s">
        <v>802</v>
      </c>
    </row>
    <row r="538" spans="2:51" s="11" customFormat="1" ht="13.5">
      <c r="B538" s="175"/>
      <c r="D538" s="172" t="s">
        <v>815</v>
      </c>
      <c r="E538" s="184" t="s">
        <v>707</v>
      </c>
      <c r="F538" s="193" t="s">
        <v>9</v>
      </c>
      <c r="H538" s="194">
        <v>1</v>
      </c>
      <c r="I538" s="180"/>
      <c r="L538" s="175"/>
      <c r="M538" s="181"/>
      <c r="N538" s="182"/>
      <c r="O538" s="182"/>
      <c r="P538" s="182"/>
      <c r="Q538" s="182"/>
      <c r="R538" s="182"/>
      <c r="S538" s="182"/>
      <c r="T538" s="183"/>
      <c r="AT538" s="184" t="s">
        <v>815</v>
      </c>
      <c r="AU538" s="184" t="s">
        <v>766</v>
      </c>
      <c r="AV538" s="11" t="s">
        <v>766</v>
      </c>
      <c r="AW538" s="11" t="s">
        <v>724</v>
      </c>
      <c r="AX538" s="11" t="s">
        <v>760</v>
      </c>
      <c r="AY538" s="184" t="s">
        <v>802</v>
      </c>
    </row>
    <row r="539" spans="2:51" s="13" customFormat="1" ht="13.5">
      <c r="B539" s="199"/>
      <c r="D539" s="172" t="s">
        <v>815</v>
      </c>
      <c r="E539" s="208" t="s">
        <v>707</v>
      </c>
      <c r="F539" s="209" t="s">
        <v>880</v>
      </c>
      <c r="H539" s="210">
        <v>2</v>
      </c>
      <c r="I539" s="203"/>
      <c r="L539" s="199"/>
      <c r="M539" s="204"/>
      <c r="N539" s="205"/>
      <c r="O539" s="205"/>
      <c r="P539" s="205"/>
      <c r="Q539" s="205"/>
      <c r="R539" s="205"/>
      <c r="S539" s="205"/>
      <c r="T539" s="206"/>
      <c r="AT539" s="207" t="s">
        <v>815</v>
      </c>
      <c r="AU539" s="207" t="s">
        <v>766</v>
      </c>
      <c r="AV539" s="13" t="s">
        <v>809</v>
      </c>
      <c r="AW539" s="13" t="s">
        <v>724</v>
      </c>
      <c r="AX539" s="13" t="s">
        <v>708</v>
      </c>
      <c r="AY539" s="207" t="s">
        <v>802</v>
      </c>
    </row>
    <row r="540" spans="2:63" s="10" customFormat="1" ht="29.25" customHeight="1">
      <c r="B540" s="145"/>
      <c r="D540" s="156" t="s">
        <v>759</v>
      </c>
      <c r="E540" s="157" t="s">
        <v>26</v>
      </c>
      <c r="F540" s="157" t="s">
        <v>27</v>
      </c>
      <c r="I540" s="148"/>
      <c r="J540" s="158">
        <f>BK540</f>
        <v>0</v>
      </c>
      <c r="L540" s="145"/>
      <c r="M540" s="150"/>
      <c r="N540" s="151"/>
      <c r="O540" s="151"/>
      <c r="P540" s="152">
        <f>SUM(P541:P543)</f>
        <v>0</v>
      </c>
      <c r="Q540" s="151"/>
      <c r="R540" s="152">
        <f>SUM(R541:R543)</f>
        <v>0</v>
      </c>
      <c r="S540" s="151"/>
      <c r="T540" s="153">
        <f>SUM(T541:T543)</f>
        <v>0</v>
      </c>
      <c r="AR540" s="146" t="s">
        <v>836</v>
      </c>
      <c r="AT540" s="154" t="s">
        <v>759</v>
      </c>
      <c r="AU540" s="154" t="s">
        <v>708</v>
      </c>
      <c r="AY540" s="146" t="s">
        <v>802</v>
      </c>
      <c r="BK540" s="155">
        <f>SUM(BK541:BK543)</f>
        <v>0</v>
      </c>
    </row>
    <row r="541" spans="2:65" s="1" customFormat="1" ht="22.5" customHeight="1">
      <c r="B541" s="159"/>
      <c r="C541" s="160" t="s">
        <v>28</v>
      </c>
      <c r="D541" s="160" t="s">
        <v>804</v>
      </c>
      <c r="E541" s="161" t="s">
        <v>29</v>
      </c>
      <c r="F541" s="162" t="s">
        <v>30</v>
      </c>
      <c r="G541" s="163" t="s">
        <v>252</v>
      </c>
      <c r="H541" s="164">
        <v>10</v>
      </c>
      <c r="I541" s="165"/>
      <c r="J541" s="166">
        <f>ROUND(I541*H541,2)</f>
        <v>0</v>
      </c>
      <c r="K541" s="162" t="s">
        <v>808</v>
      </c>
      <c r="L541" s="34"/>
      <c r="M541" s="167" t="s">
        <v>707</v>
      </c>
      <c r="N541" s="168" t="s">
        <v>731</v>
      </c>
      <c r="O541" s="35"/>
      <c r="P541" s="169">
        <f>O541*H541</f>
        <v>0</v>
      </c>
      <c r="Q541" s="169">
        <v>0</v>
      </c>
      <c r="R541" s="169">
        <f>Q541*H541</f>
        <v>0</v>
      </c>
      <c r="S541" s="169">
        <v>0</v>
      </c>
      <c r="T541" s="170">
        <f>S541*H541</f>
        <v>0</v>
      </c>
      <c r="AR541" s="17" t="s">
        <v>667</v>
      </c>
      <c r="AT541" s="17" t="s">
        <v>804</v>
      </c>
      <c r="AU541" s="17" t="s">
        <v>766</v>
      </c>
      <c r="AY541" s="17" t="s">
        <v>802</v>
      </c>
      <c r="BE541" s="171">
        <f>IF(N541="základní",J541,0)</f>
        <v>0</v>
      </c>
      <c r="BF541" s="171">
        <f>IF(N541="snížená",J541,0)</f>
        <v>0</v>
      </c>
      <c r="BG541" s="171">
        <f>IF(N541="zákl. přenesená",J541,0)</f>
        <v>0</v>
      </c>
      <c r="BH541" s="171">
        <f>IF(N541="sníž. přenesená",J541,0)</f>
        <v>0</v>
      </c>
      <c r="BI541" s="171">
        <f>IF(N541="nulová",J541,0)</f>
        <v>0</v>
      </c>
      <c r="BJ541" s="17" t="s">
        <v>708</v>
      </c>
      <c r="BK541" s="171">
        <f>ROUND(I541*H541,2)</f>
        <v>0</v>
      </c>
      <c r="BL541" s="17" t="s">
        <v>667</v>
      </c>
      <c r="BM541" s="17" t="s">
        <v>31</v>
      </c>
    </row>
    <row r="542" spans="2:47" s="1" customFormat="1" ht="13.5">
      <c r="B542" s="34"/>
      <c r="D542" s="172" t="s">
        <v>811</v>
      </c>
      <c r="F542" s="173" t="s">
        <v>32</v>
      </c>
      <c r="I542" s="131"/>
      <c r="L542" s="34"/>
      <c r="M542" s="64"/>
      <c r="N542" s="35"/>
      <c r="O542" s="35"/>
      <c r="P542" s="35"/>
      <c r="Q542" s="35"/>
      <c r="R542" s="35"/>
      <c r="S542" s="35"/>
      <c r="T542" s="65"/>
      <c r="AT542" s="17" t="s">
        <v>811</v>
      </c>
      <c r="AU542" s="17" t="s">
        <v>766</v>
      </c>
    </row>
    <row r="543" spans="2:51" s="11" customFormat="1" ht="13.5">
      <c r="B543" s="175"/>
      <c r="D543" s="172" t="s">
        <v>815</v>
      </c>
      <c r="E543" s="184" t="s">
        <v>707</v>
      </c>
      <c r="F543" s="193" t="s">
        <v>414</v>
      </c>
      <c r="H543" s="194">
        <v>10</v>
      </c>
      <c r="I543" s="180"/>
      <c r="L543" s="175"/>
      <c r="M543" s="181"/>
      <c r="N543" s="182"/>
      <c r="O543" s="182"/>
      <c r="P543" s="182"/>
      <c r="Q543" s="182"/>
      <c r="R543" s="182"/>
      <c r="S543" s="182"/>
      <c r="T543" s="183"/>
      <c r="AT543" s="184" t="s">
        <v>815</v>
      </c>
      <c r="AU543" s="184" t="s">
        <v>766</v>
      </c>
      <c r="AV543" s="11" t="s">
        <v>766</v>
      </c>
      <c r="AW543" s="11" t="s">
        <v>724</v>
      </c>
      <c r="AX543" s="11" t="s">
        <v>708</v>
      </c>
      <c r="AY543" s="184" t="s">
        <v>802</v>
      </c>
    </row>
    <row r="544" spans="2:63" s="10" customFormat="1" ht="29.25" customHeight="1">
      <c r="B544" s="145"/>
      <c r="D544" s="156" t="s">
        <v>759</v>
      </c>
      <c r="E544" s="157" t="s">
        <v>33</v>
      </c>
      <c r="F544" s="157" t="s">
        <v>34</v>
      </c>
      <c r="I544" s="148"/>
      <c r="J544" s="158">
        <f>BK544</f>
        <v>0</v>
      </c>
      <c r="L544" s="145"/>
      <c r="M544" s="150"/>
      <c r="N544" s="151"/>
      <c r="O544" s="151"/>
      <c r="P544" s="152">
        <f>SUM(P545:P547)</f>
        <v>0</v>
      </c>
      <c r="Q544" s="151"/>
      <c r="R544" s="152">
        <f>SUM(R545:R547)</f>
        <v>0</v>
      </c>
      <c r="S544" s="151"/>
      <c r="T544" s="153">
        <f>SUM(T545:T547)</f>
        <v>0</v>
      </c>
      <c r="AR544" s="146" t="s">
        <v>836</v>
      </c>
      <c r="AT544" s="154" t="s">
        <v>759</v>
      </c>
      <c r="AU544" s="154" t="s">
        <v>708</v>
      </c>
      <c r="AY544" s="146" t="s">
        <v>802</v>
      </c>
      <c r="BK544" s="155">
        <f>SUM(BK545:BK547)</f>
        <v>0</v>
      </c>
    </row>
    <row r="545" spans="2:65" s="1" customFormat="1" ht="22.5" customHeight="1">
      <c r="B545" s="159"/>
      <c r="C545" s="160" t="s">
        <v>35</v>
      </c>
      <c r="D545" s="160" t="s">
        <v>804</v>
      </c>
      <c r="E545" s="161" t="s">
        <v>36</v>
      </c>
      <c r="F545" s="162" t="s">
        <v>37</v>
      </c>
      <c r="G545" s="163" t="s">
        <v>38</v>
      </c>
      <c r="H545" s="164">
        <v>1</v>
      </c>
      <c r="I545" s="165"/>
      <c r="J545" s="166">
        <f>ROUND(I545*H545,2)</f>
        <v>0</v>
      </c>
      <c r="K545" s="162" t="s">
        <v>808</v>
      </c>
      <c r="L545" s="34"/>
      <c r="M545" s="167" t="s">
        <v>707</v>
      </c>
      <c r="N545" s="168" t="s">
        <v>731</v>
      </c>
      <c r="O545" s="35"/>
      <c r="P545" s="169">
        <f>O545*H545</f>
        <v>0</v>
      </c>
      <c r="Q545" s="169">
        <v>0</v>
      </c>
      <c r="R545" s="169">
        <f>Q545*H545</f>
        <v>0</v>
      </c>
      <c r="S545" s="169">
        <v>0</v>
      </c>
      <c r="T545" s="170">
        <f>S545*H545</f>
        <v>0</v>
      </c>
      <c r="AR545" s="17" t="s">
        <v>667</v>
      </c>
      <c r="AT545" s="17" t="s">
        <v>804</v>
      </c>
      <c r="AU545" s="17" t="s">
        <v>766</v>
      </c>
      <c r="AY545" s="17" t="s">
        <v>802</v>
      </c>
      <c r="BE545" s="171">
        <f>IF(N545="základní",J545,0)</f>
        <v>0</v>
      </c>
      <c r="BF545" s="171">
        <f>IF(N545="snížená",J545,0)</f>
        <v>0</v>
      </c>
      <c r="BG545" s="171">
        <f>IF(N545="zákl. přenesená",J545,0)</f>
        <v>0</v>
      </c>
      <c r="BH545" s="171">
        <f>IF(N545="sníž. přenesená",J545,0)</f>
        <v>0</v>
      </c>
      <c r="BI545" s="171">
        <f>IF(N545="nulová",J545,0)</f>
        <v>0</v>
      </c>
      <c r="BJ545" s="17" t="s">
        <v>708</v>
      </c>
      <c r="BK545" s="171">
        <f>ROUND(I545*H545,2)</f>
        <v>0</v>
      </c>
      <c r="BL545" s="17" t="s">
        <v>667</v>
      </c>
      <c r="BM545" s="17" t="s">
        <v>39</v>
      </c>
    </row>
    <row r="546" spans="2:47" s="1" customFormat="1" ht="13.5">
      <c r="B546" s="34"/>
      <c r="D546" s="172" t="s">
        <v>811</v>
      </c>
      <c r="F546" s="173" t="s">
        <v>40</v>
      </c>
      <c r="I546" s="131"/>
      <c r="L546" s="34"/>
      <c r="M546" s="64"/>
      <c r="N546" s="35"/>
      <c r="O546" s="35"/>
      <c r="P546" s="35"/>
      <c r="Q546" s="35"/>
      <c r="R546" s="35"/>
      <c r="S546" s="35"/>
      <c r="T546" s="65"/>
      <c r="AT546" s="17" t="s">
        <v>811</v>
      </c>
      <c r="AU546" s="17" t="s">
        <v>766</v>
      </c>
    </row>
    <row r="547" spans="2:51" s="11" customFormat="1" ht="13.5">
      <c r="B547" s="175"/>
      <c r="D547" s="172" t="s">
        <v>815</v>
      </c>
      <c r="E547" s="184" t="s">
        <v>707</v>
      </c>
      <c r="F547" s="193" t="s">
        <v>41</v>
      </c>
      <c r="H547" s="194">
        <v>1</v>
      </c>
      <c r="I547" s="180"/>
      <c r="L547" s="175"/>
      <c r="M547" s="222"/>
      <c r="N547" s="223"/>
      <c r="O547" s="223"/>
      <c r="P547" s="223"/>
      <c r="Q547" s="223"/>
      <c r="R547" s="223"/>
      <c r="S547" s="223"/>
      <c r="T547" s="224"/>
      <c r="AT547" s="184" t="s">
        <v>815</v>
      </c>
      <c r="AU547" s="184" t="s">
        <v>766</v>
      </c>
      <c r="AV547" s="11" t="s">
        <v>766</v>
      </c>
      <c r="AW547" s="11" t="s">
        <v>724</v>
      </c>
      <c r="AX547" s="11" t="s">
        <v>708</v>
      </c>
      <c r="AY547" s="184" t="s">
        <v>802</v>
      </c>
    </row>
    <row r="548" spans="2:12" s="1" customFormat="1" ht="6.75" customHeight="1">
      <c r="B548" s="50"/>
      <c r="C548" s="51"/>
      <c r="D548" s="51"/>
      <c r="E548" s="51"/>
      <c r="F548" s="51"/>
      <c r="G548" s="51"/>
      <c r="H548" s="51"/>
      <c r="I548" s="110"/>
      <c r="J548" s="51"/>
      <c r="K548" s="51"/>
      <c r="L548" s="34"/>
    </row>
    <row r="549" ht="13.5">
      <c r="AT549" s="225"/>
    </row>
  </sheetData>
  <sheetProtection password="CC35" sheet="1" objects="1" scenarios="1" formatColumns="0" formatRows="0" sort="0" autoFilter="0"/>
  <autoFilter ref="C82:K82"/>
  <mergeCells count="6">
    <mergeCell ref="G1:H1"/>
    <mergeCell ref="L2:V2"/>
    <mergeCell ref="E7:H7"/>
    <mergeCell ref="E22:H22"/>
    <mergeCell ref="E43:H43"/>
    <mergeCell ref="E75:H75"/>
  </mergeCells>
  <hyperlinks>
    <hyperlink ref="F1:G1" location="C2" tooltip="Krycí list soupisu" display="1) Krycí list soupisu"/>
    <hyperlink ref="G1:H1" location="C50" tooltip="Rekapitulace" display="2) Rekapitulace"/>
    <hyperlink ref="J1" location="C82"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1"/>
  <headerFooter alignWithMargins="0">
    <oddFooter>&amp;CStrana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33203125" defaultRowHeight="13.5"/>
  <cols>
    <col min="1" max="1" width="8.33203125" style="269" customWidth="1"/>
    <col min="2" max="2" width="1.66796875" style="269" customWidth="1"/>
    <col min="3" max="4" width="5" style="269" customWidth="1"/>
    <col min="5" max="5" width="11.66015625" style="269" customWidth="1"/>
    <col min="6" max="6" width="9.16015625" style="269" customWidth="1"/>
    <col min="7" max="7" width="5" style="269" customWidth="1"/>
    <col min="8" max="8" width="77.83203125" style="269" customWidth="1"/>
    <col min="9" max="10" width="20" style="269" customWidth="1"/>
    <col min="11" max="11" width="1.66796875" style="269" customWidth="1"/>
    <col min="12" max="16384" width="9.33203125" style="269" customWidth="1"/>
  </cols>
  <sheetData>
    <row r="1" ht="37.5" customHeight="1"/>
    <row r="2" spans="2:11" ht="7.5" customHeight="1">
      <c r="B2" s="270"/>
      <c r="C2" s="271"/>
      <c r="D2" s="271"/>
      <c r="E2" s="271"/>
      <c r="F2" s="271"/>
      <c r="G2" s="271"/>
      <c r="H2" s="271"/>
      <c r="I2" s="271"/>
      <c r="J2" s="271"/>
      <c r="K2" s="272"/>
    </row>
    <row r="3" spans="2:11" s="276" customFormat="1" ht="45" customHeight="1">
      <c r="B3" s="273"/>
      <c r="C3" s="274" t="s">
        <v>49</v>
      </c>
      <c r="D3" s="274"/>
      <c r="E3" s="274"/>
      <c r="F3" s="274"/>
      <c r="G3" s="274"/>
      <c r="H3" s="274"/>
      <c r="I3" s="274"/>
      <c r="J3" s="274"/>
      <c r="K3" s="275"/>
    </row>
    <row r="4" spans="2:11" ht="25.5" customHeight="1">
      <c r="B4" s="277"/>
      <c r="C4" s="278" t="s">
        <v>50</v>
      </c>
      <c r="D4" s="278"/>
      <c r="E4" s="278"/>
      <c r="F4" s="278"/>
      <c r="G4" s="278"/>
      <c r="H4" s="278"/>
      <c r="I4" s="278"/>
      <c r="J4" s="278"/>
      <c r="K4" s="279"/>
    </row>
    <row r="5" spans="2:11" ht="5.25" customHeight="1">
      <c r="B5" s="277"/>
      <c r="C5" s="280"/>
      <c r="D5" s="280"/>
      <c r="E5" s="280"/>
      <c r="F5" s="280"/>
      <c r="G5" s="280"/>
      <c r="H5" s="280"/>
      <c r="I5" s="280"/>
      <c r="J5" s="280"/>
      <c r="K5" s="279"/>
    </row>
    <row r="6" spans="2:11" ht="15" customHeight="1">
      <c r="B6" s="277"/>
      <c r="C6" s="281" t="s">
        <v>51</v>
      </c>
      <c r="D6" s="281"/>
      <c r="E6" s="281"/>
      <c r="F6" s="281"/>
      <c r="G6" s="281"/>
      <c r="H6" s="281"/>
      <c r="I6" s="281"/>
      <c r="J6" s="281"/>
      <c r="K6" s="279"/>
    </row>
    <row r="7" spans="2:11" ht="15" customHeight="1">
      <c r="B7" s="282"/>
      <c r="C7" s="281" t="s">
        <v>52</v>
      </c>
      <c r="D7" s="281"/>
      <c r="E7" s="281"/>
      <c r="F7" s="281"/>
      <c r="G7" s="281"/>
      <c r="H7" s="281"/>
      <c r="I7" s="281"/>
      <c r="J7" s="281"/>
      <c r="K7" s="279"/>
    </row>
    <row r="8" spans="2:11" ht="12.75" customHeight="1">
      <c r="B8" s="282"/>
      <c r="C8" s="283"/>
      <c r="D8" s="283"/>
      <c r="E8" s="283"/>
      <c r="F8" s="283"/>
      <c r="G8" s="283"/>
      <c r="H8" s="283"/>
      <c r="I8" s="283"/>
      <c r="J8" s="283"/>
      <c r="K8" s="279"/>
    </row>
    <row r="9" spans="2:11" ht="15" customHeight="1">
      <c r="B9" s="282"/>
      <c r="C9" s="281" t="s">
        <v>218</v>
      </c>
      <c r="D9" s="281"/>
      <c r="E9" s="281"/>
      <c r="F9" s="281"/>
      <c r="G9" s="281"/>
      <c r="H9" s="281"/>
      <c r="I9" s="281"/>
      <c r="J9" s="281"/>
      <c r="K9" s="279"/>
    </row>
    <row r="10" spans="2:11" ht="15" customHeight="1">
      <c r="B10" s="282"/>
      <c r="C10" s="283"/>
      <c r="D10" s="281" t="s">
        <v>219</v>
      </c>
      <c r="E10" s="281"/>
      <c r="F10" s="281"/>
      <c r="G10" s="281"/>
      <c r="H10" s="281"/>
      <c r="I10" s="281"/>
      <c r="J10" s="281"/>
      <c r="K10" s="279"/>
    </row>
    <row r="11" spans="2:11" ht="15" customHeight="1">
      <c r="B11" s="282"/>
      <c r="C11" s="284"/>
      <c r="D11" s="281" t="s">
        <v>53</v>
      </c>
      <c r="E11" s="281"/>
      <c r="F11" s="281"/>
      <c r="G11" s="281"/>
      <c r="H11" s="281"/>
      <c r="I11" s="281"/>
      <c r="J11" s="281"/>
      <c r="K11" s="279"/>
    </row>
    <row r="12" spans="2:11" ht="12.75" customHeight="1">
      <c r="B12" s="282"/>
      <c r="C12" s="284"/>
      <c r="D12" s="284"/>
      <c r="E12" s="284"/>
      <c r="F12" s="284"/>
      <c r="G12" s="284"/>
      <c r="H12" s="284"/>
      <c r="I12" s="284"/>
      <c r="J12" s="284"/>
      <c r="K12" s="279"/>
    </row>
    <row r="13" spans="2:11" ht="15" customHeight="1">
      <c r="B13" s="282"/>
      <c r="C13" s="284"/>
      <c r="D13" s="281" t="s">
        <v>220</v>
      </c>
      <c r="E13" s="281"/>
      <c r="F13" s="281"/>
      <c r="G13" s="281"/>
      <c r="H13" s="281"/>
      <c r="I13" s="281"/>
      <c r="J13" s="281"/>
      <c r="K13" s="279"/>
    </row>
    <row r="14" spans="2:11" ht="15" customHeight="1">
      <c r="B14" s="282"/>
      <c r="C14" s="284"/>
      <c r="D14" s="281" t="s">
        <v>54</v>
      </c>
      <c r="E14" s="281"/>
      <c r="F14" s="281"/>
      <c r="G14" s="281"/>
      <c r="H14" s="281"/>
      <c r="I14" s="281"/>
      <c r="J14" s="281"/>
      <c r="K14" s="279"/>
    </row>
    <row r="15" spans="2:11" ht="15" customHeight="1">
      <c r="B15" s="282"/>
      <c r="C15" s="284"/>
      <c r="D15" s="281" t="s">
        <v>55</v>
      </c>
      <c r="E15" s="281"/>
      <c r="F15" s="281"/>
      <c r="G15" s="281"/>
      <c r="H15" s="281"/>
      <c r="I15" s="281"/>
      <c r="J15" s="281"/>
      <c r="K15" s="279"/>
    </row>
    <row r="16" spans="2:11" ht="15" customHeight="1">
      <c r="B16" s="282"/>
      <c r="C16" s="284"/>
      <c r="D16" s="284"/>
      <c r="E16" s="285" t="s">
        <v>763</v>
      </c>
      <c r="F16" s="281" t="s">
        <v>56</v>
      </c>
      <c r="G16" s="281"/>
      <c r="H16" s="281"/>
      <c r="I16" s="281"/>
      <c r="J16" s="281"/>
      <c r="K16" s="279"/>
    </row>
    <row r="17" spans="2:11" ht="15" customHeight="1">
      <c r="B17" s="282"/>
      <c r="C17" s="284"/>
      <c r="D17" s="284"/>
      <c r="E17" s="285" t="s">
        <v>57</v>
      </c>
      <c r="F17" s="281" t="s">
        <v>58</v>
      </c>
      <c r="G17" s="281"/>
      <c r="H17" s="281"/>
      <c r="I17" s="281"/>
      <c r="J17" s="281"/>
      <c r="K17" s="279"/>
    </row>
    <row r="18" spans="2:11" ht="15" customHeight="1">
      <c r="B18" s="282"/>
      <c r="C18" s="284"/>
      <c r="D18" s="284"/>
      <c r="E18" s="285" t="s">
        <v>59</v>
      </c>
      <c r="F18" s="281" t="s">
        <v>60</v>
      </c>
      <c r="G18" s="281"/>
      <c r="H18" s="281"/>
      <c r="I18" s="281"/>
      <c r="J18" s="281"/>
      <c r="K18" s="279"/>
    </row>
    <row r="19" spans="2:11" ht="15" customHeight="1">
      <c r="B19" s="282"/>
      <c r="C19" s="284"/>
      <c r="D19" s="284"/>
      <c r="E19" s="285" t="s">
        <v>61</v>
      </c>
      <c r="F19" s="281" t="s">
        <v>62</v>
      </c>
      <c r="G19" s="281"/>
      <c r="H19" s="281"/>
      <c r="I19" s="281"/>
      <c r="J19" s="281"/>
      <c r="K19" s="279"/>
    </row>
    <row r="20" spans="2:11" ht="15" customHeight="1">
      <c r="B20" s="282"/>
      <c r="C20" s="284"/>
      <c r="D20" s="284"/>
      <c r="E20" s="285" t="s">
        <v>63</v>
      </c>
      <c r="F20" s="281" t="s">
        <v>64</v>
      </c>
      <c r="G20" s="281"/>
      <c r="H20" s="281"/>
      <c r="I20" s="281"/>
      <c r="J20" s="281"/>
      <c r="K20" s="279"/>
    </row>
    <row r="21" spans="2:11" ht="15" customHeight="1">
      <c r="B21" s="282"/>
      <c r="C21" s="284"/>
      <c r="D21" s="284"/>
      <c r="E21" s="285" t="s">
        <v>65</v>
      </c>
      <c r="F21" s="281" t="s">
        <v>66</v>
      </c>
      <c r="G21" s="281"/>
      <c r="H21" s="281"/>
      <c r="I21" s="281"/>
      <c r="J21" s="281"/>
      <c r="K21" s="279"/>
    </row>
    <row r="22" spans="2:11" ht="12.75" customHeight="1">
      <c r="B22" s="282"/>
      <c r="C22" s="284"/>
      <c r="D22" s="284"/>
      <c r="E22" s="284"/>
      <c r="F22" s="284"/>
      <c r="G22" s="284"/>
      <c r="H22" s="284"/>
      <c r="I22" s="284"/>
      <c r="J22" s="284"/>
      <c r="K22" s="279"/>
    </row>
    <row r="23" spans="2:11" ht="15" customHeight="1">
      <c r="B23" s="282"/>
      <c r="C23" s="281" t="s">
        <v>221</v>
      </c>
      <c r="D23" s="281"/>
      <c r="E23" s="281"/>
      <c r="F23" s="281"/>
      <c r="G23" s="281"/>
      <c r="H23" s="281"/>
      <c r="I23" s="281"/>
      <c r="J23" s="281"/>
      <c r="K23" s="279"/>
    </row>
    <row r="24" spans="2:11" ht="15" customHeight="1">
      <c r="B24" s="282"/>
      <c r="C24" s="281" t="s">
        <v>67</v>
      </c>
      <c r="D24" s="281"/>
      <c r="E24" s="281"/>
      <c r="F24" s="281"/>
      <c r="G24" s="281"/>
      <c r="H24" s="281"/>
      <c r="I24" s="281"/>
      <c r="J24" s="281"/>
      <c r="K24" s="279"/>
    </row>
    <row r="25" spans="2:11" ht="15" customHeight="1">
      <c r="B25" s="282"/>
      <c r="C25" s="283"/>
      <c r="D25" s="281" t="s">
        <v>222</v>
      </c>
      <c r="E25" s="281"/>
      <c r="F25" s="281"/>
      <c r="G25" s="281"/>
      <c r="H25" s="281"/>
      <c r="I25" s="281"/>
      <c r="J25" s="281"/>
      <c r="K25" s="279"/>
    </row>
    <row r="26" spans="2:11" ht="15" customHeight="1">
      <c r="B26" s="282"/>
      <c r="C26" s="284"/>
      <c r="D26" s="281" t="s">
        <v>68</v>
      </c>
      <c r="E26" s="281"/>
      <c r="F26" s="281"/>
      <c r="G26" s="281"/>
      <c r="H26" s="281"/>
      <c r="I26" s="281"/>
      <c r="J26" s="281"/>
      <c r="K26" s="279"/>
    </row>
    <row r="27" spans="2:11" ht="12.75" customHeight="1">
      <c r="B27" s="282"/>
      <c r="C27" s="284"/>
      <c r="D27" s="284"/>
      <c r="E27" s="284"/>
      <c r="F27" s="284"/>
      <c r="G27" s="284"/>
      <c r="H27" s="284"/>
      <c r="I27" s="284"/>
      <c r="J27" s="284"/>
      <c r="K27" s="279"/>
    </row>
    <row r="28" spans="2:11" ht="15" customHeight="1">
      <c r="B28" s="282"/>
      <c r="C28" s="284"/>
      <c r="D28" s="281" t="s">
        <v>223</v>
      </c>
      <c r="E28" s="281"/>
      <c r="F28" s="281"/>
      <c r="G28" s="281"/>
      <c r="H28" s="281"/>
      <c r="I28" s="281"/>
      <c r="J28" s="281"/>
      <c r="K28" s="279"/>
    </row>
    <row r="29" spans="2:11" ht="15" customHeight="1">
      <c r="B29" s="282"/>
      <c r="C29" s="284"/>
      <c r="D29" s="281" t="s">
        <v>69</v>
      </c>
      <c r="E29" s="281"/>
      <c r="F29" s="281"/>
      <c r="G29" s="281"/>
      <c r="H29" s="281"/>
      <c r="I29" s="281"/>
      <c r="J29" s="281"/>
      <c r="K29" s="279"/>
    </row>
    <row r="30" spans="2:11" ht="12.75" customHeight="1">
      <c r="B30" s="282"/>
      <c r="C30" s="284"/>
      <c r="D30" s="284"/>
      <c r="E30" s="284"/>
      <c r="F30" s="284"/>
      <c r="G30" s="284"/>
      <c r="H30" s="284"/>
      <c r="I30" s="284"/>
      <c r="J30" s="284"/>
      <c r="K30" s="279"/>
    </row>
    <row r="31" spans="2:11" ht="15" customHeight="1">
      <c r="B31" s="282"/>
      <c r="C31" s="284"/>
      <c r="D31" s="281" t="s">
        <v>224</v>
      </c>
      <c r="E31" s="281"/>
      <c r="F31" s="281"/>
      <c r="G31" s="281"/>
      <c r="H31" s="281"/>
      <c r="I31" s="281"/>
      <c r="J31" s="281"/>
      <c r="K31" s="279"/>
    </row>
    <row r="32" spans="2:11" ht="15" customHeight="1">
      <c r="B32" s="282"/>
      <c r="C32" s="284"/>
      <c r="D32" s="281" t="s">
        <v>70</v>
      </c>
      <c r="E32" s="281"/>
      <c r="F32" s="281"/>
      <c r="G32" s="281"/>
      <c r="H32" s="281"/>
      <c r="I32" s="281"/>
      <c r="J32" s="281"/>
      <c r="K32" s="279"/>
    </row>
    <row r="33" spans="2:11" ht="15" customHeight="1">
      <c r="B33" s="282"/>
      <c r="C33" s="284"/>
      <c r="D33" s="281" t="s">
        <v>71</v>
      </c>
      <c r="E33" s="281"/>
      <c r="F33" s="281"/>
      <c r="G33" s="281"/>
      <c r="H33" s="281"/>
      <c r="I33" s="281"/>
      <c r="J33" s="281"/>
      <c r="K33" s="279"/>
    </row>
    <row r="34" spans="2:11" ht="15" customHeight="1">
      <c r="B34" s="282"/>
      <c r="C34" s="284"/>
      <c r="D34" s="283"/>
      <c r="E34" s="286" t="s">
        <v>787</v>
      </c>
      <c r="F34" s="283"/>
      <c r="G34" s="281" t="s">
        <v>72</v>
      </c>
      <c r="H34" s="281"/>
      <c r="I34" s="281"/>
      <c r="J34" s="281"/>
      <c r="K34" s="279"/>
    </row>
    <row r="35" spans="2:11" ht="30.75" customHeight="1">
      <c r="B35" s="282"/>
      <c r="C35" s="284"/>
      <c r="D35" s="283"/>
      <c r="E35" s="286" t="s">
        <v>73</v>
      </c>
      <c r="F35" s="283"/>
      <c r="G35" s="281" t="s">
        <v>74</v>
      </c>
      <c r="H35" s="281"/>
      <c r="I35" s="281"/>
      <c r="J35" s="281"/>
      <c r="K35" s="279"/>
    </row>
    <row r="36" spans="2:11" ht="15" customHeight="1">
      <c r="B36" s="282"/>
      <c r="C36" s="284"/>
      <c r="D36" s="283"/>
      <c r="E36" s="286" t="s">
        <v>741</v>
      </c>
      <c r="F36" s="283"/>
      <c r="G36" s="281" t="s">
        <v>75</v>
      </c>
      <c r="H36" s="281"/>
      <c r="I36" s="281"/>
      <c r="J36" s="281"/>
      <c r="K36" s="279"/>
    </row>
    <row r="37" spans="2:11" ht="15" customHeight="1">
      <c r="B37" s="282"/>
      <c r="C37" s="284"/>
      <c r="D37" s="283"/>
      <c r="E37" s="286" t="s">
        <v>788</v>
      </c>
      <c r="F37" s="283"/>
      <c r="G37" s="281" t="s">
        <v>76</v>
      </c>
      <c r="H37" s="281"/>
      <c r="I37" s="281"/>
      <c r="J37" s="281"/>
      <c r="K37" s="279"/>
    </row>
    <row r="38" spans="2:11" ht="15" customHeight="1">
      <c r="B38" s="282"/>
      <c r="C38" s="284"/>
      <c r="D38" s="283"/>
      <c r="E38" s="286" t="s">
        <v>789</v>
      </c>
      <c r="F38" s="283"/>
      <c r="G38" s="281" t="s">
        <v>77</v>
      </c>
      <c r="H38" s="281"/>
      <c r="I38" s="281"/>
      <c r="J38" s="281"/>
      <c r="K38" s="279"/>
    </row>
    <row r="39" spans="2:11" ht="15" customHeight="1">
      <c r="B39" s="282"/>
      <c r="C39" s="284"/>
      <c r="D39" s="283"/>
      <c r="E39" s="286" t="s">
        <v>790</v>
      </c>
      <c r="F39" s="283"/>
      <c r="G39" s="281" t="s">
        <v>78</v>
      </c>
      <c r="H39" s="281"/>
      <c r="I39" s="281"/>
      <c r="J39" s="281"/>
      <c r="K39" s="279"/>
    </row>
    <row r="40" spans="2:11" ht="15" customHeight="1">
      <c r="B40" s="282"/>
      <c r="C40" s="284"/>
      <c r="D40" s="283"/>
      <c r="E40" s="286" t="s">
        <v>79</v>
      </c>
      <c r="F40" s="283"/>
      <c r="G40" s="281" t="s">
        <v>80</v>
      </c>
      <c r="H40" s="281"/>
      <c r="I40" s="281"/>
      <c r="J40" s="281"/>
      <c r="K40" s="279"/>
    </row>
    <row r="41" spans="2:11" ht="15" customHeight="1">
      <c r="B41" s="282"/>
      <c r="C41" s="284"/>
      <c r="D41" s="283"/>
      <c r="E41" s="286"/>
      <c r="F41" s="283"/>
      <c r="G41" s="281" t="s">
        <v>81</v>
      </c>
      <c r="H41" s="281"/>
      <c r="I41" s="281"/>
      <c r="J41" s="281"/>
      <c r="K41" s="279"/>
    </row>
    <row r="42" spans="2:11" ht="15" customHeight="1">
      <c r="B42" s="282"/>
      <c r="C42" s="284"/>
      <c r="D42" s="283"/>
      <c r="E42" s="286" t="s">
        <v>82</v>
      </c>
      <c r="F42" s="283"/>
      <c r="G42" s="281" t="s">
        <v>83</v>
      </c>
      <c r="H42" s="281"/>
      <c r="I42" s="281"/>
      <c r="J42" s="281"/>
      <c r="K42" s="279"/>
    </row>
    <row r="43" spans="2:11" ht="15" customHeight="1">
      <c r="B43" s="282"/>
      <c r="C43" s="284"/>
      <c r="D43" s="283"/>
      <c r="E43" s="286" t="s">
        <v>792</v>
      </c>
      <c r="F43" s="283"/>
      <c r="G43" s="281" t="s">
        <v>84</v>
      </c>
      <c r="H43" s="281"/>
      <c r="I43" s="281"/>
      <c r="J43" s="281"/>
      <c r="K43" s="279"/>
    </row>
    <row r="44" spans="2:11" ht="12.75" customHeight="1">
      <c r="B44" s="282"/>
      <c r="C44" s="284"/>
      <c r="D44" s="283"/>
      <c r="E44" s="283"/>
      <c r="F44" s="283"/>
      <c r="G44" s="283"/>
      <c r="H44" s="283"/>
      <c r="I44" s="283"/>
      <c r="J44" s="283"/>
      <c r="K44" s="279"/>
    </row>
    <row r="45" spans="2:11" ht="15" customHeight="1">
      <c r="B45" s="282"/>
      <c r="C45" s="284"/>
      <c r="D45" s="281" t="s">
        <v>85</v>
      </c>
      <c r="E45" s="281"/>
      <c r="F45" s="281"/>
      <c r="G45" s="281"/>
      <c r="H45" s="281"/>
      <c r="I45" s="281"/>
      <c r="J45" s="281"/>
      <c r="K45" s="279"/>
    </row>
    <row r="46" spans="2:11" ht="15" customHeight="1">
      <c r="B46" s="282"/>
      <c r="C46" s="284"/>
      <c r="D46" s="284"/>
      <c r="E46" s="281" t="s">
        <v>86</v>
      </c>
      <c r="F46" s="281"/>
      <c r="G46" s="281"/>
      <c r="H46" s="281"/>
      <c r="I46" s="281"/>
      <c r="J46" s="281"/>
      <c r="K46" s="279"/>
    </row>
    <row r="47" spans="2:11" ht="15" customHeight="1">
      <c r="B47" s="282"/>
      <c r="C47" s="284"/>
      <c r="D47" s="284"/>
      <c r="E47" s="281" t="s">
        <v>87</v>
      </c>
      <c r="F47" s="281"/>
      <c r="G47" s="281"/>
      <c r="H47" s="281"/>
      <c r="I47" s="281"/>
      <c r="J47" s="281"/>
      <c r="K47" s="279"/>
    </row>
    <row r="48" spans="2:11" ht="15" customHeight="1">
      <c r="B48" s="282"/>
      <c r="C48" s="284"/>
      <c r="D48" s="284"/>
      <c r="E48" s="281" t="s">
        <v>88</v>
      </c>
      <c r="F48" s="281"/>
      <c r="G48" s="281"/>
      <c r="H48" s="281"/>
      <c r="I48" s="281"/>
      <c r="J48" s="281"/>
      <c r="K48" s="279"/>
    </row>
    <row r="49" spans="2:11" ht="15" customHeight="1">
      <c r="B49" s="282"/>
      <c r="C49" s="284"/>
      <c r="D49" s="281" t="s">
        <v>89</v>
      </c>
      <c r="E49" s="281"/>
      <c r="F49" s="281"/>
      <c r="G49" s="281"/>
      <c r="H49" s="281"/>
      <c r="I49" s="281"/>
      <c r="J49" s="281"/>
      <c r="K49" s="279"/>
    </row>
    <row r="50" spans="2:11" ht="25.5" customHeight="1">
      <c r="B50" s="277"/>
      <c r="C50" s="278" t="s">
        <v>90</v>
      </c>
      <c r="D50" s="278"/>
      <c r="E50" s="278"/>
      <c r="F50" s="278"/>
      <c r="G50" s="278"/>
      <c r="H50" s="278"/>
      <c r="I50" s="278"/>
      <c r="J50" s="278"/>
      <c r="K50" s="279"/>
    </row>
    <row r="51" spans="2:11" ht="5.25" customHeight="1">
      <c r="B51" s="277"/>
      <c r="C51" s="280"/>
      <c r="D51" s="280"/>
      <c r="E51" s="280"/>
      <c r="F51" s="280"/>
      <c r="G51" s="280"/>
      <c r="H51" s="280"/>
      <c r="I51" s="280"/>
      <c r="J51" s="280"/>
      <c r="K51" s="279"/>
    </row>
    <row r="52" spans="2:11" ht="15" customHeight="1">
      <c r="B52" s="277"/>
      <c r="C52" s="281" t="s">
        <v>91</v>
      </c>
      <c r="D52" s="281"/>
      <c r="E52" s="281"/>
      <c r="F52" s="281"/>
      <c r="G52" s="281"/>
      <c r="H52" s="281"/>
      <c r="I52" s="281"/>
      <c r="J52" s="281"/>
      <c r="K52" s="279"/>
    </row>
    <row r="53" spans="2:11" ht="15" customHeight="1">
      <c r="B53" s="277"/>
      <c r="C53" s="281" t="s">
        <v>92</v>
      </c>
      <c r="D53" s="281"/>
      <c r="E53" s="281"/>
      <c r="F53" s="281"/>
      <c r="G53" s="281"/>
      <c r="H53" s="281"/>
      <c r="I53" s="281"/>
      <c r="J53" s="281"/>
      <c r="K53" s="279"/>
    </row>
    <row r="54" spans="2:11" ht="12.75" customHeight="1">
      <c r="B54" s="277"/>
      <c r="C54" s="283"/>
      <c r="D54" s="283"/>
      <c r="E54" s="283"/>
      <c r="F54" s="283"/>
      <c r="G54" s="283"/>
      <c r="H54" s="283"/>
      <c r="I54" s="283"/>
      <c r="J54" s="283"/>
      <c r="K54" s="279"/>
    </row>
    <row r="55" spans="2:11" ht="15" customHeight="1">
      <c r="B55" s="277"/>
      <c r="C55" s="281" t="s">
        <v>93</v>
      </c>
      <c r="D55" s="281"/>
      <c r="E55" s="281"/>
      <c r="F55" s="281"/>
      <c r="G55" s="281"/>
      <c r="H55" s="281"/>
      <c r="I55" s="281"/>
      <c r="J55" s="281"/>
      <c r="K55" s="279"/>
    </row>
    <row r="56" spans="2:11" ht="15" customHeight="1">
      <c r="B56" s="277"/>
      <c r="C56" s="284"/>
      <c r="D56" s="281" t="s">
        <v>94</v>
      </c>
      <c r="E56" s="281"/>
      <c r="F56" s="281"/>
      <c r="G56" s="281"/>
      <c r="H56" s="281"/>
      <c r="I56" s="281"/>
      <c r="J56" s="281"/>
      <c r="K56" s="279"/>
    </row>
    <row r="57" spans="2:11" ht="15" customHeight="1">
      <c r="B57" s="277"/>
      <c r="C57" s="284"/>
      <c r="D57" s="281" t="s">
        <v>95</v>
      </c>
      <c r="E57" s="281"/>
      <c r="F57" s="281"/>
      <c r="G57" s="281"/>
      <c r="H57" s="281"/>
      <c r="I57" s="281"/>
      <c r="J57" s="281"/>
      <c r="K57" s="279"/>
    </row>
    <row r="58" spans="2:11" ht="15" customHeight="1">
      <c r="B58" s="277"/>
      <c r="C58" s="284"/>
      <c r="D58" s="281" t="s">
        <v>96</v>
      </c>
      <c r="E58" s="281"/>
      <c r="F58" s="281"/>
      <c r="G58" s="281"/>
      <c r="H58" s="281"/>
      <c r="I58" s="281"/>
      <c r="J58" s="281"/>
      <c r="K58" s="279"/>
    </row>
    <row r="59" spans="2:11" ht="15" customHeight="1">
      <c r="B59" s="277"/>
      <c r="C59" s="284"/>
      <c r="D59" s="281" t="s">
        <v>97</v>
      </c>
      <c r="E59" s="281"/>
      <c r="F59" s="281"/>
      <c r="G59" s="281"/>
      <c r="H59" s="281"/>
      <c r="I59" s="281"/>
      <c r="J59" s="281"/>
      <c r="K59" s="279"/>
    </row>
    <row r="60" spans="2:11" ht="15" customHeight="1">
      <c r="B60" s="277"/>
      <c r="C60" s="284"/>
      <c r="D60" s="287" t="s">
        <v>98</v>
      </c>
      <c r="E60" s="287"/>
      <c r="F60" s="287"/>
      <c r="G60" s="287"/>
      <c r="H60" s="287"/>
      <c r="I60" s="287"/>
      <c r="J60" s="287"/>
      <c r="K60" s="279"/>
    </row>
    <row r="61" spans="2:11" ht="15" customHeight="1">
      <c r="B61" s="277"/>
      <c r="C61" s="284"/>
      <c r="D61" s="281" t="s">
        <v>99</v>
      </c>
      <c r="E61" s="281"/>
      <c r="F61" s="281"/>
      <c r="G61" s="281"/>
      <c r="H61" s="281"/>
      <c r="I61" s="281"/>
      <c r="J61" s="281"/>
      <c r="K61" s="279"/>
    </row>
    <row r="62" spans="2:11" ht="12.75" customHeight="1">
      <c r="B62" s="277"/>
      <c r="C62" s="284"/>
      <c r="D62" s="284"/>
      <c r="E62" s="288"/>
      <c r="F62" s="284"/>
      <c r="G62" s="284"/>
      <c r="H62" s="284"/>
      <c r="I62" s="284"/>
      <c r="J62" s="284"/>
      <c r="K62" s="279"/>
    </row>
    <row r="63" spans="2:11" ht="15" customHeight="1">
      <c r="B63" s="277"/>
      <c r="C63" s="284"/>
      <c r="D63" s="281" t="s">
        <v>100</v>
      </c>
      <c r="E63" s="281"/>
      <c r="F63" s="281"/>
      <c r="G63" s="281"/>
      <c r="H63" s="281"/>
      <c r="I63" s="281"/>
      <c r="J63" s="281"/>
      <c r="K63" s="279"/>
    </row>
    <row r="64" spans="2:11" ht="15" customHeight="1">
      <c r="B64" s="277"/>
      <c r="C64" s="284"/>
      <c r="D64" s="287" t="s">
        <v>101</v>
      </c>
      <c r="E64" s="287"/>
      <c r="F64" s="287"/>
      <c r="G64" s="287"/>
      <c r="H64" s="287"/>
      <c r="I64" s="287"/>
      <c r="J64" s="287"/>
      <c r="K64" s="279"/>
    </row>
    <row r="65" spans="2:11" ht="15" customHeight="1">
      <c r="B65" s="277"/>
      <c r="C65" s="284"/>
      <c r="D65" s="281" t="s">
        <v>102</v>
      </c>
      <c r="E65" s="281"/>
      <c r="F65" s="281"/>
      <c r="G65" s="281"/>
      <c r="H65" s="281"/>
      <c r="I65" s="281"/>
      <c r="J65" s="281"/>
      <c r="K65" s="279"/>
    </row>
    <row r="66" spans="2:11" ht="15" customHeight="1">
      <c r="B66" s="277"/>
      <c r="C66" s="284"/>
      <c r="D66" s="281" t="s">
        <v>103</v>
      </c>
      <c r="E66" s="281"/>
      <c r="F66" s="281"/>
      <c r="G66" s="281"/>
      <c r="H66" s="281"/>
      <c r="I66" s="281"/>
      <c r="J66" s="281"/>
      <c r="K66" s="279"/>
    </row>
    <row r="67" spans="2:11" ht="15" customHeight="1">
      <c r="B67" s="277"/>
      <c r="C67" s="284"/>
      <c r="D67" s="281" t="s">
        <v>104</v>
      </c>
      <c r="E67" s="281"/>
      <c r="F67" s="281"/>
      <c r="G67" s="281"/>
      <c r="H67" s="281"/>
      <c r="I67" s="281"/>
      <c r="J67" s="281"/>
      <c r="K67" s="279"/>
    </row>
    <row r="68" spans="2:11" ht="15" customHeight="1">
      <c r="B68" s="277"/>
      <c r="C68" s="284"/>
      <c r="D68" s="281" t="s">
        <v>105</v>
      </c>
      <c r="E68" s="281"/>
      <c r="F68" s="281"/>
      <c r="G68" s="281"/>
      <c r="H68" s="281"/>
      <c r="I68" s="281"/>
      <c r="J68" s="281"/>
      <c r="K68" s="279"/>
    </row>
    <row r="69" spans="2:11" ht="12.75" customHeight="1">
      <c r="B69" s="289"/>
      <c r="C69" s="290"/>
      <c r="D69" s="290"/>
      <c r="E69" s="290"/>
      <c r="F69" s="290"/>
      <c r="G69" s="290"/>
      <c r="H69" s="290"/>
      <c r="I69" s="290"/>
      <c r="J69" s="290"/>
      <c r="K69" s="291"/>
    </row>
    <row r="70" spans="2:11" ht="18.75" customHeight="1">
      <c r="B70" s="292"/>
      <c r="C70" s="292"/>
      <c r="D70" s="292"/>
      <c r="E70" s="292"/>
      <c r="F70" s="292"/>
      <c r="G70" s="292"/>
      <c r="H70" s="292"/>
      <c r="I70" s="292"/>
      <c r="J70" s="292"/>
      <c r="K70" s="293"/>
    </row>
    <row r="71" spans="2:11" ht="18.75" customHeight="1">
      <c r="B71" s="293"/>
      <c r="C71" s="293"/>
      <c r="D71" s="293"/>
      <c r="E71" s="293"/>
      <c r="F71" s="293"/>
      <c r="G71" s="293"/>
      <c r="H71" s="293"/>
      <c r="I71" s="293"/>
      <c r="J71" s="293"/>
      <c r="K71" s="293"/>
    </row>
    <row r="72" spans="2:11" ht="7.5" customHeight="1">
      <c r="B72" s="294"/>
      <c r="C72" s="295"/>
      <c r="D72" s="295"/>
      <c r="E72" s="295"/>
      <c r="F72" s="295"/>
      <c r="G72" s="295"/>
      <c r="H72" s="295"/>
      <c r="I72" s="295"/>
      <c r="J72" s="295"/>
      <c r="K72" s="296"/>
    </row>
    <row r="73" spans="2:11" ht="45" customHeight="1">
      <c r="B73" s="297"/>
      <c r="C73" s="298" t="s">
        <v>48</v>
      </c>
      <c r="D73" s="298"/>
      <c r="E73" s="298"/>
      <c r="F73" s="298"/>
      <c r="G73" s="298"/>
      <c r="H73" s="298"/>
      <c r="I73" s="298"/>
      <c r="J73" s="298"/>
      <c r="K73" s="299"/>
    </row>
    <row r="74" spans="2:11" ht="17.25" customHeight="1">
      <c r="B74" s="297"/>
      <c r="C74" s="300" t="s">
        <v>106</v>
      </c>
      <c r="D74" s="300"/>
      <c r="E74" s="300"/>
      <c r="F74" s="300" t="s">
        <v>107</v>
      </c>
      <c r="G74" s="301"/>
      <c r="H74" s="300" t="s">
        <v>788</v>
      </c>
      <c r="I74" s="300" t="s">
        <v>745</v>
      </c>
      <c r="J74" s="300" t="s">
        <v>108</v>
      </c>
      <c r="K74" s="299"/>
    </row>
    <row r="75" spans="2:11" ht="17.25" customHeight="1">
      <c r="B75" s="297"/>
      <c r="C75" s="302" t="s">
        <v>109</v>
      </c>
      <c r="D75" s="302"/>
      <c r="E75" s="302"/>
      <c r="F75" s="303" t="s">
        <v>110</v>
      </c>
      <c r="G75" s="304"/>
      <c r="H75" s="302"/>
      <c r="I75" s="302"/>
      <c r="J75" s="302" t="s">
        <v>111</v>
      </c>
      <c r="K75" s="299"/>
    </row>
    <row r="76" spans="2:11" ht="5.25" customHeight="1">
      <c r="B76" s="297"/>
      <c r="C76" s="305"/>
      <c r="D76" s="305"/>
      <c r="E76" s="305"/>
      <c r="F76" s="305"/>
      <c r="G76" s="306"/>
      <c r="H76" s="305"/>
      <c r="I76" s="305"/>
      <c r="J76" s="305"/>
      <c r="K76" s="299"/>
    </row>
    <row r="77" spans="2:11" ht="15" customHeight="1">
      <c r="B77" s="297"/>
      <c r="C77" s="286" t="s">
        <v>741</v>
      </c>
      <c r="D77" s="305"/>
      <c r="E77" s="305"/>
      <c r="F77" s="307" t="s">
        <v>112</v>
      </c>
      <c r="G77" s="306"/>
      <c r="H77" s="286" t="s">
        <v>113</v>
      </c>
      <c r="I77" s="286" t="s">
        <v>114</v>
      </c>
      <c r="J77" s="286">
        <v>20</v>
      </c>
      <c r="K77" s="299"/>
    </row>
    <row r="78" spans="2:11" ht="15" customHeight="1">
      <c r="B78" s="297"/>
      <c r="C78" s="286" t="s">
        <v>115</v>
      </c>
      <c r="D78" s="286"/>
      <c r="E78" s="286"/>
      <c r="F78" s="307" t="s">
        <v>112</v>
      </c>
      <c r="G78" s="306"/>
      <c r="H78" s="286" t="s">
        <v>116</v>
      </c>
      <c r="I78" s="286" t="s">
        <v>114</v>
      </c>
      <c r="J78" s="286">
        <v>120</v>
      </c>
      <c r="K78" s="299"/>
    </row>
    <row r="79" spans="2:11" ht="15" customHeight="1">
      <c r="B79" s="308"/>
      <c r="C79" s="286" t="s">
        <v>117</v>
      </c>
      <c r="D79" s="286"/>
      <c r="E79" s="286"/>
      <c r="F79" s="307" t="s">
        <v>118</v>
      </c>
      <c r="G79" s="306"/>
      <c r="H79" s="286" t="s">
        <v>119</v>
      </c>
      <c r="I79" s="286" t="s">
        <v>114</v>
      </c>
      <c r="J79" s="286">
        <v>50</v>
      </c>
      <c r="K79" s="299"/>
    </row>
    <row r="80" spans="2:11" ht="15" customHeight="1">
      <c r="B80" s="308"/>
      <c r="C80" s="286" t="s">
        <v>120</v>
      </c>
      <c r="D80" s="286"/>
      <c r="E80" s="286"/>
      <c r="F80" s="307" t="s">
        <v>112</v>
      </c>
      <c r="G80" s="306"/>
      <c r="H80" s="286" t="s">
        <v>121</v>
      </c>
      <c r="I80" s="286" t="s">
        <v>122</v>
      </c>
      <c r="J80" s="286"/>
      <c r="K80" s="299"/>
    </row>
    <row r="81" spans="2:11" ht="15" customHeight="1">
      <c r="B81" s="308"/>
      <c r="C81" s="309" t="s">
        <v>123</v>
      </c>
      <c r="D81" s="309"/>
      <c r="E81" s="309"/>
      <c r="F81" s="310" t="s">
        <v>118</v>
      </c>
      <c r="G81" s="309"/>
      <c r="H81" s="309" t="s">
        <v>124</v>
      </c>
      <c r="I81" s="309" t="s">
        <v>114</v>
      </c>
      <c r="J81" s="309">
        <v>15</v>
      </c>
      <c r="K81" s="299"/>
    </row>
    <row r="82" spans="2:11" ht="15" customHeight="1">
      <c r="B82" s="308"/>
      <c r="C82" s="309" t="s">
        <v>125</v>
      </c>
      <c r="D82" s="309"/>
      <c r="E82" s="309"/>
      <c r="F82" s="310" t="s">
        <v>118</v>
      </c>
      <c r="G82" s="309"/>
      <c r="H82" s="309" t="s">
        <v>126</v>
      </c>
      <c r="I82" s="309" t="s">
        <v>114</v>
      </c>
      <c r="J82" s="309">
        <v>15</v>
      </c>
      <c r="K82" s="299"/>
    </row>
    <row r="83" spans="2:11" ht="15" customHeight="1">
      <c r="B83" s="308"/>
      <c r="C83" s="309" t="s">
        <v>127</v>
      </c>
      <c r="D83" s="309"/>
      <c r="E83" s="309"/>
      <c r="F83" s="310" t="s">
        <v>118</v>
      </c>
      <c r="G83" s="309"/>
      <c r="H83" s="309" t="s">
        <v>128</v>
      </c>
      <c r="I83" s="309" t="s">
        <v>114</v>
      </c>
      <c r="J83" s="309">
        <v>20</v>
      </c>
      <c r="K83" s="299"/>
    </row>
    <row r="84" spans="2:11" ht="15" customHeight="1">
      <c r="B84" s="308"/>
      <c r="C84" s="309" t="s">
        <v>129</v>
      </c>
      <c r="D84" s="309"/>
      <c r="E84" s="309"/>
      <c r="F84" s="310" t="s">
        <v>118</v>
      </c>
      <c r="G84" s="309"/>
      <c r="H84" s="309" t="s">
        <v>130</v>
      </c>
      <c r="I84" s="309" t="s">
        <v>114</v>
      </c>
      <c r="J84" s="309">
        <v>20</v>
      </c>
      <c r="K84" s="299"/>
    </row>
    <row r="85" spans="2:11" ht="15" customHeight="1">
      <c r="B85" s="308"/>
      <c r="C85" s="286" t="s">
        <v>131</v>
      </c>
      <c r="D85" s="286"/>
      <c r="E85" s="286"/>
      <c r="F85" s="307" t="s">
        <v>118</v>
      </c>
      <c r="G85" s="306"/>
      <c r="H85" s="286" t="s">
        <v>132</v>
      </c>
      <c r="I85" s="286" t="s">
        <v>114</v>
      </c>
      <c r="J85" s="286">
        <v>50</v>
      </c>
      <c r="K85" s="299"/>
    </row>
    <row r="86" spans="2:11" ht="15" customHeight="1">
      <c r="B86" s="308"/>
      <c r="C86" s="286" t="s">
        <v>133</v>
      </c>
      <c r="D86" s="286"/>
      <c r="E86" s="286"/>
      <c r="F86" s="307" t="s">
        <v>118</v>
      </c>
      <c r="G86" s="306"/>
      <c r="H86" s="286" t="s">
        <v>134</v>
      </c>
      <c r="I86" s="286" t="s">
        <v>114</v>
      </c>
      <c r="J86" s="286">
        <v>20</v>
      </c>
      <c r="K86" s="299"/>
    </row>
    <row r="87" spans="2:11" ht="15" customHeight="1">
      <c r="B87" s="308"/>
      <c r="C87" s="286" t="s">
        <v>135</v>
      </c>
      <c r="D87" s="286"/>
      <c r="E87" s="286"/>
      <c r="F87" s="307" t="s">
        <v>118</v>
      </c>
      <c r="G87" s="306"/>
      <c r="H87" s="286" t="s">
        <v>136</v>
      </c>
      <c r="I87" s="286" t="s">
        <v>114</v>
      </c>
      <c r="J87" s="286">
        <v>20</v>
      </c>
      <c r="K87" s="299"/>
    </row>
    <row r="88" spans="2:11" ht="15" customHeight="1">
      <c r="B88" s="308"/>
      <c r="C88" s="286" t="s">
        <v>137</v>
      </c>
      <c r="D88" s="286"/>
      <c r="E88" s="286"/>
      <c r="F88" s="307" t="s">
        <v>118</v>
      </c>
      <c r="G88" s="306"/>
      <c r="H88" s="286" t="s">
        <v>138</v>
      </c>
      <c r="I88" s="286" t="s">
        <v>114</v>
      </c>
      <c r="J88" s="286">
        <v>50</v>
      </c>
      <c r="K88" s="299"/>
    </row>
    <row r="89" spans="2:11" ht="15" customHeight="1">
      <c r="B89" s="308"/>
      <c r="C89" s="286" t="s">
        <v>139</v>
      </c>
      <c r="D89" s="286"/>
      <c r="E89" s="286"/>
      <c r="F89" s="307" t="s">
        <v>118</v>
      </c>
      <c r="G89" s="306"/>
      <c r="H89" s="286" t="s">
        <v>139</v>
      </c>
      <c r="I89" s="286" t="s">
        <v>114</v>
      </c>
      <c r="J89" s="286">
        <v>50</v>
      </c>
      <c r="K89" s="299"/>
    </row>
    <row r="90" spans="2:11" ht="15" customHeight="1">
      <c r="B90" s="308"/>
      <c r="C90" s="286" t="s">
        <v>793</v>
      </c>
      <c r="D90" s="286"/>
      <c r="E90" s="286"/>
      <c r="F90" s="307" t="s">
        <v>118</v>
      </c>
      <c r="G90" s="306"/>
      <c r="H90" s="286" t="s">
        <v>140</v>
      </c>
      <c r="I90" s="286" t="s">
        <v>114</v>
      </c>
      <c r="J90" s="286">
        <v>255</v>
      </c>
      <c r="K90" s="299"/>
    </row>
    <row r="91" spans="2:11" ht="15" customHeight="1">
      <c r="B91" s="308"/>
      <c r="C91" s="286" t="s">
        <v>141</v>
      </c>
      <c r="D91" s="286"/>
      <c r="E91" s="286"/>
      <c r="F91" s="307" t="s">
        <v>112</v>
      </c>
      <c r="G91" s="306"/>
      <c r="H91" s="286" t="s">
        <v>142</v>
      </c>
      <c r="I91" s="286" t="s">
        <v>143</v>
      </c>
      <c r="J91" s="286"/>
      <c r="K91" s="299"/>
    </row>
    <row r="92" spans="2:11" ht="15" customHeight="1">
      <c r="B92" s="308"/>
      <c r="C92" s="286" t="s">
        <v>144</v>
      </c>
      <c r="D92" s="286"/>
      <c r="E92" s="286"/>
      <c r="F92" s="307" t="s">
        <v>112</v>
      </c>
      <c r="G92" s="306"/>
      <c r="H92" s="286" t="s">
        <v>145</v>
      </c>
      <c r="I92" s="286" t="s">
        <v>146</v>
      </c>
      <c r="J92" s="286"/>
      <c r="K92" s="299"/>
    </row>
    <row r="93" spans="2:11" ht="15" customHeight="1">
      <c r="B93" s="308"/>
      <c r="C93" s="286" t="s">
        <v>147</v>
      </c>
      <c r="D93" s="286"/>
      <c r="E93" s="286"/>
      <c r="F93" s="307" t="s">
        <v>112</v>
      </c>
      <c r="G93" s="306"/>
      <c r="H93" s="286" t="s">
        <v>147</v>
      </c>
      <c r="I93" s="286" t="s">
        <v>146</v>
      </c>
      <c r="J93" s="286"/>
      <c r="K93" s="299"/>
    </row>
    <row r="94" spans="2:11" ht="15" customHeight="1">
      <c r="B94" s="308"/>
      <c r="C94" s="286" t="s">
        <v>726</v>
      </c>
      <c r="D94" s="286"/>
      <c r="E94" s="286"/>
      <c r="F94" s="307" t="s">
        <v>112</v>
      </c>
      <c r="G94" s="306"/>
      <c r="H94" s="286" t="s">
        <v>148</v>
      </c>
      <c r="I94" s="286" t="s">
        <v>146</v>
      </c>
      <c r="J94" s="286"/>
      <c r="K94" s="299"/>
    </row>
    <row r="95" spans="2:11" ht="15" customHeight="1">
      <c r="B95" s="308"/>
      <c r="C95" s="286" t="s">
        <v>736</v>
      </c>
      <c r="D95" s="286"/>
      <c r="E95" s="286"/>
      <c r="F95" s="307" t="s">
        <v>112</v>
      </c>
      <c r="G95" s="306"/>
      <c r="H95" s="286" t="s">
        <v>149</v>
      </c>
      <c r="I95" s="286" t="s">
        <v>146</v>
      </c>
      <c r="J95" s="286"/>
      <c r="K95" s="299"/>
    </row>
    <row r="96" spans="2:11" ht="15" customHeight="1">
      <c r="B96" s="311"/>
      <c r="C96" s="312"/>
      <c r="D96" s="312"/>
      <c r="E96" s="312"/>
      <c r="F96" s="312"/>
      <c r="G96" s="312"/>
      <c r="H96" s="312"/>
      <c r="I96" s="312"/>
      <c r="J96" s="312"/>
      <c r="K96" s="313"/>
    </row>
    <row r="97" spans="2:11" ht="18.75" customHeight="1">
      <c r="B97" s="314"/>
      <c r="C97" s="315"/>
      <c r="D97" s="315"/>
      <c r="E97" s="315"/>
      <c r="F97" s="315"/>
      <c r="G97" s="315"/>
      <c r="H97" s="315"/>
      <c r="I97" s="315"/>
      <c r="J97" s="315"/>
      <c r="K97" s="314"/>
    </row>
    <row r="98" spans="2:11" ht="18.75" customHeight="1">
      <c r="B98" s="293"/>
      <c r="C98" s="293"/>
      <c r="D98" s="293"/>
      <c r="E98" s="293"/>
      <c r="F98" s="293"/>
      <c r="G98" s="293"/>
      <c r="H98" s="293"/>
      <c r="I98" s="293"/>
      <c r="J98" s="293"/>
      <c r="K98" s="293"/>
    </row>
    <row r="99" spans="2:11" ht="7.5" customHeight="1">
      <c r="B99" s="294"/>
      <c r="C99" s="295"/>
      <c r="D99" s="295"/>
      <c r="E99" s="295"/>
      <c r="F99" s="295"/>
      <c r="G99" s="295"/>
      <c r="H99" s="295"/>
      <c r="I99" s="295"/>
      <c r="J99" s="295"/>
      <c r="K99" s="296"/>
    </row>
    <row r="100" spans="2:11" ht="45" customHeight="1">
      <c r="B100" s="297"/>
      <c r="C100" s="298" t="s">
        <v>150</v>
      </c>
      <c r="D100" s="298"/>
      <c r="E100" s="298"/>
      <c r="F100" s="298"/>
      <c r="G100" s="298"/>
      <c r="H100" s="298"/>
      <c r="I100" s="298"/>
      <c r="J100" s="298"/>
      <c r="K100" s="299"/>
    </row>
    <row r="101" spans="2:11" ht="17.25" customHeight="1">
      <c r="B101" s="297"/>
      <c r="C101" s="300" t="s">
        <v>106</v>
      </c>
      <c r="D101" s="300"/>
      <c r="E101" s="300"/>
      <c r="F101" s="300" t="s">
        <v>107</v>
      </c>
      <c r="G101" s="301"/>
      <c r="H101" s="300" t="s">
        <v>788</v>
      </c>
      <c r="I101" s="300" t="s">
        <v>745</v>
      </c>
      <c r="J101" s="300" t="s">
        <v>108</v>
      </c>
      <c r="K101" s="299"/>
    </row>
    <row r="102" spans="2:11" ht="17.25" customHeight="1">
      <c r="B102" s="297"/>
      <c r="C102" s="302" t="s">
        <v>109</v>
      </c>
      <c r="D102" s="302"/>
      <c r="E102" s="302"/>
      <c r="F102" s="303" t="s">
        <v>110</v>
      </c>
      <c r="G102" s="304"/>
      <c r="H102" s="302"/>
      <c r="I102" s="302"/>
      <c r="J102" s="302" t="s">
        <v>111</v>
      </c>
      <c r="K102" s="299"/>
    </row>
    <row r="103" spans="2:11" ht="5.25" customHeight="1">
      <c r="B103" s="297"/>
      <c r="C103" s="300"/>
      <c r="D103" s="300"/>
      <c r="E103" s="300"/>
      <c r="F103" s="300"/>
      <c r="G103" s="316"/>
      <c r="H103" s="300"/>
      <c r="I103" s="300"/>
      <c r="J103" s="300"/>
      <c r="K103" s="299"/>
    </row>
    <row r="104" spans="2:11" ht="15" customHeight="1">
      <c r="B104" s="297"/>
      <c r="C104" s="286" t="s">
        <v>741</v>
      </c>
      <c r="D104" s="305"/>
      <c r="E104" s="305"/>
      <c r="F104" s="307" t="s">
        <v>112</v>
      </c>
      <c r="G104" s="316"/>
      <c r="H104" s="286" t="s">
        <v>151</v>
      </c>
      <c r="I104" s="286" t="s">
        <v>114</v>
      </c>
      <c r="J104" s="286">
        <v>20</v>
      </c>
      <c r="K104" s="299"/>
    </row>
    <row r="105" spans="2:11" ht="15" customHeight="1">
      <c r="B105" s="297"/>
      <c r="C105" s="286" t="s">
        <v>115</v>
      </c>
      <c r="D105" s="286"/>
      <c r="E105" s="286"/>
      <c r="F105" s="307" t="s">
        <v>112</v>
      </c>
      <c r="G105" s="286"/>
      <c r="H105" s="286" t="s">
        <v>151</v>
      </c>
      <c r="I105" s="286" t="s">
        <v>114</v>
      </c>
      <c r="J105" s="286">
        <v>120</v>
      </c>
      <c r="K105" s="299"/>
    </row>
    <row r="106" spans="2:11" ht="15" customHeight="1">
      <c r="B106" s="308"/>
      <c r="C106" s="286" t="s">
        <v>117</v>
      </c>
      <c r="D106" s="286"/>
      <c r="E106" s="286"/>
      <c r="F106" s="307" t="s">
        <v>118</v>
      </c>
      <c r="G106" s="286"/>
      <c r="H106" s="286" t="s">
        <v>151</v>
      </c>
      <c r="I106" s="286" t="s">
        <v>114</v>
      </c>
      <c r="J106" s="286">
        <v>50</v>
      </c>
      <c r="K106" s="299"/>
    </row>
    <row r="107" spans="2:11" ht="15" customHeight="1">
      <c r="B107" s="308"/>
      <c r="C107" s="286" t="s">
        <v>120</v>
      </c>
      <c r="D107" s="286"/>
      <c r="E107" s="286"/>
      <c r="F107" s="307" t="s">
        <v>112</v>
      </c>
      <c r="G107" s="286"/>
      <c r="H107" s="286" t="s">
        <v>151</v>
      </c>
      <c r="I107" s="286" t="s">
        <v>122</v>
      </c>
      <c r="J107" s="286"/>
      <c r="K107" s="299"/>
    </row>
    <row r="108" spans="2:11" ht="15" customHeight="1">
      <c r="B108" s="308"/>
      <c r="C108" s="286" t="s">
        <v>131</v>
      </c>
      <c r="D108" s="286"/>
      <c r="E108" s="286"/>
      <c r="F108" s="307" t="s">
        <v>118</v>
      </c>
      <c r="G108" s="286"/>
      <c r="H108" s="286" t="s">
        <v>151</v>
      </c>
      <c r="I108" s="286" t="s">
        <v>114</v>
      </c>
      <c r="J108" s="286">
        <v>50</v>
      </c>
      <c r="K108" s="299"/>
    </row>
    <row r="109" spans="2:11" ht="15" customHeight="1">
      <c r="B109" s="308"/>
      <c r="C109" s="286" t="s">
        <v>139</v>
      </c>
      <c r="D109" s="286"/>
      <c r="E109" s="286"/>
      <c r="F109" s="307" t="s">
        <v>118</v>
      </c>
      <c r="G109" s="286"/>
      <c r="H109" s="286" t="s">
        <v>151</v>
      </c>
      <c r="I109" s="286" t="s">
        <v>114</v>
      </c>
      <c r="J109" s="286">
        <v>50</v>
      </c>
      <c r="K109" s="299"/>
    </row>
    <row r="110" spans="2:11" ht="15" customHeight="1">
      <c r="B110" s="308"/>
      <c r="C110" s="286" t="s">
        <v>137</v>
      </c>
      <c r="D110" s="286"/>
      <c r="E110" s="286"/>
      <c r="F110" s="307" t="s">
        <v>118</v>
      </c>
      <c r="G110" s="286"/>
      <c r="H110" s="286" t="s">
        <v>151</v>
      </c>
      <c r="I110" s="286" t="s">
        <v>114</v>
      </c>
      <c r="J110" s="286">
        <v>50</v>
      </c>
      <c r="K110" s="299"/>
    </row>
    <row r="111" spans="2:11" ht="15" customHeight="1">
      <c r="B111" s="308"/>
      <c r="C111" s="286" t="s">
        <v>741</v>
      </c>
      <c r="D111" s="286"/>
      <c r="E111" s="286"/>
      <c r="F111" s="307" t="s">
        <v>112</v>
      </c>
      <c r="G111" s="286"/>
      <c r="H111" s="286" t="s">
        <v>152</v>
      </c>
      <c r="I111" s="286" t="s">
        <v>114</v>
      </c>
      <c r="J111" s="286">
        <v>20</v>
      </c>
      <c r="K111" s="299"/>
    </row>
    <row r="112" spans="2:11" ht="15" customHeight="1">
      <c r="B112" s="308"/>
      <c r="C112" s="286" t="s">
        <v>153</v>
      </c>
      <c r="D112" s="286"/>
      <c r="E112" s="286"/>
      <c r="F112" s="307" t="s">
        <v>112</v>
      </c>
      <c r="G112" s="286"/>
      <c r="H112" s="286" t="s">
        <v>154</v>
      </c>
      <c r="I112" s="286" t="s">
        <v>114</v>
      </c>
      <c r="J112" s="286">
        <v>120</v>
      </c>
      <c r="K112" s="299"/>
    </row>
    <row r="113" spans="2:11" ht="15" customHeight="1">
      <c r="B113" s="308"/>
      <c r="C113" s="286" t="s">
        <v>726</v>
      </c>
      <c r="D113" s="286"/>
      <c r="E113" s="286"/>
      <c r="F113" s="307" t="s">
        <v>112</v>
      </c>
      <c r="G113" s="286"/>
      <c r="H113" s="286" t="s">
        <v>155</v>
      </c>
      <c r="I113" s="286" t="s">
        <v>146</v>
      </c>
      <c r="J113" s="286"/>
      <c r="K113" s="299"/>
    </row>
    <row r="114" spans="2:11" ht="15" customHeight="1">
      <c r="B114" s="308"/>
      <c r="C114" s="286" t="s">
        <v>736</v>
      </c>
      <c r="D114" s="286"/>
      <c r="E114" s="286"/>
      <c r="F114" s="307" t="s">
        <v>112</v>
      </c>
      <c r="G114" s="286"/>
      <c r="H114" s="286" t="s">
        <v>156</v>
      </c>
      <c r="I114" s="286" t="s">
        <v>146</v>
      </c>
      <c r="J114" s="286"/>
      <c r="K114" s="299"/>
    </row>
    <row r="115" spans="2:11" ht="15" customHeight="1">
      <c r="B115" s="308"/>
      <c r="C115" s="286" t="s">
        <v>745</v>
      </c>
      <c r="D115" s="286"/>
      <c r="E115" s="286"/>
      <c r="F115" s="307" t="s">
        <v>112</v>
      </c>
      <c r="G115" s="286"/>
      <c r="H115" s="286" t="s">
        <v>157</v>
      </c>
      <c r="I115" s="286" t="s">
        <v>158</v>
      </c>
      <c r="J115" s="286"/>
      <c r="K115" s="299"/>
    </row>
    <row r="116" spans="2:11" ht="15" customHeight="1">
      <c r="B116" s="311"/>
      <c r="C116" s="317"/>
      <c r="D116" s="317"/>
      <c r="E116" s="317"/>
      <c r="F116" s="317"/>
      <c r="G116" s="317"/>
      <c r="H116" s="317"/>
      <c r="I116" s="317"/>
      <c r="J116" s="317"/>
      <c r="K116" s="313"/>
    </row>
    <row r="117" spans="2:11" ht="18.75" customHeight="1">
      <c r="B117" s="318"/>
      <c r="C117" s="283"/>
      <c r="D117" s="283"/>
      <c r="E117" s="283"/>
      <c r="F117" s="319"/>
      <c r="G117" s="283"/>
      <c r="H117" s="283"/>
      <c r="I117" s="283"/>
      <c r="J117" s="283"/>
      <c r="K117" s="318"/>
    </row>
    <row r="118" spans="2:11" ht="18.75" customHeight="1">
      <c r="B118" s="293"/>
      <c r="C118" s="293"/>
      <c r="D118" s="293"/>
      <c r="E118" s="293"/>
      <c r="F118" s="293"/>
      <c r="G118" s="293"/>
      <c r="H118" s="293"/>
      <c r="I118" s="293"/>
      <c r="J118" s="293"/>
      <c r="K118" s="293"/>
    </row>
    <row r="119" spans="2:11" ht="7.5" customHeight="1">
      <c r="B119" s="320"/>
      <c r="C119" s="321"/>
      <c r="D119" s="321"/>
      <c r="E119" s="321"/>
      <c r="F119" s="321"/>
      <c r="G119" s="321"/>
      <c r="H119" s="321"/>
      <c r="I119" s="321"/>
      <c r="J119" s="321"/>
      <c r="K119" s="322"/>
    </row>
    <row r="120" spans="2:11" ht="45" customHeight="1">
      <c r="B120" s="323"/>
      <c r="C120" s="274" t="s">
        <v>159</v>
      </c>
      <c r="D120" s="274"/>
      <c r="E120" s="274"/>
      <c r="F120" s="274"/>
      <c r="G120" s="274"/>
      <c r="H120" s="274"/>
      <c r="I120" s="274"/>
      <c r="J120" s="274"/>
      <c r="K120" s="324"/>
    </row>
    <row r="121" spans="2:11" ht="17.25" customHeight="1">
      <c r="B121" s="325"/>
      <c r="C121" s="300" t="s">
        <v>106</v>
      </c>
      <c r="D121" s="300"/>
      <c r="E121" s="300"/>
      <c r="F121" s="300" t="s">
        <v>107</v>
      </c>
      <c r="G121" s="301"/>
      <c r="H121" s="300" t="s">
        <v>788</v>
      </c>
      <c r="I121" s="300" t="s">
        <v>745</v>
      </c>
      <c r="J121" s="300" t="s">
        <v>108</v>
      </c>
      <c r="K121" s="326"/>
    </row>
    <row r="122" spans="2:11" ht="17.25" customHeight="1">
      <c r="B122" s="325"/>
      <c r="C122" s="302" t="s">
        <v>109</v>
      </c>
      <c r="D122" s="302"/>
      <c r="E122" s="302"/>
      <c r="F122" s="303" t="s">
        <v>110</v>
      </c>
      <c r="G122" s="304"/>
      <c r="H122" s="302"/>
      <c r="I122" s="302"/>
      <c r="J122" s="302" t="s">
        <v>111</v>
      </c>
      <c r="K122" s="326"/>
    </row>
    <row r="123" spans="2:11" ht="5.25" customHeight="1">
      <c r="B123" s="327"/>
      <c r="C123" s="305"/>
      <c r="D123" s="305"/>
      <c r="E123" s="305"/>
      <c r="F123" s="305"/>
      <c r="G123" s="286"/>
      <c r="H123" s="305"/>
      <c r="I123" s="305"/>
      <c r="J123" s="305"/>
      <c r="K123" s="328"/>
    </row>
    <row r="124" spans="2:11" ht="15" customHeight="1">
      <c r="B124" s="327"/>
      <c r="C124" s="286" t="s">
        <v>115</v>
      </c>
      <c r="D124" s="305"/>
      <c r="E124" s="305"/>
      <c r="F124" s="307" t="s">
        <v>112</v>
      </c>
      <c r="G124" s="286"/>
      <c r="H124" s="286" t="s">
        <v>151</v>
      </c>
      <c r="I124" s="286" t="s">
        <v>114</v>
      </c>
      <c r="J124" s="286">
        <v>120</v>
      </c>
      <c r="K124" s="329"/>
    </row>
    <row r="125" spans="2:11" ht="15" customHeight="1">
      <c r="B125" s="327"/>
      <c r="C125" s="286" t="s">
        <v>160</v>
      </c>
      <c r="D125" s="286"/>
      <c r="E125" s="286"/>
      <c r="F125" s="307" t="s">
        <v>112</v>
      </c>
      <c r="G125" s="286"/>
      <c r="H125" s="286" t="s">
        <v>161</v>
      </c>
      <c r="I125" s="286" t="s">
        <v>114</v>
      </c>
      <c r="J125" s="286" t="s">
        <v>162</v>
      </c>
      <c r="K125" s="329"/>
    </row>
    <row r="126" spans="2:11" ht="15" customHeight="1">
      <c r="B126" s="327"/>
      <c r="C126" s="286" t="s">
        <v>65</v>
      </c>
      <c r="D126" s="286"/>
      <c r="E126" s="286"/>
      <c r="F126" s="307" t="s">
        <v>112</v>
      </c>
      <c r="G126" s="286"/>
      <c r="H126" s="286" t="s">
        <v>163</v>
      </c>
      <c r="I126" s="286" t="s">
        <v>114</v>
      </c>
      <c r="J126" s="286" t="s">
        <v>162</v>
      </c>
      <c r="K126" s="329"/>
    </row>
    <row r="127" spans="2:11" ht="15" customHeight="1">
      <c r="B127" s="327"/>
      <c r="C127" s="286" t="s">
        <v>123</v>
      </c>
      <c r="D127" s="286"/>
      <c r="E127" s="286"/>
      <c r="F127" s="307" t="s">
        <v>118</v>
      </c>
      <c r="G127" s="286"/>
      <c r="H127" s="286" t="s">
        <v>124</v>
      </c>
      <c r="I127" s="286" t="s">
        <v>114</v>
      </c>
      <c r="J127" s="286">
        <v>15</v>
      </c>
      <c r="K127" s="329"/>
    </row>
    <row r="128" spans="2:11" ht="15" customHeight="1">
      <c r="B128" s="327"/>
      <c r="C128" s="309" t="s">
        <v>125</v>
      </c>
      <c r="D128" s="309"/>
      <c r="E128" s="309"/>
      <c r="F128" s="310" t="s">
        <v>118</v>
      </c>
      <c r="G128" s="309"/>
      <c r="H128" s="309" t="s">
        <v>126</v>
      </c>
      <c r="I128" s="309" t="s">
        <v>114</v>
      </c>
      <c r="J128" s="309">
        <v>15</v>
      </c>
      <c r="K128" s="329"/>
    </row>
    <row r="129" spans="2:11" ht="15" customHeight="1">
      <c r="B129" s="327"/>
      <c r="C129" s="309" t="s">
        <v>127</v>
      </c>
      <c r="D129" s="309"/>
      <c r="E129" s="309"/>
      <c r="F129" s="310" t="s">
        <v>118</v>
      </c>
      <c r="G129" s="309"/>
      <c r="H129" s="309" t="s">
        <v>128</v>
      </c>
      <c r="I129" s="309" t="s">
        <v>114</v>
      </c>
      <c r="J129" s="309">
        <v>20</v>
      </c>
      <c r="K129" s="329"/>
    </row>
    <row r="130" spans="2:11" ht="15" customHeight="1">
      <c r="B130" s="327"/>
      <c r="C130" s="309" t="s">
        <v>129</v>
      </c>
      <c r="D130" s="309"/>
      <c r="E130" s="309"/>
      <c r="F130" s="310" t="s">
        <v>118</v>
      </c>
      <c r="G130" s="309"/>
      <c r="H130" s="309" t="s">
        <v>130</v>
      </c>
      <c r="I130" s="309" t="s">
        <v>114</v>
      </c>
      <c r="J130" s="309">
        <v>20</v>
      </c>
      <c r="K130" s="329"/>
    </row>
    <row r="131" spans="2:11" ht="15" customHeight="1">
      <c r="B131" s="327"/>
      <c r="C131" s="286" t="s">
        <v>117</v>
      </c>
      <c r="D131" s="286"/>
      <c r="E131" s="286"/>
      <c r="F131" s="307" t="s">
        <v>118</v>
      </c>
      <c r="G131" s="286"/>
      <c r="H131" s="286" t="s">
        <v>151</v>
      </c>
      <c r="I131" s="286" t="s">
        <v>114</v>
      </c>
      <c r="J131" s="286">
        <v>50</v>
      </c>
      <c r="K131" s="329"/>
    </row>
    <row r="132" spans="2:11" ht="15" customHeight="1">
      <c r="B132" s="327"/>
      <c r="C132" s="286" t="s">
        <v>131</v>
      </c>
      <c r="D132" s="286"/>
      <c r="E132" s="286"/>
      <c r="F132" s="307" t="s">
        <v>118</v>
      </c>
      <c r="G132" s="286"/>
      <c r="H132" s="286" t="s">
        <v>151</v>
      </c>
      <c r="I132" s="286" t="s">
        <v>114</v>
      </c>
      <c r="J132" s="286">
        <v>50</v>
      </c>
      <c r="K132" s="329"/>
    </row>
    <row r="133" spans="2:11" ht="15" customHeight="1">
      <c r="B133" s="327"/>
      <c r="C133" s="286" t="s">
        <v>137</v>
      </c>
      <c r="D133" s="286"/>
      <c r="E133" s="286"/>
      <c r="F133" s="307" t="s">
        <v>118</v>
      </c>
      <c r="G133" s="286"/>
      <c r="H133" s="286" t="s">
        <v>151</v>
      </c>
      <c r="I133" s="286" t="s">
        <v>114</v>
      </c>
      <c r="J133" s="286">
        <v>50</v>
      </c>
      <c r="K133" s="329"/>
    </row>
    <row r="134" spans="2:11" ht="15" customHeight="1">
      <c r="B134" s="327"/>
      <c r="C134" s="286" t="s">
        <v>139</v>
      </c>
      <c r="D134" s="286"/>
      <c r="E134" s="286"/>
      <c r="F134" s="307" t="s">
        <v>118</v>
      </c>
      <c r="G134" s="286"/>
      <c r="H134" s="286" t="s">
        <v>151</v>
      </c>
      <c r="I134" s="286" t="s">
        <v>114</v>
      </c>
      <c r="J134" s="286">
        <v>50</v>
      </c>
      <c r="K134" s="329"/>
    </row>
    <row r="135" spans="2:11" ht="15" customHeight="1">
      <c r="B135" s="327"/>
      <c r="C135" s="286" t="s">
        <v>793</v>
      </c>
      <c r="D135" s="286"/>
      <c r="E135" s="286"/>
      <c r="F135" s="307" t="s">
        <v>118</v>
      </c>
      <c r="G135" s="286"/>
      <c r="H135" s="286" t="s">
        <v>164</v>
      </c>
      <c r="I135" s="286" t="s">
        <v>114</v>
      </c>
      <c r="J135" s="286">
        <v>255</v>
      </c>
      <c r="K135" s="329"/>
    </row>
    <row r="136" spans="2:11" ht="15" customHeight="1">
      <c r="B136" s="327"/>
      <c r="C136" s="286" t="s">
        <v>141</v>
      </c>
      <c r="D136" s="286"/>
      <c r="E136" s="286"/>
      <c r="F136" s="307" t="s">
        <v>112</v>
      </c>
      <c r="G136" s="286"/>
      <c r="H136" s="286" t="s">
        <v>165</v>
      </c>
      <c r="I136" s="286" t="s">
        <v>143</v>
      </c>
      <c r="J136" s="286"/>
      <c r="K136" s="329"/>
    </row>
    <row r="137" spans="2:11" ht="15" customHeight="1">
      <c r="B137" s="327"/>
      <c r="C137" s="286" t="s">
        <v>144</v>
      </c>
      <c r="D137" s="286"/>
      <c r="E137" s="286"/>
      <c r="F137" s="307" t="s">
        <v>112</v>
      </c>
      <c r="G137" s="286"/>
      <c r="H137" s="286" t="s">
        <v>166</v>
      </c>
      <c r="I137" s="286" t="s">
        <v>146</v>
      </c>
      <c r="J137" s="286"/>
      <c r="K137" s="329"/>
    </row>
    <row r="138" spans="2:11" ht="15" customHeight="1">
      <c r="B138" s="327"/>
      <c r="C138" s="286" t="s">
        <v>147</v>
      </c>
      <c r="D138" s="286"/>
      <c r="E138" s="286"/>
      <c r="F138" s="307" t="s">
        <v>112</v>
      </c>
      <c r="G138" s="286"/>
      <c r="H138" s="286" t="s">
        <v>147</v>
      </c>
      <c r="I138" s="286" t="s">
        <v>146</v>
      </c>
      <c r="J138" s="286"/>
      <c r="K138" s="329"/>
    </row>
    <row r="139" spans="2:11" ht="15" customHeight="1">
      <c r="B139" s="327"/>
      <c r="C139" s="286" t="s">
        <v>726</v>
      </c>
      <c r="D139" s="286"/>
      <c r="E139" s="286"/>
      <c r="F139" s="307" t="s">
        <v>112</v>
      </c>
      <c r="G139" s="286"/>
      <c r="H139" s="286" t="s">
        <v>167</v>
      </c>
      <c r="I139" s="286" t="s">
        <v>146</v>
      </c>
      <c r="J139" s="286"/>
      <c r="K139" s="329"/>
    </row>
    <row r="140" spans="2:11" ht="15" customHeight="1">
      <c r="B140" s="327"/>
      <c r="C140" s="286" t="s">
        <v>168</v>
      </c>
      <c r="D140" s="286"/>
      <c r="E140" s="286"/>
      <c r="F140" s="307" t="s">
        <v>112</v>
      </c>
      <c r="G140" s="286"/>
      <c r="H140" s="286" t="s">
        <v>169</v>
      </c>
      <c r="I140" s="286" t="s">
        <v>146</v>
      </c>
      <c r="J140" s="286"/>
      <c r="K140" s="329"/>
    </row>
    <row r="141" spans="2:11" ht="15" customHeight="1">
      <c r="B141" s="330"/>
      <c r="C141" s="331"/>
      <c r="D141" s="331"/>
      <c r="E141" s="331"/>
      <c r="F141" s="331"/>
      <c r="G141" s="331"/>
      <c r="H141" s="331"/>
      <c r="I141" s="331"/>
      <c r="J141" s="331"/>
      <c r="K141" s="332"/>
    </row>
    <row r="142" spans="2:11" ht="18.75" customHeight="1">
      <c r="B142" s="283"/>
      <c r="C142" s="283"/>
      <c r="D142" s="283"/>
      <c r="E142" s="283"/>
      <c r="F142" s="319"/>
      <c r="G142" s="283"/>
      <c r="H142" s="283"/>
      <c r="I142" s="283"/>
      <c r="J142" s="283"/>
      <c r="K142" s="283"/>
    </row>
    <row r="143" spans="2:11" ht="18.75" customHeight="1">
      <c r="B143" s="293"/>
      <c r="C143" s="293"/>
      <c r="D143" s="293"/>
      <c r="E143" s="293"/>
      <c r="F143" s="293"/>
      <c r="G143" s="293"/>
      <c r="H143" s="293"/>
      <c r="I143" s="293"/>
      <c r="J143" s="293"/>
      <c r="K143" s="293"/>
    </row>
    <row r="144" spans="2:11" ht="7.5" customHeight="1">
      <c r="B144" s="294"/>
      <c r="C144" s="295"/>
      <c r="D144" s="295"/>
      <c r="E144" s="295"/>
      <c r="F144" s="295"/>
      <c r="G144" s="295"/>
      <c r="H144" s="295"/>
      <c r="I144" s="295"/>
      <c r="J144" s="295"/>
      <c r="K144" s="296"/>
    </row>
    <row r="145" spans="2:11" ht="45" customHeight="1">
      <c r="B145" s="297"/>
      <c r="C145" s="298" t="s">
        <v>170</v>
      </c>
      <c r="D145" s="298"/>
      <c r="E145" s="298"/>
      <c r="F145" s="298"/>
      <c r="G145" s="298"/>
      <c r="H145" s="298"/>
      <c r="I145" s="298"/>
      <c r="J145" s="298"/>
      <c r="K145" s="299"/>
    </row>
    <row r="146" spans="2:11" ht="17.25" customHeight="1">
      <c r="B146" s="297"/>
      <c r="C146" s="300" t="s">
        <v>106</v>
      </c>
      <c r="D146" s="300"/>
      <c r="E146" s="300"/>
      <c r="F146" s="300" t="s">
        <v>107</v>
      </c>
      <c r="G146" s="301"/>
      <c r="H146" s="300" t="s">
        <v>788</v>
      </c>
      <c r="I146" s="300" t="s">
        <v>745</v>
      </c>
      <c r="J146" s="300" t="s">
        <v>108</v>
      </c>
      <c r="K146" s="299"/>
    </row>
    <row r="147" spans="2:11" ht="17.25" customHeight="1">
      <c r="B147" s="297"/>
      <c r="C147" s="302" t="s">
        <v>109</v>
      </c>
      <c r="D147" s="302"/>
      <c r="E147" s="302"/>
      <c r="F147" s="303" t="s">
        <v>110</v>
      </c>
      <c r="G147" s="304"/>
      <c r="H147" s="302"/>
      <c r="I147" s="302"/>
      <c r="J147" s="302" t="s">
        <v>111</v>
      </c>
      <c r="K147" s="299"/>
    </row>
    <row r="148" spans="2:11" ht="5.25" customHeight="1">
      <c r="B148" s="308"/>
      <c r="C148" s="305"/>
      <c r="D148" s="305"/>
      <c r="E148" s="305"/>
      <c r="F148" s="305"/>
      <c r="G148" s="306"/>
      <c r="H148" s="305"/>
      <c r="I148" s="305"/>
      <c r="J148" s="305"/>
      <c r="K148" s="329"/>
    </row>
    <row r="149" spans="2:11" ht="15" customHeight="1">
      <c r="B149" s="308"/>
      <c r="C149" s="333" t="s">
        <v>115</v>
      </c>
      <c r="D149" s="286"/>
      <c r="E149" s="286"/>
      <c r="F149" s="334" t="s">
        <v>112</v>
      </c>
      <c r="G149" s="286"/>
      <c r="H149" s="333" t="s">
        <v>151</v>
      </c>
      <c r="I149" s="333" t="s">
        <v>114</v>
      </c>
      <c r="J149" s="333">
        <v>120</v>
      </c>
      <c r="K149" s="329"/>
    </row>
    <row r="150" spans="2:11" ht="15" customHeight="1">
      <c r="B150" s="308"/>
      <c r="C150" s="333" t="s">
        <v>160</v>
      </c>
      <c r="D150" s="286"/>
      <c r="E150" s="286"/>
      <c r="F150" s="334" t="s">
        <v>112</v>
      </c>
      <c r="G150" s="286"/>
      <c r="H150" s="333" t="s">
        <v>171</v>
      </c>
      <c r="I150" s="333" t="s">
        <v>114</v>
      </c>
      <c r="J150" s="333" t="s">
        <v>162</v>
      </c>
      <c r="K150" s="329"/>
    </row>
    <row r="151" spans="2:11" ht="15" customHeight="1">
      <c r="B151" s="308"/>
      <c r="C151" s="333" t="s">
        <v>65</v>
      </c>
      <c r="D151" s="286"/>
      <c r="E151" s="286"/>
      <c r="F151" s="334" t="s">
        <v>112</v>
      </c>
      <c r="G151" s="286"/>
      <c r="H151" s="333" t="s">
        <v>172</v>
      </c>
      <c r="I151" s="333" t="s">
        <v>114</v>
      </c>
      <c r="J151" s="333" t="s">
        <v>162</v>
      </c>
      <c r="K151" s="329"/>
    </row>
    <row r="152" spans="2:11" ht="15" customHeight="1">
      <c r="B152" s="308"/>
      <c r="C152" s="333" t="s">
        <v>117</v>
      </c>
      <c r="D152" s="286"/>
      <c r="E152" s="286"/>
      <c r="F152" s="334" t="s">
        <v>118</v>
      </c>
      <c r="G152" s="286"/>
      <c r="H152" s="333" t="s">
        <v>151</v>
      </c>
      <c r="I152" s="333" t="s">
        <v>114</v>
      </c>
      <c r="J152" s="333">
        <v>50</v>
      </c>
      <c r="K152" s="329"/>
    </row>
    <row r="153" spans="2:11" ht="15" customHeight="1">
      <c r="B153" s="308"/>
      <c r="C153" s="333" t="s">
        <v>120</v>
      </c>
      <c r="D153" s="286"/>
      <c r="E153" s="286"/>
      <c r="F153" s="334" t="s">
        <v>112</v>
      </c>
      <c r="G153" s="286"/>
      <c r="H153" s="333" t="s">
        <v>151</v>
      </c>
      <c r="I153" s="333" t="s">
        <v>122</v>
      </c>
      <c r="J153" s="333"/>
      <c r="K153" s="329"/>
    </row>
    <row r="154" spans="2:11" ht="15" customHeight="1">
      <c r="B154" s="308"/>
      <c r="C154" s="333" t="s">
        <v>131</v>
      </c>
      <c r="D154" s="286"/>
      <c r="E154" s="286"/>
      <c r="F154" s="334" t="s">
        <v>118</v>
      </c>
      <c r="G154" s="286"/>
      <c r="H154" s="333" t="s">
        <v>151</v>
      </c>
      <c r="I154" s="333" t="s">
        <v>114</v>
      </c>
      <c r="J154" s="333">
        <v>50</v>
      </c>
      <c r="K154" s="329"/>
    </row>
    <row r="155" spans="2:11" ht="15" customHeight="1">
      <c r="B155" s="308"/>
      <c r="C155" s="333" t="s">
        <v>139</v>
      </c>
      <c r="D155" s="286"/>
      <c r="E155" s="286"/>
      <c r="F155" s="334" t="s">
        <v>118</v>
      </c>
      <c r="G155" s="286"/>
      <c r="H155" s="333" t="s">
        <v>151</v>
      </c>
      <c r="I155" s="333" t="s">
        <v>114</v>
      </c>
      <c r="J155" s="333">
        <v>50</v>
      </c>
      <c r="K155" s="329"/>
    </row>
    <row r="156" spans="2:11" ht="15" customHeight="1">
      <c r="B156" s="308"/>
      <c r="C156" s="333" t="s">
        <v>137</v>
      </c>
      <c r="D156" s="286"/>
      <c r="E156" s="286"/>
      <c r="F156" s="334" t="s">
        <v>118</v>
      </c>
      <c r="G156" s="286"/>
      <c r="H156" s="333" t="s">
        <v>151</v>
      </c>
      <c r="I156" s="333" t="s">
        <v>114</v>
      </c>
      <c r="J156" s="333">
        <v>50</v>
      </c>
      <c r="K156" s="329"/>
    </row>
    <row r="157" spans="2:11" ht="15" customHeight="1">
      <c r="B157" s="308"/>
      <c r="C157" s="333" t="s">
        <v>769</v>
      </c>
      <c r="D157" s="286"/>
      <c r="E157" s="286"/>
      <c r="F157" s="334" t="s">
        <v>112</v>
      </c>
      <c r="G157" s="286"/>
      <c r="H157" s="333" t="s">
        <v>173</v>
      </c>
      <c r="I157" s="333" t="s">
        <v>114</v>
      </c>
      <c r="J157" s="333" t="s">
        <v>174</v>
      </c>
      <c r="K157" s="329"/>
    </row>
    <row r="158" spans="2:11" ht="15" customHeight="1">
      <c r="B158" s="308"/>
      <c r="C158" s="333" t="s">
        <v>175</v>
      </c>
      <c r="D158" s="286"/>
      <c r="E158" s="286"/>
      <c r="F158" s="334" t="s">
        <v>112</v>
      </c>
      <c r="G158" s="286"/>
      <c r="H158" s="333" t="s">
        <v>176</v>
      </c>
      <c r="I158" s="333" t="s">
        <v>146</v>
      </c>
      <c r="J158" s="333"/>
      <c r="K158" s="329"/>
    </row>
    <row r="159" spans="2:11" ht="15" customHeight="1">
      <c r="B159" s="335"/>
      <c r="C159" s="317"/>
      <c r="D159" s="317"/>
      <c r="E159" s="317"/>
      <c r="F159" s="317"/>
      <c r="G159" s="317"/>
      <c r="H159" s="317"/>
      <c r="I159" s="317"/>
      <c r="J159" s="317"/>
      <c r="K159" s="336"/>
    </row>
    <row r="160" spans="2:11" ht="18.75" customHeight="1">
      <c r="B160" s="283"/>
      <c r="C160" s="286"/>
      <c r="D160" s="286"/>
      <c r="E160" s="286"/>
      <c r="F160" s="307"/>
      <c r="G160" s="286"/>
      <c r="H160" s="286"/>
      <c r="I160" s="286"/>
      <c r="J160" s="286"/>
      <c r="K160" s="283"/>
    </row>
    <row r="161" spans="2:11" ht="18.75" customHeight="1">
      <c r="B161" s="293"/>
      <c r="C161" s="293"/>
      <c r="D161" s="293"/>
      <c r="E161" s="293"/>
      <c r="F161" s="293"/>
      <c r="G161" s="293"/>
      <c r="H161" s="293"/>
      <c r="I161" s="293"/>
      <c r="J161" s="293"/>
      <c r="K161" s="293"/>
    </row>
    <row r="162" spans="2:11" ht="7.5" customHeight="1">
      <c r="B162" s="270"/>
      <c r="C162" s="271"/>
      <c r="D162" s="271"/>
      <c r="E162" s="271"/>
      <c r="F162" s="271"/>
      <c r="G162" s="271"/>
      <c r="H162" s="271"/>
      <c r="I162" s="271"/>
      <c r="J162" s="271"/>
      <c r="K162" s="272"/>
    </row>
    <row r="163" spans="2:11" ht="45" customHeight="1">
      <c r="B163" s="273"/>
      <c r="C163" s="274" t="s">
        <v>177</v>
      </c>
      <c r="D163" s="274"/>
      <c r="E163" s="274"/>
      <c r="F163" s="274"/>
      <c r="G163" s="274"/>
      <c r="H163" s="274"/>
      <c r="I163" s="274"/>
      <c r="J163" s="274"/>
      <c r="K163" s="275"/>
    </row>
    <row r="164" spans="2:11" ht="17.25" customHeight="1">
      <c r="B164" s="273"/>
      <c r="C164" s="300" t="s">
        <v>106</v>
      </c>
      <c r="D164" s="300"/>
      <c r="E164" s="300"/>
      <c r="F164" s="300" t="s">
        <v>107</v>
      </c>
      <c r="G164" s="337"/>
      <c r="H164" s="338" t="s">
        <v>788</v>
      </c>
      <c r="I164" s="338" t="s">
        <v>745</v>
      </c>
      <c r="J164" s="300" t="s">
        <v>108</v>
      </c>
      <c r="K164" s="275"/>
    </row>
    <row r="165" spans="2:11" ht="17.25" customHeight="1">
      <c r="B165" s="277"/>
      <c r="C165" s="302" t="s">
        <v>109</v>
      </c>
      <c r="D165" s="302"/>
      <c r="E165" s="302"/>
      <c r="F165" s="303" t="s">
        <v>110</v>
      </c>
      <c r="G165" s="339"/>
      <c r="H165" s="340"/>
      <c r="I165" s="340"/>
      <c r="J165" s="302" t="s">
        <v>111</v>
      </c>
      <c r="K165" s="279"/>
    </row>
    <row r="166" spans="2:11" ht="5.25" customHeight="1">
      <c r="B166" s="308"/>
      <c r="C166" s="305"/>
      <c r="D166" s="305"/>
      <c r="E166" s="305"/>
      <c r="F166" s="305"/>
      <c r="G166" s="306"/>
      <c r="H166" s="305"/>
      <c r="I166" s="305"/>
      <c r="J166" s="305"/>
      <c r="K166" s="329"/>
    </row>
    <row r="167" spans="2:11" ht="15" customHeight="1">
      <c r="B167" s="308"/>
      <c r="C167" s="286" t="s">
        <v>115</v>
      </c>
      <c r="D167" s="286"/>
      <c r="E167" s="286"/>
      <c r="F167" s="307" t="s">
        <v>112</v>
      </c>
      <c r="G167" s="286"/>
      <c r="H167" s="286" t="s">
        <v>151</v>
      </c>
      <c r="I167" s="286" t="s">
        <v>114</v>
      </c>
      <c r="J167" s="286">
        <v>120</v>
      </c>
      <c r="K167" s="329"/>
    </row>
    <row r="168" spans="2:11" ht="15" customHeight="1">
      <c r="B168" s="308"/>
      <c r="C168" s="286" t="s">
        <v>160</v>
      </c>
      <c r="D168" s="286"/>
      <c r="E168" s="286"/>
      <c r="F168" s="307" t="s">
        <v>112</v>
      </c>
      <c r="G168" s="286"/>
      <c r="H168" s="286" t="s">
        <v>161</v>
      </c>
      <c r="I168" s="286" t="s">
        <v>114</v>
      </c>
      <c r="J168" s="286" t="s">
        <v>162</v>
      </c>
      <c r="K168" s="329"/>
    </row>
    <row r="169" spans="2:11" ht="15" customHeight="1">
      <c r="B169" s="308"/>
      <c r="C169" s="286" t="s">
        <v>65</v>
      </c>
      <c r="D169" s="286"/>
      <c r="E169" s="286"/>
      <c r="F169" s="307" t="s">
        <v>112</v>
      </c>
      <c r="G169" s="286"/>
      <c r="H169" s="286" t="s">
        <v>178</v>
      </c>
      <c r="I169" s="286" t="s">
        <v>114</v>
      </c>
      <c r="J169" s="286" t="s">
        <v>162</v>
      </c>
      <c r="K169" s="329"/>
    </row>
    <row r="170" spans="2:11" ht="15" customHeight="1">
      <c r="B170" s="308"/>
      <c r="C170" s="286" t="s">
        <v>117</v>
      </c>
      <c r="D170" s="286"/>
      <c r="E170" s="286"/>
      <c r="F170" s="307" t="s">
        <v>118</v>
      </c>
      <c r="G170" s="286"/>
      <c r="H170" s="286" t="s">
        <v>178</v>
      </c>
      <c r="I170" s="286" t="s">
        <v>114</v>
      </c>
      <c r="J170" s="286">
        <v>50</v>
      </c>
      <c r="K170" s="329"/>
    </row>
    <row r="171" spans="2:11" ht="15" customHeight="1">
      <c r="B171" s="308"/>
      <c r="C171" s="286" t="s">
        <v>120</v>
      </c>
      <c r="D171" s="286"/>
      <c r="E171" s="286"/>
      <c r="F171" s="307" t="s">
        <v>112</v>
      </c>
      <c r="G171" s="286"/>
      <c r="H171" s="286" t="s">
        <v>178</v>
      </c>
      <c r="I171" s="286" t="s">
        <v>122</v>
      </c>
      <c r="J171" s="286"/>
      <c r="K171" s="329"/>
    </row>
    <row r="172" spans="2:11" ht="15" customHeight="1">
      <c r="B172" s="308"/>
      <c r="C172" s="286" t="s">
        <v>131</v>
      </c>
      <c r="D172" s="286"/>
      <c r="E172" s="286"/>
      <c r="F172" s="307" t="s">
        <v>118</v>
      </c>
      <c r="G172" s="286"/>
      <c r="H172" s="286" t="s">
        <v>178</v>
      </c>
      <c r="I172" s="286" t="s">
        <v>114</v>
      </c>
      <c r="J172" s="286">
        <v>50</v>
      </c>
      <c r="K172" s="329"/>
    </row>
    <row r="173" spans="2:11" ht="15" customHeight="1">
      <c r="B173" s="308"/>
      <c r="C173" s="286" t="s">
        <v>139</v>
      </c>
      <c r="D173" s="286"/>
      <c r="E173" s="286"/>
      <c r="F173" s="307" t="s">
        <v>118</v>
      </c>
      <c r="G173" s="286"/>
      <c r="H173" s="286" t="s">
        <v>178</v>
      </c>
      <c r="I173" s="286" t="s">
        <v>114</v>
      </c>
      <c r="J173" s="286">
        <v>50</v>
      </c>
      <c r="K173" s="329"/>
    </row>
    <row r="174" spans="2:11" ht="15" customHeight="1">
      <c r="B174" s="308"/>
      <c r="C174" s="286" t="s">
        <v>137</v>
      </c>
      <c r="D174" s="286"/>
      <c r="E174" s="286"/>
      <c r="F174" s="307" t="s">
        <v>118</v>
      </c>
      <c r="G174" s="286"/>
      <c r="H174" s="286" t="s">
        <v>178</v>
      </c>
      <c r="I174" s="286" t="s">
        <v>114</v>
      </c>
      <c r="J174" s="286">
        <v>50</v>
      </c>
      <c r="K174" s="329"/>
    </row>
    <row r="175" spans="2:11" ht="15" customHeight="1">
      <c r="B175" s="308"/>
      <c r="C175" s="286" t="s">
        <v>787</v>
      </c>
      <c r="D175" s="286"/>
      <c r="E175" s="286"/>
      <c r="F175" s="307" t="s">
        <v>112</v>
      </c>
      <c r="G175" s="286"/>
      <c r="H175" s="286" t="s">
        <v>179</v>
      </c>
      <c r="I175" s="286" t="s">
        <v>180</v>
      </c>
      <c r="J175" s="286"/>
      <c r="K175" s="329"/>
    </row>
    <row r="176" spans="2:11" ht="15" customHeight="1">
      <c r="B176" s="308"/>
      <c r="C176" s="286" t="s">
        <v>745</v>
      </c>
      <c r="D176" s="286"/>
      <c r="E176" s="286"/>
      <c r="F176" s="307" t="s">
        <v>112</v>
      </c>
      <c r="G176" s="286"/>
      <c r="H176" s="286" t="s">
        <v>181</v>
      </c>
      <c r="I176" s="286" t="s">
        <v>182</v>
      </c>
      <c r="J176" s="286">
        <v>1</v>
      </c>
      <c r="K176" s="329"/>
    </row>
    <row r="177" spans="2:11" ht="15" customHeight="1">
      <c r="B177" s="308"/>
      <c r="C177" s="286" t="s">
        <v>741</v>
      </c>
      <c r="D177" s="286"/>
      <c r="E177" s="286"/>
      <c r="F177" s="307" t="s">
        <v>112</v>
      </c>
      <c r="G177" s="286"/>
      <c r="H177" s="286" t="s">
        <v>183</v>
      </c>
      <c r="I177" s="286" t="s">
        <v>114</v>
      </c>
      <c r="J177" s="286">
        <v>20</v>
      </c>
      <c r="K177" s="329"/>
    </row>
    <row r="178" spans="2:11" ht="15" customHeight="1">
      <c r="B178" s="308"/>
      <c r="C178" s="286" t="s">
        <v>788</v>
      </c>
      <c r="D178" s="286"/>
      <c r="E178" s="286"/>
      <c r="F178" s="307" t="s">
        <v>112</v>
      </c>
      <c r="G178" s="286"/>
      <c r="H178" s="286" t="s">
        <v>184</v>
      </c>
      <c r="I178" s="286" t="s">
        <v>114</v>
      </c>
      <c r="J178" s="286">
        <v>255</v>
      </c>
      <c r="K178" s="329"/>
    </row>
    <row r="179" spans="2:11" ht="15" customHeight="1">
      <c r="B179" s="308"/>
      <c r="C179" s="286" t="s">
        <v>789</v>
      </c>
      <c r="D179" s="286"/>
      <c r="E179" s="286"/>
      <c r="F179" s="307" t="s">
        <v>112</v>
      </c>
      <c r="G179" s="286"/>
      <c r="H179" s="286" t="s">
        <v>77</v>
      </c>
      <c r="I179" s="286" t="s">
        <v>114</v>
      </c>
      <c r="J179" s="286">
        <v>10</v>
      </c>
      <c r="K179" s="329"/>
    </row>
    <row r="180" spans="2:11" ht="15" customHeight="1">
      <c r="B180" s="308"/>
      <c r="C180" s="286" t="s">
        <v>790</v>
      </c>
      <c r="D180" s="286"/>
      <c r="E180" s="286"/>
      <c r="F180" s="307" t="s">
        <v>112</v>
      </c>
      <c r="G180" s="286"/>
      <c r="H180" s="286" t="s">
        <v>185</v>
      </c>
      <c r="I180" s="286" t="s">
        <v>146</v>
      </c>
      <c r="J180" s="286"/>
      <c r="K180" s="329"/>
    </row>
    <row r="181" spans="2:11" ht="15" customHeight="1">
      <c r="B181" s="308"/>
      <c r="C181" s="286" t="s">
        <v>186</v>
      </c>
      <c r="D181" s="286"/>
      <c r="E181" s="286"/>
      <c r="F181" s="307" t="s">
        <v>112</v>
      </c>
      <c r="G181" s="286"/>
      <c r="H181" s="286" t="s">
        <v>187</v>
      </c>
      <c r="I181" s="286" t="s">
        <v>146</v>
      </c>
      <c r="J181" s="286"/>
      <c r="K181" s="329"/>
    </row>
    <row r="182" spans="2:11" ht="15" customHeight="1">
      <c r="B182" s="308"/>
      <c r="C182" s="286" t="s">
        <v>175</v>
      </c>
      <c r="D182" s="286"/>
      <c r="E182" s="286"/>
      <c r="F182" s="307" t="s">
        <v>112</v>
      </c>
      <c r="G182" s="286"/>
      <c r="H182" s="286" t="s">
        <v>188</v>
      </c>
      <c r="I182" s="286" t="s">
        <v>146</v>
      </c>
      <c r="J182" s="286"/>
      <c r="K182" s="329"/>
    </row>
    <row r="183" spans="2:11" ht="15" customHeight="1">
      <c r="B183" s="308"/>
      <c r="C183" s="286" t="s">
        <v>792</v>
      </c>
      <c r="D183" s="286"/>
      <c r="E183" s="286"/>
      <c r="F183" s="307" t="s">
        <v>118</v>
      </c>
      <c r="G183" s="286"/>
      <c r="H183" s="286" t="s">
        <v>189</v>
      </c>
      <c r="I183" s="286" t="s">
        <v>114</v>
      </c>
      <c r="J183" s="286">
        <v>50</v>
      </c>
      <c r="K183" s="329"/>
    </row>
    <row r="184" spans="2:11" ht="15" customHeight="1">
      <c r="B184" s="308"/>
      <c r="C184" s="286" t="s">
        <v>190</v>
      </c>
      <c r="D184" s="286"/>
      <c r="E184" s="286"/>
      <c r="F184" s="307" t="s">
        <v>118</v>
      </c>
      <c r="G184" s="286"/>
      <c r="H184" s="286" t="s">
        <v>191</v>
      </c>
      <c r="I184" s="286" t="s">
        <v>192</v>
      </c>
      <c r="J184" s="286"/>
      <c r="K184" s="329"/>
    </row>
    <row r="185" spans="2:11" ht="15" customHeight="1">
      <c r="B185" s="308"/>
      <c r="C185" s="286" t="s">
        <v>193</v>
      </c>
      <c r="D185" s="286"/>
      <c r="E185" s="286"/>
      <c r="F185" s="307" t="s">
        <v>118</v>
      </c>
      <c r="G185" s="286"/>
      <c r="H185" s="286" t="s">
        <v>194</v>
      </c>
      <c r="I185" s="286" t="s">
        <v>192</v>
      </c>
      <c r="J185" s="286"/>
      <c r="K185" s="329"/>
    </row>
    <row r="186" spans="2:11" ht="15" customHeight="1">
      <c r="B186" s="308"/>
      <c r="C186" s="286" t="s">
        <v>195</v>
      </c>
      <c r="D186" s="286"/>
      <c r="E186" s="286"/>
      <c r="F186" s="307" t="s">
        <v>118</v>
      </c>
      <c r="G186" s="286"/>
      <c r="H186" s="286" t="s">
        <v>196</v>
      </c>
      <c r="I186" s="286" t="s">
        <v>192</v>
      </c>
      <c r="J186" s="286"/>
      <c r="K186" s="329"/>
    </row>
    <row r="187" spans="2:11" ht="15" customHeight="1">
      <c r="B187" s="308"/>
      <c r="C187" s="341" t="s">
        <v>197</v>
      </c>
      <c r="D187" s="286"/>
      <c r="E187" s="286"/>
      <c r="F187" s="307" t="s">
        <v>118</v>
      </c>
      <c r="G187" s="286"/>
      <c r="H187" s="286" t="s">
        <v>198</v>
      </c>
      <c r="I187" s="286" t="s">
        <v>199</v>
      </c>
      <c r="J187" s="342" t="s">
        <v>200</v>
      </c>
      <c r="K187" s="329"/>
    </row>
    <row r="188" spans="2:11" ht="15" customHeight="1">
      <c r="B188" s="335"/>
      <c r="C188" s="343"/>
      <c r="D188" s="317"/>
      <c r="E188" s="317"/>
      <c r="F188" s="317"/>
      <c r="G188" s="317"/>
      <c r="H188" s="317"/>
      <c r="I188" s="317"/>
      <c r="J188" s="317"/>
      <c r="K188" s="336"/>
    </row>
    <row r="189" spans="2:11" ht="18.75" customHeight="1">
      <c r="B189" s="344"/>
      <c r="C189" s="345"/>
      <c r="D189" s="345"/>
      <c r="E189" s="345"/>
      <c r="F189" s="346"/>
      <c r="G189" s="286"/>
      <c r="H189" s="286"/>
      <c r="I189" s="286"/>
      <c r="J189" s="286"/>
      <c r="K189" s="283"/>
    </row>
    <row r="190" spans="2:11" ht="18.75" customHeight="1">
      <c r="B190" s="283"/>
      <c r="C190" s="286"/>
      <c r="D190" s="286"/>
      <c r="E190" s="286"/>
      <c r="F190" s="307"/>
      <c r="G190" s="286"/>
      <c r="H190" s="286"/>
      <c r="I190" s="286"/>
      <c r="J190" s="286"/>
      <c r="K190" s="283"/>
    </row>
    <row r="191" spans="2:11" ht="18.75" customHeight="1">
      <c r="B191" s="293"/>
      <c r="C191" s="293"/>
      <c r="D191" s="293"/>
      <c r="E191" s="293"/>
      <c r="F191" s="293"/>
      <c r="G191" s="293"/>
      <c r="H191" s="293"/>
      <c r="I191" s="293"/>
      <c r="J191" s="293"/>
      <c r="K191" s="293"/>
    </row>
    <row r="192" spans="2:11" ht="13.5">
      <c r="B192" s="270"/>
      <c r="C192" s="271"/>
      <c r="D192" s="271"/>
      <c r="E192" s="271"/>
      <c r="F192" s="271"/>
      <c r="G192" s="271"/>
      <c r="H192" s="271"/>
      <c r="I192" s="271"/>
      <c r="J192" s="271"/>
      <c r="K192" s="272"/>
    </row>
    <row r="193" spans="2:11" ht="21">
      <c r="B193" s="273"/>
      <c r="C193" s="274" t="s">
        <v>201</v>
      </c>
      <c r="D193" s="274"/>
      <c r="E193" s="274"/>
      <c r="F193" s="274"/>
      <c r="G193" s="274"/>
      <c r="H193" s="274"/>
      <c r="I193" s="274"/>
      <c r="J193" s="274"/>
      <c r="K193" s="275"/>
    </row>
    <row r="194" spans="2:11" ht="25.5" customHeight="1">
      <c r="B194" s="273"/>
      <c r="C194" s="347" t="s">
        <v>202</v>
      </c>
      <c r="D194" s="347"/>
      <c r="E194" s="347"/>
      <c r="F194" s="347" t="s">
        <v>203</v>
      </c>
      <c r="G194" s="348"/>
      <c r="H194" s="349" t="s">
        <v>204</v>
      </c>
      <c r="I194" s="349"/>
      <c r="J194" s="349"/>
      <c r="K194" s="275"/>
    </row>
    <row r="195" spans="2:11" ht="5.25" customHeight="1">
      <c r="B195" s="308"/>
      <c r="C195" s="305"/>
      <c r="D195" s="305"/>
      <c r="E195" s="305"/>
      <c r="F195" s="305"/>
      <c r="G195" s="286"/>
      <c r="H195" s="305"/>
      <c r="I195" s="305"/>
      <c r="J195" s="305"/>
      <c r="K195" s="329"/>
    </row>
    <row r="196" spans="2:11" ht="15" customHeight="1">
      <c r="B196" s="308"/>
      <c r="C196" s="286" t="s">
        <v>205</v>
      </c>
      <c r="D196" s="286"/>
      <c r="E196" s="286"/>
      <c r="F196" s="307" t="s">
        <v>731</v>
      </c>
      <c r="G196" s="286"/>
      <c r="H196" s="350" t="s">
        <v>206</v>
      </c>
      <c r="I196" s="350"/>
      <c r="J196" s="350"/>
      <c r="K196" s="329"/>
    </row>
    <row r="197" spans="2:11" ht="15" customHeight="1">
      <c r="B197" s="308"/>
      <c r="C197" s="314"/>
      <c r="D197" s="286"/>
      <c r="E197" s="286"/>
      <c r="F197" s="307" t="s">
        <v>732</v>
      </c>
      <c r="G197" s="286"/>
      <c r="H197" s="350" t="s">
        <v>207</v>
      </c>
      <c r="I197" s="350"/>
      <c r="J197" s="350"/>
      <c r="K197" s="329"/>
    </row>
    <row r="198" spans="2:11" ht="15" customHeight="1">
      <c r="B198" s="308"/>
      <c r="C198" s="314"/>
      <c r="D198" s="286"/>
      <c r="E198" s="286"/>
      <c r="F198" s="307" t="s">
        <v>735</v>
      </c>
      <c r="G198" s="286"/>
      <c r="H198" s="350" t="s">
        <v>208</v>
      </c>
      <c r="I198" s="350"/>
      <c r="J198" s="350"/>
      <c r="K198" s="329"/>
    </row>
    <row r="199" spans="2:11" ht="15" customHeight="1">
      <c r="B199" s="308"/>
      <c r="C199" s="286"/>
      <c r="D199" s="286"/>
      <c r="E199" s="286"/>
      <c r="F199" s="307" t="s">
        <v>733</v>
      </c>
      <c r="G199" s="286"/>
      <c r="H199" s="350" t="s">
        <v>209</v>
      </c>
      <c r="I199" s="350"/>
      <c r="J199" s="350"/>
      <c r="K199" s="329"/>
    </row>
    <row r="200" spans="2:11" ht="15" customHeight="1">
      <c r="B200" s="308"/>
      <c r="C200" s="286"/>
      <c r="D200" s="286"/>
      <c r="E200" s="286"/>
      <c r="F200" s="307" t="s">
        <v>734</v>
      </c>
      <c r="G200" s="286"/>
      <c r="H200" s="350" t="s">
        <v>210</v>
      </c>
      <c r="I200" s="350"/>
      <c r="J200" s="350"/>
      <c r="K200" s="329"/>
    </row>
    <row r="201" spans="2:11" ht="15" customHeight="1">
      <c r="B201" s="308"/>
      <c r="C201" s="286"/>
      <c r="D201" s="286"/>
      <c r="E201" s="286"/>
      <c r="F201" s="307"/>
      <c r="G201" s="286"/>
      <c r="H201" s="286"/>
      <c r="I201" s="286"/>
      <c r="J201" s="286"/>
      <c r="K201" s="329"/>
    </row>
    <row r="202" spans="2:11" ht="15" customHeight="1">
      <c r="B202" s="308"/>
      <c r="C202" s="286" t="s">
        <v>158</v>
      </c>
      <c r="D202" s="286"/>
      <c r="E202" s="286"/>
      <c r="F202" s="307" t="s">
        <v>763</v>
      </c>
      <c r="G202" s="286"/>
      <c r="H202" s="350" t="s">
        <v>211</v>
      </c>
      <c r="I202" s="350"/>
      <c r="J202" s="350"/>
      <c r="K202" s="329"/>
    </row>
    <row r="203" spans="2:11" ht="15" customHeight="1">
      <c r="B203" s="308"/>
      <c r="C203" s="314"/>
      <c r="D203" s="286"/>
      <c r="E203" s="286"/>
      <c r="F203" s="307" t="s">
        <v>59</v>
      </c>
      <c r="G203" s="286"/>
      <c r="H203" s="350" t="s">
        <v>60</v>
      </c>
      <c r="I203" s="350"/>
      <c r="J203" s="350"/>
      <c r="K203" s="329"/>
    </row>
    <row r="204" spans="2:11" ht="15" customHeight="1">
      <c r="B204" s="308"/>
      <c r="C204" s="286"/>
      <c r="D204" s="286"/>
      <c r="E204" s="286"/>
      <c r="F204" s="307" t="s">
        <v>57</v>
      </c>
      <c r="G204" s="286"/>
      <c r="H204" s="350" t="s">
        <v>212</v>
      </c>
      <c r="I204" s="350"/>
      <c r="J204" s="350"/>
      <c r="K204" s="329"/>
    </row>
    <row r="205" spans="2:11" ht="15" customHeight="1">
      <c r="B205" s="351"/>
      <c r="C205" s="314"/>
      <c r="D205" s="314"/>
      <c r="E205" s="314"/>
      <c r="F205" s="307" t="s">
        <v>61</v>
      </c>
      <c r="G205" s="292"/>
      <c r="H205" s="352" t="s">
        <v>62</v>
      </c>
      <c r="I205" s="352"/>
      <c r="J205" s="352"/>
      <c r="K205" s="353"/>
    </row>
    <row r="206" spans="2:11" ht="15" customHeight="1">
      <c r="B206" s="351"/>
      <c r="C206" s="314"/>
      <c r="D206" s="314"/>
      <c r="E206" s="314"/>
      <c r="F206" s="307" t="s">
        <v>63</v>
      </c>
      <c r="G206" s="292"/>
      <c r="H206" s="352" t="s">
        <v>213</v>
      </c>
      <c r="I206" s="352"/>
      <c r="J206" s="352"/>
      <c r="K206" s="353"/>
    </row>
    <row r="207" spans="2:11" ht="15" customHeight="1">
      <c r="B207" s="351"/>
      <c r="C207" s="314"/>
      <c r="D207" s="314"/>
      <c r="E207" s="314"/>
      <c r="F207" s="354"/>
      <c r="G207" s="292"/>
      <c r="H207" s="355"/>
      <c r="I207" s="355"/>
      <c r="J207" s="355"/>
      <c r="K207" s="353"/>
    </row>
    <row r="208" spans="2:11" ht="15" customHeight="1">
      <c r="B208" s="351"/>
      <c r="C208" s="286" t="s">
        <v>182</v>
      </c>
      <c r="D208" s="314"/>
      <c r="E208" s="314"/>
      <c r="F208" s="307">
        <v>1</v>
      </c>
      <c r="G208" s="292"/>
      <c r="H208" s="352" t="s">
        <v>214</v>
      </c>
      <c r="I208" s="352"/>
      <c r="J208" s="352"/>
      <c r="K208" s="353"/>
    </row>
    <row r="209" spans="2:11" ht="15" customHeight="1">
      <c r="B209" s="351"/>
      <c r="C209" s="314"/>
      <c r="D209" s="314"/>
      <c r="E209" s="314"/>
      <c r="F209" s="307">
        <v>2</v>
      </c>
      <c r="G209" s="292"/>
      <c r="H209" s="352" t="s">
        <v>215</v>
      </c>
      <c r="I209" s="352"/>
      <c r="J209" s="352"/>
      <c r="K209" s="353"/>
    </row>
    <row r="210" spans="2:11" ht="15" customHeight="1">
      <c r="B210" s="351"/>
      <c r="C210" s="314"/>
      <c r="D210" s="314"/>
      <c r="E210" s="314"/>
      <c r="F210" s="307">
        <v>3</v>
      </c>
      <c r="G210" s="292"/>
      <c r="H210" s="352" t="s">
        <v>216</v>
      </c>
      <c r="I210" s="352"/>
      <c r="J210" s="352"/>
      <c r="K210" s="353"/>
    </row>
    <row r="211" spans="2:11" ht="15" customHeight="1">
      <c r="B211" s="351"/>
      <c r="C211" s="314"/>
      <c r="D211" s="314"/>
      <c r="E211" s="314"/>
      <c r="F211" s="307">
        <v>4</v>
      </c>
      <c r="G211" s="292"/>
      <c r="H211" s="352" t="s">
        <v>217</v>
      </c>
      <c r="I211" s="352"/>
      <c r="J211" s="352"/>
      <c r="K211" s="353"/>
    </row>
    <row r="212" spans="2:11" ht="12.75" customHeight="1">
      <c r="B212" s="356"/>
      <c r="C212" s="357"/>
      <c r="D212" s="357"/>
      <c r="E212" s="357"/>
      <c r="F212" s="357"/>
      <c r="G212" s="357"/>
      <c r="H212" s="357"/>
      <c r="I212" s="357"/>
      <c r="J212" s="357"/>
      <c r="K212" s="358"/>
    </row>
  </sheetData>
  <sheetProtection/>
  <mergeCells count="77">
    <mergeCell ref="C9:J9"/>
    <mergeCell ref="D10:J10"/>
    <mergeCell ref="D13:J13"/>
    <mergeCell ref="C3:J3"/>
    <mergeCell ref="C4:J4"/>
    <mergeCell ref="C6:J6"/>
    <mergeCell ref="C7:J7"/>
    <mergeCell ref="F18:J18"/>
    <mergeCell ref="F21:J21"/>
    <mergeCell ref="D11:J11"/>
    <mergeCell ref="F19:J19"/>
    <mergeCell ref="F20:J20"/>
    <mergeCell ref="D14:J14"/>
    <mergeCell ref="D15:J15"/>
    <mergeCell ref="F16:J16"/>
    <mergeCell ref="F17:J17"/>
    <mergeCell ref="C23:J23"/>
    <mergeCell ref="D25:J25"/>
    <mergeCell ref="D26:J26"/>
    <mergeCell ref="D28:J28"/>
    <mergeCell ref="C24:J24"/>
    <mergeCell ref="E47:J47"/>
    <mergeCell ref="D33:J33"/>
    <mergeCell ref="G34:J34"/>
    <mergeCell ref="G35:J35"/>
    <mergeCell ref="D32:J32"/>
    <mergeCell ref="E48:J48"/>
    <mergeCell ref="G36:J36"/>
    <mergeCell ref="G37:J37"/>
    <mergeCell ref="D29:J29"/>
    <mergeCell ref="D31:J31"/>
    <mergeCell ref="C50:J50"/>
    <mergeCell ref="G38:J38"/>
    <mergeCell ref="G39:J39"/>
    <mergeCell ref="G40:J40"/>
    <mergeCell ref="G41:J41"/>
    <mergeCell ref="G42:J42"/>
    <mergeCell ref="G43:J43"/>
    <mergeCell ref="D45:J45"/>
    <mergeCell ref="E46:J46"/>
    <mergeCell ref="D49:J49"/>
    <mergeCell ref="C52:J52"/>
    <mergeCell ref="C53:J53"/>
    <mergeCell ref="C55:J55"/>
    <mergeCell ref="D56:J56"/>
    <mergeCell ref="D57:J57"/>
    <mergeCell ref="D58:J58"/>
    <mergeCell ref="D60:J60"/>
    <mergeCell ref="D63:J63"/>
    <mergeCell ref="D61:J61"/>
    <mergeCell ref="D59:J59"/>
    <mergeCell ref="D64:J64"/>
    <mergeCell ref="D66:J66"/>
    <mergeCell ref="D65:J65"/>
    <mergeCell ref="C100:J100"/>
    <mergeCell ref="D67:J67"/>
    <mergeCell ref="D68:J68"/>
    <mergeCell ref="C73:J73"/>
    <mergeCell ref="H196:J196"/>
    <mergeCell ref="H194:J194"/>
    <mergeCell ref="C163:J163"/>
    <mergeCell ref="C120:J120"/>
    <mergeCell ref="C145:J145"/>
    <mergeCell ref="C193:J193"/>
    <mergeCell ref="H204:J204"/>
    <mergeCell ref="H199:J199"/>
    <mergeCell ref="H197:J197"/>
    <mergeCell ref="H208:J208"/>
    <mergeCell ref="H205:J205"/>
    <mergeCell ref="H203:J203"/>
    <mergeCell ref="H202:J202"/>
    <mergeCell ref="H200:J200"/>
    <mergeCell ref="H198:J198"/>
    <mergeCell ref="H210:J210"/>
    <mergeCell ref="H211:J211"/>
    <mergeCell ref="H209:J209"/>
    <mergeCell ref="H206:J206"/>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HONZAL\x</dc:creator>
  <cp:keywords/>
  <dc:description/>
  <cp:lastModifiedBy>Ing. Jaroslav Rojt</cp:lastModifiedBy>
  <dcterms:created xsi:type="dcterms:W3CDTF">2017-10-31T08:31:40Z</dcterms:created>
  <dcterms:modified xsi:type="dcterms:W3CDTF">2017-10-31T08:31:47Z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