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Sejbova\Documents\Rok 2018\zakázky\Výtah\"/>
    </mc:Choice>
  </mc:AlternateContent>
  <xr:revisionPtr revIDLastSave="0" documentId="8_{3BC58511-3A29-4A12-9C15-965868A2F410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kapitulace stavby" sheetId="1" r:id="rId1"/>
    <sheet name="HO2401 - Přístavba evakua..." sheetId="2" r:id="rId2"/>
    <sheet name="HO2402 - Zařízení silnopr..." sheetId="3" r:id="rId3"/>
    <sheet name="HO2403 - Vytápění " sheetId="4" r:id="rId4"/>
    <sheet name="HO2404 - VON" sheetId="5" r:id="rId5"/>
    <sheet name="Pokyny pro vyplnění" sheetId="6" r:id="rId6"/>
  </sheets>
  <definedNames>
    <definedName name="_xlnm._FilterDatabase" localSheetId="1" hidden="1">'HO2401 - Přístavba evakua...'!$C$99:$K$1007</definedName>
    <definedName name="_xlnm._FilterDatabase" localSheetId="2" hidden="1">'HO2402 - Zařízení silnopr...'!$C$78:$K$218</definedName>
    <definedName name="_xlnm._FilterDatabase" localSheetId="3" hidden="1">'HO2403 - Vytápění '!$C$82:$K$138</definedName>
    <definedName name="_xlnm._FilterDatabase" localSheetId="4" hidden="1">'HO2404 - VON'!$C$80:$K$92</definedName>
    <definedName name="_xlnm.Print_Titles" localSheetId="1">'HO2401 - Přístavba evakua...'!$99:$99</definedName>
    <definedName name="_xlnm.Print_Titles" localSheetId="2">'HO2402 - Zařízení silnopr...'!$78:$78</definedName>
    <definedName name="_xlnm.Print_Titles" localSheetId="3">'HO2403 - Vytápění '!$82:$82</definedName>
    <definedName name="_xlnm.Print_Titles" localSheetId="4">'HO2404 - VON'!$80:$80</definedName>
    <definedName name="_xlnm.Print_Titles" localSheetId="0">'Rekapitulace stavby'!$49:$49</definedName>
    <definedName name="_xlnm.Print_Area" localSheetId="1">'HO2401 - Přístavba evakua...'!$C$4:$J$36,'HO2401 - Přístavba evakua...'!$C$42:$J$81,'HO2401 - Přístavba evakua...'!$C$87:$K$1007</definedName>
    <definedName name="_xlnm.Print_Area" localSheetId="2">'HO2402 - Zařízení silnopr...'!$C$4:$J$36,'HO2402 - Zařízení silnopr...'!$C$42:$J$60,'HO2402 - Zařízení silnopr...'!$C$66:$K$218</definedName>
    <definedName name="_xlnm.Print_Area" localSheetId="3">'HO2403 - Vytápění '!$C$4:$J$36,'HO2403 - Vytápění '!$C$42:$J$64,'HO2403 - Vytápění '!$C$70:$K$138</definedName>
    <definedName name="_xlnm.Print_Area" localSheetId="4">'HO2404 - VON'!$C$4:$J$36,'HO2404 - VON'!$C$42:$J$62,'HO2404 - VON'!$C$68:$K$92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62913"/>
</workbook>
</file>

<file path=xl/calcChain.xml><?xml version="1.0" encoding="utf-8"?>
<calcChain xmlns="http://schemas.openxmlformats.org/spreadsheetml/2006/main">
  <c r="AY55" i="1" l="1"/>
  <c r="AX55" i="1"/>
  <c r="BI92" i="5"/>
  <c r="BH92" i="5"/>
  <c r="BG92" i="5"/>
  <c r="BE92" i="5"/>
  <c r="T92" i="5"/>
  <c r="T91" i="5" s="1"/>
  <c r="R92" i="5"/>
  <c r="R91" i="5" s="1"/>
  <c r="P92" i="5"/>
  <c r="P91" i="5"/>
  <c r="BK92" i="5"/>
  <c r="BK91" i="5" s="1"/>
  <c r="J91" i="5" s="1"/>
  <c r="J61" i="5" s="1"/>
  <c r="J92" i="5"/>
  <c r="BF92" i="5"/>
  <c r="BI90" i="5"/>
  <c r="BH90" i="5"/>
  <c r="BG90" i="5"/>
  <c r="BE90" i="5"/>
  <c r="T90" i="5"/>
  <c r="T89" i="5"/>
  <c r="R90" i="5"/>
  <c r="R89" i="5" s="1"/>
  <c r="P90" i="5"/>
  <c r="P89" i="5"/>
  <c r="BK90" i="5"/>
  <c r="BK89" i="5" s="1"/>
  <c r="J89" i="5" s="1"/>
  <c r="J60" i="5" s="1"/>
  <c r="J90" i="5"/>
  <c r="BF90" i="5"/>
  <c r="BI88" i="5"/>
  <c r="BH88" i="5"/>
  <c r="BG88" i="5"/>
  <c r="BE88" i="5"/>
  <c r="T88" i="5"/>
  <c r="R88" i="5"/>
  <c r="P88" i="5"/>
  <c r="BK88" i="5"/>
  <c r="J88" i="5"/>
  <c r="BF88" i="5" s="1"/>
  <c r="BI87" i="5"/>
  <c r="BH87" i="5"/>
  <c r="BG87" i="5"/>
  <c r="BE87" i="5"/>
  <c r="T87" i="5"/>
  <c r="T86" i="5" s="1"/>
  <c r="R87" i="5"/>
  <c r="R86" i="5" s="1"/>
  <c r="P87" i="5"/>
  <c r="P86" i="5" s="1"/>
  <c r="BK87" i="5"/>
  <c r="BK86" i="5" s="1"/>
  <c r="J86" i="5" s="1"/>
  <c r="J59" i="5" s="1"/>
  <c r="J87" i="5"/>
  <c r="BF87" i="5"/>
  <c r="BI85" i="5"/>
  <c r="BH85" i="5"/>
  <c r="BG85" i="5"/>
  <c r="BE85" i="5"/>
  <c r="T85" i="5"/>
  <c r="R85" i="5"/>
  <c r="P85" i="5"/>
  <c r="BK85" i="5"/>
  <c r="J85" i="5"/>
  <c r="BF85" i="5" s="1"/>
  <c r="BI84" i="5"/>
  <c r="F34" i="5" s="1"/>
  <c r="BD55" i="1" s="1"/>
  <c r="BH84" i="5"/>
  <c r="F33" i="5"/>
  <c r="BC55" i="1" s="1"/>
  <c r="BG84" i="5"/>
  <c r="F32" i="5" s="1"/>
  <c r="BB55" i="1" s="1"/>
  <c r="BE84" i="5"/>
  <c r="J30" i="5"/>
  <c r="AV55" i="1" s="1"/>
  <c r="F30" i="5"/>
  <c r="AZ55" i="1" s="1"/>
  <c r="T84" i="5"/>
  <c r="T83" i="5" s="1"/>
  <c r="T82" i="5" s="1"/>
  <c r="T81" i="5" s="1"/>
  <c r="R84" i="5"/>
  <c r="R83" i="5" s="1"/>
  <c r="P84" i="5"/>
  <c r="P83" i="5" s="1"/>
  <c r="P82" i="5" s="1"/>
  <c r="P81" i="5" s="1"/>
  <c r="AU55" i="1" s="1"/>
  <c r="BK84" i="5"/>
  <c r="BK83" i="5"/>
  <c r="BK82" i="5" s="1"/>
  <c r="J84" i="5"/>
  <c r="BF84" i="5"/>
  <c r="J31" i="5" s="1"/>
  <c r="AW55" i="1" s="1"/>
  <c r="J77" i="5"/>
  <c r="F77" i="5"/>
  <c r="F75" i="5"/>
  <c r="E73" i="5"/>
  <c r="J51" i="5"/>
  <c r="F51" i="5"/>
  <c r="F49" i="5"/>
  <c r="E47" i="5"/>
  <c r="J18" i="5"/>
  <c r="E18" i="5"/>
  <c r="F52" i="5" s="1"/>
  <c r="F78" i="5"/>
  <c r="J17" i="5"/>
  <c r="J12" i="5"/>
  <c r="J49" i="5" s="1"/>
  <c r="J75" i="5"/>
  <c r="E7" i="5"/>
  <c r="E71" i="5" s="1"/>
  <c r="E45" i="5"/>
  <c r="AY54" i="1"/>
  <c r="AX54" i="1"/>
  <c r="BI138" i="4"/>
  <c r="BH138" i="4"/>
  <c r="BG138" i="4"/>
  <c r="BE138" i="4"/>
  <c r="T138" i="4"/>
  <c r="R138" i="4"/>
  <c r="P138" i="4"/>
  <c r="BK138" i="4"/>
  <c r="J138" i="4"/>
  <c r="BF138" i="4"/>
  <c r="BI137" i="4"/>
  <c r="BH137" i="4"/>
  <c r="BG137" i="4"/>
  <c r="BE137" i="4"/>
  <c r="T137" i="4"/>
  <c r="R137" i="4"/>
  <c r="P137" i="4"/>
  <c r="BK137" i="4"/>
  <c r="J137" i="4"/>
  <c r="BF137" i="4"/>
  <c r="BI136" i="4"/>
  <c r="BH136" i="4"/>
  <c r="BG136" i="4"/>
  <c r="BE136" i="4"/>
  <c r="T136" i="4"/>
  <c r="R136" i="4"/>
  <c r="R133" i="4" s="1"/>
  <c r="P136" i="4"/>
  <c r="BK136" i="4"/>
  <c r="J136" i="4"/>
  <c r="BF136" i="4"/>
  <c r="BI135" i="4"/>
  <c r="BH135" i="4"/>
  <c r="BG135" i="4"/>
  <c r="BE135" i="4"/>
  <c r="T135" i="4"/>
  <c r="R135" i="4"/>
  <c r="P135" i="4"/>
  <c r="BK135" i="4"/>
  <c r="BK133" i="4" s="1"/>
  <c r="J133" i="4" s="1"/>
  <c r="J63" i="4" s="1"/>
  <c r="J135" i="4"/>
  <c r="BF135" i="4"/>
  <c r="BI134" i="4"/>
  <c r="BH134" i="4"/>
  <c r="BG134" i="4"/>
  <c r="BE134" i="4"/>
  <c r="T134" i="4"/>
  <c r="T133" i="4"/>
  <c r="R134" i="4"/>
  <c r="P134" i="4"/>
  <c r="P133" i="4"/>
  <c r="BK134" i="4"/>
  <c r="J134" i="4"/>
  <c r="BF134" i="4" s="1"/>
  <c r="BI131" i="4"/>
  <c r="BH131" i="4"/>
  <c r="BG131" i="4"/>
  <c r="BE131" i="4"/>
  <c r="T131" i="4"/>
  <c r="R131" i="4"/>
  <c r="P131" i="4"/>
  <c r="BK131" i="4"/>
  <c r="J131" i="4"/>
  <c r="BF131" i="4"/>
  <c r="BI130" i="4"/>
  <c r="BH130" i="4"/>
  <c r="BG130" i="4"/>
  <c r="BE130" i="4"/>
  <c r="T130" i="4"/>
  <c r="R130" i="4"/>
  <c r="P130" i="4"/>
  <c r="BK130" i="4"/>
  <c r="J130" i="4"/>
  <c r="BF130" i="4"/>
  <c r="BI129" i="4"/>
  <c r="BH129" i="4"/>
  <c r="BG129" i="4"/>
  <c r="BE129" i="4"/>
  <c r="T129" i="4"/>
  <c r="R129" i="4"/>
  <c r="P129" i="4"/>
  <c r="BK129" i="4"/>
  <c r="J129" i="4"/>
  <c r="BF129" i="4"/>
  <c r="BI128" i="4"/>
  <c r="BH128" i="4"/>
  <c r="BG128" i="4"/>
  <c r="BE128" i="4"/>
  <c r="T128" i="4"/>
  <c r="R128" i="4"/>
  <c r="P128" i="4"/>
  <c r="BK128" i="4"/>
  <c r="J128" i="4"/>
  <c r="BF128" i="4"/>
  <c r="BI127" i="4"/>
  <c r="BH127" i="4"/>
  <c r="BG127" i="4"/>
  <c r="BE127" i="4"/>
  <c r="T127" i="4"/>
  <c r="R127" i="4"/>
  <c r="P127" i="4"/>
  <c r="BK127" i="4"/>
  <c r="J127" i="4"/>
  <c r="BF127" i="4"/>
  <c r="BI126" i="4"/>
  <c r="BH126" i="4"/>
  <c r="BG126" i="4"/>
  <c r="BE126" i="4"/>
  <c r="T126" i="4"/>
  <c r="R126" i="4"/>
  <c r="P126" i="4"/>
  <c r="BK126" i="4"/>
  <c r="J126" i="4"/>
  <c r="BF126" i="4"/>
  <c r="BI125" i="4"/>
  <c r="BH125" i="4"/>
  <c r="BG125" i="4"/>
  <c r="BE125" i="4"/>
  <c r="T125" i="4"/>
  <c r="R125" i="4"/>
  <c r="R122" i="4" s="1"/>
  <c r="P125" i="4"/>
  <c r="BK125" i="4"/>
  <c r="J125" i="4"/>
  <c r="BF125" i="4"/>
  <c r="BI124" i="4"/>
  <c r="BH124" i="4"/>
  <c r="BG124" i="4"/>
  <c r="BE124" i="4"/>
  <c r="T124" i="4"/>
  <c r="R124" i="4"/>
  <c r="P124" i="4"/>
  <c r="BK124" i="4"/>
  <c r="BK122" i="4" s="1"/>
  <c r="J122" i="4" s="1"/>
  <c r="J62" i="4" s="1"/>
  <c r="J124" i="4"/>
  <c r="BF124" i="4"/>
  <c r="BI123" i="4"/>
  <c r="BH123" i="4"/>
  <c r="BG123" i="4"/>
  <c r="BE123" i="4"/>
  <c r="T123" i="4"/>
  <c r="T122" i="4"/>
  <c r="R123" i="4"/>
  <c r="P123" i="4"/>
  <c r="P122" i="4"/>
  <c r="BK123" i="4"/>
  <c r="J123" i="4"/>
  <c r="BF123" i="4" s="1"/>
  <c r="BI120" i="4"/>
  <c r="BH120" i="4"/>
  <c r="BG120" i="4"/>
  <c r="BE120" i="4"/>
  <c r="T120" i="4"/>
  <c r="R120" i="4"/>
  <c r="P120" i="4"/>
  <c r="BK120" i="4"/>
  <c r="J120" i="4"/>
  <c r="BF120" i="4"/>
  <c r="BI119" i="4"/>
  <c r="BH119" i="4"/>
  <c r="BG119" i="4"/>
  <c r="BE119" i="4"/>
  <c r="T119" i="4"/>
  <c r="R119" i="4"/>
  <c r="P119" i="4"/>
  <c r="BK119" i="4"/>
  <c r="J119" i="4"/>
  <c r="BF119" i="4"/>
  <c r="BI118" i="4"/>
  <c r="BH118" i="4"/>
  <c r="BG118" i="4"/>
  <c r="BE118" i="4"/>
  <c r="T118" i="4"/>
  <c r="R118" i="4"/>
  <c r="P118" i="4"/>
  <c r="BK118" i="4"/>
  <c r="J118" i="4"/>
  <c r="BF118" i="4"/>
  <c r="BI117" i="4"/>
  <c r="BH117" i="4"/>
  <c r="BG117" i="4"/>
  <c r="BE117" i="4"/>
  <c r="T117" i="4"/>
  <c r="R117" i="4"/>
  <c r="P117" i="4"/>
  <c r="BK117" i="4"/>
  <c r="J117" i="4"/>
  <c r="BF117" i="4"/>
  <c r="BI116" i="4"/>
  <c r="BH116" i="4"/>
  <c r="BG116" i="4"/>
  <c r="BE116" i="4"/>
  <c r="T116" i="4"/>
  <c r="R116" i="4"/>
  <c r="P116" i="4"/>
  <c r="BK116" i="4"/>
  <c r="J116" i="4"/>
  <c r="BF116" i="4"/>
  <c r="BI115" i="4"/>
  <c r="BH115" i="4"/>
  <c r="BG115" i="4"/>
  <c r="BE115" i="4"/>
  <c r="T115" i="4"/>
  <c r="R115" i="4"/>
  <c r="P115" i="4"/>
  <c r="BK115" i="4"/>
  <c r="J115" i="4"/>
  <c r="BF115" i="4"/>
  <c r="BI114" i="4"/>
  <c r="BH114" i="4"/>
  <c r="BG114" i="4"/>
  <c r="BE114" i="4"/>
  <c r="T114" i="4"/>
  <c r="R114" i="4"/>
  <c r="P114" i="4"/>
  <c r="BK114" i="4"/>
  <c r="J114" i="4"/>
  <c r="BF114" i="4"/>
  <c r="BI113" i="4"/>
  <c r="BH113" i="4"/>
  <c r="BG113" i="4"/>
  <c r="BE113" i="4"/>
  <c r="T113" i="4"/>
  <c r="R113" i="4"/>
  <c r="P113" i="4"/>
  <c r="BK113" i="4"/>
  <c r="J113" i="4"/>
  <c r="BF113" i="4"/>
  <c r="BI112" i="4"/>
  <c r="BH112" i="4"/>
  <c r="BG112" i="4"/>
  <c r="BE112" i="4"/>
  <c r="T112" i="4"/>
  <c r="R112" i="4"/>
  <c r="P112" i="4"/>
  <c r="BK112" i="4"/>
  <c r="J112" i="4"/>
  <c r="BF112" i="4"/>
  <c r="BI111" i="4"/>
  <c r="BH111" i="4"/>
  <c r="BG111" i="4"/>
  <c r="BE111" i="4"/>
  <c r="T111" i="4"/>
  <c r="R111" i="4"/>
  <c r="P111" i="4"/>
  <c r="BK111" i="4"/>
  <c r="J111" i="4"/>
  <c r="BF111" i="4"/>
  <c r="BI110" i="4"/>
  <c r="BH110" i="4"/>
  <c r="BG110" i="4"/>
  <c r="BE110" i="4"/>
  <c r="T110" i="4"/>
  <c r="R110" i="4"/>
  <c r="R107" i="4" s="1"/>
  <c r="P110" i="4"/>
  <c r="BK110" i="4"/>
  <c r="J110" i="4"/>
  <c r="BF110" i="4"/>
  <c r="BI109" i="4"/>
  <c r="BH109" i="4"/>
  <c r="BG109" i="4"/>
  <c r="BE109" i="4"/>
  <c r="T109" i="4"/>
  <c r="R109" i="4"/>
  <c r="P109" i="4"/>
  <c r="BK109" i="4"/>
  <c r="BK107" i="4" s="1"/>
  <c r="J107" i="4" s="1"/>
  <c r="J61" i="4" s="1"/>
  <c r="J109" i="4"/>
  <c r="BF109" i="4"/>
  <c r="BI108" i="4"/>
  <c r="BH108" i="4"/>
  <c r="BG108" i="4"/>
  <c r="BE108" i="4"/>
  <c r="T108" i="4"/>
  <c r="T107" i="4"/>
  <c r="R108" i="4"/>
  <c r="P108" i="4"/>
  <c r="P107" i="4"/>
  <c r="BK108" i="4"/>
  <c r="J108" i="4"/>
  <c r="BF108" i="4" s="1"/>
  <c r="BI105" i="4"/>
  <c r="BH105" i="4"/>
  <c r="BG105" i="4"/>
  <c r="BE105" i="4"/>
  <c r="T105" i="4"/>
  <c r="R105" i="4"/>
  <c r="P105" i="4"/>
  <c r="BK105" i="4"/>
  <c r="J105" i="4"/>
  <c r="BF105" i="4"/>
  <c r="BI104" i="4"/>
  <c r="BH104" i="4"/>
  <c r="BG104" i="4"/>
  <c r="BE104" i="4"/>
  <c r="T104" i="4"/>
  <c r="R104" i="4"/>
  <c r="P104" i="4"/>
  <c r="BK104" i="4"/>
  <c r="J104" i="4"/>
  <c r="BF104" i="4"/>
  <c r="BI103" i="4"/>
  <c r="BH103" i="4"/>
  <c r="BG103" i="4"/>
  <c r="BE103" i="4"/>
  <c r="T103" i="4"/>
  <c r="R103" i="4"/>
  <c r="P103" i="4"/>
  <c r="BK103" i="4"/>
  <c r="J103" i="4"/>
  <c r="BF103" i="4"/>
  <c r="BI102" i="4"/>
  <c r="BH102" i="4"/>
  <c r="BG102" i="4"/>
  <c r="BE102" i="4"/>
  <c r="T102" i="4"/>
  <c r="R102" i="4"/>
  <c r="P102" i="4"/>
  <c r="BK102" i="4"/>
  <c r="J102" i="4"/>
  <c r="BF102" i="4"/>
  <c r="BI101" i="4"/>
  <c r="BH101" i="4"/>
  <c r="BG101" i="4"/>
  <c r="BE101" i="4"/>
  <c r="T101" i="4"/>
  <c r="R101" i="4"/>
  <c r="P101" i="4"/>
  <c r="BK101" i="4"/>
  <c r="J101" i="4"/>
  <c r="BF101" i="4"/>
  <c r="BI100" i="4"/>
  <c r="BH100" i="4"/>
  <c r="BG100" i="4"/>
  <c r="BE100" i="4"/>
  <c r="T100" i="4"/>
  <c r="R100" i="4"/>
  <c r="P100" i="4"/>
  <c r="BK100" i="4"/>
  <c r="J100" i="4"/>
  <c r="BF100" i="4"/>
  <c r="BI99" i="4"/>
  <c r="BH99" i="4"/>
  <c r="BG99" i="4"/>
  <c r="BE99" i="4"/>
  <c r="T99" i="4"/>
  <c r="R99" i="4"/>
  <c r="P99" i="4"/>
  <c r="BK99" i="4"/>
  <c r="J99" i="4"/>
  <c r="BF99" i="4"/>
  <c r="BI98" i="4"/>
  <c r="BH98" i="4"/>
  <c r="BG98" i="4"/>
  <c r="BE98" i="4"/>
  <c r="T98" i="4"/>
  <c r="T97" i="4"/>
  <c r="R98" i="4"/>
  <c r="R97" i="4"/>
  <c r="P98" i="4"/>
  <c r="P97" i="4"/>
  <c r="BK98" i="4"/>
  <c r="BK97" i="4"/>
  <c r="J97" i="4" s="1"/>
  <c r="J60" i="4" s="1"/>
  <c r="J98" i="4"/>
  <c r="BF98" i="4" s="1"/>
  <c r="BI96" i="4"/>
  <c r="BH96" i="4"/>
  <c r="BG96" i="4"/>
  <c r="BE96" i="4"/>
  <c r="T96" i="4"/>
  <c r="T95" i="4"/>
  <c r="R96" i="4"/>
  <c r="R95" i="4"/>
  <c r="P96" i="4"/>
  <c r="P95" i="4"/>
  <c r="BK96" i="4"/>
  <c r="BK95" i="4"/>
  <c r="J95" i="4" s="1"/>
  <c r="J96" i="4"/>
  <c r="BF96" i="4" s="1"/>
  <c r="J59" i="4"/>
  <c r="BI93" i="4"/>
  <c r="BH93" i="4"/>
  <c r="BG93" i="4"/>
  <c r="BE93" i="4"/>
  <c r="T93" i="4"/>
  <c r="R93" i="4"/>
  <c r="P93" i="4"/>
  <c r="BK93" i="4"/>
  <c r="J93" i="4"/>
  <c r="BF93" i="4"/>
  <c r="BI92" i="4"/>
  <c r="BH92" i="4"/>
  <c r="BG92" i="4"/>
  <c r="BE92" i="4"/>
  <c r="T92" i="4"/>
  <c r="R92" i="4"/>
  <c r="P92" i="4"/>
  <c r="BK92" i="4"/>
  <c r="J92" i="4"/>
  <c r="BF92" i="4"/>
  <c r="BI91" i="4"/>
  <c r="BH91" i="4"/>
  <c r="BG91" i="4"/>
  <c r="BE91" i="4"/>
  <c r="T91" i="4"/>
  <c r="R91" i="4"/>
  <c r="P91" i="4"/>
  <c r="BK91" i="4"/>
  <c r="J91" i="4"/>
  <c r="BF91" i="4"/>
  <c r="BI90" i="4"/>
  <c r="BH90" i="4"/>
  <c r="BG90" i="4"/>
  <c r="BE90" i="4"/>
  <c r="T90" i="4"/>
  <c r="R90" i="4"/>
  <c r="P90" i="4"/>
  <c r="BK90" i="4"/>
  <c r="J90" i="4"/>
  <c r="BF90" i="4"/>
  <c r="BI89" i="4"/>
  <c r="BH89" i="4"/>
  <c r="BG89" i="4"/>
  <c r="BE89" i="4"/>
  <c r="T89" i="4"/>
  <c r="R89" i="4"/>
  <c r="P89" i="4"/>
  <c r="BK89" i="4"/>
  <c r="J89" i="4"/>
  <c r="BF89" i="4"/>
  <c r="BI88" i="4"/>
  <c r="BH88" i="4"/>
  <c r="BG88" i="4"/>
  <c r="BE88" i="4"/>
  <c r="T88" i="4"/>
  <c r="R88" i="4"/>
  <c r="R85" i="4" s="1"/>
  <c r="R84" i="4" s="1"/>
  <c r="R83" i="4" s="1"/>
  <c r="P88" i="4"/>
  <c r="BK88" i="4"/>
  <c r="J88" i="4"/>
  <c r="BF88" i="4"/>
  <c r="J31" i="4" s="1"/>
  <c r="AW54" i="1" s="1"/>
  <c r="BI86" i="4"/>
  <c r="F34" i="4"/>
  <c r="BD54" i="1" s="1"/>
  <c r="BH86" i="4"/>
  <c r="BG86" i="4"/>
  <c r="F32" i="4"/>
  <c r="BB54" i="1" s="1"/>
  <c r="BE86" i="4"/>
  <c r="T86" i="4"/>
  <c r="T85" i="4"/>
  <c r="T84" i="4" s="1"/>
  <c r="T83" i="4" s="1"/>
  <c r="R86" i="4"/>
  <c r="P86" i="4"/>
  <c r="P85" i="4"/>
  <c r="BK86" i="4"/>
  <c r="J86" i="4"/>
  <c r="BF86" i="4"/>
  <c r="J79" i="4"/>
  <c r="F79" i="4"/>
  <c r="F77" i="4"/>
  <c r="E75" i="4"/>
  <c r="J51" i="4"/>
  <c r="F51" i="4"/>
  <c r="F49" i="4"/>
  <c r="E47" i="4"/>
  <c r="J18" i="4"/>
  <c r="E18" i="4"/>
  <c r="J17" i="4"/>
  <c r="J12" i="4"/>
  <c r="E7" i="4"/>
  <c r="E45" i="4" s="1"/>
  <c r="E73" i="4"/>
  <c r="AY53" i="1"/>
  <c r="AX53" i="1"/>
  <c r="BI218" i="3"/>
  <c r="BH218" i="3"/>
  <c r="BG218" i="3"/>
  <c r="BE218" i="3"/>
  <c r="T218" i="3"/>
  <c r="R218" i="3"/>
  <c r="P218" i="3"/>
  <c r="BK218" i="3"/>
  <c r="J218" i="3"/>
  <c r="BF218" i="3" s="1"/>
  <c r="BI217" i="3"/>
  <c r="BH217" i="3"/>
  <c r="BG217" i="3"/>
  <c r="BE217" i="3"/>
  <c r="T217" i="3"/>
  <c r="R217" i="3"/>
  <c r="P217" i="3"/>
  <c r="BK217" i="3"/>
  <c r="J217" i="3"/>
  <c r="BF217" i="3"/>
  <c r="BI216" i="3"/>
  <c r="BH216" i="3"/>
  <c r="BG216" i="3"/>
  <c r="BE216" i="3"/>
  <c r="T216" i="3"/>
  <c r="R216" i="3"/>
  <c r="P216" i="3"/>
  <c r="BK216" i="3"/>
  <c r="J216" i="3"/>
  <c r="BF216" i="3" s="1"/>
  <c r="BI215" i="3"/>
  <c r="BH215" i="3"/>
  <c r="BG215" i="3"/>
  <c r="BE215" i="3"/>
  <c r="T215" i="3"/>
  <c r="R215" i="3"/>
  <c r="P215" i="3"/>
  <c r="BK215" i="3"/>
  <c r="J215" i="3"/>
  <c r="BF215" i="3"/>
  <c r="BI214" i="3"/>
  <c r="BH214" i="3"/>
  <c r="BG214" i="3"/>
  <c r="BE214" i="3"/>
  <c r="T214" i="3"/>
  <c r="R214" i="3"/>
  <c r="P214" i="3"/>
  <c r="BK214" i="3"/>
  <c r="J214" i="3"/>
  <c r="BF214" i="3" s="1"/>
  <c r="BI213" i="3"/>
  <c r="BH213" i="3"/>
  <c r="BG213" i="3"/>
  <c r="BE213" i="3"/>
  <c r="T213" i="3"/>
  <c r="R213" i="3"/>
  <c r="P213" i="3"/>
  <c r="BK213" i="3"/>
  <c r="J213" i="3"/>
  <c r="BF213" i="3"/>
  <c r="BI212" i="3"/>
  <c r="BH212" i="3"/>
  <c r="BG212" i="3"/>
  <c r="BE212" i="3"/>
  <c r="T212" i="3"/>
  <c r="R212" i="3"/>
  <c r="P212" i="3"/>
  <c r="BK212" i="3"/>
  <c r="J212" i="3"/>
  <c r="BF212" i="3" s="1"/>
  <c r="BI211" i="3"/>
  <c r="BH211" i="3"/>
  <c r="BG211" i="3"/>
  <c r="BE211" i="3"/>
  <c r="T211" i="3"/>
  <c r="R211" i="3"/>
  <c r="P211" i="3"/>
  <c r="BK211" i="3"/>
  <c r="J211" i="3"/>
  <c r="BF211" i="3"/>
  <c r="BI210" i="3"/>
  <c r="BH210" i="3"/>
  <c r="BG210" i="3"/>
  <c r="BE210" i="3"/>
  <c r="T210" i="3"/>
  <c r="R210" i="3"/>
  <c r="P210" i="3"/>
  <c r="BK210" i="3"/>
  <c r="J210" i="3"/>
  <c r="BF210" i="3" s="1"/>
  <c r="BI209" i="3"/>
  <c r="BH209" i="3"/>
  <c r="BG209" i="3"/>
  <c r="BE209" i="3"/>
  <c r="T209" i="3"/>
  <c r="R209" i="3"/>
  <c r="P209" i="3"/>
  <c r="BK209" i="3"/>
  <c r="J209" i="3"/>
  <c r="BF209" i="3"/>
  <c r="BI208" i="3"/>
  <c r="BH208" i="3"/>
  <c r="BG208" i="3"/>
  <c r="BE208" i="3"/>
  <c r="T208" i="3"/>
  <c r="R208" i="3"/>
  <c r="P208" i="3"/>
  <c r="BK208" i="3"/>
  <c r="J208" i="3"/>
  <c r="BF208" i="3" s="1"/>
  <c r="BI207" i="3"/>
  <c r="BH207" i="3"/>
  <c r="BG207" i="3"/>
  <c r="BE207" i="3"/>
  <c r="T207" i="3"/>
  <c r="R207" i="3"/>
  <c r="P207" i="3"/>
  <c r="BK207" i="3"/>
  <c r="J207" i="3"/>
  <c r="BF207" i="3"/>
  <c r="BI206" i="3"/>
  <c r="BH206" i="3"/>
  <c r="BG206" i="3"/>
  <c r="BE206" i="3"/>
  <c r="T206" i="3"/>
  <c r="R206" i="3"/>
  <c r="P206" i="3"/>
  <c r="BK206" i="3"/>
  <c r="J206" i="3"/>
  <c r="BF206" i="3" s="1"/>
  <c r="BI205" i="3"/>
  <c r="BH205" i="3"/>
  <c r="BG205" i="3"/>
  <c r="BE205" i="3"/>
  <c r="T205" i="3"/>
  <c r="R205" i="3"/>
  <c r="P205" i="3"/>
  <c r="BK205" i="3"/>
  <c r="J205" i="3"/>
  <c r="BF205" i="3"/>
  <c r="BI204" i="3"/>
  <c r="BH204" i="3"/>
  <c r="BG204" i="3"/>
  <c r="BE204" i="3"/>
  <c r="T204" i="3"/>
  <c r="R204" i="3"/>
  <c r="P204" i="3"/>
  <c r="BK204" i="3"/>
  <c r="J204" i="3"/>
  <c r="BF204" i="3" s="1"/>
  <c r="BI203" i="3"/>
  <c r="BH203" i="3"/>
  <c r="BG203" i="3"/>
  <c r="BE203" i="3"/>
  <c r="T203" i="3"/>
  <c r="R203" i="3"/>
  <c r="P203" i="3"/>
  <c r="BK203" i="3"/>
  <c r="J203" i="3"/>
  <c r="BF203" i="3"/>
  <c r="BI202" i="3"/>
  <c r="BH202" i="3"/>
  <c r="BG202" i="3"/>
  <c r="BE202" i="3"/>
  <c r="T202" i="3"/>
  <c r="R202" i="3"/>
  <c r="P202" i="3"/>
  <c r="BK202" i="3"/>
  <c r="J202" i="3"/>
  <c r="BF202" i="3" s="1"/>
  <c r="BI201" i="3"/>
  <c r="BH201" i="3"/>
  <c r="BG201" i="3"/>
  <c r="BE201" i="3"/>
  <c r="T201" i="3"/>
  <c r="R201" i="3"/>
  <c r="P201" i="3"/>
  <c r="BK201" i="3"/>
  <c r="J201" i="3"/>
  <c r="BF201" i="3"/>
  <c r="BI200" i="3"/>
  <c r="BH200" i="3"/>
  <c r="BG200" i="3"/>
  <c r="BE200" i="3"/>
  <c r="T200" i="3"/>
  <c r="R200" i="3"/>
  <c r="P200" i="3"/>
  <c r="BK200" i="3"/>
  <c r="J200" i="3"/>
  <c r="BF200" i="3" s="1"/>
  <c r="BI196" i="3"/>
  <c r="BH196" i="3"/>
  <c r="BG196" i="3"/>
  <c r="BE196" i="3"/>
  <c r="T196" i="3"/>
  <c r="R196" i="3"/>
  <c r="P196" i="3"/>
  <c r="BK196" i="3"/>
  <c r="J196" i="3"/>
  <c r="BF196" i="3"/>
  <c r="BI195" i="3"/>
  <c r="BH195" i="3"/>
  <c r="BG195" i="3"/>
  <c r="BE195" i="3"/>
  <c r="T195" i="3"/>
  <c r="R195" i="3"/>
  <c r="P195" i="3"/>
  <c r="BK195" i="3"/>
  <c r="J195" i="3"/>
  <c r="BF195" i="3" s="1"/>
  <c r="BI194" i="3"/>
  <c r="BH194" i="3"/>
  <c r="BG194" i="3"/>
  <c r="BE194" i="3"/>
  <c r="T194" i="3"/>
  <c r="R194" i="3"/>
  <c r="P194" i="3"/>
  <c r="BK194" i="3"/>
  <c r="J194" i="3"/>
  <c r="BF194" i="3"/>
  <c r="BI192" i="3"/>
  <c r="BH192" i="3"/>
  <c r="BG192" i="3"/>
  <c r="BE192" i="3"/>
  <c r="T192" i="3"/>
  <c r="R192" i="3"/>
  <c r="P192" i="3"/>
  <c r="BK192" i="3"/>
  <c r="J192" i="3"/>
  <c r="BF192" i="3" s="1"/>
  <c r="BI191" i="3"/>
  <c r="BH191" i="3"/>
  <c r="BG191" i="3"/>
  <c r="BE191" i="3"/>
  <c r="T191" i="3"/>
  <c r="R191" i="3"/>
  <c r="P191" i="3"/>
  <c r="BK191" i="3"/>
  <c r="J191" i="3"/>
  <c r="BF191" i="3"/>
  <c r="BI190" i="3"/>
  <c r="BH190" i="3"/>
  <c r="BG190" i="3"/>
  <c r="BE190" i="3"/>
  <c r="T190" i="3"/>
  <c r="R190" i="3"/>
  <c r="P190" i="3"/>
  <c r="BK190" i="3"/>
  <c r="J190" i="3"/>
  <c r="BF190" i="3" s="1"/>
  <c r="BI189" i="3"/>
  <c r="BH189" i="3"/>
  <c r="BG189" i="3"/>
  <c r="BE189" i="3"/>
  <c r="T189" i="3"/>
  <c r="R189" i="3"/>
  <c r="P189" i="3"/>
  <c r="BK189" i="3"/>
  <c r="J189" i="3"/>
  <c r="BF189" i="3"/>
  <c r="BI188" i="3"/>
  <c r="BH188" i="3"/>
  <c r="BG188" i="3"/>
  <c r="BE188" i="3"/>
  <c r="T188" i="3"/>
  <c r="R188" i="3"/>
  <c r="P188" i="3"/>
  <c r="BK188" i="3"/>
  <c r="J188" i="3"/>
  <c r="BF188" i="3" s="1"/>
  <c r="BI187" i="3"/>
  <c r="BH187" i="3"/>
  <c r="BG187" i="3"/>
  <c r="BE187" i="3"/>
  <c r="T187" i="3"/>
  <c r="R187" i="3"/>
  <c r="P187" i="3"/>
  <c r="BK187" i="3"/>
  <c r="J187" i="3"/>
  <c r="BF187" i="3"/>
  <c r="BI186" i="3"/>
  <c r="BH186" i="3"/>
  <c r="BG186" i="3"/>
  <c r="BE186" i="3"/>
  <c r="T186" i="3"/>
  <c r="R186" i="3"/>
  <c r="P186" i="3"/>
  <c r="BK186" i="3"/>
  <c r="J186" i="3"/>
  <c r="BF186" i="3" s="1"/>
  <c r="BI185" i="3"/>
  <c r="BH185" i="3"/>
  <c r="BG185" i="3"/>
  <c r="BE185" i="3"/>
  <c r="T185" i="3"/>
  <c r="R185" i="3"/>
  <c r="P185" i="3"/>
  <c r="BK185" i="3"/>
  <c r="J185" i="3"/>
  <c r="BF185" i="3"/>
  <c r="BI184" i="3"/>
  <c r="BH184" i="3"/>
  <c r="BG184" i="3"/>
  <c r="BE184" i="3"/>
  <c r="T184" i="3"/>
  <c r="R184" i="3"/>
  <c r="P184" i="3"/>
  <c r="BK184" i="3"/>
  <c r="J184" i="3"/>
  <c r="BF184" i="3" s="1"/>
  <c r="BI183" i="3"/>
  <c r="BH183" i="3"/>
  <c r="BG183" i="3"/>
  <c r="BE183" i="3"/>
  <c r="T183" i="3"/>
  <c r="R183" i="3"/>
  <c r="P183" i="3"/>
  <c r="BK183" i="3"/>
  <c r="J183" i="3"/>
  <c r="BF183" i="3"/>
  <c r="BI182" i="3"/>
  <c r="BH182" i="3"/>
  <c r="BG182" i="3"/>
  <c r="BE182" i="3"/>
  <c r="T182" i="3"/>
  <c r="R182" i="3"/>
  <c r="P182" i="3"/>
  <c r="BK182" i="3"/>
  <c r="J182" i="3"/>
  <c r="BF182" i="3" s="1"/>
  <c r="BI181" i="3"/>
  <c r="BH181" i="3"/>
  <c r="BG181" i="3"/>
  <c r="BE181" i="3"/>
  <c r="T181" i="3"/>
  <c r="R181" i="3"/>
  <c r="P181" i="3"/>
  <c r="BK181" i="3"/>
  <c r="J181" i="3"/>
  <c r="BF181" i="3"/>
  <c r="BI180" i="3"/>
  <c r="BH180" i="3"/>
  <c r="BG180" i="3"/>
  <c r="BE180" i="3"/>
  <c r="T180" i="3"/>
  <c r="R180" i="3"/>
  <c r="P180" i="3"/>
  <c r="BK180" i="3"/>
  <c r="J180" i="3"/>
  <c r="BF180" i="3" s="1"/>
  <c r="BI179" i="3"/>
  <c r="BH179" i="3"/>
  <c r="BG179" i="3"/>
  <c r="BE179" i="3"/>
  <c r="T179" i="3"/>
  <c r="R179" i="3"/>
  <c r="P179" i="3"/>
  <c r="BK179" i="3"/>
  <c r="J179" i="3"/>
  <c r="BF179" i="3"/>
  <c r="BI178" i="3"/>
  <c r="BH178" i="3"/>
  <c r="BG178" i="3"/>
  <c r="BE178" i="3"/>
  <c r="T178" i="3"/>
  <c r="R178" i="3"/>
  <c r="P178" i="3"/>
  <c r="BK178" i="3"/>
  <c r="J178" i="3"/>
  <c r="BF178" i="3" s="1"/>
  <c r="BI177" i="3"/>
  <c r="BH177" i="3"/>
  <c r="BG177" i="3"/>
  <c r="BE177" i="3"/>
  <c r="T177" i="3"/>
  <c r="R177" i="3"/>
  <c r="P177" i="3"/>
  <c r="BK177" i="3"/>
  <c r="J177" i="3"/>
  <c r="BF177" i="3"/>
  <c r="BI176" i="3"/>
  <c r="BH176" i="3"/>
  <c r="BG176" i="3"/>
  <c r="BE176" i="3"/>
  <c r="T176" i="3"/>
  <c r="R176" i="3"/>
  <c r="P176" i="3"/>
  <c r="BK176" i="3"/>
  <c r="J176" i="3"/>
  <c r="BF176" i="3" s="1"/>
  <c r="BI175" i="3"/>
  <c r="BH175" i="3"/>
  <c r="BG175" i="3"/>
  <c r="BE175" i="3"/>
  <c r="T175" i="3"/>
  <c r="R175" i="3"/>
  <c r="P175" i="3"/>
  <c r="BK175" i="3"/>
  <c r="J175" i="3"/>
  <c r="BF175" i="3"/>
  <c r="BI174" i="3"/>
  <c r="BH174" i="3"/>
  <c r="BG174" i="3"/>
  <c r="BE174" i="3"/>
  <c r="T174" i="3"/>
  <c r="R174" i="3"/>
  <c r="P174" i="3"/>
  <c r="BK174" i="3"/>
  <c r="J174" i="3"/>
  <c r="BF174" i="3" s="1"/>
  <c r="BI173" i="3"/>
  <c r="BH173" i="3"/>
  <c r="BG173" i="3"/>
  <c r="BE173" i="3"/>
  <c r="T173" i="3"/>
  <c r="R173" i="3"/>
  <c r="P173" i="3"/>
  <c r="BK173" i="3"/>
  <c r="J173" i="3"/>
  <c r="BF173" i="3"/>
  <c r="BI172" i="3"/>
  <c r="BH172" i="3"/>
  <c r="BG172" i="3"/>
  <c r="BE172" i="3"/>
  <c r="T172" i="3"/>
  <c r="R172" i="3"/>
  <c r="P172" i="3"/>
  <c r="BK172" i="3"/>
  <c r="J172" i="3"/>
  <c r="BF172" i="3" s="1"/>
  <c r="BI171" i="3"/>
  <c r="BH171" i="3"/>
  <c r="BG171" i="3"/>
  <c r="BE171" i="3"/>
  <c r="T171" i="3"/>
  <c r="R171" i="3"/>
  <c r="P171" i="3"/>
  <c r="BK171" i="3"/>
  <c r="J171" i="3"/>
  <c r="BF171" i="3"/>
  <c r="BI170" i="3"/>
  <c r="BH170" i="3"/>
  <c r="BG170" i="3"/>
  <c r="BE170" i="3"/>
  <c r="T170" i="3"/>
  <c r="R170" i="3"/>
  <c r="P170" i="3"/>
  <c r="BK170" i="3"/>
  <c r="J170" i="3"/>
  <c r="BF170" i="3" s="1"/>
  <c r="BI169" i="3"/>
  <c r="BH169" i="3"/>
  <c r="BG169" i="3"/>
  <c r="BE169" i="3"/>
  <c r="T169" i="3"/>
  <c r="R169" i="3"/>
  <c r="P169" i="3"/>
  <c r="BK169" i="3"/>
  <c r="J169" i="3"/>
  <c r="BF169" i="3"/>
  <c r="BI168" i="3"/>
  <c r="BH168" i="3"/>
  <c r="BG168" i="3"/>
  <c r="BE168" i="3"/>
  <c r="T168" i="3"/>
  <c r="R168" i="3"/>
  <c r="P168" i="3"/>
  <c r="BK168" i="3"/>
  <c r="J168" i="3"/>
  <c r="BF168" i="3" s="1"/>
  <c r="BI167" i="3"/>
  <c r="BH167" i="3"/>
  <c r="BG167" i="3"/>
  <c r="BE167" i="3"/>
  <c r="T167" i="3"/>
  <c r="R167" i="3"/>
  <c r="P167" i="3"/>
  <c r="BK167" i="3"/>
  <c r="J167" i="3"/>
  <c r="BF167" i="3"/>
  <c r="BI166" i="3"/>
  <c r="BH166" i="3"/>
  <c r="BG166" i="3"/>
  <c r="BE166" i="3"/>
  <c r="T166" i="3"/>
  <c r="R166" i="3"/>
  <c r="P166" i="3"/>
  <c r="BK166" i="3"/>
  <c r="J166" i="3"/>
  <c r="BF166" i="3" s="1"/>
  <c r="BI165" i="3"/>
  <c r="BH165" i="3"/>
  <c r="BG165" i="3"/>
  <c r="BE165" i="3"/>
  <c r="T165" i="3"/>
  <c r="R165" i="3"/>
  <c r="P165" i="3"/>
  <c r="BK165" i="3"/>
  <c r="J165" i="3"/>
  <c r="BF165" i="3"/>
  <c r="BI164" i="3"/>
  <c r="BH164" i="3"/>
  <c r="BG164" i="3"/>
  <c r="BE164" i="3"/>
  <c r="T164" i="3"/>
  <c r="R164" i="3"/>
  <c r="P164" i="3"/>
  <c r="BK164" i="3"/>
  <c r="J164" i="3"/>
  <c r="BF164" i="3" s="1"/>
  <c r="BI163" i="3"/>
  <c r="BH163" i="3"/>
  <c r="BG163" i="3"/>
  <c r="BE163" i="3"/>
  <c r="T163" i="3"/>
  <c r="R163" i="3"/>
  <c r="P163" i="3"/>
  <c r="BK163" i="3"/>
  <c r="J163" i="3"/>
  <c r="BF163" i="3"/>
  <c r="BI162" i="3"/>
  <c r="BH162" i="3"/>
  <c r="BG162" i="3"/>
  <c r="BE162" i="3"/>
  <c r="T162" i="3"/>
  <c r="R162" i="3"/>
  <c r="P162" i="3"/>
  <c r="BK162" i="3"/>
  <c r="J162" i="3"/>
  <c r="BF162" i="3" s="1"/>
  <c r="BI161" i="3"/>
  <c r="BH161" i="3"/>
  <c r="BG161" i="3"/>
  <c r="BE161" i="3"/>
  <c r="T161" i="3"/>
  <c r="R161" i="3"/>
  <c r="P161" i="3"/>
  <c r="BK161" i="3"/>
  <c r="J161" i="3"/>
  <c r="BF161" i="3"/>
  <c r="BI160" i="3"/>
  <c r="BH160" i="3"/>
  <c r="BG160" i="3"/>
  <c r="BE160" i="3"/>
  <c r="T160" i="3"/>
  <c r="R160" i="3"/>
  <c r="P160" i="3"/>
  <c r="BK160" i="3"/>
  <c r="J160" i="3"/>
  <c r="BF160" i="3" s="1"/>
  <c r="BI159" i="3"/>
  <c r="BH159" i="3"/>
  <c r="BG159" i="3"/>
  <c r="BE159" i="3"/>
  <c r="T159" i="3"/>
  <c r="R159" i="3"/>
  <c r="P159" i="3"/>
  <c r="BK159" i="3"/>
  <c r="J159" i="3"/>
  <c r="BF159" i="3"/>
  <c r="BI158" i="3"/>
  <c r="BH158" i="3"/>
  <c r="BG158" i="3"/>
  <c r="BE158" i="3"/>
  <c r="T158" i="3"/>
  <c r="R158" i="3"/>
  <c r="P158" i="3"/>
  <c r="BK158" i="3"/>
  <c r="J158" i="3"/>
  <c r="BF158" i="3" s="1"/>
  <c r="BI157" i="3"/>
  <c r="BH157" i="3"/>
  <c r="BG157" i="3"/>
  <c r="BE157" i="3"/>
  <c r="T157" i="3"/>
  <c r="R157" i="3"/>
  <c r="P157" i="3"/>
  <c r="BK157" i="3"/>
  <c r="J157" i="3"/>
  <c r="BF157" i="3"/>
  <c r="BI156" i="3"/>
  <c r="BH156" i="3"/>
  <c r="BG156" i="3"/>
  <c r="BE156" i="3"/>
  <c r="T156" i="3"/>
  <c r="R156" i="3"/>
  <c r="P156" i="3"/>
  <c r="BK156" i="3"/>
  <c r="J156" i="3"/>
  <c r="BF156" i="3" s="1"/>
  <c r="BI155" i="3"/>
  <c r="BH155" i="3"/>
  <c r="BG155" i="3"/>
  <c r="BE155" i="3"/>
  <c r="T155" i="3"/>
  <c r="R155" i="3"/>
  <c r="P155" i="3"/>
  <c r="BK155" i="3"/>
  <c r="J155" i="3"/>
  <c r="BF155" i="3"/>
  <c r="BI154" i="3"/>
  <c r="BH154" i="3"/>
  <c r="BG154" i="3"/>
  <c r="BE154" i="3"/>
  <c r="T154" i="3"/>
  <c r="R154" i="3"/>
  <c r="P154" i="3"/>
  <c r="BK154" i="3"/>
  <c r="J154" i="3"/>
  <c r="BF154" i="3" s="1"/>
  <c r="BI153" i="3"/>
  <c r="BH153" i="3"/>
  <c r="BG153" i="3"/>
  <c r="BE153" i="3"/>
  <c r="T153" i="3"/>
  <c r="R153" i="3"/>
  <c r="P153" i="3"/>
  <c r="BK153" i="3"/>
  <c r="J153" i="3"/>
  <c r="BF153" i="3"/>
  <c r="BI152" i="3"/>
  <c r="BH152" i="3"/>
  <c r="BG152" i="3"/>
  <c r="BE152" i="3"/>
  <c r="T152" i="3"/>
  <c r="R152" i="3"/>
  <c r="P152" i="3"/>
  <c r="BK152" i="3"/>
  <c r="J152" i="3"/>
  <c r="BF152" i="3" s="1"/>
  <c r="BI151" i="3"/>
  <c r="BH151" i="3"/>
  <c r="BG151" i="3"/>
  <c r="BE151" i="3"/>
  <c r="T151" i="3"/>
  <c r="R151" i="3"/>
  <c r="P151" i="3"/>
  <c r="BK151" i="3"/>
  <c r="J151" i="3"/>
  <c r="BF151" i="3"/>
  <c r="BI150" i="3"/>
  <c r="BH150" i="3"/>
  <c r="BG150" i="3"/>
  <c r="BE150" i="3"/>
  <c r="T150" i="3"/>
  <c r="R150" i="3"/>
  <c r="R149" i="3"/>
  <c r="P150" i="3"/>
  <c r="P149" i="3" s="1"/>
  <c r="BK150" i="3"/>
  <c r="BK149" i="3"/>
  <c r="J149" i="3"/>
  <c r="J59" i="3" s="1"/>
  <c r="J150" i="3"/>
  <c r="BF150" i="3" s="1"/>
  <c r="BI147" i="3"/>
  <c r="BH147" i="3"/>
  <c r="BG147" i="3"/>
  <c r="BE147" i="3"/>
  <c r="T147" i="3"/>
  <c r="R147" i="3"/>
  <c r="P147" i="3"/>
  <c r="BK147" i="3"/>
  <c r="J147" i="3"/>
  <c r="BF147" i="3" s="1"/>
  <c r="BI145" i="3"/>
  <c r="BH145" i="3"/>
  <c r="BG145" i="3"/>
  <c r="BE145" i="3"/>
  <c r="T145" i="3"/>
  <c r="R145" i="3"/>
  <c r="P145" i="3"/>
  <c r="BK145" i="3"/>
  <c r="J145" i="3"/>
  <c r="BF145" i="3"/>
  <c r="BI144" i="3"/>
  <c r="BH144" i="3"/>
  <c r="BG144" i="3"/>
  <c r="BE144" i="3"/>
  <c r="T144" i="3"/>
  <c r="R144" i="3"/>
  <c r="P144" i="3"/>
  <c r="BK144" i="3"/>
  <c r="J144" i="3"/>
  <c r="BF144" i="3" s="1"/>
  <c r="BI143" i="3"/>
  <c r="BH143" i="3"/>
  <c r="BG143" i="3"/>
  <c r="BE143" i="3"/>
  <c r="T143" i="3"/>
  <c r="R143" i="3"/>
  <c r="P143" i="3"/>
  <c r="BK143" i="3"/>
  <c r="J143" i="3"/>
  <c r="BF143" i="3"/>
  <c r="BI142" i="3"/>
  <c r="BH142" i="3"/>
  <c r="BG142" i="3"/>
  <c r="BE142" i="3"/>
  <c r="T142" i="3"/>
  <c r="R142" i="3"/>
  <c r="P142" i="3"/>
  <c r="BK142" i="3"/>
  <c r="J142" i="3"/>
  <c r="BF142" i="3" s="1"/>
  <c r="BI141" i="3"/>
  <c r="BH141" i="3"/>
  <c r="BG141" i="3"/>
  <c r="BE141" i="3"/>
  <c r="T141" i="3"/>
  <c r="R141" i="3"/>
  <c r="P141" i="3"/>
  <c r="BK141" i="3"/>
  <c r="J141" i="3"/>
  <c r="BF141" i="3"/>
  <c r="BI140" i="3"/>
  <c r="BH140" i="3"/>
  <c r="BG140" i="3"/>
  <c r="BE140" i="3"/>
  <c r="T140" i="3"/>
  <c r="R140" i="3"/>
  <c r="P140" i="3"/>
  <c r="BK140" i="3"/>
  <c r="J140" i="3"/>
  <c r="BF140" i="3" s="1"/>
  <c r="BI139" i="3"/>
  <c r="BH139" i="3"/>
  <c r="BG139" i="3"/>
  <c r="BE139" i="3"/>
  <c r="T139" i="3"/>
  <c r="R139" i="3"/>
  <c r="P139" i="3"/>
  <c r="BK139" i="3"/>
  <c r="J139" i="3"/>
  <c r="BF139" i="3"/>
  <c r="BI138" i="3"/>
  <c r="BH138" i="3"/>
  <c r="BG138" i="3"/>
  <c r="BE138" i="3"/>
  <c r="T138" i="3"/>
  <c r="R138" i="3"/>
  <c r="P138" i="3"/>
  <c r="BK138" i="3"/>
  <c r="J138" i="3"/>
  <c r="BF138" i="3" s="1"/>
  <c r="BI137" i="3"/>
  <c r="BH137" i="3"/>
  <c r="BG137" i="3"/>
  <c r="BE137" i="3"/>
  <c r="T137" i="3"/>
  <c r="R137" i="3"/>
  <c r="P137" i="3"/>
  <c r="BK137" i="3"/>
  <c r="J137" i="3"/>
  <c r="BF137" i="3"/>
  <c r="BI136" i="3"/>
  <c r="BH136" i="3"/>
  <c r="BG136" i="3"/>
  <c r="BE136" i="3"/>
  <c r="T136" i="3"/>
  <c r="R136" i="3"/>
  <c r="P136" i="3"/>
  <c r="BK136" i="3"/>
  <c r="J136" i="3"/>
  <c r="BF136" i="3" s="1"/>
  <c r="BI135" i="3"/>
  <c r="BH135" i="3"/>
  <c r="BG135" i="3"/>
  <c r="BE135" i="3"/>
  <c r="T135" i="3"/>
  <c r="R135" i="3"/>
  <c r="P135" i="3"/>
  <c r="BK135" i="3"/>
  <c r="J135" i="3"/>
  <c r="BF135" i="3"/>
  <c r="BI134" i="3"/>
  <c r="BH134" i="3"/>
  <c r="BG134" i="3"/>
  <c r="BE134" i="3"/>
  <c r="T134" i="3"/>
  <c r="R134" i="3"/>
  <c r="P134" i="3"/>
  <c r="BK134" i="3"/>
  <c r="J134" i="3"/>
  <c r="BF134" i="3" s="1"/>
  <c r="BI133" i="3"/>
  <c r="BH133" i="3"/>
  <c r="BG133" i="3"/>
  <c r="BE133" i="3"/>
  <c r="T133" i="3"/>
  <c r="R133" i="3"/>
  <c r="P133" i="3"/>
  <c r="BK133" i="3"/>
  <c r="J133" i="3"/>
  <c r="BF133" i="3"/>
  <c r="BI132" i="3"/>
  <c r="BH132" i="3"/>
  <c r="BG132" i="3"/>
  <c r="BE132" i="3"/>
  <c r="T132" i="3"/>
  <c r="R132" i="3"/>
  <c r="P132" i="3"/>
  <c r="BK132" i="3"/>
  <c r="J132" i="3"/>
  <c r="BF132" i="3" s="1"/>
  <c r="BI131" i="3"/>
  <c r="BH131" i="3"/>
  <c r="BG131" i="3"/>
  <c r="BE131" i="3"/>
  <c r="T131" i="3"/>
  <c r="R131" i="3"/>
  <c r="P131" i="3"/>
  <c r="BK131" i="3"/>
  <c r="J131" i="3"/>
  <c r="BF131" i="3"/>
  <c r="BI130" i="3"/>
  <c r="BH130" i="3"/>
  <c r="BG130" i="3"/>
  <c r="BE130" i="3"/>
  <c r="T130" i="3"/>
  <c r="R130" i="3"/>
  <c r="P130" i="3"/>
  <c r="BK130" i="3"/>
  <c r="J130" i="3"/>
  <c r="BF130" i="3" s="1"/>
  <c r="BI129" i="3"/>
  <c r="BH129" i="3"/>
  <c r="BG129" i="3"/>
  <c r="BE129" i="3"/>
  <c r="T129" i="3"/>
  <c r="R129" i="3"/>
  <c r="P129" i="3"/>
  <c r="BK129" i="3"/>
  <c r="J129" i="3"/>
  <c r="BF129" i="3"/>
  <c r="BI128" i="3"/>
  <c r="BH128" i="3"/>
  <c r="BG128" i="3"/>
  <c r="BE128" i="3"/>
  <c r="T128" i="3"/>
  <c r="R128" i="3"/>
  <c r="P128" i="3"/>
  <c r="BK128" i="3"/>
  <c r="J128" i="3"/>
  <c r="BF128" i="3" s="1"/>
  <c r="BI127" i="3"/>
  <c r="BH127" i="3"/>
  <c r="BG127" i="3"/>
  <c r="BE127" i="3"/>
  <c r="T127" i="3"/>
  <c r="R127" i="3"/>
  <c r="P127" i="3"/>
  <c r="BK127" i="3"/>
  <c r="J127" i="3"/>
  <c r="BF127" i="3"/>
  <c r="BI126" i="3"/>
  <c r="BH126" i="3"/>
  <c r="BG126" i="3"/>
  <c r="BE126" i="3"/>
  <c r="T126" i="3"/>
  <c r="R126" i="3"/>
  <c r="P126" i="3"/>
  <c r="BK126" i="3"/>
  <c r="J126" i="3"/>
  <c r="BF126" i="3" s="1"/>
  <c r="BI125" i="3"/>
  <c r="BH125" i="3"/>
  <c r="BG125" i="3"/>
  <c r="BE125" i="3"/>
  <c r="T125" i="3"/>
  <c r="R125" i="3"/>
  <c r="P125" i="3"/>
  <c r="BK125" i="3"/>
  <c r="J125" i="3"/>
  <c r="BF125" i="3"/>
  <c r="BI124" i="3"/>
  <c r="BH124" i="3"/>
  <c r="BG124" i="3"/>
  <c r="BE124" i="3"/>
  <c r="T124" i="3"/>
  <c r="R124" i="3"/>
  <c r="P124" i="3"/>
  <c r="BK124" i="3"/>
  <c r="J124" i="3"/>
  <c r="BF124" i="3" s="1"/>
  <c r="BI123" i="3"/>
  <c r="BH123" i="3"/>
  <c r="BG123" i="3"/>
  <c r="BE123" i="3"/>
  <c r="T123" i="3"/>
  <c r="R123" i="3"/>
  <c r="P123" i="3"/>
  <c r="BK123" i="3"/>
  <c r="J123" i="3"/>
  <c r="BF123" i="3"/>
  <c r="BI122" i="3"/>
  <c r="BH122" i="3"/>
  <c r="BG122" i="3"/>
  <c r="BE122" i="3"/>
  <c r="T122" i="3"/>
  <c r="R122" i="3"/>
  <c r="P122" i="3"/>
  <c r="BK122" i="3"/>
  <c r="J122" i="3"/>
  <c r="BF122" i="3" s="1"/>
  <c r="BI121" i="3"/>
  <c r="BH121" i="3"/>
  <c r="BG121" i="3"/>
  <c r="BE121" i="3"/>
  <c r="T121" i="3"/>
  <c r="R121" i="3"/>
  <c r="P121" i="3"/>
  <c r="BK121" i="3"/>
  <c r="J121" i="3"/>
  <c r="BF121" i="3"/>
  <c r="BI120" i="3"/>
  <c r="BH120" i="3"/>
  <c r="BG120" i="3"/>
  <c r="BE120" i="3"/>
  <c r="T120" i="3"/>
  <c r="R120" i="3"/>
  <c r="P120" i="3"/>
  <c r="BK120" i="3"/>
  <c r="J120" i="3"/>
  <c r="BF120" i="3" s="1"/>
  <c r="BI119" i="3"/>
  <c r="BH119" i="3"/>
  <c r="BG119" i="3"/>
  <c r="BE119" i="3"/>
  <c r="T119" i="3"/>
  <c r="R119" i="3"/>
  <c r="P119" i="3"/>
  <c r="BK119" i="3"/>
  <c r="J119" i="3"/>
  <c r="BF119" i="3"/>
  <c r="BI118" i="3"/>
  <c r="BH118" i="3"/>
  <c r="BG118" i="3"/>
  <c r="BE118" i="3"/>
  <c r="T118" i="3"/>
  <c r="R118" i="3"/>
  <c r="P118" i="3"/>
  <c r="BK118" i="3"/>
  <c r="J118" i="3"/>
  <c r="BF118" i="3" s="1"/>
  <c r="BI117" i="3"/>
  <c r="BH117" i="3"/>
  <c r="BG117" i="3"/>
  <c r="BE117" i="3"/>
  <c r="T117" i="3"/>
  <c r="R117" i="3"/>
  <c r="P117" i="3"/>
  <c r="BK117" i="3"/>
  <c r="J117" i="3"/>
  <c r="BF117" i="3"/>
  <c r="BI116" i="3"/>
  <c r="BH116" i="3"/>
  <c r="BG116" i="3"/>
  <c r="BE116" i="3"/>
  <c r="T116" i="3"/>
  <c r="R116" i="3"/>
  <c r="P116" i="3"/>
  <c r="BK116" i="3"/>
  <c r="J116" i="3"/>
  <c r="BF116" i="3" s="1"/>
  <c r="BI115" i="3"/>
  <c r="BH115" i="3"/>
  <c r="BG115" i="3"/>
  <c r="BE115" i="3"/>
  <c r="T115" i="3"/>
  <c r="R115" i="3"/>
  <c r="P115" i="3"/>
  <c r="BK115" i="3"/>
  <c r="J115" i="3"/>
  <c r="BF115" i="3"/>
  <c r="BI114" i="3"/>
  <c r="BH114" i="3"/>
  <c r="BG114" i="3"/>
  <c r="BE114" i="3"/>
  <c r="T114" i="3"/>
  <c r="R114" i="3"/>
  <c r="P114" i="3"/>
  <c r="BK114" i="3"/>
  <c r="J114" i="3"/>
  <c r="BF114" i="3" s="1"/>
  <c r="BI113" i="3"/>
  <c r="BH113" i="3"/>
  <c r="BG113" i="3"/>
  <c r="BE113" i="3"/>
  <c r="T113" i="3"/>
  <c r="R113" i="3"/>
  <c r="P113" i="3"/>
  <c r="BK113" i="3"/>
  <c r="J113" i="3"/>
  <c r="BF113" i="3"/>
  <c r="BI112" i="3"/>
  <c r="BH112" i="3"/>
  <c r="BG112" i="3"/>
  <c r="BE112" i="3"/>
  <c r="T112" i="3"/>
  <c r="R112" i="3"/>
  <c r="P112" i="3"/>
  <c r="BK112" i="3"/>
  <c r="J112" i="3"/>
  <c r="BF112" i="3" s="1"/>
  <c r="BI111" i="3"/>
  <c r="BH111" i="3"/>
  <c r="BG111" i="3"/>
  <c r="BE111" i="3"/>
  <c r="T111" i="3"/>
  <c r="R111" i="3"/>
  <c r="P111" i="3"/>
  <c r="BK111" i="3"/>
  <c r="J111" i="3"/>
  <c r="BF111" i="3"/>
  <c r="BI110" i="3"/>
  <c r="BH110" i="3"/>
  <c r="BG110" i="3"/>
  <c r="BE110" i="3"/>
  <c r="T110" i="3"/>
  <c r="R110" i="3"/>
  <c r="P110" i="3"/>
  <c r="BK110" i="3"/>
  <c r="J110" i="3"/>
  <c r="BF110" i="3" s="1"/>
  <c r="BI109" i="3"/>
  <c r="BH109" i="3"/>
  <c r="BG109" i="3"/>
  <c r="BE109" i="3"/>
  <c r="T109" i="3"/>
  <c r="R109" i="3"/>
  <c r="P109" i="3"/>
  <c r="BK109" i="3"/>
  <c r="J109" i="3"/>
  <c r="BF109" i="3"/>
  <c r="BI108" i="3"/>
  <c r="BH108" i="3"/>
  <c r="BG108" i="3"/>
  <c r="BE108" i="3"/>
  <c r="T108" i="3"/>
  <c r="R108" i="3"/>
  <c r="P108" i="3"/>
  <c r="BK108" i="3"/>
  <c r="J108" i="3"/>
  <c r="BF108" i="3" s="1"/>
  <c r="BI107" i="3"/>
  <c r="BH107" i="3"/>
  <c r="BG107" i="3"/>
  <c r="BE107" i="3"/>
  <c r="T107" i="3"/>
  <c r="R107" i="3"/>
  <c r="P107" i="3"/>
  <c r="BK107" i="3"/>
  <c r="J107" i="3"/>
  <c r="BF107" i="3"/>
  <c r="BI106" i="3"/>
  <c r="BH106" i="3"/>
  <c r="BG106" i="3"/>
  <c r="BE106" i="3"/>
  <c r="T106" i="3"/>
  <c r="R106" i="3"/>
  <c r="P106" i="3"/>
  <c r="BK106" i="3"/>
  <c r="J106" i="3"/>
  <c r="BF106" i="3" s="1"/>
  <c r="BI105" i="3"/>
  <c r="BH105" i="3"/>
  <c r="BG105" i="3"/>
  <c r="BE105" i="3"/>
  <c r="T105" i="3"/>
  <c r="R105" i="3"/>
  <c r="P105" i="3"/>
  <c r="BK105" i="3"/>
  <c r="J105" i="3"/>
  <c r="BF105" i="3"/>
  <c r="BI104" i="3"/>
  <c r="BH104" i="3"/>
  <c r="BG104" i="3"/>
  <c r="BE104" i="3"/>
  <c r="T104" i="3"/>
  <c r="R104" i="3"/>
  <c r="P104" i="3"/>
  <c r="BK104" i="3"/>
  <c r="J104" i="3"/>
  <c r="BF104" i="3" s="1"/>
  <c r="BI103" i="3"/>
  <c r="BH103" i="3"/>
  <c r="BG103" i="3"/>
  <c r="BE103" i="3"/>
  <c r="T103" i="3"/>
  <c r="R103" i="3"/>
  <c r="P103" i="3"/>
  <c r="BK103" i="3"/>
  <c r="J103" i="3"/>
  <c r="BF103" i="3"/>
  <c r="BI102" i="3"/>
  <c r="BH102" i="3"/>
  <c r="BG102" i="3"/>
  <c r="BE102" i="3"/>
  <c r="T102" i="3"/>
  <c r="R102" i="3"/>
  <c r="P102" i="3"/>
  <c r="BK102" i="3"/>
  <c r="J102" i="3"/>
  <c r="BF102" i="3" s="1"/>
  <c r="BI101" i="3"/>
  <c r="BH101" i="3"/>
  <c r="BG101" i="3"/>
  <c r="BE101" i="3"/>
  <c r="T101" i="3"/>
  <c r="R101" i="3"/>
  <c r="P101" i="3"/>
  <c r="BK101" i="3"/>
  <c r="J101" i="3"/>
  <c r="BF101" i="3"/>
  <c r="BI100" i="3"/>
  <c r="BH100" i="3"/>
  <c r="BG100" i="3"/>
  <c r="BE100" i="3"/>
  <c r="T100" i="3"/>
  <c r="R100" i="3"/>
  <c r="P100" i="3"/>
  <c r="BK100" i="3"/>
  <c r="J100" i="3"/>
  <c r="BF100" i="3"/>
  <c r="BI99" i="3"/>
  <c r="BH99" i="3"/>
  <c r="BG99" i="3"/>
  <c r="BE99" i="3"/>
  <c r="T99" i="3"/>
  <c r="R99" i="3"/>
  <c r="P99" i="3"/>
  <c r="BK99" i="3"/>
  <c r="J99" i="3"/>
  <c r="BF99" i="3"/>
  <c r="BI98" i="3"/>
  <c r="BH98" i="3"/>
  <c r="BG98" i="3"/>
  <c r="BE98" i="3"/>
  <c r="T98" i="3"/>
  <c r="R98" i="3"/>
  <c r="P98" i="3"/>
  <c r="BK98" i="3"/>
  <c r="J98" i="3"/>
  <c r="BF98" i="3"/>
  <c r="BI97" i="3"/>
  <c r="BH97" i="3"/>
  <c r="BG97" i="3"/>
  <c r="BE97" i="3"/>
  <c r="T97" i="3"/>
  <c r="R97" i="3"/>
  <c r="P97" i="3"/>
  <c r="BK97" i="3"/>
  <c r="J97" i="3"/>
  <c r="BF97" i="3"/>
  <c r="BI96" i="3"/>
  <c r="BH96" i="3"/>
  <c r="BG96" i="3"/>
  <c r="BE96" i="3"/>
  <c r="T96" i="3"/>
  <c r="R96" i="3"/>
  <c r="P96" i="3"/>
  <c r="BK96" i="3"/>
  <c r="J96" i="3"/>
  <c r="BF96" i="3"/>
  <c r="BI95" i="3"/>
  <c r="BH95" i="3"/>
  <c r="BG95" i="3"/>
  <c r="BE95" i="3"/>
  <c r="T95" i="3"/>
  <c r="R95" i="3"/>
  <c r="P95" i="3"/>
  <c r="BK95" i="3"/>
  <c r="J95" i="3"/>
  <c r="BF95" i="3"/>
  <c r="BI94" i="3"/>
  <c r="BH94" i="3"/>
  <c r="BG94" i="3"/>
  <c r="BE94" i="3"/>
  <c r="T94" i="3"/>
  <c r="R94" i="3"/>
  <c r="P94" i="3"/>
  <c r="BK94" i="3"/>
  <c r="J94" i="3"/>
  <c r="BF94" i="3"/>
  <c r="BI93" i="3"/>
  <c r="BH93" i="3"/>
  <c r="BG93" i="3"/>
  <c r="BE93" i="3"/>
  <c r="T93" i="3"/>
  <c r="R93" i="3"/>
  <c r="P93" i="3"/>
  <c r="BK93" i="3"/>
  <c r="J93" i="3"/>
  <c r="BF93" i="3"/>
  <c r="BI92" i="3"/>
  <c r="BH92" i="3"/>
  <c r="BG92" i="3"/>
  <c r="BE92" i="3"/>
  <c r="T92" i="3"/>
  <c r="R92" i="3"/>
  <c r="P92" i="3"/>
  <c r="BK92" i="3"/>
  <c r="J92" i="3"/>
  <c r="BF92" i="3"/>
  <c r="BI91" i="3"/>
  <c r="BH91" i="3"/>
  <c r="BG91" i="3"/>
  <c r="BE91" i="3"/>
  <c r="T91" i="3"/>
  <c r="R91" i="3"/>
  <c r="P91" i="3"/>
  <c r="BK91" i="3"/>
  <c r="J91" i="3"/>
  <c r="BF91" i="3"/>
  <c r="BI90" i="3"/>
  <c r="BH90" i="3"/>
  <c r="BG90" i="3"/>
  <c r="BE90" i="3"/>
  <c r="T90" i="3"/>
  <c r="R90" i="3"/>
  <c r="P90" i="3"/>
  <c r="BK90" i="3"/>
  <c r="J90" i="3"/>
  <c r="BF90" i="3"/>
  <c r="BI89" i="3"/>
  <c r="BH89" i="3"/>
  <c r="BG89" i="3"/>
  <c r="BE89" i="3"/>
  <c r="T89" i="3"/>
  <c r="R89" i="3"/>
  <c r="P89" i="3"/>
  <c r="BK89" i="3"/>
  <c r="J89" i="3"/>
  <c r="BF89" i="3"/>
  <c r="BI88" i="3"/>
  <c r="BH88" i="3"/>
  <c r="BG88" i="3"/>
  <c r="BE88" i="3"/>
  <c r="T88" i="3"/>
  <c r="R88" i="3"/>
  <c r="P88" i="3"/>
  <c r="BK88" i="3"/>
  <c r="J88" i="3"/>
  <c r="BF88" i="3"/>
  <c r="BI87" i="3"/>
  <c r="BH87" i="3"/>
  <c r="BG87" i="3"/>
  <c r="BE87" i="3"/>
  <c r="T87" i="3"/>
  <c r="R87" i="3"/>
  <c r="P87" i="3"/>
  <c r="BK87" i="3"/>
  <c r="J87" i="3"/>
  <c r="BF87" i="3"/>
  <c r="BI86" i="3"/>
  <c r="BH86" i="3"/>
  <c r="BG86" i="3"/>
  <c r="BE86" i="3"/>
  <c r="T86" i="3"/>
  <c r="R86" i="3"/>
  <c r="P86" i="3"/>
  <c r="BK86" i="3"/>
  <c r="J86" i="3"/>
  <c r="BF86" i="3"/>
  <c r="BI85" i="3"/>
  <c r="BH85" i="3"/>
  <c r="BG85" i="3"/>
  <c r="BE85" i="3"/>
  <c r="T85" i="3"/>
  <c r="R85" i="3"/>
  <c r="P85" i="3"/>
  <c r="BK85" i="3"/>
  <c r="J85" i="3"/>
  <c r="BF85" i="3" s="1"/>
  <c r="BI84" i="3"/>
  <c r="BH84" i="3"/>
  <c r="BG84" i="3"/>
  <c r="BE84" i="3"/>
  <c r="T84" i="3"/>
  <c r="R84" i="3"/>
  <c r="P84" i="3"/>
  <c r="BK84" i="3"/>
  <c r="J84" i="3"/>
  <c r="BF84" i="3"/>
  <c r="BI83" i="3"/>
  <c r="F34" i="3" s="1"/>
  <c r="BD53" i="1" s="1"/>
  <c r="BH83" i="3"/>
  <c r="BG83" i="3"/>
  <c r="BE83" i="3"/>
  <c r="T83" i="3"/>
  <c r="R83" i="3"/>
  <c r="P83" i="3"/>
  <c r="BK83" i="3"/>
  <c r="J83" i="3"/>
  <c r="BF83" i="3" s="1"/>
  <c r="BI82" i="3"/>
  <c r="BH82" i="3"/>
  <c r="F33" i="3" s="1"/>
  <c r="BC53" i="1" s="1"/>
  <c r="BG82" i="3"/>
  <c r="F32" i="3" s="1"/>
  <c r="BB53" i="1" s="1"/>
  <c r="BE82" i="3"/>
  <c r="F30" i="3" s="1"/>
  <c r="AZ53" i="1" s="1"/>
  <c r="J30" i="3"/>
  <c r="AV53" i="1" s="1"/>
  <c r="T82" i="3"/>
  <c r="T81" i="3" s="1"/>
  <c r="R82" i="3"/>
  <c r="R81" i="3" s="1"/>
  <c r="R80" i="3" s="1"/>
  <c r="R79" i="3" s="1"/>
  <c r="P82" i="3"/>
  <c r="P81" i="3" s="1"/>
  <c r="P80" i="3" s="1"/>
  <c r="P79" i="3" s="1"/>
  <c r="AU53" i="1" s="1"/>
  <c r="BK82" i="3"/>
  <c r="BK81" i="3" s="1"/>
  <c r="J82" i="3"/>
  <c r="BF82" i="3"/>
  <c r="J75" i="3"/>
  <c r="F75" i="3"/>
  <c r="F73" i="3"/>
  <c r="E71" i="3"/>
  <c r="J51" i="3"/>
  <c r="F51" i="3"/>
  <c r="F49" i="3"/>
  <c r="E47" i="3"/>
  <c r="J18" i="3"/>
  <c r="E18" i="3"/>
  <c r="F76" i="3" s="1"/>
  <c r="J17" i="3"/>
  <c r="J12" i="3"/>
  <c r="J73" i="3" s="1"/>
  <c r="E7" i="3"/>
  <c r="E69" i="3" s="1"/>
  <c r="AY52" i="1"/>
  <c r="AX52" i="1"/>
  <c r="BI1007" i="2"/>
  <c r="BH1007" i="2"/>
  <c r="BG1007" i="2"/>
  <c r="BE1007" i="2"/>
  <c r="T1007" i="2"/>
  <c r="T1006" i="2" s="1"/>
  <c r="R1007" i="2"/>
  <c r="R1006" i="2"/>
  <c r="P1007" i="2"/>
  <c r="P1006" i="2" s="1"/>
  <c r="BK1007" i="2"/>
  <c r="BK1006" i="2"/>
  <c r="J1006" i="2" s="1"/>
  <c r="J80" i="2" s="1"/>
  <c r="J1007" i="2"/>
  <c r="BF1007" i="2"/>
  <c r="BI1002" i="2"/>
  <c r="BH1002" i="2"/>
  <c r="BG1002" i="2"/>
  <c r="BE1002" i="2"/>
  <c r="T1002" i="2"/>
  <c r="R1002" i="2"/>
  <c r="P1002" i="2"/>
  <c r="BK1002" i="2"/>
  <c r="J1002" i="2"/>
  <c r="BF1002" i="2" s="1"/>
  <c r="BI999" i="2"/>
  <c r="BH999" i="2"/>
  <c r="BG999" i="2"/>
  <c r="BE999" i="2"/>
  <c r="T999" i="2"/>
  <c r="T998" i="2"/>
  <c r="R999" i="2"/>
  <c r="R998" i="2" s="1"/>
  <c r="P999" i="2"/>
  <c r="P998" i="2"/>
  <c r="BK999" i="2"/>
  <c r="BK998" i="2" s="1"/>
  <c r="J998" i="2" s="1"/>
  <c r="J79" i="2" s="1"/>
  <c r="J999" i="2"/>
  <c r="BF999" i="2" s="1"/>
  <c r="BI994" i="2"/>
  <c r="BH994" i="2"/>
  <c r="BG994" i="2"/>
  <c r="BE994" i="2"/>
  <c r="T994" i="2"/>
  <c r="R994" i="2"/>
  <c r="P994" i="2"/>
  <c r="BK994" i="2"/>
  <c r="J994" i="2"/>
  <c r="BF994" i="2"/>
  <c r="BI990" i="2"/>
  <c r="BH990" i="2"/>
  <c r="BG990" i="2"/>
  <c r="BE990" i="2"/>
  <c r="T990" i="2"/>
  <c r="R990" i="2"/>
  <c r="P990" i="2"/>
  <c r="BK990" i="2"/>
  <c r="J990" i="2"/>
  <c r="BF990" i="2"/>
  <c r="BI986" i="2"/>
  <c r="BH986" i="2"/>
  <c r="BG986" i="2"/>
  <c r="BE986" i="2"/>
  <c r="T986" i="2"/>
  <c r="R986" i="2"/>
  <c r="P986" i="2"/>
  <c r="BK986" i="2"/>
  <c r="J986" i="2"/>
  <c r="BF986" i="2"/>
  <c r="BI982" i="2"/>
  <c r="BH982" i="2"/>
  <c r="BG982" i="2"/>
  <c r="BE982" i="2"/>
  <c r="T982" i="2"/>
  <c r="T981" i="2"/>
  <c r="R982" i="2"/>
  <c r="R981" i="2"/>
  <c r="P982" i="2"/>
  <c r="P981" i="2"/>
  <c r="BK982" i="2"/>
  <c r="BK981" i="2"/>
  <c r="J981" i="2" s="1"/>
  <c r="J78" i="2" s="1"/>
  <c r="J982" i="2"/>
  <c r="BF982" i="2" s="1"/>
  <c r="BI979" i="2"/>
  <c r="BH979" i="2"/>
  <c r="BG979" i="2"/>
  <c r="BE979" i="2"/>
  <c r="T979" i="2"/>
  <c r="R979" i="2"/>
  <c r="P979" i="2"/>
  <c r="BK979" i="2"/>
  <c r="J979" i="2"/>
  <c r="BF979" i="2"/>
  <c r="BI975" i="2"/>
  <c r="BH975" i="2"/>
  <c r="BG975" i="2"/>
  <c r="BE975" i="2"/>
  <c r="T975" i="2"/>
  <c r="R975" i="2"/>
  <c r="P975" i="2"/>
  <c r="BK975" i="2"/>
  <c r="J975" i="2"/>
  <c r="BF975" i="2"/>
  <c r="BI973" i="2"/>
  <c r="BH973" i="2"/>
  <c r="BG973" i="2"/>
  <c r="BE973" i="2"/>
  <c r="T973" i="2"/>
  <c r="R973" i="2"/>
  <c r="P973" i="2"/>
  <c r="BK973" i="2"/>
  <c r="J973" i="2"/>
  <c r="BF973" i="2"/>
  <c r="BI969" i="2"/>
  <c r="BH969" i="2"/>
  <c r="BG969" i="2"/>
  <c r="BE969" i="2"/>
  <c r="T969" i="2"/>
  <c r="R969" i="2"/>
  <c r="P969" i="2"/>
  <c r="BK969" i="2"/>
  <c r="J969" i="2"/>
  <c r="BF969" i="2"/>
  <c r="BI965" i="2"/>
  <c r="BH965" i="2"/>
  <c r="BG965" i="2"/>
  <c r="BE965" i="2"/>
  <c r="T965" i="2"/>
  <c r="R965" i="2"/>
  <c r="P965" i="2"/>
  <c r="BK965" i="2"/>
  <c r="J965" i="2"/>
  <c r="BF965" i="2"/>
  <c r="BI960" i="2"/>
  <c r="BH960" i="2"/>
  <c r="BG960" i="2"/>
  <c r="BE960" i="2"/>
  <c r="T960" i="2"/>
  <c r="R960" i="2"/>
  <c r="P960" i="2"/>
  <c r="BK960" i="2"/>
  <c r="J960" i="2"/>
  <c r="BF960" i="2"/>
  <c r="BI958" i="2"/>
  <c r="BH958" i="2"/>
  <c r="BG958" i="2"/>
  <c r="BE958" i="2"/>
  <c r="T958" i="2"/>
  <c r="R958" i="2"/>
  <c r="P958" i="2"/>
  <c r="BK958" i="2"/>
  <c r="J958" i="2"/>
  <c r="BF958" i="2"/>
  <c r="BI954" i="2"/>
  <c r="BH954" i="2"/>
  <c r="BG954" i="2"/>
  <c r="BE954" i="2"/>
  <c r="T954" i="2"/>
  <c r="R954" i="2"/>
  <c r="R949" i="2" s="1"/>
  <c r="P954" i="2"/>
  <c r="BK954" i="2"/>
  <c r="J954" i="2"/>
  <c r="BF954" i="2"/>
  <c r="BI951" i="2"/>
  <c r="BH951" i="2"/>
  <c r="BG951" i="2"/>
  <c r="BE951" i="2"/>
  <c r="T951" i="2"/>
  <c r="R951" i="2"/>
  <c r="P951" i="2"/>
  <c r="BK951" i="2"/>
  <c r="BK949" i="2" s="1"/>
  <c r="J949" i="2" s="1"/>
  <c r="J77" i="2" s="1"/>
  <c r="J951" i="2"/>
  <c r="BF951" i="2"/>
  <c r="BI950" i="2"/>
  <c r="BH950" i="2"/>
  <c r="BG950" i="2"/>
  <c r="BE950" i="2"/>
  <c r="T950" i="2"/>
  <c r="T949" i="2"/>
  <c r="R950" i="2"/>
  <c r="P950" i="2"/>
  <c r="P949" i="2"/>
  <c r="BK950" i="2"/>
  <c r="J950" i="2"/>
  <c r="BF950" i="2" s="1"/>
  <c r="BI947" i="2"/>
  <c r="BH947" i="2"/>
  <c r="BG947" i="2"/>
  <c r="BE947" i="2"/>
  <c r="T947" i="2"/>
  <c r="R947" i="2"/>
  <c r="P947" i="2"/>
  <c r="BK947" i="2"/>
  <c r="J947" i="2"/>
  <c r="BF947" i="2"/>
  <c r="BI946" i="2"/>
  <c r="BH946" i="2"/>
  <c r="BG946" i="2"/>
  <c r="BE946" i="2"/>
  <c r="T946" i="2"/>
  <c r="R946" i="2"/>
  <c r="P946" i="2"/>
  <c r="BK946" i="2"/>
  <c r="J946" i="2"/>
  <c r="BF946" i="2"/>
  <c r="BI942" i="2"/>
  <c r="BH942" i="2"/>
  <c r="BG942" i="2"/>
  <c r="BE942" i="2"/>
  <c r="T942" i="2"/>
  <c r="R942" i="2"/>
  <c r="P942" i="2"/>
  <c r="BK942" i="2"/>
  <c r="J942" i="2"/>
  <c r="BF942" i="2"/>
  <c r="BI941" i="2"/>
  <c r="BH941" i="2"/>
  <c r="BG941" i="2"/>
  <c r="BE941" i="2"/>
  <c r="T941" i="2"/>
  <c r="R941" i="2"/>
  <c r="P941" i="2"/>
  <c r="BK941" i="2"/>
  <c r="J941" i="2"/>
  <c r="BF941" i="2"/>
  <c r="BI940" i="2"/>
  <c r="BH940" i="2"/>
  <c r="BG940" i="2"/>
  <c r="BE940" i="2"/>
  <c r="T940" i="2"/>
  <c r="R940" i="2"/>
  <c r="P940" i="2"/>
  <c r="BK940" i="2"/>
  <c r="J940" i="2"/>
  <c r="BF940" i="2"/>
  <c r="BI936" i="2"/>
  <c r="BH936" i="2"/>
  <c r="BG936" i="2"/>
  <c r="BE936" i="2"/>
  <c r="T936" i="2"/>
  <c r="R936" i="2"/>
  <c r="P936" i="2"/>
  <c r="BK936" i="2"/>
  <c r="J936" i="2"/>
  <c r="BF936" i="2"/>
  <c r="BI935" i="2"/>
  <c r="BH935" i="2"/>
  <c r="BG935" i="2"/>
  <c r="BE935" i="2"/>
  <c r="T935" i="2"/>
  <c r="R935" i="2"/>
  <c r="P935" i="2"/>
  <c r="BK935" i="2"/>
  <c r="J935" i="2"/>
  <c r="BF935" i="2"/>
  <c r="BI930" i="2"/>
  <c r="BH930" i="2"/>
  <c r="BG930" i="2"/>
  <c r="BE930" i="2"/>
  <c r="T930" i="2"/>
  <c r="R930" i="2"/>
  <c r="P930" i="2"/>
  <c r="BK930" i="2"/>
  <c r="J930" i="2"/>
  <c r="BF930" i="2"/>
  <c r="BI929" i="2"/>
  <c r="BH929" i="2"/>
  <c r="BG929" i="2"/>
  <c r="BE929" i="2"/>
  <c r="T929" i="2"/>
  <c r="R929" i="2"/>
  <c r="R919" i="2" s="1"/>
  <c r="P929" i="2"/>
  <c r="BK929" i="2"/>
  <c r="J929" i="2"/>
  <c r="BF929" i="2"/>
  <c r="BI924" i="2"/>
  <c r="BH924" i="2"/>
  <c r="BG924" i="2"/>
  <c r="BE924" i="2"/>
  <c r="T924" i="2"/>
  <c r="R924" i="2"/>
  <c r="P924" i="2"/>
  <c r="BK924" i="2"/>
  <c r="BK919" i="2" s="1"/>
  <c r="J919" i="2" s="1"/>
  <c r="J76" i="2" s="1"/>
  <c r="J924" i="2"/>
  <c r="BF924" i="2"/>
  <c r="BI920" i="2"/>
  <c r="BH920" i="2"/>
  <c r="BG920" i="2"/>
  <c r="BE920" i="2"/>
  <c r="T920" i="2"/>
  <c r="T919" i="2"/>
  <c r="R920" i="2"/>
  <c r="P920" i="2"/>
  <c r="P919" i="2"/>
  <c r="BK920" i="2"/>
  <c r="J920" i="2"/>
  <c r="BF920" i="2" s="1"/>
  <c r="BI917" i="2"/>
  <c r="BH917" i="2"/>
  <c r="BG917" i="2"/>
  <c r="BE917" i="2"/>
  <c r="T917" i="2"/>
  <c r="R917" i="2"/>
  <c r="P917" i="2"/>
  <c r="BK917" i="2"/>
  <c r="J917" i="2"/>
  <c r="BF917" i="2"/>
  <c r="BI916" i="2"/>
  <c r="BH916" i="2"/>
  <c r="BG916" i="2"/>
  <c r="BE916" i="2"/>
  <c r="T916" i="2"/>
  <c r="R916" i="2"/>
  <c r="P916" i="2"/>
  <c r="BK916" i="2"/>
  <c r="J916" i="2"/>
  <c r="BF916" i="2"/>
  <c r="BI912" i="2"/>
  <c r="BH912" i="2"/>
  <c r="BG912" i="2"/>
  <c r="BE912" i="2"/>
  <c r="T912" i="2"/>
  <c r="R912" i="2"/>
  <c r="P912" i="2"/>
  <c r="BK912" i="2"/>
  <c r="J912" i="2"/>
  <c r="BF912" i="2"/>
  <c r="BI910" i="2"/>
  <c r="BH910" i="2"/>
  <c r="BG910" i="2"/>
  <c r="BE910" i="2"/>
  <c r="T910" i="2"/>
  <c r="R910" i="2"/>
  <c r="P910" i="2"/>
  <c r="BK910" i="2"/>
  <c r="J910" i="2"/>
  <c r="BF910" i="2"/>
  <c r="BI906" i="2"/>
  <c r="BH906" i="2"/>
  <c r="BG906" i="2"/>
  <c r="BE906" i="2"/>
  <c r="T906" i="2"/>
  <c r="R906" i="2"/>
  <c r="P906" i="2"/>
  <c r="BK906" i="2"/>
  <c r="J906" i="2"/>
  <c r="BF906" i="2"/>
  <c r="BI905" i="2"/>
  <c r="BH905" i="2"/>
  <c r="BG905" i="2"/>
  <c r="BE905" i="2"/>
  <c r="T905" i="2"/>
  <c r="R905" i="2"/>
  <c r="P905" i="2"/>
  <c r="BK905" i="2"/>
  <c r="J905" i="2"/>
  <c r="BF905" i="2"/>
  <c r="BI900" i="2"/>
  <c r="BH900" i="2"/>
  <c r="BG900" i="2"/>
  <c r="BE900" i="2"/>
  <c r="T900" i="2"/>
  <c r="R900" i="2"/>
  <c r="P900" i="2"/>
  <c r="BK900" i="2"/>
  <c r="J900" i="2"/>
  <c r="BF900" i="2"/>
  <c r="BI899" i="2"/>
  <c r="BH899" i="2"/>
  <c r="BG899" i="2"/>
  <c r="BE899" i="2"/>
  <c r="T899" i="2"/>
  <c r="R899" i="2"/>
  <c r="P899" i="2"/>
  <c r="BK899" i="2"/>
  <c r="J899" i="2"/>
  <c r="BF899" i="2"/>
  <c r="BI898" i="2"/>
  <c r="BH898" i="2"/>
  <c r="BG898" i="2"/>
  <c r="BE898" i="2"/>
  <c r="T898" i="2"/>
  <c r="R898" i="2"/>
  <c r="P898" i="2"/>
  <c r="BK898" i="2"/>
  <c r="J898" i="2"/>
  <c r="BF898" i="2"/>
  <c r="BI893" i="2"/>
  <c r="BH893" i="2"/>
  <c r="BG893" i="2"/>
  <c r="BE893" i="2"/>
  <c r="T893" i="2"/>
  <c r="R893" i="2"/>
  <c r="P893" i="2"/>
  <c r="BK893" i="2"/>
  <c r="J893" i="2"/>
  <c r="BF893" i="2"/>
  <c r="BI892" i="2"/>
  <c r="BH892" i="2"/>
  <c r="BG892" i="2"/>
  <c r="BE892" i="2"/>
  <c r="T892" i="2"/>
  <c r="R892" i="2"/>
  <c r="P892" i="2"/>
  <c r="BK892" i="2"/>
  <c r="J892" i="2"/>
  <c r="BF892" i="2"/>
  <c r="BI887" i="2"/>
  <c r="BH887" i="2"/>
  <c r="BG887" i="2"/>
  <c r="BE887" i="2"/>
  <c r="T887" i="2"/>
  <c r="R887" i="2"/>
  <c r="P887" i="2"/>
  <c r="BK887" i="2"/>
  <c r="J887" i="2"/>
  <c r="BF887" i="2"/>
  <c r="BI886" i="2"/>
  <c r="BH886" i="2"/>
  <c r="BG886" i="2"/>
  <c r="BE886" i="2"/>
  <c r="T886" i="2"/>
  <c r="R886" i="2"/>
  <c r="P886" i="2"/>
  <c r="BK886" i="2"/>
  <c r="J886" i="2"/>
  <c r="BF886" i="2"/>
  <c r="BI881" i="2"/>
  <c r="BH881" i="2"/>
  <c r="BG881" i="2"/>
  <c r="BE881" i="2"/>
  <c r="T881" i="2"/>
  <c r="T880" i="2"/>
  <c r="R881" i="2"/>
  <c r="R880" i="2"/>
  <c r="P881" i="2"/>
  <c r="P880" i="2"/>
  <c r="BK881" i="2"/>
  <c r="BK880" i="2"/>
  <c r="J880" i="2" s="1"/>
  <c r="J75" i="2" s="1"/>
  <c r="J881" i="2"/>
  <c r="BF881" i="2" s="1"/>
  <c r="BI878" i="2"/>
  <c r="BH878" i="2"/>
  <c r="BG878" i="2"/>
  <c r="BE878" i="2"/>
  <c r="T878" i="2"/>
  <c r="R878" i="2"/>
  <c r="P878" i="2"/>
  <c r="BK878" i="2"/>
  <c r="J878" i="2"/>
  <c r="BF878" i="2"/>
  <c r="BI874" i="2"/>
  <c r="BH874" i="2"/>
  <c r="BG874" i="2"/>
  <c r="BE874" i="2"/>
  <c r="T874" i="2"/>
  <c r="R874" i="2"/>
  <c r="P874" i="2"/>
  <c r="BK874" i="2"/>
  <c r="J874" i="2"/>
  <c r="BF874" i="2"/>
  <c r="BI871" i="2"/>
  <c r="BH871" i="2"/>
  <c r="BG871" i="2"/>
  <c r="BE871" i="2"/>
  <c r="T871" i="2"/>
  <c r="R871" i="2"/>
  <c r="P871" i="2"/>
  <c r="BK871" i="2"/>
  <c r="J871" i="2"/>
  <c r="BF871" i="2"/>
  <c r="BI870" i="2"/>
  <c r="BH870" i="2"/>
  <c r="BG870" i="2"/>
  <c r="BE870" i="2"/>
  <c r="T870" i="2"/>
  <c r="R870" i="2"/>
  <c r="P870" i="2"/>
  <c r="BK870" i="2"/>
  <c r="J870" i="2"/>
  <c r="BF870" i="2"/>
  <c r="BI866" i="2"/>
  <c r="BH866" i="2"/>
  <c r="BG866" i="2"/>
  <c r="BE866" i="2"/>
  <c r="T866" i="2"/>
  <c r="R866" i="2"/>
  <c r="P866" i="2"/>
  <c r="BK866" i="2"/>
  <c r="J866" i="2"/>
  <c r="BF866" i="2"/>
  <c r="BI858" i="2"/>
  <c r="BH858" i="2"/>
  <c r="BG858" i="2"/>
  <c r="BE858" i="2"/>
  <c r="T858" i="2"/>
  <c r="R858" i="2"/>
  <c r="P858" i="2"/>
  <c r="BK858" i="2"/>
  <c r="J858" i="2"/>
  <c r="BF858" i="2"/>
  <c r="BI850" i="2"/>
  <c r="BH850" i="2"/>
  <c r="BG850" i="2"/>
  <c r="BE850" i="2"/>
  <c r="T850" i="2"/>
  <c r="R850" i="2"/>
  <c r="P850" i="2"/>
  <c r="BK850" i="2"/>
  <c r="J850" i="2"/>
  <c r="BF850" i="2"/>
  <c r="BI845" i="2"/>
  <c r="BH845" i="2"/>
  <c r="BG845" i="2"/>
  <c r="BE845" i="2"/>
  <c r="T845" i="2"/>
  <c r="R845" i="2"/>
  <c r="R836" i="2" s="1"/>
  <c r="P845" i="2"/>
  <c r="BK845" i="2"/>
  <c r="J845" i="2"/>
  <c r="BF845" i="2"/>
  <c r="BI840" i="2"/>
  <c r="BH840" i="2"/>
  <c r="BG840" i="2"/>
  <c r="BE840" i="2"/>
  <c r="T840" i="2"/>
  <c r="R840" i="2"/>
  <c r="P840" i="2"/>
  <c r="BK840" i="2"/>
  <c r="BK836" i="2" s="1"/>
  <c r="J836" i="2" s="1"/>
  <c r="J74" i="2" s="1"/>
  <c r="J840" i="2"/>
  <c r="BF840" i="2"/>
  <c r="BI837" i="2"/>
  <c r="BH837" i="2"/>
  <c r="BG837" i="2"/>
  <c r="BE837" i="2"/>
  <c r="T837" i="2"/>
  <c r="T836" i="2"/>
  <c r="R837" i="2"/>
  <c r="P837" i="2"/>
  <c r="P836" i="2"/>
  <c r="BK837" i="2"/>
  <c r="J837" i="2"/>
  <c r="BF837" i="2" s="1"/>
  <c r="BI835" i="2"/>
  <c r="BH835" i="2"/>
  <c r="BG835" i="2"/>
  <c r="BE835" i="2"/>
  <c r="T835" i="2"/>
  <c r="R835" i="2"/>
  <c r="R829" i="2" s="1"/>
  <c r="P835" i="2"/>
  <c r="BK835" i="2"/>
  <c r="J835" i="2"/>
  <c r="BF835" i="2"/>
  <c r="BI834" i="2"/>
  <c r="BH834" i="2"/>
  <c r="BG834" i="2"/>
  <c r="BE834" i="2"/>
  <c r="T834" i="2"/>
  <c r="R834" i="2"/>
  <c r="P834" i="2"/>
  <c r="BK834" i="2"/>
  <c r="BK829" i="2" s="1"/>
  <c r="J829" i="2" s="1"/>
  <c r="J73" i="2" s="1"/>
  <c r="J834" i="2"/>
  <c r="BF834" i="2"/>
  <c r="BI830" i="2"/>
  <c r="BH830" i="2"/>
  <c r="BG830" i="2"/>
  <c r="BE830" i="2"/>
  <c r="T830" i="2"/>
  <c r="T829" i="2"/>
  <c r="R830" i="2"/>
  <c r="P830" i="2"/>
  <c r="P829" i="2"/>
  <c r="BK830" i="2"/>
  <c r="J830" i="2"/>
  <c r="BF830" i="2" s="1"/>
  <c r="BI826" i="2"/>
  <c r="BH826" i="2"/>
  <c r="BG826" i="2"/>
  <c r="BE826" i="2"/>
  <c r="T826" i="2"/>
  <c r="R826" i="2"/>
  <c r="P826" i="2"/>
  <c r="BK826" i="2"/>
  <c r="J826" i="2"/>
  <c r="BF826" i="2"/>
  <c r="BI823" i="2"/>
  <c r="BH823" i="2"/>
  <c r="BG823" i="2"/>
  <c r="BE823" i="2"/>
  <c r="T823" i="2"/>
  <c r="T822" i="2"/>
  <c r="R823" i="2"/>
  <c r="R822" i="2"/>
  <c r="P823" i="2"/>
  <c r="P822" i="2"/>
  <c r="BK823" i="2"/>
  <c r="BK822" i="2"/>
  <c r="J822" i="2" s="1"/>
  <c r="J72" i="2" s="1"/>
  <c r="J823" i="2"/>
  <c r="BF823" i="2" s="1"/>
  <c r="BI820" i="2"/>
  <c r="BH820" i="2"/>
  <c r="BG820" i="2"/>
  <c r="BE820" i="2"/>
  <c r="T820" i="2"/>
  <c r="R820" i="2"/>
  <c r="P820" i="2"/>
  <c r="BK820" i="2"/>
  <c r="J820" i="2"/>
  <c r="BF820" i="2"/>
  <c r="BI817" i="2"/>
  <c r="BH817" i="2"/>
  <c r="BG817" i="2"/>
  <c r="BE817" i="2"/>
  <c r="T817" i="2"/>
  <c r="R817" i="2"/>
  <c r="P817" i="2"/>
  <c r="BK817" i="2"/>
  <c r="J817" i="2"/>
  <c r="BF817" i="2"/>
  <c r="BI812" i="2"/>
  <c r="BH812" i="2"/>
  <c r="BG812" i="2"/>
  <c r="BE812" i="2"/>
  <c r="T812" i="2"/>
  <c r="R812" i="2"/>
  <c r="P812" i="2"/>
  <c r="BK812" i="2"/>
  <c r="J812" i="2"/>
  <c r="BF812" i="2"/>
  <c r="BI810" i="2"/>
  <c r="BH810" i="2"/>
  <c r="BG810" i="2"/>
  <c r="BE810" i="2"/>
  <c r="T810" i="2"/>
  <c r="R810" i="2"/>
  <c r="P810" i="2"/>
  <c r="BK810" i="2"/>
  <c r="J810" i="2"/>
  <c r="BF810" i="2"/>
  <c r="BI805" i="2"/>
  <c r="BH805" i="2"/>
  <c r="BG805" i="2"/>
  <c r="BE805" i="2"/>
  <c r="T805" i="2"/>
  <c r="R805" i="2"/>
  <c r="P805" i="2"/>
  <c r="BK805" i="2"/>
  <c r="J805" i="2"/>
  <c r="BF805" i="2"/>
  <c r="BI803" i="2"/>
  <c r="BH803" i="2"/>
  <c r="BG803" i="2"/>
  <c r="BE803" i="2"/>
  <c r="T803" i="2"/>
  <c r="R803" i="2"/>
  <c r="P803" i="2"/>
  <c r="BK803" i="2"/>
  <c r="J803" i="2"/>
  <c r="BF803" i="2"/>
  <c r="BI796" i="2"/>
  <c r="BH796" i="2"/>
  <c r="BG796" i="2"/>
  <c r="BE796" i="2"/>
  <c r="T796" i="2"/>
  <c r="R796" i="2"/>
  <c r="P796" i="2"/>
  <c r="BK796" i="2"/>
  <c r="J796" i="2"/>
  <c r="BF796" i="2"/>
  <c r="BI794" i="2"/>
  <c r="BH794" i="2"/>
  <c r="BG794" i="2"/>
  <c r="BE794" i="2"/>
  <c r="T794" i="2"/>
  <c r="R794" i="2"/>
  <c r="P794" i="2"/>
  <c r="BK794" i="2"/>
  <c r="J794" i="2"/>
  <c r="BF794" i="2"/>
  <c r="BI789" i="2"/>
  <c r="BH789" i="2"/>
  <c r="BG789" i="2"/>
  <c r="BE789" i="2"/>
  <c r="T789" i="2"/>
  <c r="T788" i="2"/>
  <c r="R789" i="2"/>
  <c r="R788" i="2"/>
  <c r="P789" i="2"/>
  <c r="P788" i="2"/>
  <c r="BK789" i="2"/>
  <c r="BK788" i="2"/>
  <c r="J788" i="2" s="1"/>
  <c r="J71" i="2" s="1"/>
  <c r="J789" i="2"/>
  <c r="BF789" i="2" s="1"/>
  <c r="BI786" i="2"/>
  <c r="BH786" i="2"/>
  <c r="BG786" i="2"/>
  <c r="BE786" i="2"/>
  <c r="T786" i="2"/>
  <c r="R786" i="2"/>
  <c r="P786" i="2"/>
  <c r="BK786" i="2"/>
  <c r="J786" i="2"/>
  <c r="BF786" i="2"/>
  <c r="BI782" i="2"/>
  <c r="BH782" i="2"/>
  <c r="BG782" i="2"/>
  <c r="BE782" i="2"/>
  <c r="T782" i="2"/>
  <c r="R782" i="2"/>
  <c r="P782" i="2"/>
  <c r="BK782" i="2"/>
  <c r="J782" i="2"/>
  <c r="BF782" i="2"/>
  <c r="BI780" i="2"/>
  <c r="BH780" i="2"/>
  <c r="BG780" i="2"/>
  <c r="BE780" i="2"/>
  <c r="T780" i="2"/>
  <c r="R780" i="2"/>
  <c r="P780" i="2"/>
  <c r="BK780" i="2"/>
  <c r="J780" i="2"/>
  <c r="BF780" i="2"/>
  <c r="BI772" i="2"/>
  <c r="BH772" i="2"/>
  <c r="BG772" i="2"/>
  <c r="BE772" i="2"/>
  <c r="T772" i="2"/>
  <c r="R772" i="2"/>
  <c r="P772" i="2"/>
  <c r="BK772" i="2"/>
  <c r="J772" i="2"/>
  <c r="BF772" i="2"/>
  <c r="BI770" i="2"/>
  <c r="BH770" i="2"/>
  <c r="BG770" i="2"/>
  <c r="BE770" i="2"/>
  <c r="T770" i="2"/>
  <c r="R770" i="2"/>
  <c r="P770" i="2"/>
  <c r="BK770" i="2"/>
  <c r="J770" i="2"/>
  <c r="BF770" i="2"/>
  <c r="BI762" i="2"/>
  <c r="BH762" i="2"/>
  <c r="BG762" i="2"/>
  <c r="BE762" i="2"/>
  <c r="T762" i="2"/>
  <c r="R762" i="2"/>
  <c r="R755" i="2" s="1"/>
  <c r="P762" i="2"/>
  <c r="BK762" i="2"/>
  <c r="J762" i="2"/>
  <c r="BF762" i="2"/>
  <c r="BI760" i="2"/>
  <c r="BH760" i="2"/>
  <c r="BG760" i="2"/>
  <c r="BE760" i="2"/>
  <c r="T760" i="2"/>
  <c r="R760" i="2"/>
  <c r="P760" i="2"/>
  <c r="BK760" i="2"/>
  <c r="BK755" i="2" s="1"/>
  <c r="J755" i="2" s="1"/>
  <c r="J70" i="2" s="1"/>
  <c r="J760" i="2"/>
  <c r="BF760" i="2"/>
  <c r="BI756" i="2"/>
  <c r="BH756" i="2"/>
  <c r="BG756" i="2"/>
  <c r="BE756" i="2"/>
  <c r="T756" i="2"/>
  <c r="T755" i="2"/>
  <c r="R756" i="2"/>
  <c r="P756" i="2"/>
  <c r="P755" i="2"/>
  <c r="BK756" i="2"/>
  <c r="J756" i="2"/>
  <c r="BF756" i="2" s="1"/>
  <c r="BI753" i="2"/>
  <c r="BH753" i="2"/>
  <c r="BG753" i="2"/>
  <c r="BE753" i="2"/>
  <c r="T753" i="2"/>
  <c r="R753" i="2"/>
  <c r="P753" i="2"/>
  <c r="BK753" i="2"/>
  <c r="J753" i="2"/>
  <c r="BF753" i="2"/>
  <c r="BI751" i="2"/>
  <c r="BH751" i="2"/>
  <c r="BG751" i="2"/>
  <c r="BE751" i="2"/>
  <c r="T751" i="2"/>
  <c r="R751" i="2"/>
  <c r="P751" i="2"/>
  <c r="BK751" i="2"/>
  <c r="J751" i="2"/>
  <c r="BF751" i="2"/>
  <c r="BI749" i="2"/>
  <c r="BH749" i="2"/>
  <c r="BG749" i="2"/>
  <c r="BE749" i="2"/>
  <c r="T749" i="2"/>
  <c r="R749" i="2"/>
  <c r="P749" i="2"/>
  <c r="BK749" i="2"/>
  <c r="J749" i="2"/>
  <c r="BF749" i="2"/>
  <c r="BI747" i="2"/>
  <c r="BH747" i="2"/>
  <c r="BG747" i="2"/>
  <c r="BE747" i="2"/>
  <c r="T747" i="2"/>
  <c r="R747" i="2"/>
  <c r="P747" i="2"/>
  <c r="BK747" i="2"/>
  <c r="J747" i="2"/>
  <c r="BF747" i="2"/>
  <c r="BI743" i="2"/>
  <c r="BH743" i="2"/>
  <c r="BG743" i="2"/>
  <c r="BE743" i="2"/>
  <c r="T743" i="2"/>
  <c r="R743" i="2"/>
  <c r="P743" i="2"/>
  <c r="BK743" i="2"/>
  <c r="J743" i="2"/>
  <c r="BF743" i="2"/>
  <c r="BI741" i="2"/>
  <c r="BH741" i="2"/>
  <c r="BG741" i="2"/>
  <c r="BE741" i="2"/>
  <c r="T741" i="2"/>
  <c r="R741" i="2"/>
  <c r="P741" i="2"/>
  <c r="BK741" i="2"/>
  <c r="J741" i="2"/>
  <c r="BF741" i="2"/>
  <c r="BI737" i="2"/>
  <c r="BH737" i="2"/>
  <c r="BG737" i="2"/>
  <c r="BE737" i="2"/>
  <c r="T737" i="2"/>
  <c r="R737" i="2"/>
  <c r="P737" i="2"/>
  <c r="BK737" i="2"/>
  <c r="J737" i="2"/>
  <c r="BF737" i="2"/>
  <c r="BI735" i="2"/>
  <c r="BH735" i="2"/>
  <c r="BG735" i="2"/>
  <c r="BE735" i="2"/>
  <c r="T735" i="2"/>
  <c r="R735" i="2"/>
  <c r="P735" i="2"/>
  <c r="BK735" i="2"/>
  <c r="J735" i="2"/>
  <c r="BF735" i="2"/>
  <c r="BI730" i="2"/>
  <c r="BH730" i="2"/>
  <c r="BG730" i="2"/>
  <c r="BE730" i="2"/>
  <c r="T730" i="2"/>
  <c r="R730" i="2"/>
  <c r="P730" i="2"/>
  <c r="BK730" i="2"/>
  <c r="J730" i="2"/>
  <c r="BF730" i="2"/>
  <c r="BI728" i="2"/>
  <c r="BH728" i="2"/>
  <c r="BG728" i="2"/>
  <c r="BE728" i="2"/>
  <c r="T728" i="2"/>
  <c r="R728" i="2"/>
  <c r="P728" i="2"/>
  <c r="BK728" i="2"/>
  <c r="J728" i="2"/>
  <c r="BF728" i="2"/>
  <c r="BI724" i="2"/>
  <c r="BH724" i="2"/>
  <c r="BG724" i="2"/>
  <c r="BE724" i="2"/>
  <c r="T724" i="2"/>
  <c r="R724" i="2"/>
  <c r="P724" i="2"/>
  <c r="BK724" i="2"/>
  <c r="J724" i="2"/>
  <c r="BF724" i="2"/>
  <c r="BI722" i="2"/>
  <c r="BH722" i="2"/>
  <c r="BG722" i="2"/>
  <c r="BE722" i="2"/>
  <c r="T722" i="2"/>
  <c r="R722" i="2"/>
  <c r="P722" i="2"/>
  <c r="BK722" i="2"/>
  <c r="J722" i="2"/>
  <c r="BF722" i="2"/>
  <c r="BI718" i="2"/>
  <c r="BH718" i="2"/>
  <c r="BG718" i="2"/>
  <c r="BE718" i="2"/>
  <c r="T718" i="2"/>
  <c r="T717" i="2"/>
  <c r="T716" i="2" s="1"/>
  <c r="R718" i="2"/>
  <c r="R717" i="2" s="1"/>
  <c r="R716" i="2" s="1"/>
  <c r="P718" i="2"/>
  <c r="P717" i="2"/>
  <c r="P716" i="2" s="1"/>
  <c r="BK718" i="2"/>
  <c r="BK717" i="2" s="1"/>
  <c r="J718" i="2"/>
  <c r="BF718" i="2"/>
  <c r="BI714" i="2"/>
  <c r="BH714" i="2"/>
  <c r="BG714" i="2"/>
  <c r="BE714" i="2"/>
  <c r="T714" i="2"/>
  <c r="T713" i="2"/>
  <c r="R714" i="2"/>
  <c r="R713" i="2"/>
  <c r="P714" i="2"/>
  <c r="P713" i="2"/>
  <c r="BK714" i="2"/>
  <c r="BK713" i="2"/>
  <c r="J713" i="2" s="1"/>
  <c r="J67" i="2" s="1"/>
  <c r="J714" i="2"/>
  <c r="BF714" i="2" s="1"/>
  <c r="BI709" i="2"/>
  <c r="BH709" i="2"/>
  <c r="BG709" i="2"/>
  <c r="BE709" i="2"/>
  <c r="T709" i="2"/>
  <c r="R709" i="2"/>
  <c r="P709" i="2"/>
  <c r="BK709" i="2"/>
  <c r="J709" i="2"/>
  <c r="BF709" i="2"/>
  <c r="BI705" i="2"/>
  <c r="BH705" i="2"/>
  <c r="BG705" i="2"/>
  <c r="BE705" i="2"/>
  <c r="T705" i="2"/>
  <c r="R705" i="2"/>
  <c r="P705" i="2"/>
  <c r="BK705" i="2"/>
  <c r="J705" i="2"/>
  <c r="BF705" i="2"/>
  <c r="BI700" i="2"/>
  <c r="BH700" i="2"/>
  <c r="BG700" i="2"/>
  <c r="BE700" i="2"/>
  <c r="T700" i="2"/>
  <c r="R700" i="2"/>
  <c r="P700" i="2"/>
  <c r="BK700" i="2"/>
  <c r="J700" i="2"/>
  <c r="BF700" i="2"/>
  <c r="BI696" i="2"/>
  <c r="BH696" i="2"/>
  <c r="BG696" i="2"/>
  <c r="BE696" i="2"/>
  <c r="T696" i="2"/>
  <c r="R696" i="2"/>
  <c r="P696" i="2"/>
  <c r="BK696" i="2"/>
  <c r="J696" i="2"/>
  <c r="BF696" i="2"/>
  <c r="BI689" i="2"/>
  <c r="BH689" i="2"/>
  <c r="BG689" i="2"/>
  <c r="BE689" i="2"/>
  <c r="T689" i="2"/>
  <c r="R689" i="2"/>
  <c r="P689" i="2"/>
  <c r="BK689" i="2"/>
  <c r="J689" i="2"/>
  <c r="BF689" i="2"/>
  <c r="BI683" i="2"/>
  <c r="BH683" i="2"/>
  <c r="BG683" i="2"/>
  <c r="BE683" i="2"/>
  <c r="T683" i="2"/>
  <c r="R683" i="2"/>
  <c r="P683" i="2"/>
  <c r="BK683" i="2"/>
  <c r="J683" i="2"/>
  <c r="BF683" i="2"/>
  <c r="BI679" i="2"/>
  <c r="BH679" i="2"/>
  <c r="BG679" i="2"/>
  <c r="BE679" i="2"/>
  <c r="T679" i="2"/>
  <c r="R679" i="2"/>
  <c r="P679" i="2"/>
  <c r="BK679" i="2"/>
  <c r="J679" i="2"/>
  <c r="BF679" i="2"/>
  <c r="BI675" i="2"/>
  <c r="BH675" i="2"/>
  <c r="BG675" i="2"/>
  <c r="BE675" i="2"/>
  <c r="T675" i="2"/>
  <c r="R675" i="2"/>
  <c r="P675" i="2"/>
  <c r="BK675" i="2"/>
  <c r="J675" i="2"/>
  <c r="BF675" i="2"/>
  <c r="BI671" i="2"/>
  <c r="BH671" i="2"/>
  <c r="BG671" i="2"/>
  <c r="BE671" i="2"/>
  <c r="T671" i="2"/>
  <c r="R671" i="2"/>
  <c r="P671" i="2"/>
  <c r="BK671" i="2"/>
  <c r="J671" i="2"/>
  <c r="BF671" i="2"/>
  <c r="BI667" i="2"/>
  <c r="BH667" i="2"/>
  <c r="BG667" i="2"/>
  <c r="BE667" i="2"/>
  <c r="T667" i="2"/>
  <c r="R667" i="2"/>
  <c r="R658" i="2" s="1"/>
  <c r="P667" i="2"/>
  <c r="BK667" i="2"/>
  <c r="J667" i="2"/>
  <c r="BF667" i="2"/>
  <c r="BI663" i="2"/>
  <c r="BH663" i="2"/>
  <c r="BG663" i="2"/>
  <c r="BE663" i="2"/>
  <c r="T663" i="2"/>
  <c r="R663" i="2"/>
  <c r="P663" i="2"/>
  <c r="BK663" i="2"/>
  <c r="BK658" i="2" s="1"/>
  <c r="J658" i="2" s="1"/>
  <c r="J66" i="2" s="1"/>
  <c r="J663" i="2"/>
  <c r="BF663" i="2"/>
  <c r="BI659" i="2"/>
  <c r="BH659" i="2"/>
  <c r="BG659" i="2"/>
  <c r="BE659" i="2"/>
  <c r="T659" i="2"/>
  <c r="T658" i="2"/>
  <c r="R659" i="2"/>
  <c r="P659" i="2"/>
  <c r="P658" i="2"/>
  <c r="BK659" i="2"/>
  <c r="J659" i="2"/>
  <c r="BF659" i="2" s="1"/>
  <c r="BI651" i="2"/>
  <c r="BH651" i="2"/>
  <c r="BG651" i="2"/>
  <c r="BE651" i="2"/>
  <c r="T651" i="2"/>
  <c r="R651" i="2"/>
  <c r="P651" i="2"/>
  <c r="BK651" i="2"/>
  <c r="J651" i="2"/>
  <c r="BF651" i="2"/>
  <c r="BI648" i="2"/>
  <c r="BH648" i="2"/>
  <c r="BG648" i="2"/>
  <c r="BE648" i="2"/>
  <c r="T648" i="2"/>
  <c r="R648" i="2"/>
  <c r="P648" i="2"/>
  <c r="BK648" i="2"/>
  <c r="J648" i="2"/>
  <c r="BF648" i="2"/>
  <c r="BI644" i="2"/>
  <c r="BH644" i="2"/>
  <c r="BG644" i="2"/>
  <c r="BE644" i="2"/>
  <c r="T644" i="2"/>
  <c r="R644" i="2"/>
  <c r="P644" i="2"/>
  <c r="BK644" i="2"/>
  <c r="J644" i="2"/>
  <c r="BF644" i="2"/>
  <c r="BI639" i="2"/>
  <c r="BH639" i="2"/>
  <c r="BG639" i="2"/>
  <c r="BE639" i="2"/>
  <c r="T639" i="2"/>
  <c r="R639" i="2"/>
  <c r="P639" i="2"/>
  <c r="BK639" i="2"/>
  <c r="J639" i="2"/>
  <c r="BF639" i="2"/>
  <c r="BI635" i="2"/>
  <c r="BH635" i="2"/>
  <c r="BG635" i="2"/>
  <c r="BE635" i="2"/>
  <c r="T635" i="2"/>
  <c r="R635" i="2"/>
  <c r="P635" i="2"/>
  <c r="BK635" i="2"/>
  <c r="J635" i="2"/>
  <c r="BF635" i="2"/>
  <c r="BI634" i="2"/>
  <c r="BH634" i="2"/>
  <c r="BG634" i="2"/>
  <c r="BE634" i="2"/>
  <c r="T634" i="2"/>
  <c r="R634" i="2"/>
  <c r="P634" i="2"/>
  <c r="BK634" i="2"/>
  <c r="J634" i="2"/>
  <c r="BF634" i="2"/>
  <c r="BI630" i="2"/>
  <c r="BH630" i="2"/>
  <c r="BG630" i="2"/>
  <c r="BE630" i="2"/>
  <c r="T630" i="2"/>
  <c r="R630" i="2"/>
  <c r="P630" i="2"/>
  <c r="BK630" i="2"/>
  <c r="J630" i="2"/>
  <c r="BF630" i="2"/>
  <c r="BI629" i="2"/>
  <c r="BH629" i="2"/>
  <c r="BG629" i="2"/>
  <c r="BE629" i="2"/>
  <c r="T629" i="2"/>
  <c r="R629" i="2"/>
  <c r="P629" i="2"/>
  <c r="BK629" i="2"/>
  <c r="J629" i="2"/>
  <c r="BF629" i="2"/>
  <c r="BI624" i="2"/>
  <c r="BH624" i="2"/>
  <c r="BG624" i="2"/>
  <c r="BE624" i="2"/>
  <c r="T624" i="2"/>
  <c r="R624" i="2"/>
  <c r="P624" i="2"/>
  <c r="BK624" i="2"/>
  <c r="J624" i="2"/>
  <c r="BF624" i="2"/>
  <c r="BI623" i="2"/>
  <c r="BH623" i="2"/>
  <c r="BG623" i="2"/>
  <c r="BE623" i="2"/>
  <c r="T623" i="2"/>
  <c r="R623" i="2"/>
  <c r="P623" i="2"/>
  <c r="BK623" i="2"/>
  <c r="J623" i="2"/>
  <c r="BF623" i="2"/>
  <c r="BI618" i="2"/>
  <c r="BH618" i="2"/>
  <c r="BG618" i="2"/>
  <c r="BE618" i="2"/>
  <c r="T618" i="2"/>
  <c r="R618" i="2"/>
  <c r="P618" i="2"/>
  <c r="BK618" i="2"/>
  <c r="J618" i="2"/>
  <c r="BF618" i="2"/>
  <c r="BI615" i="2"/>
  <c r="BH615" i="2"/>
  <c r="BG615" i="2"/>
  <c r="BE615" i="2"/>
  <c r="T615" i="2"/>
  <c r="R615" i="2"/>
  <c r="P615" i="2"/>
  <c r="BK615" i="2"/>
  <c r="J615" i="2"/>
  <c r="BF615" i="2"/>
  <c r="BI611" i="2"/>
  <c r="BH611" i="2"/>
  <c r="BG611" i="2"/>
  <c r="BE611" i="2"/>
  <c r="T611" i="2"/>
  <c r="R611" i="2"/>
  <c r="P611" i="2"/>
  <c r="BK611" i="2"/>
  <c r="J611" i="2"/>
  <c r="BF611" i="2"/>
  <c r="BI607" i="2"/>
  <c r="BH607" i="2"/>
  <c r="BG607" i="2"/>
  <c r="BE607" i="2"/>
  <c r="T607" i="2"/>
  <c r="R607" i="2"/>
  <c r="P607" i="2"/>
  <c r="BK607" i="2"/>
  <c r="J607" i="2"/>
  <c r="BF607" i="2"/>
  <c r="BI606" i="2"/>
  <c r="BH606" i="2"/>
  <c r="BG606" i="2"/>
  <c r="BE606" i="2"/>
  <c r="T606" i="2"/>
  <c r="R606" i="2"/>
  <c r="P606" i="2"/>
  <c r="BK606" i="2"/>
  <c r="J606" i="2"/>
  <c r="BF606" i="2"/>
  <c r="BI602" i="2"/>
  <c r="BH602" i="2"/>
  <c r="BG602" i="2"/>
  <c r="BE602" i="2"/>
  <c r="T602" i="2"/>
  <c r="R602" i="2"/>
  <c r="P602" i="2"/>
  <c r="BK602" i="2"/>
  <c r="J602" i="2"/>
  <c r="BF602" i="2"/>
  <c r="BI598" i="2"/>
  <c r="BH598" i="2"/>
  <c r="BG598" i="2"/>
  <c r="BE598" i="2"/>
  <c r="T598" i="2"/>
  <c r="R598" i="2"/>
  <c r="P598" i="2"/>
  <c r="BK598" i="2"/>
  <c r="J598" i="2"/>
  <c r="BF598" i="2"/>
  <c r="BI596" i="2"/>
  <c r="BH596" i="2"/>
  <c r="BG596" i="2"/>
  <c r="BE596" i="2"/>
  <c r="T596" i="2"/>
  <c r="R596" i="2"/>
  <c r="P596" i="2"/>
  <c r="BK596" i="2"/>
  <c r="J596" i="2"/>
  <c r="BF596" i="2"/>
  <c r="BI592" i="2"/>
  <c r="BH592" i="2"/>
  <c r="BG592" i="2"/>
  <c r="BE592" i="2"/>
  <c r="T592" i="2"/>
  <c r="R592" i="2"/>
  <c r="P592" i="2"/>
  <c r="BK592" i="2"/>
  <c r="J592" i="2"/>
  <c r="BF592" i="2"/>
  <c r="BI586" i="2"/>
  <c r="BH586" i="2"/>
  <c r="BG586" i="2"/>
  <c r="BE586" i="2"/>
  <c r="T586" i="2"/>
  <c r="R586" i="2"/>
  <c r="P586" i="2"/>
  <c r="BK586" i="2"/>
  <c r="J586" i="2"/>
  <c r="BF586" i="2"/>
  <c r="BI583" i="2"/>
  <c r="BH583" i="2"/>
  <c r="BG583" i="2"/>
  <c r="BE583" i="2"/>
  <c r="T583" i="2"/>
  <c r="R583" i="2"/>
  <c r="R577" i="2" s="1"/>
  <c r="P583" i="2"/>
  <c r="BK583" i="2"/>
  <c r="J583" i="2"/>
  <c r="BF583" i="2"/>
  <c r="BI582" i="2"/>
  <c r="BH582" i="2"/>
  <c r="BG582" i="2"/>
  <c r="BE582" i="2"/>
  <c r="T582" i="2"/>
  <c r="R582" i="2"/>
  <c r="P582" i="2"/>
  <c r="BK582" i="2"/>
  <c r="BK577" i="2" s="1"/>
  <c r="J577" i="2" s="1"/>
  <c r="J65" i="2" s="1"/>
  <c r="J582" i="2"/>
  <c r="BF582" i="2"/>
  <c r="BI578" i="2"/>
  <c r="BH578" i="2"/>
  <c r="BG578" i="2"/>
  <c r="BE578" i="2"/>
  <c r="T578" i="2"/>
  <c r="T577" i="2"/>
  <c r="R578" i="2"/>
  <c r="P578" i="2"/>
  <c r="P577" i="2"/>
  <c r="BK578" i="2"/>
  <c r="J578" i="2"/>
  <c r="BF578" i="2" s="1"/>
  <c r="BI573" i="2"/>
  <c r="BH573" i="2"/>
  <c r="BG573" i="2"/>
  <c r="BE573" i="2"/>
  <c r="T573" i="2"/>
  <c r="T572" i="2"/>
  <c r="R573" i="2"/>
  <c r="R572" i="2"/>
  <c r="P573" i="2"/>
  <c r="P572" i="2"/>
  <c r="BK573" i="2"/>
  <c r="BK572" i="2"/>
  <c r="J572" i="2" s="1"/>
  <c r="J64" i="2" s="1"/>
  <c r="J573" i="2"/>
  <c r="BF573" i="2" s="1"/>
  <c r="BI571" i="2"/>
  <c r="BH571" i="2"/>
  <c r="BG571" i="2"/>
  <c r="BE571" i="2"/>
  <c r="T571" i="2"/>
  <c r="R571" i="2"/>
  <c r="P571" i="2"/>
  <c r="BK571" i="2"/>
  <c r="J571" i="2"/>
  <c r="BF571" i="2"/>
  <c r="BI569" i="2"/>
  <c r="BH569" i="2"/>
  <c r="BG569" i="2"/>
  <c r="BE569" i="2"/>
  <c r="T569" i="2"/>
  <c r="R569" i="2"/>
  <c r="P569" i="2"/>
  <c r="BK569" i="2"/>
  <c r="J569" i="2"/>
  <c r="BF569" i="2"/>
  <c r="BI568" i="2"/>
  <c r="BH568" i="2"/>
  <c r="BG568" i="2"/>
  <c r="BE568" i="2"/>
  <c r="T568" i="2"/>
  <c r="R568" i="2"/>
  <c r="P568" i="2"/>
  <c r="BK568" i="2"/>
  <c r="J568" i="2"/>
  <c r="BF568" i="2"/>
  <c r="BI566" i="2"/>
  <c r="BH566" i="2"/>
  <c r="BG566" i="2"/>
  <c r="BE566" i="2"/>
  <c r="T566" i="2"/>
  <c r="R566" i="2"/>
  <c r="P566" i="2"/>
  <c r="BK566" i="2"/>
  <c r="J566" i="2"/>
  <c r="BF566" i="2"/>
  <c r="BI565" i="2"/>
  <c r="BH565" i="2"/>
  <c r="BG565" i="2"/>
  <c r="BE565" i="2"/>
  <c r="T565" i="2"/>
  <c r="R565" i="2"/>
  <c r="P565" i="2"/>
  <c r="BK565" i="2"/>
  <c r="J565" i="2"/>
  <c r="BF565" i="2"/>
  <c r="BI560" i="2"/>
  <c r="BH560" i="2"/>
  <c r="BG560" i="2"/>
  <c r="BE560" i="2"/>
  <c r="T560" i="2"/>
  <c r="R560" i="2"/>
  <c r="P560" i="2"/>
  <c r="BK560" i="2"/>
  <c r="J560" i="2"/>
  <c r="BF560" i="2"/>
  <c r="BI556" i="2"/>
  <c r="BH556" i="2"/>
  <c r="BG556" i="2"/>
  <c r="BE556" i="2"/>
  <c r="T556" i="2"/>
  <c r="R556" i="2"/>
  <c r="P556" i="2"/>
  <c r="BK556" i="2"/>
  <c r="J556" i="2"/>
  <c r="BF556" i="2"/>
  <c r="BI552" i="2"/>
  <c r="BH552" i="2"/>
  <c r="BG552" i="2"/>
  <c r="BE552" i="2"/>
  <c r="T552" i="2"/>
  <c r="R552" i="2"/>
  <c r="P552" i="2"/>
  <c r="BK552" i="2"/>
  <c r="J552" i="2"/>
  <c r="BF552" i="2"/>
  <c r="BI549" i="2"/>
  <c r="BH549" i="2"/>
  <c r="BG549" i="2"/>
  <c r="BE549" i="2"/>
  <c r="T549" i="2"/>
  <c r="R549" i="2"/>
  <c r="P549" i="2"/>
  <c r="BK549" i="2"/>
  <c r="J549" i="2"/>
  <c r="BF549" i="2"/>
  <c r="BI547" i="2"/>
  <c r="BH547" i="2"/>
  <c r="BG547" i="2"/>
  <c r="BE547" i="2"/>
  <c r="T547" i="2"/>
  <c r="R547" i="2"/>
  <c r="P547" i="2"/>
  <c r="BK547" i="2"/>
  <c r="J547" i="2"/>
  <c r="BF547" i="2"/>
  <c r="BI543" i="2"/>
  <c r="BH543" i="2"/>
  <c r="BG543" i="2"/>
  <c r="BE543" i="2"/>
  <c r="T543" i="2"/>
  <c r="R543" i="2"/>
  <c r="P543" i="2"/>
  <c r="BK543" i="2"/>
  <c r="J543" i="2"/>
  <c r="BF543" i="2"/>
  <c r="BI541" i="2"/>
  <c r="BH541" i="2"/>
  <c r="BG541" i="2"/>
  <c r="BE541" i="2"/>
  <c r="T541" i="2"/>
  <c r="R541" i="2"/>
  <c r="P541" i="2"/>
  <c r="BK541" i="2"/>
  <c r="J541" i="2"/>
  <c r="BF541" i="2"/>
  <c r="BI537" i="2"/>
  <c r="BH537" i="2"/>
  <c r="BG537" i="2"/>
  <c r="BE537" i="2"/>
  <c r="T537" i="2"/>
  <c r="R537" i="2"/>
  <c r="P537" i="2"/>
  <c r="BK537" i="2"/>
  <c r="J537" i="2"/>
  <c r="BF537" i="2"/>
  <c r="BI532" i="2"/>
  <c r="BH532" i="2"/>
  <c r="BG532" i="2"/>
  <c r="BE532" i="2"/>
  <c r="T532" i="2"/>
  <c r="R532" i="2"/>
  <c r="P532" i="2"/>
  <c r="BK532" i="2"/>
  <c r="J532" i="2"/>
  <c r="BF532" i="2"/>
  <c r="BI523" i="2"/>
  <c r="BH523" i="2"/>
  <c r="BG523" i="2"/>
  <c r="BE523" i="2"/>
  <c r="T523" i="2"/>
  <c r="R523" i="2"/>
  <c r="P523" i="2"/>
  <c r="BK523" i="2"/>
  <c r="J523" i="2"/>
  <c r="BF523" i="2"/>
  <c r="BI518" i="2"/>
  <c r="BH518" i="2"/>
  <c r="BG518" i="2"/>
  <c r="BE518" i="2"/>
  <c r="T518" i="2"/>
  <c r="R518" i="2"/>
  <c r="P518" i="2"/>
  <c r="BK518" i="2"/>
  <c r="J518" i="2"/>
  <c r="BF518" i="2"/>
  <c r="BI511" i="2"/>
  <c r="BH511" i="2"/>
  <c r="BG511" i="2"/>
  <c r="BE511" i="2"/>
  <c r="T511" i="2"/>
  <c r="R511" i="2"/>
  <c r="P511" i="2"/>
  <c r="BK511" i="2"/>
  <c r="J511" i="2"/>
  <c r="BF511" i="2"/>
  <c r="BI496" i="2"/>
  <c r="BH496" i="2"/>
  <c r="BG496" i="2"/>
  <c r="BE496" i="2"/>
  <c r="T496" i="2"/>
  <c r="R496" i="2"/>
  <c r="P496" i="2"/>
  <c r="BK496" i="2"/>
  <c r="J496" i="2"/>
  <c r="BF496" i="2"/>
  <c r="BI489" i="2"/>
  <c r="BH489" i="2"/>
  <c r="BG489" i="2"/>
  <c r="BE489" i="2"/>
  <c r="T489" i="2"/>
  <c r="R489" i="2"/>
  <c r="P489" i="2"/>
  <c r="BK489" i="2"/>
  <c r="J489" i="2"/>
  <c r="BF489" i="2"/>
  <c r="BI484" i="2"/>
  <c r="BH484" i="2"/>
  <c r="BG484" i="2"/>
  <c r="BE484" i="2"/>
  <c r="T484" i="2"/>
  <c r="R484" i="2"/>
  <c r="P484" i="2"/>
  <c r="BK484" i="2"/>
  <c r="J484" i="2"/>
  <c r="BF484" i="2"/>
  <c r="BI482" i="2"/>
  <c r="BH482" i="2"/>
  <c r="BG482" i="2"/>
  <c r="BE482" i="2"/>
  <c r="T482" i="2"/>
  <c r="R482" i="2"/>
  <c r="P482" i="2"/>
  <c r="BK482" i="2"/>
  <c r="J482" i="2"/>
  <c r="BF482" i="2"/>
  <c r="BI478" i="2"/>
  <c r="BH478" i="2"/>
  <c r="BG478" i="2"/>
  <c r="BE478" i="2"/>
  <c r="T478" i="2"/>
  <c r="R478" i="2"/>
  <c r="P478" i="2"/>
  <c r="BK478" i="2"/>
  <c r="J478" i="2"/>
  <c r="BF478" i="2"/>
  <c r="BI474" i="2"/>
  <c r="BH474" i="2"/>
  <c r="BG474" i="2"/>
  <c r="BE474" i="2"/>
  <c r="T474" i="2"/>
  <c r="R474" i="2"/>
  <c r="P474" i="2"/>
  <c r="BK474" i="2"/>
  <c r="J474" i="2"/>
  <c r="BF474" i="2"/>
  <c r="BI470" i="2"/>
  <c r="BH470" i="2"/>
  <c r="BG470" i="2"/>
  <c r="BE470" i="2"/>
  <c r="T470" i="2"/>
  <c r="R470" i="2"/>
  <c r="P470" i="2"/>
  <c r="BK470" i="2"/>
  <c r="J470" i="2"/>
  <c r="BF470" i="2"/>
  <c r="BI466" i="2"/>
  <c r="BH466" i="2"/>
  <c r="BG466" i="2"/>
  <c r="BE466" i="2"/>
  <c r="T466" i="2"/>
  <c r="R466" i="2"/>
  <c r="P466" i="2"/>
  <c r="BK466" i="2"/>
  <c r="J466" i="2"/>
  <c r="BF466" i="2"/>
  <c r="BI449" i="2"/>
  <c r="BH449" i="2"/>
  <c r="BG449" i="2"/>
  <c r="BE449" i="2"/>
  <c r="T449" i="2"/>
  <c r="R449" i="2"/>
  <c r="P449" i="2"/>
  <c r="BK449" i="2"/>
  <c r="J449" i="2"/>
  <c r="BF449" i="2"/>
  <c r="BI447" i="2"/>
  <c r="BH447" i="2"/>
  <c r="BG447" i="2"/>
  <c r="BE447" i="2"/>
  <c r="T447" i="2"/>
  <c r="R447" i="2"/>
  <c r="P447" i="2"/>
  <c r="BK447" i="2"/>
  <c r="J447" i="2"/>
  <c r="BF447" i="2"/>
  <c r="BI441" i="2"/>
  <c r="BH441" i="2"/>
  <c r="BG441" i="2"/>
  <c r="BE441" i="2"/>
  <c r="T441" i="2"/>
  <c r="T440" i="2"/>
  <c r="R441" i="2"/>
  <c r="R440" i="2"/>
  <c r="P441" i="2"/>
  <c r="P440" i="2"/>
  <c r="BK441" i="2"/>
  <c r="BK440" i="2"/>
  <c r="J440" i="2" s="1"/>
  <c r="J63" i="2" s="1"/>
  <c r="J441" i="2"/>
  <c r="BF441" i="2" s="1"/>
  <c r="BI436" i="2"/>
  <c r="BH436" i="2"/>
  <c r="BG436" i="2"/>
  <c r="BE436" i="2"/>
  <c r="T436" i="2"/>
  <c r="R436" i="2"/>
  <c r="P436" i="2"/>
  <c r="BK436" i="2"/>
  <c r="J436" i="2"/>
  <c r="BF436" i="2"/>
  <c r="BI431" i="2"/>
  <c r="BH431" i="2"/>
  <c r="BG431" i="2"/>
  <c r="BE431" i="2"/>
  <c r="T431" i="2"/>
  <c r="R431" i="2"/>
  <c r="P431" i="2"/>
  <c r="BK431" i="2"/>
  <c r="J431" i="2"/>
  <c r="BF431" i="2"/>
  <c r="BI426" i="2"/>
  <c r="BH426" i="2"/>
  <c r="BG426" i="2"/>
  <c r="BE426" i="2"/>
  <c r="T426" i="2"/>
  <c r="R426" i="2"/>
  <c r="P426" i="2"/>
  <c r="BK426" i="2"/>
  <c r="J426" i="2"/>
  <c r="BF426" i="2"/>
  <c r="BI421" i="2"/>
  <c r="BH421" i="2"/>
  <c r="BG421" i="2"/>
  <c r="BE421" i="2"/>
  <c r="T421" i="2"/>
  <c r="R421" i="2"/>
  <c r="P421" i="2"/>
  <c r="BK421" i="2"/>
  <c r="J421" i="2"/>
  <c r="BF421" i="2"/>
  <c r="BI417" i="2"/>
  <c r="BH417" i="2"/>
  <c r="BG417" i="2"/>
  <c r="BE417" i="2"/>
  <c r="T417" i="2"/>
  <c r="T416" i="2"/>
  <c r="R417" i="2"/>
  <c r="R416" i="2"/>
  <c r="P417" i="2"/>
  <c r="P416" i="2"/>
  <c r="BK417" i="2"/>
  <c r="BK416" i="2"/>
  <c r="J416" i="2" s="1"/>
  <c r="J62" i="2" s="1"/>
  <c r="J417" i="2"/>
  <c r="BF417" i="2" s="1"/>
  <c r="BI412" i="2"/>
  <c r="BH412" i="2"/>
  <c r="BG412" i="2"/>
  <c r="BE412" i="2"/>
  <c r="T412" i="2"/>
  <c r="R412" i="2"/>
  <c r="P412" i="2"/>
  <c r="BK412" i="2"/>
  <c r="J412" i="2"/>
  <c r="BF412" i="2"/>
  <c r="BI411" i="2"/>
  <c r="BH411" i="2"/>
  <c r="BG411" i="2"/>
  <c r="BE411" i="2"/>
  <c r="T411" i="2"/>
  <c r="R411" i="2"/>
  <c r="P411" i="2"/>
  <c r="BK411" i="2"/>
  <c r="J411" i="2"/>
  <c r="BF411" i="2"/>
  <c r="BI405" i="2"/>
  <c r="BH405" i="2"/>
  <c r="BG405" i="2"/>
  <c r="BE405" i="2"/>
  <c r="T405" i="2"/>
  <c r="R405" i="2"/>
  <c r="P405" i="2"/>
  <c r="BK405" i="2"/>
  <c r="J405" i="2"/>
  <c r="BF405" i="2"/>
  <c r="BI391" i="2"/>
  <c r="BH391" i="2"/>
  <c r="BG391" i="2"/>
  <c r="BE391" i="2"/>
  <c r="T391" i="2"/>
  <c r="R391" i="2"/>
  <c r="P391" i="2"/>
  <c r="BK391" i="2"/>
  <c r="J391" i="2"/>
  <c r="BF391" i="2"/>
  <c r="BI383" i="2"/>
  <c r="BH383" i="2"/>
  <c r="BG383" i="2"/>
  <c r="BE383" i="2"/>
  <c r="T383" i="2"/>
  <c r="R383" i="2"/>
  <c r="P383" i="2"/>
  <c r="BK383" i="2"/>
  <c r="J383" i="2"/>
  <c r="BF383" i="2"/>
  <c r="BI374" i="2"/>
  <c r="BH374" i="2"/>
  <c r="BG374" i="2"/>
  <c r="BE374" i="2"/>
  <c r="T374" i="2"/>
  <c r="R374" i="2"/>
  <c r="P374" i="2"/>
  <c r="BK374" i="2"/>
  <c r="J374" i="2"/>
  <c r="BF374" i="2"/>
  <c r="BI373" i="2"/>
  <c r="BH373" i="2"/>
  <c r="BG373" i="2"/>
  <c r="BE373" i="2"/>
  <c r="T373" i="2"/>
  <c r="R373" i="2"/>
  <c r="P373" i="2"/>
  <c r="BK373" i="2"/>
  <c r="J373" i="2"/>
  <c r="BF373" i="2"/>
  <c r="BI372" i="2"/>
  <c r="BH372" i="2"/>
  <c r="BG372" i="2"/>
  <c r="BE372" i="2"/>
  <c r="T372" i="2"/>
  <c r="R372" i="2"/>
  <c r="P372" i="2"/>
  <c r="BK372" i="2"/>
  <c r="J372" i="2"/>
  <c r="BF372" i="2"/>
  <c r="BI366" i="2"/>
  <c r="BH366" i="2"/>
  <c r="BG366" i="2"/>
  <c r="BE366" i="2"/>
  <c r="T366" i="2"/>
  <c r="R366" i="2"/>
  <c r="P366" i="2"/>
  <c r="BK366" i="2"/>
  <c r="J366" i="2"/>
  <c r="BF366" i="2"/>
  <c r="BI365" i="2"/>
  <c r="BH365" i="2"/>
  <c r="BG365" i="2"/>
  <c r="BE365" i="2"/>
  <c r="T365" i="2"/>
  <c r="R365" i="2"/>
  <c r="P365" i="2"/>
  <c r="BK365" i="2"/>
  <c r="J365" i="2"/>
  <c r="BF365" i="2"/>
  <c r="BI360" i="2"/>
  <c r="BH360" i="2"/>
  <c r="BG360" i="2"/>
  <c r="BE360" i="2"/>
  <c r="T360" i="2"/>
  <c r="R360" i="2"/>
  <c r="P360" i="2"/>
  <c r="BK360" i="2"/>
  <c r="J360" i="2"/>
  <c r="BF360" i="2"/>
  <c r="BI359" i="2"/>
  <c r="BH359" i="2"/>
  <c r="BG359" i="2"/>
  <c r="BE359" i="2"/>
  <c r="T359" i="2"/>
  <c r="R359" i="2"/>
  <c r="P359" i="2"/>
  <c r="BK359" i="2"/>
  <c r="J359" i="2"/>
  <c r="BF359" i="2"/>
  <c r="BI354" i="2"/>
  <c r="BH354" i="2"/>
  <c r="BG354" i="2"/>
  <c r="BE354" i="2"/>
  <c r="T354" i="2"/>
  <c r="T353" i="2"/>
  <c r="R354" i="2"/>
  <c r="R353" i="2"/>
  <c r="P354" i="2"/>
  <c r="P353" i="2"/>
  <c r="BK354" i="2"/>
  <c r="BK353" i="2"/>
  <c r="J353" i="2" s="1"/>
  <c r="J61" i="2" s="1"/>
  <c r="J354" i="2"/>
  <c r="BF354" i="2" s="1"/>
  <c r="BI349" i="2"/>
  <c r="BH349" i="2"/>
  <c r="BG349" i="2"/>
  <c r="BE349" i="2"/>
  <c r="T349" i="2"/>
  <c r="R349" i="2"/>
  <c r="P349" i="2"/>
  <c r="BK349" i="2"/>
  <c r="J349" i="2"/>
  <c r="BF349" i="2"/>
  <c r="BI346" i="2"/>
  <c r="BH346" i="2"/>
  <c r="BG346" i="2"/>
  <c r="BE346" i="2"/>
  <c r="T346" i="2"/>
  <c r="R346" i="2"/>
  <c r="P346" i="2"/>
  <c r="BK346" i="2"/>
  <c r="J346" i="2"/>
  <c r="BF346" i="2"/>
  <c r="BI342" i="2"/>
  <c r="BH342" i="2"/>
  <c r="BG342" i="2"/>
  <c r="BE342" i="2"/>
  <c r="T342" i="2"/>
  <c r="R342" i="2"/>
  <c r="P342" i="2"/>
  <c r="BK342" i="2"/>
  <c r="J342" i="2"/>
  <c r="BF342" i="2"/>
  <c r="BI338" i="2"/>
  <c r="BH338" i="2"/>
  <c r="BG338" i="2"/>
  <c r="BE338" i="2"/>
  <c r="T338" i="2"/>
  <c r="R338" i="2"/>
  <c r="P338" i="2"/>
  <c r="BK338" i="2"/>
  <c r="J338" i="2"/>
  <c r="BF338" i="2"/>
  <c r="BI335" i="2"/>
  <c r="BH335" i="2"/>
  <c r="BG335" i="2"/>
  <c r="BE335" i="2"/>
  <c r="T335" i="2"/>
  <c r="R335" i="2"/>
  <c r="P335" i="2"/>
  <c r="BK335" i="2"/>
  <c r="J335" i="2"/>
  <c r="BF335" i="2"/>
  <c r="BI334" i="2"/>
  <c r="BH334" i="2"/>
  <c r="BG334" i="2"/>
  <c r="BE334" i="2"/>
  <c r="T334" i="2"/>
  <c r="R334" i="2"/>
  <c r="P334" i="2"/>
  <c r="BK334" i="2"/>
  <c r="J334" i="2"/>
  <c r="BF334" i="2"/>
  <c r="BI329" i="2"/>
  <c r="BH329" i="2"/>
  <c r="BG329" i="2"/>
  <c r="BE329" i="2"/>
  <c r="T329" i="2"/>
  <c r="R329" i="2"/>
  <c r="P329" i="2"/>
  <c r="BK329" i="2"/>
  <c r="J329" i="2"/>
  <c r="BF329" i="2"/>
  <c r="BI328" i="2"/>
  <c r="BH328" i="2"/>
  <c r="BG328" i="2"/>
  <c r="BE328" i="2"/>
  <c r="T328" i="2"/>
  <c r="R328" i="2"/>
  <c r="P328" i="2"/>
  <c r="BK328" i="2"/>
  <c r="J328" i="2"/>
  <c r="BF328" i="2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/>
  <c r="BI313" i="2"/>
  <c r="BH313" i="2"/>
  <c r="BG313" i="2"/>
  <c r="BE313" i="2"/>
  <c r="T313" i="2"/>
  <c r="R313" i="2"/>
  <c r="P313" i="2"/>
  <c r="BK313" i="2"/>
  <c r="J313" i="2"/>
  <c r="BF313" i="2"/>
  <c r="BI304" i="2"/>
  <c r="BH304" i="2"/>
  <c r="BG304" i="2"/>
  <c r="BE304" i="2"/>
  <c r="T304" i="2"/>
  <c r="R304" i="2"/>
  <c r="P304" i="2"/>
  <c r="BK304" i="2"/>
  <c r="J304" i="2"/>
  <c r="BF304" i="2"/>
  <c r="BI299" i="2"/>
  <c r="BH299" i="2"/>
  <c r="BG299" i="2"/>
  <c r="BE299" i="2"/>
  <c r="T299" i="2"/>
  <c r="R299" i="2"/>
  <c r="P299" i="2"/>
  <c r="BK299" i="2"/>
  <c r="J299" i="2"/>
  <c r="BF299" i="2"/>
  <c r="BI294" i="2"/>
  <c r="BH294" i="2"/>
  <c r="BG294" i="2"/>
  <c r="BE294" i="2"/>
  <c r="T294" i="2"/>
  <c r="R294" i="2"/>
  <c r="P294" i="2"/>
  <c r="BK294" i="2"/>
  <c r="J294" i="2"/>
  <c r="BF294" i="2"/>
  <c r="BI289" i="2"/>
  <c r="BH289" i="2"/>
  <c r="BG289" i="2"/>
  <c r="BE289" i="2"/>
  <c r="T289" i="2"/>
  <c r="R289" i="2"/>
  <c r="P289" i="2"/>
  <c r="BK289" i="2"/>
  <c r="J289" i="2"/>
  <c r="BF289" i="2"/>
  <c r="BI287" i="2"/>
  <c r="BH287" i="2"/>
  <c r="BG287" i="2"/>
  <c r="BE287" i="2"/>
  <c r="T287" i="2"/>
  <c r="R287" i="2"/>
  <c r="P287" i="2"/>
  <c r="BK287" i="2"/>
  <c r="J287" i="2"/>
  <c r="BF287" i="2"/>
  <c r="BI282" i="2"/>
  <c r="BH282" i="2"/>
  <c r="BG282" i="2"/>
  <c r="BE282" i="2"/>
  <c r="T282" i="2"/>
  <c r="R282" i="2"/>
  <c r="R251" i="2" s="1"/>
  <c r="P282" i="2"/>
  <c r="BK282" i="2"/>
  <c r="J282" i="2"/>
  <c r="BF282" i="2"/>
  <c r="BI266" i="2"/>
  <c r="BH266" i="2"/>
  <c r="BG266" i="2"/>
  <c r="BE266" i="2"/>
  <c r="T266" i="2"/>
  <c r="R266" i="2"/>
  <c r="P266" i="2"/>
  <c r="BK266" i="2"/>
  <c r="BK251" i="2" s="1"/>
  <c r="J251" i="2" s="1"/>
  <c r="J60" i="2" s="1"/>
  <c r="J266" i="2"/>
  <c r="BF266" i="2"/>
  <c r="BI252" i="2"/>
  <c r="BH252" i="2"/>
  <c r="BG252" i="2"/>
  <c r="BE252" i="2"/>
  <c r="T252" i="2"/>
  <c r="T251" i="2"/>
  <c r="R252" i="2"/>
  <c r="P252" i="2"/>
  <c r="P251" i="2"/>
  <c r="BK252" i="2"/>
  <c r="J252" i="2"/>
  <c r="BF252" i="2" s="1"/>
  <c r="BI246" i="2"/>
  <c r="BH246" i="2"/>
  <c r="BG246" i="2"/>
  <c r="BE246" i="2"/>
  <c r="T246" i="2"/>
  <c r="R246" i="2"/>
  <c r="P246" i="2"/>
  <c r="BK246" i="2"/>
  <c r="J246" i="2"/>
  <c r="BF246" i="2"/>
  <c r="BI242" i="2"/>
  <c r="BH242" i="2"/>
  <c r="BG242" i="2"/>
  <c r="BE242" i="2"/>
  <c r="T242" i="2"/>
  <c r="R242" i="2"/>
  <c r="P242" i="2"/>
  <c r="BK242" i="2"/>
  <c r="J242" i="2"/>
  <c r="BF242" i="2"/>
  <c r="BI237" i="2"/>
  <c r="BH237" i="2"/>
  <c r="BG237" i="2"/>
  <c r="BE237" i="2"/>
  <c r="T237" i="2"/>
  <c r="R237" i="2"/>
  <c r="P237" i="2"/>
  <c r="BK237" i="2"/>
  <c r="J237" i="2"/>
  <c r="BF237" i="2"/>
  <c r="BI228" i="2"/>
  <c r="BH228" i="2"/>
  <c r="BG228" i="2"/>
  <c r="BE228" i="2"/>
  <c r="T228" i="2"/>
  <c r="R228" i="2"/>
  <c r="P228" i="2"/>
  <c r="BK228" i="2"/>
  <c r="J228" i="2"/>
  <c r="BF228" i="2"/>
  <c r="BI222" i="2"/>
  <c r="BH222" i="2"/>
  <c r="BG222" i="2"/>
  <c r="BE222" i="2"/>
  <c r="T222" i="2"/>
  <c r="R222" i="2"/>
  <c r="P222" i="2"/>
  <c r="BK222" i="2"/>
  <c r="J222" i="2"/>
  <c r="BF222" i="2"/>
  <c r="BI217" i="2"/>
  <c r="BH217" i="2"/>
  <c r="BG217" i="2"/>
  <c r="BE217" i="2"/>
  <c r="T217" i="2"/>
  <c r="R217" i="2"/>
  <c r="P217" i="2"/>
  <c r="BK217" i="2"/>
  <c r="J217" i="2"/>
  <c r="BF217" i="2"/>
  <c r="BI210" i="2"/>
  <c r="BH210" i="2"/>
  <c r="BG210" i="2"/>
  <c r="BE210" i="2"/>
  <c r="T210" i="2"/>
  <c r="R210" i="2"/>
  <c r="P210" i="2"/>
  <c r="BK210" i="2"/>
  <c r="J210" i="2"/>
  <c r="BF210" i="2"/>
  <c r="BI203" i="2"/>
  <c r="BH203" i="2"/>
  <c r="BG203" i="2"/>
  <c r="BE203" i="2"/>
  <c r="T203" i="2"/>
  <c r="T202" i="2"/>
  <c r="R203" i="2"/>
  <c r="R202" i="2"/>
  <c r="P203" i="2"/>
  <c r="P202" i="2"/>
  <c r="BK203" i="2"/>
  <c r="BK202" i="2"/>
  <c r="J202" i="2" s="1"/>
  <c r="J59" i="2" s="1"/>
  <c r="J203" i="2"/>
  <c r="BF203" i="2" s="1"/>
  <c r="BI200" i="2"/>
  <c r="BH200" i="2"/>
  <c r="BG200" i="2"/>
  <c r="BE200" i="2"/>
  <c r="T200" i="2"/>
  <c r="R200" i="2"/>
  <c r="P200" i="2"/>
  <c r="BK200" i="2"/>
  <c r="J200" i="2"/>
  <c r="BF200" i="2"/>
  <c r="BI195" i="2"/>
  <c r="BH195" i="2"/>
  <c r="BG195" i="2"/>
  <c r="BE195" i="2"/>
  <c r="T195" i="2"/>
  <c r="R195" i="2"/>
  <c r="P195" i="2"/>
  <c r="BK195" i="2"/>
  <c r="J195" i="2"/>
  <c r="BF195" i="2"/>
  <c r="BI191" i="2"/>
  <c r="BH191" i="2"/>
  <c r="BG191" i="2"/>
  <c r="BE191" i="2"/>
  <c r="T191" i="2"/>
  <c r="R191" i="2"/>
  <c r="P191" i="2"/>
  <c r="BK191" i="2"/>
  <c r="J191" i="2"/>
  <c r="BF191" i="2"/>
  <c r="BI189" i="2"/>
  <c r="BH189" i="2"/>
  <c r="BG189" i="2"/>
  <c r="BE189" i="2"/>
  <c r="T189" i="2"/>
  <c r="R189" i="2"/>
  <c r="P189" i="2"/>
  <c r="BK189" i="2"/>
  <c r="J189" i="2"/>
  <c r="BF189" i="2"/>
  <c r="BI185" i="2"/>
  <c r="BH185" i="2"/>
  <c r="BG185" i="2"/>
  <c r="BE185" i="2"/>
  <c r="T185" i="2"/>
  <c r="R185" i="2"/>
  <c r="P185" i="2"/>
  <c r="BK185" i="2"/>
  <c r="J185" i="2"/>
  <c r="BF185" i="2"/>
  <c r="BI176" i="2"/>
  <c r="BH176" i="2"/>
  <c r="BG176" i="2"/>
  <c r="BE176" i="2"/>
  <c r="T176" i="2"/>
  <c r="R176" i="2"/>
  <c r="P176" i="2"/>
  <c r="BK176" i="2"/>
  <c r="J176" i="2"/>
  <c r="BF176" i="2"/>
  <c r="BI172" i="2"/>
  <c r="BH172" i="2"/>
  <c r="BG172" i="2"/>
  <c r="BE172" i="2"/>
  <c r="T172" i="2"/>
  <c r="R172" i="2"/>
  <c r="P172" i="2"/>
  <c r="BK172" i="2"/>
  <c r="J172" i="2"/>
  <c r="BF172" i="2"/>
  <c r="BI168" i="2"/>
  <c r="BH168" i="2"/>
  <c r="BG168" i="2"/>
  <c r="BE168" i="2"/>
  <c r="T168" i="2"/>
  <c r="R168" i="2"/>
  <c r="P168" i="2"/>
  <c r="BK168" i="2"/>
  <c r="J168" i="2"/>
  <c r="BF168" i="2"/>
  <c r="BI164" i="2"/>
  <c r="BH164" i="2"/>
  <c r="BG164" i="2"/>
  <c r="BE164" i="2"/>
  <c r="T164" i="2"/>
  <c r="R164" i="2"/>
  <c r="P164" i="2"/>
  <c r="BK164" i="2"/>
  <c r="J164" i="2"/>
  <c r="BF164" i="2"/>
  <c r="BI162" i="2"/>
  <c r="BH162" i="2"/>
  <c r="BG162" i="2"/>
  <c r="BE162" i="2"/>
  <c r="T162" i="2"/>
  <c r="R162" i="2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J160" i="2"/>
  <c r="BF160" i="2"/>
  <c r="BI158" i="2"/>
  <c r="BH158" i="2"/>
  <c r="BG158" i="2"/>
  <c r="BE158" i="2"/>
  <c r="T158" i="2"/>
  <c r="R158" i="2"/>
  <c r="P158" i="2"/>
  <c r="BK158" i="2"/>
  <c r="J158" i="2"/>
  <c r="BF158" i="2"/>
  <c r="BI154" i="2"/>
  <c r="BH154" i="2"/>
  <c r="BG154" i="2"/>
  <c r="BE154" i="2"/>
  <c r="T154" i="2"/>
  <c r="R154" i="2"/>
  <c r="P154" i="2"/>
  <c r="BK154" i="2"/>
  <c r="J154" i="2"/>
  <c r="BF154" i="2"/>
  <c r="BI138" i="2"/>
  <c r="BH138" i="2"/>
  <c r="BG138" i="2"/>
  <c r="BE138" i="2"/>
  <c r="T138" i="2"/>
  <c r="R138" i="2"/>
  <c r="P138" i="2"/>
  <c r="BK138" i="2"/>
  <c r="J138" i="2"/>
  <c r="BF138" i="2"/>
  <c r="BI134" i="2"/>
  <c r="BH134" i="2"/>
  <c r="BG134" i="2"/>
  <c r="BE134" i="2"/>
  <c r="T134" i="2"/>
  <c r="R134" i="2"/>
  <c r="P134" i="2"/>
  <c r="BK134" i="2"/>
  <c r="J134" i="2"/>
  <c r="BF134" i="2"/>
  <c r="BI129" i="2"/>
  <c r="BH129" i="2"/>
  <c r="BG129" i="2"/>
  <c r="BE129" i="2"/>
  <c r="T129" i="2"/>
  <c r="R129" i="2"/>
  <c r="P129" i="2"/>
  <c r="BK129" i="2"/>
  <c r="J129" i="2"/>
  <c r="BF129" i="2"/>
  <c r="BI125" i="2"/>
  <c r="BH125" i="2"/>
  <c r="BG125" i="2"/>
  <c r="BE125" i="2"/>
  <c r="T125" i="2"/>
  <c r="R125" i="2"/>
  <c r="P125" i="2"/>
  <c r="BK125" i="2"/>
  <c r="J125" i="2"/>
  <c r="BF125" i="2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2" i="2"/>
  <c r="BH112" i="2"/>
  <c r="BG112" i="2"/>
  <c r="BE112" i="2"/>
  <c r="T112" i="2"/>
  <c r="R112" i="2"/>
  <c r="P112" i="2"/>
  <c r="BK112" i="2"/>
  <c r="J112" i="2"/>
  <c r="BF112" i="2"/>
  <c r="BI107" i="2"/>
  <c r="BH107" i="2"/>
  <c r="BG107" i="2"/>
  <c r="BE107" i="2"/>
  <c r="T107" i="2"/>
  <c r="R107" i="2"/>
  <c r="P107" i="2"/>
  <c r="BK107" i="2"/>
  <c r="J107" i="2"/>
  <c r="BF107" i="2"/>
  <c r="BI105" i="2"/>
  <c r="BH105" i="2"/>
  <c r="BG105" i="2"/>
  <c r="BE105" i="2"/>
  <c r="T105" i="2"/>
  <c r="R105" i="2"/>
  <c r="P105" i="2"/>
  <c r="BK105" i="2"/>
  <c r="J105" i="2"/>
  <c r="BF105" i="2"/>
  <c r="BI103" i="2"/>
  <c r="F34" i="2"/>
  <c r="BD52" i="1" s="1"/>
  <c r="BH103" i="2"/>
  <c r="F33" i="2" s="1"/>
  <c r="BC52" i="1" s="1"/>
  <c r="BG103" i="2"/>
  <c r="F32" i="2"/>
  <c r="BB52" i="1" s="1"/>
  <c r="BB51" i="1" s="1"/>
  <c r="BE103" i="2"/>
  <c r="F30" i="2" s="1"/>
  <c r="AZ52" i="1" s="1"/>
  <c r="T103" i="2"/>
  <c r="T102" i="2"/>
  <c r="T101" i="2" s="1"/>
  <c r="T100" i="2" s="1"/>
  <c r="R103" i="2"/>
  <c r="R102" i="2"/>
  <c r="P103" i="2"/>
  <c r="P102" i="2"/>
  <c r="P101" i="2" s="1"/>
  <c r="P100" i="2" s="1"/>
  <c r="AU52" i="1" s="1"/>
  <c r="BK103" i="2"/>
  <c r="BK102" i="2" s="1"/>
  <c r="J103" i="2"/>
  <c r="BF103" i="2" s="1"/>
  <c r="J96" i="2"/>
  <c r="F96" i="2"/>
  <c r="F94" i="2"/>
  <c r="E92" i="2"/>
  <c r="J51" i="2"/>
  <c r="F51" i="2"/>
  <c r="F49" i="2"/>
  <c r="E47" i="2"/>
  <c r="J18" i="2"/>
  <c r="E18" i="2"/>
  <c r="F97" i="2" s="1"/>
  <c r="J17" i="2"/>
  <c r="J12" i="2"/>
  <c r="J94" i="2" s="1"/>
  <c r="E7" i="2"/>
  <c r="E45" i="2" s="1"/>
  <c r="E90" i="2"/>
  <c r="AS51" i="1"/>
  <c r="AT55" i="1"/>
  <c r="L47" i="1"/>
  <c r="AM46" i="1"/>
  <c r="L46" i="1"/>
  <c r="AM44" i="1"/>
  <c r="L44" i="1"/>
  <c r="L42" i="1"/>
  <c r="L41" i="1"/>
  <c r="J717" i="2" l="1"/>
  <c r="J69" i="2" s="1"/>
  <c r="BK716" i="2"/>
  <c r="J716" i="2" s="1"/>
  <c r="J68" i="2" s="1"/>
  <c r="J31" i="3"/>
  <c r="AW53" i="1" s="1"/>
  <c r="AT53" i="1" s="1"/>
  <c r="BD51" i="1"/>
  <c r="W30" i="1" s="1"/>
  <c r="F31" i="2"/>
  <c r="BA52" i="1" s="1"/>
  <c r="J31" i="2"/>
  <c r="AW52" i="1" s="1"/>
  <c r="R101" i="2"/>
  <c r="R100" i="2" s="1"/>
  <c r="J102" i="2"/>
  <c r="J58" i="2" s="1"/>
  <c r="BK101" i="2"/>
  <c r="AX51" i="1"/>
  <c r="W28" i="1"/>
  <c r="J81" i="3"/>
  <c r="J58" i="3" s="1"/>
  <c r="BK80" i="3"/>
  <c r="J49" i="4"/>
  <c r="J77" i="4"/>
  <c r="J30" i="2"/>
  <c r="AV52" i="1" s="1"/>
  <c r="AT52" i="1" s="1"/>
  <c r="J49" i="3"/>
  <c r="F52" i="3"/>
  <c r="F31" i="3"/>
  <c r="BA53" i="1" s="1"/>
  <c r="F33" i="4"/>
  <c r="BC54" i="1" s="1"/>
  <c r="BC51" i="1" s="1"/>
  <c r="E45" i="3"/>
  <c r="F52" i="4"/>
  <c r="F80" i="4"/>
  <c r="F31" i="4"/>
  <c r="BA54" i="1" s="1"/>
  <c r="BK85" i="4"/>
  <c r="J30" i="4"/>
  <c r="AV54" i="1" s="1"/>
  <c r="AT54" i="1" s="1"/>
  <c r="R82" i="5"/>
  <c r="R81" i="5" s="1"/>
  <c r="J49" i="2"/>
  <c r="F52" i="2"/>
  <c r="T149" i="3"/>
  <c r="T80" i="3" s="1"/>
  <c r="T79" i="3" s="1"/>
  <c r="P84" i="4"/>
  <c r="P83" i="4" s="1"/>
  <c r="AU54" i="1" s="1"/>
  <c r="AU51" i="1" s="1"/>
  <c r="J82" i="5"/>
  <c r="J57" i="5" s="1"/>
  <c r="BK81" i="5"/>
  <c r="J81" i="5" s="1"/>
  <c r="F30" i="4"/>
  <c r="AZ54" i="1" s="1"/>
  <c r="AZ51" i="1" s="1"/>
  <c r="F31" i="5"/>
  <c r="BA55" i="1" s="1"/>
  <c r="J83" i="5"/>
  <c r="J58" i="5" s="1"/>
  <c r="W29" i="1" l="1"/>
  <c r="AY51" i="1"/>
  <c r="W26" i="1"/>
  <c r="AV51" i="1"/>
  <c r="J56" i="5"/>
  <c r="J27" i="5"/>
  <c r="J85" i="4"/>
  <c r="J58" i="4" s="1"/>
  <c r="BK84" i="4"/>
  <c r="J80" i="3"/>
  <c r="J57" i="3" s="1"/>
  <c r="BK79" i="3"/>
  <c r="J79" i="3" s="1"/>
  <c r="BK100" i="2"/>
  <c r="J100" i="2" s="1"/>
  <c r="J101" i="2"/>
  <c r="J57" i="2" s="1"/>
  <c r="BA51" i="1"/>
  <c r="BK83" i="4" l="1"/>
  <c r="J83" i="4" s="1"/>
  <c r="J84" i="4"/>
  <c r="J57" i="4" s="1"/>
  <c r="AK26" i="1"/>
  <c r="AG55" i="1"/>
  <c r="AN55" i="1" s="1"/>
  <c r="J36" i="5"/>
  <c r="J27" i="2"/>
  <c r="J56" i="2"/>
  <c r="J27" i="3"/>
  <c r="J56" i="3"/>
  <c r="W27" i="1"/>
  <c r="AW51" i="1"/>
  <c r="AK27" i="1" s="1"/>
  <c r="AT51" i="1" l="1"/>
  <c r="AG52" i="1"/>
  <c r="J36" i="2"/>
  <c r="AG53" i="1"/>
  <c r="AN53" i="1" s="1"/>
  <c r="J36" i="3"/>
  <c r="J56" i="4"/>
  <c r="J27" i="4"/>
  <c r="J36" i="4" l="1"/>
  <c r="AG54" i="1"/>
  <c r="AN54" i="1" s="1"/>
  <c r="AN52" i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<sst xmlns="http://schemas.openxmlformats.org/spreadsheetml/2006/main" count="12777" uniqueCount="2162">
  <si>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</si>
  <si>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</si>
  <si>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</si>
  <si>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</si>
  <si>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</si>
  <si>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</si>
  <si>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</si>
  <si>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{a984d916-edf7-49d4-9120-fd16fbf126ca}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</si>
  <si>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</si>
  <si>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</si>
  <si>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</si>
  <si>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</si>
  <si>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</si>
  <si>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</si>
  <si>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</si>
  <si>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</si>
  <si>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HO24A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</si>
  <si>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</si>
  <si>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</si>
  <si>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Přístavba evakuačního výtahu k pavilonu L1,Domov pro os.se zdrav.postižením,Horní Bříza</t>
  </si>
  <si>
    <t>KSO:</t>
  </si>
  <si>
    <t/>
  </si>
  <si>
    <t>CC-CZ:</t>
  </si>
  <si>
    <t>Místo:</t>
  </si>
  <si>
    <t xml:space="preserve"> </t>
  </si>
  <si>
    <t>Datum:</t>
  </si>
  <si>
    <t>13. 4. 2018</t>
  </si>
  <si>
    <t>Zadavatel:</t>
  </si>
  <si>
    <t>IČ:</t>
  </si>
  <si>
    <t>Domov pro osoby se zdrav.post. ,Horní Bříza</t>
  </si>
  <si>
    <t>DIČ:</t>
  </si>
  <si>
    <t>Uchazeč:</t>
  </si>
  <si>
    <t>Vyplň údaj</t>
  </si>
  <si>
    <t>Projektant:</t>
  </si>
  <si>
    <t>Ing.J.Holá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</si>
  <si>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</si>
  <si>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</si>
  <si>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</si>
  <si>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</si>
  <si>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</si>
  <si>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</si>
  <si>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</si>
  <si>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</si>
  <si>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</si>
  <si>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</si>
  <si>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</si>
  <si>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</si>
  <si>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</si>
  <si>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</si>
  <si>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</si>
  <si>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</si>
  <si>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</si>
  <si>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</si>
  <si>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</si>
  <si>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</si>
  <si>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</si>
  <si>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</si>
  <si>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</si>
  <si>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</si>
  <si>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</si>
  <si>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</si>
  <si>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</si>
  <si>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</si>
  <si>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</si>
  <si>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</si>
  <si>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</si>
  <si>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</si>
  <si>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</si>
  <si>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</si>
  <si>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</si>
  <si>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</si>
  <si>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</si>
  <si>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</si>
  <si>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</si>
  <si>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</si>
  <si>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</si>
  <si>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</si>
  <si>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HO2401</t>
  </si>
  <si>
    <t xml:space="preserve">Přístavba evakuačního výtahu k pavilonu L1 </t>
  </si>
  <si>
    <t>STA</t>
  </si>
  <si>
    <t>1</t>
  </si>
  <si>
    <t>{285107e3-df8f-494d-b104-d27612317733}</t>
  </si>
  <si>
    <t>HO2402</t>
  </si>
  <si>
    <t>Zařízení silnoproudé elektrotechniky</t>
  </si>
  <si>
    <t>{c48e421e-2e61-48fd-89b1-a90dbb756193}</t>
  </si>
  <si>
    <t>HO2403</t>
  </si>
  <si>
    <t xml:space="preserve">Vytápění </t>
  </si>
  <si>
    <t>{728d1c93-12dd-49e1-b086-1a8dc3cf0625}</t>
  </si>
  <si>
    <t>HO2404</t>
  </si>
  <si>
    <t>VON</t>
  </si>
  <si>
    <t>{cd7c6b88-5960-4e3c-a322-5279472a468a}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</si>
  <si>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</si>
  <si>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</si>
  <si>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</si>
  <si>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</si>
  <si>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</si>
  <si>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</si>
  <si>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</si>
  <si>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 xml:space="preserve">HO2401 - Přístavba evakuačního výtahu k pavilonu L1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</si>
  <si>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</si>
  <si>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</si>
  <si>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</si>
  <si>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</si>
  <si>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</si>
  <si>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</si>
  <si>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</si>
  <si>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</si>
  <si>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</si>
  <si>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</si>
  <si>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</si>
  <si>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</si>
  <si>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</si>
  <si>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</si>
  <si>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</si>
  <si>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</si>
  <si>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</si>
  <si>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</si>
  <si>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</si>
  <si>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</si>
  <si>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</si>
  <si>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</si>
  <si>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</si>
  <si>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</si>
  <si>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</si>
  <si>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</si>
  <si>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</si>
  <si>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</si>
  <si>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 xml:space="preserve">    789 - Výtahy 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</si>
  <si>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</si>
  <si>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</si>
  <si>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</si>
  <si>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</si>
  <si>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</si>
  <si>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</si>
  <si>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</si>
  <si>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</si>
  <si>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</si>
  <si>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</si>
  <si>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</si>
  <si>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</si>
  <si>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</si>
  <si>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</si>
  <si>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</si>
  <si>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</si>
  <si>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</si>
  <si>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</si>
  <si>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</si>
  <si>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112101102</t>
  </si>
  <si>
    <t>Kácení stromů s odřezáním kmene a s odvětvením listnatých, průměru kmene přes 300 do 500 mm</t>
  </si>
  <si>
    <t>kus</t>
  </si>
  <si>
    <t>CS ÚRS 2017 02</t>
  </si>
  <si>
    <t>4</t>
  </si>
  <si>
    <t>2</t>
  </si>
  <si>
    <t>383014249</t>
  </si>
  <si>
    <t>PSC</t>
  </si>
  <si>
    <t xml:space="preserve">Poznámka k souboru cen:_x000D_
1. Ceny lze použít i pro odstranění stromů ze sesuté zeminy, vývratů a polomů._x000D_
2. V ceně jsou započteny i náklady na případné nutné odklizení kmene a větví odděleně na vzdálenost_x000D_
 do 50 m nebo s naložením na dopravní prostředek._x000D_
3. Průměr kmene se měří v místě řezu._x000D_
4. Ceny nelze užít v případě, kdy je nutné odstraňování stromu po částech; tyto práce lze oceňovat_x000D_
 příslušnými cenami katalogu 823-1 Plochy a úprava území._x000D_
5. Počet stromů při kácení souvislého lesního porostu lze určit podle tabulky uvedené v příloze č._x000D_
 2._x000D_
6. Práce jsou prováděné technikou volného kácení. O volné kácení se jedná v případě, kdy se kácí_x000D_
 strom s volným kruhovým prostorem o poloměru minimálně 1,5 násobku výšky káceného stromu ve všech_x000D_
 směrech._x000D_
</t>
  </si>
  <si>
    <t>112201102</t>
  </si>
  <si>
    <t>Odstranění pařezů s jejich vykopáním, vytrháním nebo odstřelením, s přesekáním kořenů průměru přes 300 do 500 mm</t>
  </si>
  <si>
    <t>791176380</t>
  </si>
  <si>
    <t xml:space="preserve">Poznámka k souboru cen:_x000D_
1. Ceny lze použít i pro odstranění pařezů ze sesuté zeminy, vývratů a polomů._x000D_
2. V ceně jsou započteny i náklady na případné nutné odklizení pařezů na hromady na vzdálenost do_x000D_
 50 m nebo naložení na dopravní prostředek._x000D_
3. Mají-li se odstraňovat pařezy z pokáceného souvislého lesního porostu, lze počet pařezů stanovit_x000D_
 s přihlédnutím k tabulce v příloze č. 1._x000D_
4. Zásyp jam po pařezech se oceňuje cenami souboru cen 174 20-12 této části katalogu._x000D_
5. Průměr pařezu se měří v místě řezu kmene na základě dvojího na sebe kolmého měření a následného_x000D_
 zprůměrování naměřených hodnot._x000D_
</t>
  </si>
  <si>
    <t>3</t>
  </si>
  <si>
    <t>113107161</t>
  </si>
  <si>
    <t>Odstranění podkladů nebo krytů s přemístěním hmot na skládku na vzdálenost do 20 m nebo s naložením na dopravní prostředek v ploše jednotlivě přes 50 m2 do 200 m2 z kameniva hrubého drceného, o tl. vrstvy do 100 mm</t>
  </si>
  <si>
    <t>m2</t>
  </si>
  <si>
    <t>990383701</t>
  </si>
  <si>
    <t xml:space="preserve">Poznámka k souboru cen:_x000D_
1. Pro volbu cen z hlediska množství se uvažuje každá souvisle odstraňovaná plocha krytu nebo_x000D_
 podkladu stejného druhu samostatně. Odstraňuje-li se několik vrstev vozovky najednou, jednotlivé_x000D_
 vrstvy se oceňují každá samostatně._x000D_
2. U ploch menších než 50 m2 jsou ceny určeny pro ruční odstranění podkladu nebo krytu, u ploch_x000D_
 větších než 50 m2 pro odstranění strojní._x000D_
3. Ceny_x000D_
 a) –7111 až –7113, –7151 až -7153 a -7211 až -7213 lze použít i pro odstranění podkladů nebo_x000D_
 krytů ze štěrkopísku, škváry, strusky nebo z mechanicky zpevněných zemin,_x000D_
 b) –7121 až 7125, –7161 až -7165 a -7221 až -7225 lze použít i pro odstranění podkladů nebo_x000D_
 krytů ze zemin stabilizovaných vápnem,_x000D_
 c) –7130 až -7132, –7170 až -7172 a –7230 až -7232 lze použít i pro odstranění dlažeb uložených_x000D_
 do betonového lože a dlažeb z mozaiky uložených do cementové malty nebo podkladu ze zemin_x000D_
 stabilizovaných cementem._x000D_
4. Ceny lze použít i pro odstranění podkladů nebo krytů opatřených živičnými postřiky nebo nátěry._x000D_
5. Ceny odlišené podle tloušťky (např. do 100 mm, do 200 mm) jsou určeny vždy pro celou tloušťku_x000D_
 jednotlivých konstrukcí._x000D_
6. V cenách nejsou započteny náklady na zarovnání styčných ploch betonových nebo živičných podkladů_x000D_
 nebo krytů, které se oceňuje cenami souboru cen 919 73- Zarovnání styčné plochy části C 01 tohoto_x000D_
 ceníku. Množství suti získané ze zarovnání styčných ploch podkladů nebo krytů se zvlášť nevykazuje._x000D_
7. Přemístění vybouraného materiálu na vzdálenost přes 3 m u cen –7111 až –7146 a přes 20 m u cen_x000D_
 -7151 až –7246 se oceňuje cenami souborů cen 997 22-1 Vodorovná doprava suti._x000D_
8. Ceny -714 . , -718 . a –724 . nelze použít pro odstranění podkladu nebo krytu frézováním._x000D_
</t>
  </si>
  <si>
    <t>VV</t>
  </si>
  <si>
    <t>60</t>
  </si>
  <si>
    <t>dle TZ</t>
  </si>
  <si>
    <t>Součet</t>
  </si>
  <si>
    <t>113107182</t>
  </si>
  <si>
    <t>Odstranění podkladů nebo krytů s přemístěním hmot na skládku na vzdálenost do 20 m nebo s naložením na dopravní prostředek v ploše jednotlivě přes 50 m2 do 200 m2 živičných, o tl. vrstvy přes 50 do 100 mm</t>
  </si>
  <si>
    <t>1290087972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</si>
  <si>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</si>
  <si>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</si>
  <si>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</si>
  <si>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</si>
  <si>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-1020731723</t>
  </si>
  <si>
    <t xml:space="preserve">Poznámka k souboru cen:_x000D_
1. Ceny jsou určeny:_x000D_
 a) pro vytrhání obrub, obrubníků nebo krajníků jakéhokoliv druhu a velikosti uložených v_x000D_
 jakémkoliv loži popř. i s opěrami a vyspárovaných jakýmkoliv materiálem,_x000D_
 b) pro obruby z dlažebních kostek uložených v jedné řadě._x000D_
2. V cenách nejsou započteny náklady na popř. nutné očištění:_x000D_
 a) vytrhaných obrubníků nebo krajníků, které se oceňuje cenami souboru cen 979 0 . - . ._x000D_
 Očištění vybouraných obrubníků, krajníků, desek nebo dílců části C 01 tohoto ceníku,_x000D_
 b) vytrhaných dlažebních kostek, které se oceňují cenami souboru cen 979 07-11 Očištění_x000D_
 vybouraných dlažebních kostek části C 01 tohoto ceníku._x000D_
3. Vytrhání obrub ze dvou řad kostek se oceňuje jako dvojnásobné množství vytrhání obrub z jedné_x000D_
 řady kostek._x000D_
4. Přemístění vybouraných obrub, krajníků nebo dlažebních kostek včetně materiálu z lože a spár na_x000D_
 vzdálenost přes 3 m se oceňuje cenami souborů cen 997 22-1 Vodorovná doprava suti a vybouraných_x000D_
 hmot._x000D_
</t>
  </si>
  <si>
    <t>12</t>
  </si>
  <si>
    <t>6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</si>
  <si>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</si>
  <si>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</si>
  <si>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</si>
  <si>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1300072458</t>
  </si>
  <si>
    <t xml:space="preserve">Poznámka k souboru cen:_x000D_
1. Ceny jsou určeny pro vykopávky:_x000D_
 a) příkopů pro silnice a to i tehdy, jsou-li vykopávky příkopů prováděny samostatně,_x000D_
 b) v zemnících na suchu, jestliže tyto zemníky přímo souvisejí s odkopávkami nebo prokopávkami_x000D_
 pro spodní stavbu silnic. Vykopávky v ostatních zemnících se oceňují podle kapitoly. 3*2 Zemníky_x000D_
 Všeobecných podmínek tohoto katalogu._x000D_
 c) při zahlubování silnic pro mimoúrovňové křížení a pro vykopávky pod mosty provedenými v_x000D_
 předepsaném předstihu. Část vykopávky mezi svislými rovinami proloženými vnějšími hranami mostu se_x000D_
 oceňují:_x000D_
 - při objemu do 1 000 m3 cenami pro množství do 100 m3_x000D_
 - při objemu přes 1 000 m3 cenami pro množství přes 100 do 1 000 m3._x000D_
 d) pro sejmutí podorničí s přihlédnutím k ustanovení čl. 3112 Všeobecných podmínek katalogu._x000D_
2. Ceny nelze použít pro odkopávky a prokopávky v zapažených prostorách; tyto zemní práce se_x000D_
 oceňují podle čl. 3116 Všeobecných podmínek tohoto katalogu._x000D_
3. V cenách jsou započteny i náklady na vodorovné přemístění výkopku v příčných profilech na_x000D_
 přilehlých svazích a příkopech. Vzdálenosti příčného přemístění se nezahrnují do střední_x000D_
 vzdálenosti vodorovného přemístění výkopku._x000D_
4. Vodorovné přemístění výkopku z výkopiště na násypiště při jakékoliv šířce koruny se nepovažuje_x000D_
 za vodorovné přemístění výkopku v příčném profilu, je-li při odkopávce nebo prokopávce mezi_x000D_
 výkopištěm a násypištěm v příčném profilu dopravní nebo jiný pruh, na němž projekt vylučuje rušení_x000D_
 provozu prováděním zemních prací. Takové přemístění výkopku se oceňuje podle čl. 3162 Všeobecných_x000D_
 podmínek tohoto katalogu._x000D_
5. Přemístění výkopku v příčných profilech na vzdálenost přes 15 m se oceňuje cenami souboru cen_x000D_
 162 .0-1 . Vodorovné přemístění výkopku části A 01 Společné zemní práce tohoto katalogu_x000D_
</t>
  </si>
  <si>
    <t>60*(0,38-0,2)</t>
  </si>
  <si>
    <t>7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</si>
  <si>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</si>
  <si>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</si>
  <si>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1963476122</t>
  </si>
  <si>
    <t>10,8</t>
  </si>
  <si>
    <t>8</t>
  </si>
  <si>
    <t>131201101</t>
  </si>
  <si>
    <t>Hloubení nezapažených jam a zářezů s urovnáním dna do předepsaného profilu a spádu v hornině tř. 3 do 100 m3</t>
  </si>
  <si>
    <t>-162019501</t>
  </si>
  <si>
    <t xml:space="preserve">Poznámka k souboru cen:_x000D_
1. Hloubení jam ve stržích a jam pro základy pro příčná a podélná zpevnění dna a břehů pod obrysem_x000D_
 výkopu pro koryta vodotečí při lesnicko-technických melioracích (LTM) zejména vykopávky pro_x000D_
 konstrukce těles, stupňů, boků, předprahů, prahů, podháněk, výhonů a pro základy zdí, dlažeb,_x000D_
 rovnanin, plůtků a hatí se oceňují cenami příslušnými pro objem výkopů do 100 m3, i když skutečný_x000D_
 objem výkopu je větší._x000D_
2. Ceny lze použít i pro hloubení nezapažených jam a zářezů pro podzemní vedení, jsou-li tyto práce_x000D_
 prováděny z povrchu území._x000D_
3. Předepisuje-li projekt hloubit jámy popsané v pozn. č. 1 v hornině 5 až 7 bez použití trhavin,_x000D_
 oceňuje se toto hloubení_x000D_
 a) v suchu nebo v mokru cenami 138 40-1101, 138 50-1101 a 138 60-1101 Dolamování zapažených_x000D_
 nebo nezapažených hloubených vykopávek;_x000D_
 b) v tekoucí vodě při jakékoliv její rychlosti individuálně._x000D_
4. Hloubení nezapažených jam hloubky přes 16 m se oceňuje individuálně._x000D_
5. V cenách jsou započteny i náklady na případné nutné přemístění výkopku ve výkopišti a na_x000D_
 přehození výkopku na přilehlém terénu na vzdálenost do 3 m od okraje jámy nebo naložení na dopravní_x000D_
 prostředek._x000D_
6. Náklady na svislé přemístění výkopku nad 1 m hloubky se určí dle ustanovení článku č. 3161_x000D_
 všeobecných podmínek katalogu._x000D_
</t>
  </si>
  <si>
    <t>3*4,3*1,4</t>
  </si>
  <si>
    <t>1,9*1,3*1,3</t>
  </si>
  <si>
    <t>9</t>
  </si>
  <si>
    <t>131201109</t>
  </si>
  <si>
    <t>Hloubení nezapažených jam a zářezů s urovnáním dna do předepsaného profilu a spádu Příplatek k cenám za lepivost horniny tř. 3</t>
  </si>
  <si>
    <t>1244042157</t>
  </si>
  <si>
    <t>21,271*1/2</t>
  </si>
  <si>
    <t>10</t>
  </si>
  <si>
    <t>132201201</t>
  </si>
  <si>
    <t>Hloubení zapažených i nezapažených rýh šířky přes 600 do 2 000 mm s urovnáním dna do předepsaného profilu a spádu v hornině tř. 3 do 100 m3</t>
  </si>
  <si>
    <t>1331494773</t>
  </si>
  <si>
    <t xml:space="preserve">Poznámka k souboru cen:_x000D_
1. V cenách jsou započteny i náklady na případné nutné přemístění výkopku ve výkopišti na_x000D_
 vzdálenost do 3 m a na přehození výkopku na přilehlém terénu na vzdálenost do 5 m od okraje jámy_x000D_
 nebo naložení na dopravní prostředek._x000D_
2. Hloubení rýh při lesnicko-technických melioracích se oceňuje:_x000D_
 a) ve stržích cenami platnými pro objem výkopu do 100 m3, i když skutečný objem výkopu je větší,_x000D_
 b) mimo strže pro příčná a podélná zpevnění dna a břehů pod obrysem výkopu pro koryta vodotečí,_x000D_
 zejména pro konstrukce těles, stupňů, boků, předprahů, prahů, odháněk, výhonů a pro základy zdí,_x000D_
 dlažeb, rovnanin, plůtků a hatí, pro jakoukoliv šířku rýhy, při objemu do 100 m3 cenami příslušnými_x000D_
 pro objem výkopu do 100 m3 a při jakémkoliv objemu výkopu přes 100 m3 cenami příslušnými pro objem_x000D_
 výkopu přes 100 do 1 000 m3._x000D_
3. Náklady na svislé přemístění výkopku nad 1 m hloubky se určí dle ustanovení článku č. 3161_x000D_
 všeobecných podmínek katalogu._x000D_
4. Předepisuje-li projekt hloubit rýhy 5 až 7 bez použití trhavin, oceňuje se toto hloubení:_x000D_
 a) v suchu nebo mokru cenami 138 40-1201, 138 50-1201 a 138 60-1201 Dolamování hloubených_x000D_
 vykopávek,_x000D_
 b) v tekoucí vodě při jakékoliv její rychlosti individuálně._x000D_
5. Ceny nelze použít pro hloubení rýh a hloubky přes 16 m. Tyto práce se oceňují individuálně._x000D_
</t>
  </si>
  <si>
    <t>0,6*0,35*(5,5+3,1*2)</t>
  </si>
  <si>
    <t>0,75*0,45*(3+2,3+2,8)+0,75*0,85*0,7</t>
  </si>
  <si>
    <t>0,5*0,75*(5,5+3,1*2)</t>
  </si>
  <si>
    <t>0,75*0,5*(3+2,3+2,8+0,7)</t>
  </si>
  <si>
    <t>pro odvoz</t>
  </si>
  <si>
    <t>Mezisoučet</t>
  </si>
  <si>
    <t>0,4*1,2*1/2*(3*2+0,4*2+5,05)</t>
  </si>
  <si>
    <t>(0,3*0,6*1/2)*(3,1*2+0,3*2+6,1)</t>
  </si>
  <si>
    <t>(0,3*0,6*1/2)*(2,5*2+4,3)</t>
  </si>
  <si>
    <t>(0,4*0,5*1/2)*(3+3+0,4*2)</t>
  </si>
  <si>
    <t>(0,4*0,5*1/2)*(1,475+2,4+3,5)</t>
  </si>
  <si>
    <t>pro obsyp</t>
  </si>
  <si>
    <t>11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</si>
  <si>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</si>
  <si>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</si>
  <si>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-1734394184</t>
  </si>
  <si>
    <t>19,585*1/2</t>
  </si>
  <si>
    <t>162301402</t>
  </si>
  <si>
    <t>Vodorovné přemístění větví, kmenů nebo pařezů s naložením, složením a dopravou do 5000 m větví stromů listnatých, průměru kmene přes 300 do 500 mm</t>
  </si>
  <si>
    <t>-2063080245</t>
  </si>
  <si>
    <t xml:space="preserve">Poznámka k souboru cen:_x000D_
1. Průměr kmene i pařezu se měří v místě řezu._x000D_
2. Měrná jednotka je 1 strom._x000D_
</t>
  </si>
  <si>
    <t>13</t>
  </si>
  <si>
    <t>162301412</t>
  </si>
  <si>
    <t>Vodorovné přemístění větví, kmenů nebo pařezů s naložením, složením a dopravou do 5000 m kmenů stromů listnatých, průměru přes 300 do 500 mm</t>
  </si>
  <si>
    <t>-1221687747</t>
  </si>
  <si>
    <t>14</t>
  </si>
  <si>
    <t>162301422</t>
  </si>
  <si>
    <t>Vodorovné přemístění větví, kmenů nebo pařezů s naložením, složením a dopravou do 5000 m pařezů kmenů, průměru přes 300 do 500 mm</t>
  </si>
  <si>
    <t>1565656487</t>
  </si>
  <si>
    <t>162301902</t>
  </si>
  <si>
    <t>Vodorovné přemístění větví, kmenů nebo pařezů s naložením, složením a dopravou Příplatek k cenám za každých dalších i započatých 5000 m přes 5000 m větví stromů listnatých, průměru kmene přes 300 do 500 mm</t>
  </si>
  <si>
    <t>765974076</t>
  </si>
  <si>
    <t>1*2</t>
  </si>
  <si>
    <t>16</t>
  </si>
  <si>
    <t>162301912</t>
  </si>
  <si>
    <t>Vodorovné přemístění větví, kmenů nebo pařezů s naložením, složením a dopravou Příplatek k cenám za každých dalších i započatých 5000 m přes 5000 m kmenů stromů listnatých, o průměru přes 300 do 500 mm</t>
  </si>
  <si>
    <t>1760853796</t>
  </si>
  <si>
    <t>17</t>
  </si>
  <si>
    <t>162301922</t>
  </si>
  <si>
    <t>Vodorovné přemístění větví, kmenů nebo pařezů s naložením, složením a dopravou Příplatek k cenám za každých dalších i započatých 5000 m přes 5000 m pařezů kmenů, průměru přes 300 do 500 mm</t>
  </si>
  <si>
    <t>370891393</t>
  </si>
  <si>
    <t>18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</si>
  <si>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</si>
  <si>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</si>
  <si>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-1083811419</t>
  </si>
  <si>
    <t xml:space="preserve">Poznámka k souboru cen:_x000D_
1. Ceny nelze použít, předepisuje-li projekt přemístit výkopek na místo nepřístupné obvyklým_x000D_
 dopravním prostředkům; toto přemístění se oceňuje individuálně._x000D_
2. V cenách jsou započteny i náhrady za jízdu loženého vozidla v terénu ve výkopišti nebo na_x000D_
 násypišti._x000D_
3. V cenách nejsou započteny náklady na rozhrnutí výkopku na násypišti; toto rozhrnutí se oceňuje_x000D_
 cenami souboru cen 171 . 0- . . Uložení sypaniny do násypů a 171 20-1201Uložení sypaniny na skládky._x000D_
4. Je-li na dopravní dráze pro vodorovné přemístění nějaká překážka, pro kterou je nutno překládat_x000D_
 výkopek z jednoho obvyklého dopravního prostředku na jiný obvyklý dopravní prostředek, oceňuje se_x000D_
 toto lomené vodorovné přemístění výkopku v každém úseku samostatně příslušnou cenou tohoto souboru_x000D_
 cen a překládání výkopku cenami souboru cen 167 10-3 . Nakládání neulehlého výkopku z hromad s_x000D_
 ohledem na ustanovení pozn. číslo 5._x000D_
5. Přemísťuje-li se výkopek z dočasných skládek vzdálených do 50 m, neoceňuje se nakládání výkopku,_x000D_
 i když se provádí. Toto ustanovení neplatí, vylučuje-li projekt použití dozeru._x000D_
6. V cenách vodorovného přemístění sypaniny nejsou započteny náklady na dodávku materiálu, tyto se_x000D_
 oceňují ve specifikaci._x000D_
</t>
  </si>
  <si>
    <t>odkop</t>
  </si>
  <si>
    <t>21,271</t>
  </si>
  <si>
    <t>jámy</t>
  </si>
  <si>
    <t>19,585</t>
  </si>
  <si>
    <t>rýhy</t>
  </si>
  <si>
    <t>19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</si>
  <si>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</si>
  <si>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</si>
  <si>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1128404622</t>
  </si>
  <si>
    <t>51,656*5</t>
  </si>
  <si>
    <t>20</t>
  </si>
  <si>
    <t>171201201</t>
  </si>
  <si>
    <t>Uložení sypaniny na skládky</t>
  </si>
  <si>
    <t>-1886409584</t>
  </si>
  <si>
    <t xml:space="preserve">Poznámka k souboru cen:_x000D_
1. Cena -1201 je určena i pro:_x000D_
 a) uložení výkopku nebo ornice na dočasné skládky předepsané projektem tak, že na 1 m2_x000D_
 projektem určené plochy této skládky připadá přes 2 m3 výkopku nebo ornice; v opačném případě se_x000D_
 uložení neoceňuje. Množství výkopku nebo ornice připadající na 1 m2 skládky se určí jako podíl_x000D_
 množství výkopku nebo ornice, měřeného v rostlém stavu a projektem určené plochy dočasné skládky;_x000D_
 b) zasypání koryt vodotečí a prohlubní v terénu bez předepsaného zhutnění sypaniny;_x000D_
 c) uložení výkopku pod vodou do prohlubní ve dně vodotečí nebo nádrží._x000D_
2. Cenu -1201 nelze použít pro uložení výkopku nebo ornice:_x000D_
 a) při vykopávkách pro podzemní vedení podél hrany výkopu, z něhož byl výkopek získán, a to ani_x000D_
 tehdy, jestliže se výkopek po vyhození z výkopu na povrch území ještě dále přemisťuje na hromady_x000D_
 podél výkopu;_x000D_
 b) na dočasné skládky, které nejsou předepsány projektem;_x000D_
 c) na dočasné skládky předepsané projektem tak, že na 1 m2 projektem určené plochy této skládky_x000D_
 připadají nejvýše 2 m3 výkopku nebo ornice (viz. též poznámku č. 1 a);_x000D_
 d) na dočasné skládky, oceňuje-li se cenou 121 10-1101 Sejmutí ornice nebo lesní půdy do 50 m,_x000D_
 nebo oceňuje-li se vodorovné přemístění výkopku do 20 m a 50 m cenami 162 20-1101, 162 20-1102, 162_x000D_
 20-1151 a 162 20-1152. V těchto případech se uložení výkopku nebo ornice na dočasnou skládku_x000D_
 neoceňuje._x000D_
 e) na trvalé skládky s předepsaným zhutněním; toto uložení výkopku se oceňuje cenami souboru_x000D_
 cen 171 . 0- . . Uložení sypaniny do násypů._x000D_
3. V ceně -1201 jsou započteny i náklady na rozprostření sypaniny ve vrstvách s hrubým urovnáním na_x000D_
 skládce._x000D_
4. V ceně -1201 nejsou započteny náklady na získání skládek ani na poplatky za skládku._x000D_
5. Množství jednotek uložení výkopku (sypaniny) se určí v m3 uloženého výkopku (sypaniny),v rostlém_x000D_
 stavu zpravidla ve výkopišti._x000D_
6. Cenu -1211 lze po dohodě upravit podle místních podmínek._x000D_
</t>
  </si>
  <si>
    <t>171201211</t>
  </si>
  <si>
    <t>Uložení sypaniny poplatek za uložení sypaniny na skládce (skládkovné)</t>
  </si>
  <si>
    <t>t</t>
  </si>
  <si>
    <t>82729</t>
  </si>
  <si>
    <t>51,656*1,8</t>
  </si>
  <si>
    <t>22</t>
  </si>
  <si>
    <t>174101101</t>
  </si>
  <si>
    <t>Zásyp sypaninou z jakékoliv horniny s uložením výkopku ve vrstvách se zhutněním jam, šachet, rýh nebo kolem objektů v těchto vykopávkách</t>
  </si>
  <si>
    <t>1370523902</t>
  </si>
  <si>
    <t xml:space="preserve">Poznámka k souboru cen:_x000D_
1. Ceny 174 10- . . jsou určeny pro zhutněné zásypy s mírou zhutnění:_x000D_
 a) z hornin soudržných do 100 % PS,_x000D_
 b) z hornin nesoudržných do I(d) 0,9,_x000D_
 c) z hornin kamenitých pro jakoukoliv míru zhutnění._x000D_
2. Je-li projektem předepsáno vyšší zhutnění, podle bodu a) a b) poznámky č 1., ocení se zásyp_x000D_
 individuálně._x000D_
3. Ceny nelze použít pro zásyp rýh pro drenážní trativody pro lesnicko-technické meliorace a_x000D_
 zemědělské. Zásyp těchto rýh se oceňuje cenami souboru cen 174 20-3 . části A 03 Zemní práce pro_x000D_
 objekty oborů 831 až 833. Nezhutněný zásyp odvodňovacích kanálů z betonových a železobetonových_x000D_
 trub v polních a lučních tratích se oceňuje cenou -1101 Zásyp sypaninou rýh bez ohledu na šířku_x000D_
 kanálu; cena obsahuje i náklady na ruční nezhutněný zásyp výšky do 200 mm nad vrchol potrubí._x000D_
4. V cenách 10-1101, 10-1103, 20-1101 a 20-1103 je započteno přemístění sypaniny ze vzdálenosti 10_x000D_
 m od kraje výkopu nebo zasypávaného prostoru, měřeno k těžišti skládky._x000D_
5. V ceně 10-1102 je započteno přemístění sypaniny ze vzdálenosti 15 m od hrany zasypávaného_x000D_
 prostoru, měřeno k těžišti skládky._x000D_
6. Objem zásypu je rozdíl objemu výkopu a objemu do něho vestavěných konstrukcí nebo uložených_x000D_
 vedení i s jejich obklady a podklady (tento objem se nazývá objemem horniny vytlačené konstrukcí)._x000D_
 Objem potrubí do DN 180, příp. i s obalem, se od objemu zásypu neodečítá. Pro stanovení objemu_x000D_
 zásypu se od objemu výkopu odečítá i objem obsypu potrubí oceňovaný cenami souboru cen 175 10-11_x000D_
 Obsyp potrubí, přichází-li v úvahu ._x000D_
7. Odklizení zbylého výkopku po provedení zásypu zářezů se šikmými stěnami pro podzemní vedení nebo_x000D_
 zásypu jam a rýh pro podzemní vedení se oceňuje, je-li objem zbylého výkopku:_x000D_
 a) do 1 m3 na 1 m vedení a jedná se o výkopek neulehlý - cenami souboru cen 167 10-110_x000D_
 Nakládání výkopku nebo sypaniny a 162 . 0-1 . Vodorovné přemístění výkopku. V případě, že se jedná_x000D_
 o výkopek ulehlý - rozpojení a naložení výkopku cenami souboru cen 122 . 0-1 . souboru cen 162 ._x000D_
 0-1 . Vodorovné přemístění výkopku;_x000D_
 b) přes 1 m3 na 1 m vedení, jestliže projekt předepíše, že se zbylý výkopek bude odklízet_x000D_
 zároveň s prováděním vykopávky, pouze přemístění výkopku cenami souboru cen 162 . 0-1 . Vodorovné_x000D_
 přemístění výkopku. Při zmíněném objemu zbylého výkopku se neoceňuje ani naložení ani rozpojení_x000D_
 výkopku. Jestliže se zbylý výkopek neodklízí, nýbrž rozprostírá podél výkopu a nad výkopem, platí_x000D_
 poznámka č. 8._x000D_
8. Rozprostření zbylého výkopku podél výkopu a nad výkopem po provedení zásypů zářezů se šikmými_x000D_
 stěnami pro podzemní vedení nebo zásypu jam a rýh pro podzemní vedení se oceňuje:_x000D_
 a) cenou 171 20-1101 Uložení sypaniny do nezhutněných násypů, není-li projektem předepsáno_x000D_
 zhutnění rozprostřeného zbylého výkopku,_x000D_
 b) cenou 171 10-1111 Uložení sypaniny do násypů z hornin sypkých, je-li předepsáno zhutnění_x000D_
 rozprostřeného zbylého výkopku, a to v objemu vypočteném podle poznámky č.6, příp. zmenšeném o_x000D_
 objem výkopku, který byl již odklizen._x000D_
9. Míru zhutnění předepisuje projekt._x000D_
</t>
  </si>
  <si>
    <t>6,26</t>
  </si>
  <si>
    <t>výpočet obsypu u rýh</t>
  </si>
  <si>
    <t>23</t>
  </si>
  <si>
    <t>M</t>
  </si>
  <si>
    <t>583312010</t>
  </si>
  <si>
    <t>štěrkopísek netříděný stabilizační zemina</t>
  </si>
  <si>
    <t>422099870</t>
  </si>
  <si>
    <t>6,26*2 'Přepočtené koeficientem množství</t>
  </si>
  <si>
    <t>Zakládání</t>
  </si>
  <si>
    <t>24</t>
  </si>
  <si>
    <t>273313611</t>
  </si>
  <si>
    <t>Základy z betonu prostého desky z betonu kamenem neprokládaného tř. C 16/20</t>
  </si>
  <si>
    <t>-1409923626</t>
  </si>
  <si>
    <t xml:space="preserve">Poznámka k souboru cen:_x000D_
1. V ceně příplatku -5911 jsou započteny náklady na technologické opatření a na ztíženou betonáž_x000D_
 pod hladinou pažící bentonitové suspenze a na průběžné odčerpání suspenze s přepouštěním na určené_x000D_
 místo do 20 m, popř. do vany nebo do kalové cisterny k odvozu. Odvoz se oceňuje cenami katalogu_x000D_
 800-2 Zvláštní zakládání objektů._x000D_
2. Hloubení s použitím bentonitové suspenze se oceňuje katalogem 800-1 Zemní práce. Bednění se_x000D_
 neoceňuje._x000D_
</t>
  </si>
  <si>
    <t>2,95*4,25*0,1</t>
  </si>
  <si>
    <t>D1 podkl.bet</t>
  </si>
  <si>
    <t>1,85*1,3*0,1</t>
  </si>
  <si>
    <t>D2 podkl.bet</t>
  </si>
  <si>
    <t>25</t>
  </si>
  <si>
    <t>273321611</t>
  </si>
  <si>
    <t>Základy z betonu železového (bez výztuže) desky z betonu bez zvýšených nároků na prostředí tř. C 30/37 XC2 ,XD 1 , XF1</t>
  </si>
  <si>
    <t>-1468232276</t>
  </si>
  <si>
    <t xml:space="preserve">Poznámka k souboru cen:_x000D_
1. V ceně příplatku -5911 jsou započteny náklady na technologické opatření a na ztíženou betonáž_x000D_
 pod hladinou pažící bentonitové suspenze a na průběžné odčerpání suspenze s přepouštěním na určené_x000D_
 místo do 20 m, popř. do vany nebo do kalové cisterny k odvozu. Odvoz se oceňuje cenami katalogu_x000D_
 800-2 Zvláštní zakládání objektů._x000D_
2. Hloubení s použitím bentonitové suspenze se oceňuje katalogem 800-1 Zemní práce. Bednění se_x000D_
 neoceňuje._x000D_
3. V cenách nejsou započteny náklady na výztuž, tyto se oceňují cenami souboru cen 27* 36-...._x000D_
 Výztuž základů._x000D_
</t>
  </si>
  <si>
    <t>2,95*4,25*0,3</t>
  </si>
  <si>
    <t>D1</t>
  </si>
  <si>
    <t>1,3*1,85*0,2</t>
  </si>
  <si>
    <t>D2</t>
  </si>
  <si>
    <t>26</t>
  </si>
  <si>
    <t>273361821</t>
  </si>
  <si>
    <t>Výztuž základů desek z betonářské oceli 10 505 (R) nebo BSt 500</t>
  </si>
  <si>
    <t>1348527719</t>
  </si>
  <si>
    <t xml:space="preserve">Poznámka k souboru cen:_x000D_
1. Ceny platí pro desky rovné, s náběhy, hřibové nebo upnuté do žeber včetně výztuže těchto žeber._x000D_
</t>
  </si>
  <si>
    <t>0,5127</t>
  </si>
  <si>
    <t>dle tab.výztuže ,v.č.13</t>
  </si>
  <si>
    <t>27</t>
  </si>
  <si>
    <t>273362021</t>
  </si>
  <si>
    <t>Výztuž základů desek ze svařovaných sítí z drátů typu KARI</t>
  </si>
  <si>
    <t>858384732</t>
  </si>
  <si>
    <t>4,44/1000*1,2*30,4</t>
  </si>
  <si>
    <t>4,44/1000*1,2*19,8</t>
  </si>
  <si>
    <t>dle v.č. 13</t>
  </si>
  <si>
    <t>28</t>
  </si>
  <si>
    <t>274313711</t>
  </si>
  <si>
    <t>Základy z betonu prostého pasy betonu kamenem neprokládaného tř. C 20/25</t>
  </si>
  <si>
    <t>1542348651</t>
  </si>
  <si>
    <t>0,6*0,35*(5,5+2,475+1,9)</t>
  </si>
  <si>
    <t>0,6*0,6*0,6</t>
  </si>
  <si>
    <t>náhr zdroj</t>
  </si>
  <si>
    <t>0,75*0,45*(2,975+2,275+2,9)</t>
  </si>
  <si>
    <t>0,75*0,85*0,7</t>
  </si>
  <si>
    <t>chodba</t>
  </si>
  <si>
    <t>29</t>
  </si>
  <si>
    <t>279113132</t>
  </si>
  <si>
    <t>Základové zdi z tvárnic ztraceného bednění včetně výplně z betonu bez zvláštních nároků na vliv prostředí třídy C 16/20, tloušťky zdiva přes 150 do 200 mm</t>
  </si>
  <si>
    <t>-1343372389</t>
  </si>
  <si>
    <t xml:space="preserve">Poznámka k souboru cen:_x000D_
1. V cenách jsou započteny i náklady na dodání a uložení betonu._x000D_
2. V cenách nejsou započteny náklady na dodání a uložení betonářské výztuže; tyto se oceňují cenami_x000D_
 souboru cen 279 36- . . Výztuž základových zdí nosných._x000D_
3. Množství jednotek se určuje v m2 plochy zdiva._x000D_
</t>
  </si>
  <si>
    <t>šachta</t>
  </si>
  <si>
    <t>1,15*(1,5+1,7+0,9)</t>
  </si>
  <si>
    <t>30</t>
  </si>
  <si>
    <t>279113145</t>
  </si>
  <si>
    <t>Základové zdi z tvárnic ztraceného bednění včetně výplně z betonu bez zvláštních nároků na vliv prostředí třídy C 20/25, tloušťky zdiva přes 300 do 400 mm</t>
  </si>
  <si>
    <t>818113005</t>
  </si>
  <si>
    <t>0,5*2,275</t>
  </si>
  <si>
    <t>31</t>
  </si>
  <si>
    <t>279113146</t>
  </si>
  <si>
    <t>Základové zdi z tvárnic ztraceného bednění včetně výplně z betonu bez zvláštních nároků na vliv prostředí třídy C 20/25, tloušťky zdiva přes 400 do 500 mm</t>
  </si>
  <si>
    <t>-1397806217</t>
  </si>
  <si>
    <t>0,75*(5,5+3,075+3,1)</t>
  </si>
  <si>
    <t>0,5*(2,975+3,525)</t>
  </si>
  <si>
    <t>Svislé a kompletní konstrukce</t>
  </si>
  <si>
    <t>32</t>
  </si>
  <si>
    <t>311238144</t>
  </si>
  <si>
    <t>Zdivo nosné jednovrstvé z cihel děrovaných vnitřní broušené, spojené na pero a drážku, lepené tenkovrstvou maltou, pevnost cihel P10, tl. zdiva 300 mm</t>
  </si>
  <si>
    <t>232851652</t>
  </si>
  <si>
    <t xml:space="preserve">Poznámka k souboru cen:_x000D_
1. Množství jednotek se určuje v m2 plochy konstrukce._x000D_
2. Do plochy zdiva se započítává plocha vyzdívky nosných ocelových koster svislých i šikmých. Tato_x000D_
 plocha se započítává plně bez odpočtu plochy ocelových koster nosníků._x000D_
3. Od plochy zdiva se odečítá:_x000D_
 a) plocha otvorů jednotlivě větší než 0,25 m2,_x000D_
 b) plocha otvorů okenních, dveřních a jiných (vnějších i vnitřních) stanovená z rozměrů_x000D_
 kótovaných ve výkresech. Při zalomeném ostění oken a balkónových dveří se šířka zmenšuje o 100 mm._x000D_
 c) plocha překladů, obetonovaných hlav ocelových nosníků, věnců a jiných konstrukcí betonových_x000D_
 a železobetonových._x000D_
4. V cenách jsou započteny i náklady na doplňkové cihly._x000D_
5. V cenách nejsou započteny náklady na:_x000D_
 a) výplň kapes obvodového zdiva (např kolem oken); tyto se ocení cenou 311 23-8911,_x000D_
 b) zásyp dutin první vrstvy zdiva; tyto se ocení příslušnými cenami 311 23-892.._x000D_
</t>
  </si>
  <si>
    <t>3,75*3,15+2,6*3,8</t>
  </si>
  <si>
    <t>-(1,5*2,2)</t>
  </si>
  <si>
    <t>0,6*(3,15*2)</t>
  </si>
  <si>
    <t>1.NP</t>
  </si>
  <si>
    <t>2,5*(3,8+3,15)</t>
  </si>
  <si>
    <t>-1,5*2,15</t>
  </si>
  <si>
    <t>2.NP</t>
  </si>
  <si>
    <t>3,5*3,15</t>
  </si>
  <si>
    <t>0,6*(3,15+0,45*2+2,55*2)</t>
  </si>
  <si>
    <t>3.NP</t>
  </si>
  <si>
    <t>33</t>
  </si>
  <si>
    <t>311238249</t>
  </si>
  <si>
    <t>Zdivo nosné jednovrstvé z cihel děrovaných vnější broušené, spojené na pero a drážku, lepené PUR pěnou, pevnost cihel P15, tl. zdiva 440 mm</t>
  </si>
  <si>
    <t>-512846594</t>
  </si>
  <si>
    <t>3,75*(2,85*2+3,15)</t>
  </si>
  <si>
    <t>-1,38*2,15</t>
  </si>
  <si>
    <t>2,6*(5,4+2,7*2)</t>
  </si>
  <si>
    <t>2,6*2,9+2,4)</t>
  </si>
  <si>
    <t>-(1*2,35+1*0,5*2+1,35*2,2+1,5*2,2+1,05+2,35)</t>
  </si>
  <si>
    <t>2,5*(2,4*3+8,3)</t>
  </si>
  <si>
    <t>-(1,5*1,5+1,38*2,15</t>
  </si>
  <si>
    <t>2,65*(3,8+2,85)</t>
  </si>
  <si>
    <t>-(1,5*1,5+1,38*2,15)</t>
  </si>
  <si>
    <t>3,5*(3,15+2,85*2)</t>
  </si>
  <si>
    <t>34</t>
  </si>
  <si>
    <t>317168113</t>
  </si>
  <si>
    <t>Překlady keramické ploché osazené do maltového lože, výšky překladu 7,1 cm šířky 11,5 cm, délky 150 cm</t>
  </si>
  <si>
    <t>-1091688931</t>
  </si>
  <si>
    <t xml:space="preserve">Poznámka k souboru cen:_x000D_
1. V cenách -81.. až – 82.. (překlady ploché, vysoké a roletové) jsou započteny i náklady na:_x000D_
 a) očištění podkladu pod překladem a jeho navlhčení vodou, rozprostření malty pod ložnou_x000D_
 plochu, osazení překladu do vodorovné polohy a začištění vytlačené malty,_x000D_
 b) dodání příslušného překladu předepsané délky,_x000D_
 c) dočasné montážní podepření plochých překladů tak, aby vzdálenost mezi podporou a okrajem_x000D_
 otvoru nebo mezi podporami byla maximálně 1 m._x000D_
2. V cenách -83.. (překlady složené roletové) jsou započteny i náklady na:_x000D_
 a) očištění podkladů pod překladem a jeho navlhčení vodou, rozprostření malty pod ložnou_x000D_
 plochu, osazení překladu do vodorovné polohy a začištění vytlačené malty,_x000D_
 b) dodání vnitřního keramobetonového překladu a vnějšího tepelněizolačního dílu příslušné_x000D_
 délky, včetně izolace z pěnového polystyrénu (u zdiva tl. 400 mm), případně vysokého překladu (u_x000D_
 zdiva tl. 440 mm),_x000D_
 c) betonáž mezery mezi překladem a tepelněizolačním dílem z betonu třídy C 16/20; tato betonáž_x000D_
 se provádí u překladů dlouhých 2000 mm a více zároveň s betonáží stropní konstrukce a ztužujícího_x000D_
 věnce,_x000D_
 d) dočasné montážní podepření zespodu v celé světlé délce překladu s dvěma podporami ve_x000D_
 třetinách šířky otvoru a dvěma podporami po krajích otvoru - platí pouze pro překlady delší než_x000D_
 2000 mm, včetně._x000D_
3. V cenách -84.. (překlady vysoké spřažené) jsou započteny i náklady na:_x000D_
 a) očištění podkladů pod překladem a jeho navlhčení vodou, rozprostření malty pod ložnou_x000D_
 plochu, osazení překladu do vodorovné polohy a začištění vytlačené malty,_x000D_
 b) dodání keramických překladů příslušné délky,_x000D_
 c) uložení a dodávku výztuže_x000D_
 d) betonáž mezi překlady z betonu třídy C 20/25_x000D_
 e) oboustranné bednění překladu při betonáži_x000D_
 f) dočasné montážní podepření zespodu v celé světlé délce překladu_x000D_
4. V cenách -82.. a -83.. (překlady roletové) nejsou započteny náklady na:_x000D_
 a) vysoký překlad a svislou izolaci v úrovni stropního věnce u složených roletových překladů;_x000D_
 tyto se ocení samostatně,_x000D_
 b) dodávku a montáž rolet, případně žaluzií; tyto se ocení samostatně._x000D_
5. V cenách -84.. (překlady vysoké spřažené) nejsou započteny náklady na:_x000D_
 a) betonáž a bednění v úrovni stropního věnce; tyto se ocení samostatně,_x000D_
6. Množství jednotek se určuje v kusech překladu podle jeho celkové délky. Minimální délka uložení_x000D_
 je stanovena:_x000D_
 a) u plochých překladů na 120 mm na každé straně,_x000D_
 b) u vysokých a roletových překladů délky do 1750 mm na 125mm, délky 2000 a 2250 mm na 200 mm a_x000D_
 u délky 2500 mm a větší na 250 mm na každé straně překladu._x000D_
 c) u vysokých spřažených překladů 250 mm na každé straně překladu._x000D_
</t>
  </si>
  <si>
    <t>1+1+1</t>
  </si>
  <si>
    <t>po 1 v každém podl. v,č. 4,5,6</t>
  </si>
  <si>
    <t>35</t>
  </si>
  <si>
    <t>317168114</t>
  </si>
  <si>
    <t>Překlady keramické ploché osazené do maltového lože, výšky překladu 7,1 cm šířky 11,5 cm, délky 175 cm</t>
  </si>
  <si>
    <t>406873326</t>
  </si>
  <si>
    <t>36</t>
  </si>
  <si>
    <t>317168130</t>
  </si>
  <si>
    <t>Překlady keramické vysoké osazené do maltového lože, šířky překladu 7 cm výšky 23,8 cm, délky 100 cm</t>
  </si>
  <si>
    <t>-1446505037</t>
  </si>
  <si>
    <t>37</t>
  </si>
  <si>
    <t>317168131</t>
  </si>
  <si>
    <t>Překlady keramické vysoké osazené do maltového lože, šířky překladu 7 cm výšky 23,8 cm, délky 125 cm</t>
  </si>
  <si>
    <t>1528267459</t>
  </si>
  <si>
    <t>38</t>
  </si>
  <si>
    <t>317168132</t>
  </si>
  <si>
    <t>Překlady keramické vysoké osazené do maltového lože, šířky překladu 7 cm výšky 23,8 cm, délky 150 cm</t>
  </si>
  <si>
    <t>-1097296317</t>
  </si>
  <si>
    <t>39</t>
  </si>
  <si>
    <t>317168133</t>
  </si>
  <si>
    <t>Překlady keramické vysoké osazené do maltového lože, šířky překladu 7 cm výšky 23,8 cm, délky 175 cm</t>
  </si>
  <si>
    <t>-516832974</t>
  </si>
  <si>
    <t>40</t>
  </si>
  <si>
    <t>317941121</t>
  </si>
  <si>
    <t>Osazování ocelových válcovaných nosníků na zdivu I nebo IE nebo U nebo UE nebo L do č. 12 nebo výšky do 120 mm</t>
  </si>
  <si>
    <t>273229202</t>
  </si>
  <si>
    <t xml:space="preserve">Poznámka k souboru cen:_x000D_
1. Ceny jsou určeny pro zednické osazování na cementovou maltu(min. MC 15)._x000D_
2. Dodávka ocelových nosníků se oceňuje ve specifikaci._x000D_
3. Ztratné lze dohodnout ve směrné výši 8 % na krytí nákladů na řezání příslušných délek z hutních_x000D_
 délek nosníků a na zbytkový odpad (prořez)._x000D_
</t>
  </si>
  <si>
    <t>0,75*3,77/1000</t>
  </si>
  <si>
    <t>L 50/50/5</t>
  </si>
  <si>
    <t>5,42/1000*1</t>
  </si>
  <si>
    <t>L 60/60/ výtah</t>
  </si>
  <si>
    <t>41</t>
  </si>
  <si>
    <t>130104200</t>
  </si>
  <si>
    <t>úhelník ocelový rovnostranný, v jakosti 11 375, 50 x 50 x 5 mm vč .zákl nát.</t>
  </si>
  <si>
    <t>1875112515</t>
  </si>
  <si>
    <t>42</t>
  </si>
  <si>
    <t>130104241</t>
  </si>
  <si>
    <t>úhelník ocelový rovnostranný, v jakosti 11 375, 60 x 60 x 6 mm vč.zákl.nát</t>
  </si>
  <si>
    <t>1330922235</t>
  </si>
  <si>
    <t>43</t>
  </si>
  <si>
    <t>-1670075769</t>
  </si>
  <si>
    <t>11,1/1000*(1,8*2+2,4)</t>
  </si>
  <si>
    <t>I12</t>
  </si>
  <si>
    <t>44</t>
  </si>
  <si>
    <t>130107140</t>
  </si>
  <si>
    <t>ocel profilová IPN, v jakosti 11 375, h=120 mm vč.zákl.nát</t>
  </si>
  <si>
    <t>-717115317</t>
  </si>
  <si>
    <t>45</t>
  </si>
  <si>
    <t>317941123</t>
  </si>
  <si>
    <t>Osazování ocelových válcovaných nosníků na zdivu I nebo IE nebo U nebo UE nebo L č. 14 až 22 nebo výšky do 220 mm</t>
  </si>
  <si>
    <t>-1408917937</t>
  </si>
  <si>
    <t>22/1000*3,55*8</t>
  </si>
  <si>
    <t>U 18</t>
  </si>
  <si>
    <t>46</t>
  </si>
  <si>
    <t>130108240</t>
  </si>
  <si>
    <t>ocel profilová UPN, v jakosti 11 375, h=180 mm vč.zákl.nátěru</t>
  </si>
  <si>
    <t>1125141273</t>
  </si>
  <si>
    <t>47</t>
  </si>
  <si>
    <t>340239235</t>
  </si>
  <si>
    <t>Zazdívka otvorů v příčkách nebo stěnách plochy přes 1 m2 do 4 m2 příčkovkami hladkými pórobetonovými , objemové hmotnosti 500 kg/m3, tl. příčky 150 mm</t>
  </si>
  <si>
    <t>1671192498</t>
  </si>
  <si>
    <t>0,8*2*2+0,6*2</t>
  </si>
  <si>
    <t>48</t>
  </si>
  <si>
    <t>342248142</t>
  </si>
  <si>
    <t>Příčky jednoduché z cihel děrovaných spojených na pero a drážku broušených, lepených tenkovrstvou maltou, pevnost cihel P8, P10, tl. příčky 140 mm</t>
  </si>
  <si>
    <t>-1726290850</t>
  </si>
  <si>
    <t xml:space="preserve">Poznámka k souboru cen:_x000D_
1. Množství jednotek se určuje v m2 plochy konstrukce._x000D_
</t>
  </si>
  <si>
    <t>1,05*2,35</t>
  </si>
  <si>
    <t>49</t>
  </si>
  <si>
    <t>342291112</t>
  </si>
  <si>
    <t>Ukotvení příček polyuretanovou pěnou, tl. příčky přes 100 mm</t>
  </si>
  <si>
    <t>-858829118</t>
  </si>
  <si>
    <t xml:space="preserve">Poznámka k souboru cen:_x000D_
1. V cenách -1111 a -1112 jsou započteny náklady na dodání a aplikaci polyuretanové pěny ve spreji_x000D_
 a na odříznutí zatvrdlé pěny u líce příčky._x000D_
2. Ceny -1111 a -1112 lze použít i pro ukotvení příček ke stropu._x000D_
3. Množství jednotek se určuje v m styku příčky s konstrukcí (výšky příčky)._x000D_
</t>
  </si>
  <si>
    <t>2,35*2</t>
  </si>
  <si>
    <t>50</t>
  </si>
  <si>
    <t>346244381</t>
  </si>
  <si>
    <t>Plentování ocelových válcovaných nosníků jednostranné cihlami na maltu, výška stojiny do 200 mm</t>
  </si>
  <si>
    <t>-696642902</t>
  </si>
  <si>
    <t>0,12*(1,8+2,4)*2+0,18*3,55*8</t>
  </si>
  <si>
    <t>51</t>
  </si>
  <si>
    <t>346244811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</si>
  <si>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65 mm</t>
  </si>
  <si>
    <t>-1294926941</t>
  </si>
  <si>
    <t xml:space="preserve">Poznámka k souboru cen:_x000D_
1. Ceny jsou určeny pro jakýkoliv způsob provádění (před provedením izolace nebo dodatečně)._x000D_
2. Jeden z Příplatků (-5995 nebo -5999) k cenám 346 24 se použije vždy, neboť izolace musí být_x000D_
 chráněna maltou z obou stran._x000D_
3. Případné pilířky zesilující ochrannou přizdívku se oceňují samostatně._x000D_
</t>
  </si>
  <si>
    <t>1,2*(2,85+0,1+4,05+0,1+0,55)</t>
  </si>
  <si>
    <t>Vodorovné konstrukce</t>
  </si>
  <si>
    <t>52</t>
  </si>
  <si>
    <t>411121221</t>
  </si>
  <si>
    <t>Montáž prefabrikovaných železobetonových stropů se zalitím spár, včetně podpěrné konstrukce, na cementovou maltu ze stropních desek, šířky do 600 mm a délky do 900 mm</t>
  </si>
  <si>
    <t>-1608104</t>
  </si>
  <si>
    <t xml:space="preserve">Poznámka k souboru cen:_x000D_
1. Montáž stropních panelů šířky do 600 mm a délky do 3300 mm se oceňuje jako montáž stropní desky._x000D_
2. Montáž stropní desky šířky přes 600 mm se ocení jako montáž stropních panelů._x000D_
3. Šířkou se rozumí šířka skladebná._x000D_
4. V cenách nejsou započteny náklady na dodávku hlavních materiálů, tato se ocení ve specifikaci.._x000D_
</t>
  </si>
  <si>
    <t>15+23</t>
  </si>
  <si>
    <t>dle v.č.11</t>
  </si>
  <si>
    <t>53</t>
  </si>
  <si>
    <t>593411110</t>
  </si>
  <si>
    <t>deska stropní plná PZD 74x34x7 cm</t>
  </si>
  <si>
    <t>-774873937</t>
  </si>
  <si>
    <t>54</t>
  </si>
  <si>
    <t>-1949604902</t>
  </si>
  <si>
    <t>výtah</t>
  </si>
  <si>
    <t>55</t>
  </si>
  <si>
    <t>593411120</t>
  </si>
  <si>
    <t>deska stropní plná PZD 89x34x7 cm</t>
  </si>
  <si>
    <t>509847900</t>
  </si>
  <si>
    <t>56</t>
  </si>
  <si>
    <t>411121254</t>
  </si>
  <si>
    <t>Montáž prefabrikovaných železobetonových stropů se zalitím spár, včetně podpěrné konstrukce, na cementovou maltu ze stropních desek, šířky do 600 mm a délky přes 2700 do 3300 mm</t>
  </si>
  <si>
    <t>1311381338</t>
  </si>
  <si>
    <t>13+13+24</t>
  </si>
  <si>
    <t>57</t>
  </si>
  <si>
    <t>593411230</t>
  </si>
  <si>
    <t>deska stropní plná PZD 239x29x10 cm</t>
  </si>
  <si>
    <t>-792256220</t>
  </si>
  <si>
    <t>58</t>
  </si>
  <si>
    <t>593411250</t>
  </si>
  <si>
    <t>deska stropní plná PZD 299x29x10 cm</t>
  </si>
  <si>
    <t>986631038</t>
  </si>
  <si>
    <t>59</t>
  </si>
  <si>
    <t>417238112</t>
  </si>
  <si>
    <t>Obezdívka ztužujícího věnce věncovkou pálenou cihel děrovaných včetně tepelné izolace z pěnového polystyrenu tl. 60 mm jednostranná, výška věnce přes 210 do 250 mm</t>
  </si>
  <si>
    <t>783914344</t>
  </si>
  <si>
    <t xml:space="preserve">Poznámka k souboru cen:_x000D_
1. V cenách jsou započteny náklady na navlhčení podkladu a věncovek, podmaltování a kladení_x000D_
 věncovek na sraz včetně jejich dodání bez promaltování styčné spáry._x000D_
2. Množství jednotek se určuje v m délky obezdívky._x000D_
</t>
  </si>
  <si>
    <t>5,4+6+3,15+2,9+2,85</t>
  </si>
  <si>
    <t>8,3+2,85*2</t>
  </si>
  <si>
    <t>417238122</t>
  </si>
  <si>
    <t>Obezdívka ztužujícího věnce věncovkou pálenou bez tepelné izolace, jednostranná, výška věnce přes 210 do 250 mm</t>
  </si>
  <si>
    <t>-769391652</t>
  </si>
  <si>
    <t>2,1*2+3,15*2</t>
  </si>
  <si>
    <t>dle v.č. 11</t>
  </si>
  <si>
    <t>61</t>
  </si>
  <si>
    <t>417321313</t>
  </si>
  <si>
    <t>Ztužující pásy a věnce z betonu železového (bez výztuže) tř. C 16/20</t>
  </si>
  <si>
    <t>-1218785350</t>
  </si>
  <si>
    <t>38,6*0,3*0,15+38,6*0,15*0,1</t>
  </si>
  <si>
    <t>V1</t>
  </si>
  <si>
    <t>14,4*0,3*0,25</t>
  </si>
  <si>
    <t>V2</t>
  </si>
  <si>
    <t>1,5*0,45*0,15+1,5*0,15*0,1</t>
  </si>
  <si>
    <t>V3</t>
  </si>
  <si>
    <t>3,9*0,37*0,15+3,9*0,22*0,1</t>
  </si>
  <si>
    <t>V4</t>
  </si>
  <si>
    <t>8,2*0,37*0,15+8,2*0,27*0,1</t>
  </si>
  <si>
    <t>V5</t>
  </si>
  <si>
    <t>1,3*0,22*0,25</t>
  </si>
  <si>
    <t>V6</t>
  </si>
  <si>
    <t>62</t>
  </si>
  <si>
    <t>417351115</t>
  </si>
  <si>
    <t>Bednění bočnic ztužujících pásů a věnců včetně vzpěr zřízení</t>
  </si>
  <si>
    <t>1917817783</t>
  </si>
  <si>
    <t>38,6*0,25*2+14,4*0,25*2+1,5*0,25*2</t>
  </si>
  <si>
    <t>V1,2,3</t>
  </si>
  <si>
    <t>3,9*0,25*2+8,2*0,25*2+1,3*0,25*2</t>
  </si>
  <si>
    <t>V4,5,6</t>
  </si>
  <si>
    <t>63</t>
  </si>
  <si>
    <t>417351116</t>
  </si>
  <si>
    <t>Bednění bočnic ztužujících pásů a věnců včetně vzpěr odstranění</t>
  </si>
  <si>
    <t>1837357965</t>
  </si>
  <si>
    <t>64</t>
  </si>
  <si>
    <t>417361821</t>
  </si>
  <si>
    <t>Výztuž ztužujících pásů a věnců z betonářské oceli 10 505 (R) nebo BSt 500</t>
  </si>
  <si>
    <t>1453560914</t>
  </si>
  <si>
    <t>0,3927</t>
  </si>
  <si>
    <t>dle tab.výztuže , v.č.12</t>
  </si>
  <si>
    <t>Komunikace pozemní</t>
  </si>
  <si>
    <t>65</t>
  </si>
  <si>
    <t>564851111</t>
  </si>
  <si>
    <t>Podklad ze štěrkodrti ŠD s rozprostřením a zhutněním, po zhutnění tl. 150 mm</t>
  </si>
  <si>
    <t>-419166035</t>
  </si>
  <si>
    <t>3,51</t>
  </si>
  <si>
    <t>okap chodník</t>
  </si>
  <si>
    <t>66</t>
  </si>
  <si>
    <t>-357873667</t>
  </si>
  <si>
    <t xml:space="preserve">úprava prostranství </t>
  </si>
  <si>
    <t>67</t>
  </si>
  <si>
    <t>564952111</t>
  </si>
  <si>
    <t>Podklad z mechanicky zpevněného kameniva MZK (minerální beton) s rozprostřením a s hutněním, po zhutnění tl. 150 mm</t>
  </si>
  <si>
    <t>-1231237240</t>
  </si>
  <si>
    <t xml:space="preserve">Poznámka k souboru cen:_x000D_
1. ČSN 73 6126-1 připouští pro MZK max. tl. 300 mm._x000D_
2. V cenách nejsou započteny náklady na:_x000D_
 a) ochranu povrchu podkladu filtračním postřikem, který se oceňuje cenami souboru cen 573 11-11,_x000D_
 b) spojovací postřik před pokládkou asfaltových směsí, který se oceňuje cenami souboru cen 573_x000D_
 2.-11._x000D_
</t>
  </si>
  <si>
    <t>68</t>
  </si>
  <si>
    <t>565165121</t>
  </si>
  <si>
    <t>Asfaltový beton vrstva podkladní ACP 16 (obalované kamenivo střednězrnné - OKS) s rozprostřením a zhutněním v pruhu šířky přes 3 m, po zhutnění tl. 80 mm</t>
  </si>
  <si>
    <t>-1713063834</t>
  </si>
  <si>
    <t xml:space="preserve">Poznámka k souboru cen:_x000D_
1. ČSN EN 13108-1 připouští pro ACP 16 pouze tl. 50 až 80 mm._x000D_
</t>
  </si>
  <si>
    <t>69</t>
  </si>
  <si>
    <t>573211108</t>
  </si>
  <si>
    <t>Postřik spojovací PS bez posypu kamenivem z asfaltu silničního, v množství 0,40 kg/m2</t>
  </si>
  <si>
    <t>-1682423815</t>
  </si>
  <si>
    <t>Úpravy povrchů, podlahy a osazování výplní</t>
  </si>
  <si>
    <t>70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</si>
  <si>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</si>
  <si>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</si>
  <si>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1822105346</t>
  </si>
  <si>
    <t xml:space="preserve">Poznámka k souboru cen:_x000D_
1. Pro ocenění nanášení omítek v tloušťce jádrové omítky přes 10 mm se použije příplatek za každých_x000D_
 dalších i započatých 5 mm._x000D_
2. Omítky stropních konstrukcí nanášené na pletivo se oceňují cenami omítek žebrových stropů nebo_x000D_
 osamělých trámů._x000D_
3. Podkladní a spojovací vrstvy se oceňují cenami souboru cen 61.13-1... této části katalogu._x000D_
</t>
  </si>
  <si>
    <t>13,1+9,45</t>
  </si>
  <si>
    <t>9,45</t>
  </si>
  <si>
    <t>9,45+6,67</t>
  </si>
  <si>
    <t>71</t>
  </si>
  <si>
    <t>611321191</t>
  </si>
  <si>
    <t>Omítka vápenocementová vnitřních ploch nanášená ručně Příplatek k cenám za každých dalších i započatých 5 mm tloušťky omítky přes 10 mm stropů</t>
  </si>
  <si>
    <t>-2103423485</t>
  </si>
  <si>
    <t>72</t>
  </si>
  <si>
    <t>612321141</t>
  </si>
  <si>
    <t>Omítka vápenocementová vnitřních ploch nanášená ručně dvouvrstvá, tloušťky jádrové omítky do 10 mm a tloušťky štuku do 3 mm štuková svislých konstrukcí stěn</t>
  </si>
  <si>
    <t>-1747488138</t>
  </si>
  <si>
    <t>10,25*(3,15+2,1)*2</t>
  </si>
  <si>
    <t>-1,38*2,15*3</t>
  </si>
  <si>
    <t>2,7*(3+4,5)*2+2,7*(3,8+2,1)*2</t>
  </si>
  <si>
    <t>2,7*(3,8+2,1)*2</t>
  </si>
  <si>
    <t>2,7*(2,1+3,8)*2</t>
  </si>
  <si>
    <t>-(1,5*1,5*2+1*0,5*2+1,3*2,2+1,5*2,2+1,1*2*3)</t>
  </si>
  <si>
    <t>otvory</t>
  </si>
  <si>
    <t>0,6*(1,5*3+2,2*6)</t>
  </si>
  <si>
    <t>0,4*(1,38*3+2,15*6)</t>
  </si>
  <si>
    <t>0,3*(1*2+0,5*4+1,35+2,2*2+1,5+2,2*2)</t>
  </si>
  <si>
    <t>ostění</t>
  </si>
  <si>
    <t>73</t>
  </si>
  <si>
    <t>612321191</t>
  </si>
  <si>
    <t>Omítka vápenocementová vnitřních ploch nanášená ručně Příplatek k cenám za každých dalších i započatých 5 mm tloušťky omítky přes 10 mm stěn</t>
  </si>
  <si>
    <t>-374737506</t>
  </si>
  <si>
    <t>238,675</t>
  </si>
  <si>
    <t>74</t>
  </si>
  <si>
    <t>612325225</t>
  </si>
  <si>
    <t>Vápenocementová nebo vápenná omítka jednotlivých malých ploch štuková na stěnách, plochy jednotlivě přes 1,0 do 4 m2</t>
  </si>
  <si>
    <t>1317605636</t>
  </si>
  <si>
    <t>opravy u dveří</t>
  </si>
  <si>
    <t>75</t>
  </si>
  <si>
    <t>619991011</t>
  </si>
  <si>
    <t>Zakrytí vnitřních ploch před znečištěním včetně pozdějšího odkrytí konstrukcí a prvků obalením fólií a přelepením páskou</t>
  </si>
  <si>
    <t>2112123158</t>
  </si>
  <si>
    <t xml:space="preserve">Poznámka k souboru cen:_x000D_
1. U ceny -1011 se množství měrných jednotek určuje v m2 rozvinuté plochy jednotlivých konstrukcí a_x000D_
 prvků._x000D_
2. Zakrytí výplní otvorů se oceňuje příslušnými cenami souboru cen 629 99-10.. Zakrytí vnějších_x000D_
 ploch před znečištěním._x000D_
</t>
  </si>
  <si>
    <t>1,5*1,5*2+1*0,5*2+1,3*2,2+1,5*2,2+1,1*2*3*2</t>
  </si>
  <si>
    <t>76</t>
  </si>
  <si>
    <t>622143002</t>
  </si>
  <si>
    <t>Montáž omítkových profilů plastových nebo pozinkovaných, upevněných vtlačením do podkladní vrstvy nebo přibitím dilatačních s tkaninou</t>
  </si>
  <si>
    <t>-1240751946</t>
  </si>
  <si>
    <t xml:space="preserve">Poznámka k souboru cen:_x000D_
1. V cenách jsou započteny náklady na montáž profilů včetně úchytného materiálu._x000D_
2. V cenách nejsou započteny náklady na dodávku profilů, tyto se oceňují ve specifikaci, ztratné_x000D_
 lze stanovit ve výši 5%._x000D_
3. V ceně -3004 nejsou započteny náklady na ochrannou fólii pro okna a dveře; tyto se oceňují cenou_x000D_
 629 99-1012 podle příslušné plochy otvoru._x000D_
</t>
  </si>
  <si>
    <t>77</t>
  </si>
  <si>
    <t>590515000</t>
  </si>
  <si>
    <t>profil dilatační stěnový , dl. 2,5 m</t>
  </si>
  <si>
    <t>-825153402</t>
  </si>
  <si>
    <t>18*1,05 'Přepočtené koeficientem množství</t>
  </si>
  <si>
    <t>78</t>
  </si>
  <si>
    <t>622321101</t>
  </si>
  <si>
    <t>Omítka vápenocementová vnějších ploch nanášená ručně jednovrstvá, tloušťky do 15 mm hrubá nezatřená stěn</t>
  </si>
  <si>
    <t>541128371</t>
  </si>
  <si>
    <t xml:space="preserve">Poznámka k souboru cen:_x000D_
1. Pro ocenění nanášení omítky v tloušťce jádrové omítky přes 15 mm se použije příplatek za každých_x000D_
 dalších i započatých 5 mm._x000D_
2. Podkladní a spojovací vrstvy se oceňují cenami souboru cen 62.13-1... této části katalogu._x000D_
</t>
  </si>
  <si>
    <t>6,87</t>
  </si>
  <si>
    <t>sokl</t>
  </si>
  <si>
    <t>79</t>
  </si>
  <si>
    <t>622321121</t>
  </si>
  <si>
    <t>Omítka vápenocementová vnějších ploch nanášená ručně jednovrstvá, tloušťky do 15 mm hladká stěn</t>
  </si>
  <si>
    <t>-848572863</t>
  </si>
  <si>
    <t>vnitřní atika</t>
  </si>
  <si>
    <t>0,4*3,15*1/2*2</t>
  </si>
  <si>
    <t>0,4*2,55*1/2*3</t>
  </si>
  <si>
    <t>0,2*(3,95+3,45)</t>
  </si>
  <si>
    <t>80</t>
  </si>
  <si>
    <t>622321141</t>
  </si>
  <si>
    <t>Omítka vápenocementová vnějších ploch nanášená ručně dvouvrstvá, tloušťky jádrové omítky do 15 mm a tloušťky štuku do 3 mm štuková stěn</t>
  </si>
  <si>
    <t>1484953532</t>
  </si>
  <si>
    <t>2,8*5,4+3,35*3,15*2+0,3*0,5*2</t>
  </si>
  <si>
    <t>-(1*0,5*2+1,35*2,2+1,5*2,2)</t>
  </si>
  <si>
    <t>0,15*(1*2+0,5*4)+0,3*(1,5+2,2*2+1,35+2,2*2)</t>
  </si>
  <si>
    <t>přístavek</t>
  </si>
  <si>
    <t>2,85*9,7+2,85*1,4+2,85*8,85</t>
  </si>
  <si>
    <t>2,9*8,85+(4,25-2,9)*5,3+4,25*6,3</t>
  </si>
  <si>
    <t>-(1,5*1,5*2)</t>
  </si>
  <si>
    <t>0,15*(1,5+1,5*2)*2</t>
  </si>
  <si>
    <t>81</t>
  </si>
  <si>
    <t>622511111</t>
  </si>
  <si>
    <t>Omítka tenkovrstvá akrylátová vnějších ploch probarvená, včetně penetrace podkladu mozaiková střednězrnná stěn</t>
  </si>
  <si>
    <t>-1272793172</t>
  </si>
  <si>
    <t>0,5*5,4</t>
  </si>
  <si>
    <t>(0,5+0,2)*1/2*6</t>
  </si>
  <si>
    <t>0,3*(3,05-1,35+2,9-1,5)</t>
  </si>
  <si>
    <t>(0,5+0,3)*1/2*2,85</t>
  </si>
  <si>
    <t>82</t>
  </si>
  <si>
    <t>629991011</t>
  </si>
  <si>
    <t>Zakrytí vnějších ploch před znečištěním včetně pozdějšího odkrytí výplní otvorů a svislých ploch fólií přilepenou lepící páskou</t>
  </si>
  <si>
    <t>-1799975194</t>
  </si>
  <si>
    <t xml:space="preserve">Poznámka k souboru cen:_x000D_
1. V ceně -1012 nejsou započteny náklady na dodávku a montáž začišťovací lišty; tyto se oceňují_x000D_
 cenou 622 14-3004 této části katalogu a materiálem ve specifikaci._x000D_
</t>
  </si>
  <si>
    <t>1,5*1,5*2</t>
  </si>
  <si>
    <t>1*0,5*2+1,5*2,2+1,35*2,2</t>
  </si>
  <si>
    <t>83</t>
  </si>
  <si>
    <t>631311114</t>
  </si>
  <si>
    <t>Mazanina z betonu prostého bez zvýšených nároků na prostředí tl. přes 50 do 80 mm tř. C 16/20</t>
  </si>
  <si>
    <t>702902480</t>
  </si>
  <si>
    <t xml:space="preserve">Poznámka k souboru cen:_x000D_
1. Ceny jsou určeny pro mazaniny krycí (pochůzné i pojízdné), popř. podkladní, plovoucí,_x000D_
 vyrovnávací nebo oddělující pod potěry, podlahy, průmyslové podlahy, popř. pro podlévání provizorně_x000D_
 podklínovaných patek usazených strojů a technologických zařízení (s náležitým zatemováním hutného_x000D_
 betonu)._x000D_
2. Pro mazaniny tlouštěk větších než 240 mm jsou určeny:_x000D_
 a) pro mazaniny ukládané na zeminu (v halách apod.) ceny souborů cen 27* 31- Základy z betonu_x000D_
 prostého a 27* 32 - Základy z betonu železového,_x000D_
 b) pro mazaniny v nadzemních podlažích ceny souboru cen 411 31- . . Beton kleneb._x000D_
3. Ceny lze použít i pro betonový okapový chodníček budovy (včetně tvarování rigolového žlábku) v_x000D_
 příslušných tloušťkách. Jeho podloží se oceňuje samostatně._x000D_
4. V ceně jsou započteny i náklady na:_x000D_
 a) základní stržení povrchu mazaniny s urovnáním vibrační lištou nebo dřevěným hladítkem,_x000D_
 b) vytvoření dilatačních spár v mazanině bez zaplnění, pokud jsou dilatační spáry vytvářeny při_x000D_
 provádění betonáže. Jestliže jsou dilatační spáry řezány dodatečně, oceňují se cenami souboru cen_x000D_
 634 91-11 Řezání dilatačních nebo smršťovacích spár._x000D_
</t>
  </si>
  <si>
    <t>(13,1+9,45)*0,075</t>
  </si>
  <si>
    <t>podl A</t>
  </si>
  <si>
    <t>9,45*0,06</t>
  </si>
  <si>
    <t>podl B</t>
  </si>
  <si>
    <t>9,45*0,08</t>
  </si>
  <si>
    <t>podl.C</t>
  </si>
  <si>
    <t>84</t>
  </si>
  <si>
    <t>631311124</t>
  </si>
  <si>
    <t>Mazanina z betonu prostého bez zvýšených nároků na prostředí tl. přes 80 do 120 mm tř. C 16/20</t>
  </si>
  <si>
    <t>-1335737286</t>
  </si>
  <si>
    <t>6,67*0,1</t>
  </si>
  <si>
    <t>85</t>
  </si>
  <si>
    <t>631319011</t>
  </si>
  <si>
    <t>Příplatek k cenám mazanin za úpravu povrchu mazaniny přehlazením, mazanina tl. přes 50 do 80 mm</t>
  </si>
  <si>
    <t>-1264635472</t>
  </si>
  <si>
    <t xml:space="preserve">Poznámka k souboru cen:_x000D_
1. Ceny -9011 až -9023 lze použít pro mazaniny min. tř. C 8/10._x000D_
2. V cenách -9011 až -9023 jsou započteny i náklady za přehlazení povrchu mazaniny ocelovým_x000D_
 hladítkem._x000D_
3. Ceny -9171 až -9175 lze také použít, bude-li do mazaniny vkládána druhá vrstva výztuže nad sebou_x000D_
 oddělená vrstvou betonové směsi, kdy se oceňuje druhé stržení povrchu latí rovněž výměrou (m3)_x000D_
 celkové tloušťky tří vrstev mazaniny._x000D_
</t>
  </si>
  <si>
    <t>3,014</t>
  </si>
  <si>
    <t>86</t>
  </si>
  <si>
    <t>631319012</t>
  </si>
  <si>
    <t>Příplatek k cenám mazanin za úpravu povrchu mazaniny přehlazením, mazanina tl. přes 80 do 120 mm</t>
  </si>
  <si>
    <t>2011862864</t>
  </si>
  <si>
    <t>87</t>
  </si>
  <si>
    <t>631319171</t>
  </si>
  <si>
    <t>Příplatek k cenám mazanin za stržení povrchu spodní vrstvy mazaniny latí před vložením výztuže nebo pletiva pro tl. obou vrstev mazaniny přes 50 do 80 mm</t>
  </si>
  <si>
    <t>-114534196</t>
  </si>
  <si>
    <t>88</t>
  </si>
  <si>
    <t>631319173</t>
  </si>
  <si>
    <t>Příplatek k cenám mazanin za stržení povrchu spodní vrstvy mazaniny latí před vložením výztuže nebo pletiva pro tl. obou vrstev mazaniny přes 80 do 120 mm</t>
  </si>
  <si>
    <t>498268299</t>
  </si>
  <si>
    <t>89</t>
  </si>
  <si>
    <t>631362021</t>
  </si>
  <si>
    <t>Výztuž mazanin ze svařovaných sítí z drátů typu KARI</t>
  </si>
  <si>
    <t>445163119</t>
  </si>
  <si>
    <t>4,44/1000*1,2*(13,1+9,45*3)</t>
  </si>
  <si>
    <t>90</t>
  </si>
  <si>
    <t>-699488956</t>
  </si>
  <si>
    <t>4,44*1,2*6,67</t>
  </si>
  <si>
    <t>ŠACHTA</t>
  </si>
  <si>
    <t>91</t>
  </si>
  <si>
    <t>637211112</t>
  </si>
  <si>
    <t>Okapový chodník z dlaždic betonových se zalitím spár cementovou maltou do cementové malty MC-10, tl. dlaždic 60 mm</t>
  </si>
  <si>
    <t>1166491350</t>
  </si>
  <si>
    <t>0,3*(6,3+5,4)</t>
  </si>
  <si>
    <t>v.č.4</t>
  </si>
  <si>
    <t>92</t>
  </si>
  <si>
    <t>642945111</t>
  </si>
  <si>
    <t>Osazování ocelových zárubní protipožárních nebo protiplynových dveří do vynechaného otvoru, s obetonováním, dveří jednokřídlových do 2,5 m2</t>
  </si>
  <si>
    <t>1026135379</t>
  </si>
  <si>
    <t xml:space="preserve">Poznámka k souboru cen:_x000D_
1. Ceny jsou určeny pro jakýkoliv způsob provedení, např. s uklínováním, s případným přivařením k_x000D_
 obnažené výztuži, se zalitím, resp. zabetonováním, včetně bednění._x000D_
2. V cenách jsou započteny i náklady na manipulační dopravu, na kotvení zárubně do zdiva._x000D_
3. V cenách není započtena dodávka zárubní, která se oceňuje ve specifikaci._x000D_
4. Vyvěšení a zavěšení dveřního křídla (křídel) je započteno v cenách za osazení._x000D_
5. Ceny lze použít i pro osazení zárubně včetně křídla (křídel), které nelze vyvěsit._x000D_
6. Kompletace zárubně s křídlem (křídly) se ocení cenami katalogu PSV 800-767 Konstrukce zámečnické_x000D_
 - montáž._x000D_
</t>
  </si>
  <si>
    <t>poz 5/L</t>
  </si>
  <si>
    <t>93</t>
  </si>
  <si>
    <t>553311606</t>
  </si>
  <si>
    <t xml:space="preserve">zárubeň ocelová pro běžné zdění hranatý profil 160 1100 L/P požární </t>
  </si>
  <si>
    <t>561777225</t>
  </si>
  <si>
    <t>94</t>
  </si>
  <si>
    <t>644941111</t>
  </si>
  <si>
    <t>Montáž průvětrníků nebo mřížek odvětrávacích velikosti do 150 x 200 mm</t>
  </si>
  <si>
    <t>1600675120</t>
  </si>
  <si>
    <t xml:space="preserve">Poznámka k souboru cen:_x000D_
1. V cenách nejsou započteny náklady na dodávku průvětrníku nebo mřížky, tyto se oceňují ve_x000D_
 specifikaci._x000D_
</t>
  </si>
  <si>
    <t>95</t>
  </si>
  <si>
    <t>553414300</t>
  </si>
  <si>
    <t>mřížka větrací AL  110 kruhová se síťovinou poz 9</t>
  </si>
  <si>
    <t>-947312049</t>
  </si>
  <si>
    <t>96</t>
  </si>
  <si>
    <t>644941112</t>
  </si>
  <si>
    <t>Montáž průvětrníků nebo mřížek odvětrávacích velikosti přes 150 x 200 do 300 x 300 mm</t>
  </si>
  <si>
    <t>-1709986468</t>
  </si>
  <si>
    <t>97</t>
  </si>
  <si>
    <t>553414250</t>
  </si>
  <si>
    <t>mřížka větrací AL  200 x 300 se síťovinou poz 8</t>
  </si>
  <si>
    <t>1431392441</t>
  </si>
  <si>
    <t>Trubní vedení</t>
  </si>
  <si>
    <t>98</t>
  </si>
  <si>
    <t>899712111</t>
  </si>
  <si>
    <t xml:space="preserve">Bezpečnostní tabulky ( únik.cesty, pož.dveře, pož.bezp.zařízeni ) </t>
  </si>
  <si>
    <t>-729184694</t>
  </si>
  <si>
    <t xml:space="preserve">Poznámka k souboru cen:_x000D_
1. V cenách jsou započteny náklady na dodání a připevnění tabulky._x000D_
2. V ceně -3111 jsou započteny i náklady na osazení sloupků._x000D_
3. V ceně -3111 nejsou započteny náklady na zemní práce a na dodání sloupků (betonových nebo_x000D_
 ocelových s betonovými patkami); sloupky se oceňují ve specifikaci._x000D_
</t>
  </si>
  <si>
    <t>4+3+3</t>
  </si>
  <si>
    <t>Ostatní konstrukce a práce, bourání</t>
  </si>
  <si>
    <t>99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</si>
  <si>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</si>
  <si>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</si>
  <si>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944477306</t>
  </si>
  <si>
    <t xml:space="preserve">Poznámka k souboru cen:_x000D_
1. V cenách chodníkových obrubníků ležatých i stojatých jsou započteny pro osazení_x000D_
 a) do lože z kameniva těženého i náklady na dodání hmot pro lože tl. 80 až 100 mm,_x000D_
 b) do lože z betonu prostého i náklady na dodání hmot pro lože tl. 80 až 100 mm; v cenách -1113_x000D_
 a -1213 též náklady na zřízení bočních opěr._x000D_
2. Část lože z betonu prostého přesahující tl. 100 mm se oceňuje cenou 916 99-1121 Lože pod_x000D_
 obrubníky, krajníky nebo obruby z dlažebních kostek._x000D_
3. V cenách nejsou započteny náklady na dodání obrubníků, tyto se oceňují ve specifikaci._x000D_
</t>
  </si>
  <si>
    <t>100</t>
  </si>
  <si>
    <t>592174150</t>
  </si>
  <si>
    <t>obrubník betonový chodníkový 100x10x25 cm</t>
  </si>
  <si>
    <t>985857912</t>
  </si>
  <si>
    <t>101</t>
  </si>
  <si>
    <t>916991121</t>
  </si>
  <si>
    <t>Lože pod obrubníky, krajníky nebo obruby z dlažebních kostek z betonu prostého tř. C 16/20</t>
  </si>
  <si>
    <t>-8889154</t>
  </si>
  <si>
    <t>8*0,3*0,1</t>
  </si>
  <si>
    <t>102</t>
  </si>
  <si>
    <t>941111131</t>
  </si>
  <si>
    <t>Montáž lešení řadového trubkového lehkého pracovního s podlahami s provozním zatížením tř. 3 do 200 kg/m2 šířky tř. W12 přes 1,2 do 1,5 m, výšky do 10 m</t>
  </si>
  <si>
    <t>-278400932</t>
  </si>
  <si>
    <t xml:space="preserve">Poznámka k souboru cen:_x000D_
1. V ceně jsou započteny i náklady na kotvení lešení._x000D_
2. Montáž lešení řadového trubkového lehkého výšky přes 25 m se oceňuje individuálně._x000D_
3. Šířkou se rozumí půdorysná vzdálenost, měřená od vnitřního líce sloupků zábradlí k protilehlému_x000D_
 volnému okraji podlahy nebo mezi vnitřními líci._x000D_
</t>
  </si>
  <si>
    <t>3,4*(5,4+1,5*2+3,15*2)</t>
  </si>
  <si>
    <t>8,9*(2,85+1,5+4,2)</t>
  </si>
  <si>
    <t>9,8*(2,85+1,5+4,1)</t>
  </si>
  <si>
    <t>103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</si>
  <si>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</si>
  <si>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</si>
  <si>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2110056921</t>
  </si>
  <si>
    <t>208,885*30*3</t>
  </si>
  <si>
    <t>104</t>
  </si>
  <si>
    <t>941111831</t>
  </si>
  <si>
    <t>Demontáž lešení řadového trubkového lehkého pracovního s podlahami s provozním zatížením tř. 3 do 200 kg/m2 šířky tř. W12 přes 1,2 do 1,5 m, výšky do 10 m</t>
  </si>
  <si>
    <t>2091912262</t>
  </si>
  <si>
    <t xml:space="preserve">Poznámka k souboru cen:_x000D_
1. Demontáž lešení řadového trubkového lehkého výšky přes 25 m se oceňuje individuálně._x000D_
</t>
  </si>
  <si>
    <t>105</t>
  </si>
  <si>
    <t>944511111</t>
  </si>
  <si>
    <t>Montáž ochranné sítě zavěšené na konstrukci lešení z textilie z umělých vláken</t>
  </si>
  <si>
    <t>-2136875091</t>
  </si>
  <si>
    <t xml:space="preserve">Poznámka k souboru cen:_x000D_
1. V cenách nejsou započteny náklady na lešení potřebné pro zavěšení sítí; toto lešení se oceňuje_x000D_
 příslušnými cenami lešení._x000D_
</t>
  </si>
  <si>
    <t>208,885</t>
  </si>
  <si>
    <t>106</t>
  </si>
  <si>
    <t>944511211</t>
  </si>
  <si>
    <t>Montáž ochranné sítě Příplatek za první a každý další den použití sítě k ceně -1111</t>
  </si>
  <si>
    <t>-262309968</t>
  </si>
  <si>
    <t>107</t>
  </si>
  <si>
    <t>944511811</t>
  </si>
  <si>
    <t>Demontáž ochranné sítě zavěšené na konstrukci lešení z textilie z umělých vláken</t>
  </si>
  <si>
    <t>1496872169</t>
  </si>
  <si>
    <t>108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</si>
  <si>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</si>
  <si>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</si>
  <si>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1016287305</t>
  </si>
  <si>
    <t xml:space="preserve">Poznámka k souboru cen:_x000D_
1. Cena -1111 lze použít i pro vyčištění půdy a rovné střechy budov, pokud definitivní úprava_x000D_
 umožňuje, aby se ploché střechy používalo jako terasy, nebo tehdy, když je nutno čistit konstrukce_x000D_
 na těchto střechách (světlíky, dveře apod.). Do výměry se započítávají jednou třetinou plochy._x000D_
2. Střešní plochy hal se světlíky nebo okny se oceňují jako podlaží cenou -1221._x000D_
3. Množství měrných jednotek se určuje v m2 půdorysné plochy každého podlaží, dané vnějším obrysem_x000D_
 podlaží budovy. Plochy balkonů se přičítají._x000D_
</t>
  </si>
  <si>
    <t>6,67+13,1+9,45*3</t>
  </si>
  <si>
    <t>109</t>
  </si>
  <si>
    <t>953312112</t>
  </si>
  <si>
    <t>Vložky svislé do dilatačních spár z polystyrenových desek fasádních včetně dodání a osazení, v jakémkoliv zdivu přes 10 do 20 mm</t>
  </si>
  <si>
    <t>-1289804666</t>
  </si>
  <si>
    <t>8,3*9</t>
  </si>
  <si>
    <t>-1,5*2,2*3</t>
  </si>
  <si>
    <t>110</t>
  </si>
  <si>
    <t>953312125</t>
  </si>
  <si>
    <t>Vložky svislé do dilatačních spár z polystyrenových desek extrudovaných včetně dodání a osazení, v jakémkoliv zdivu přes 70 do 80 mm</t>
  </si>
  <si>
    <t>-908019209</t>
  </si>
  <si>
    <t>8,252*1,7</t>
  </si>
  <si>
    <t>111</t>
  </si>
  <si>
    <t>953941220</t>
  </si>
  <si>
    <t>Osazení drobných kovových výrobků bez jejich dodání s vysekáním kapes pro upevňovací prvky se zazděním, zabetonováním nebo zalitím kovových poklopů s rámy, plochy přes 1 m2</t>
  </si>
  <si>
    <t>1056660771</t>
  </si>
  <si>
    <t xml:space="preserve">Poznámka k souboru cen:_x000D_
1. V cenách nejsou započteny náklady na dodání poklopů, rohoží, ventilací a drobných kovových_x000D_
 výrobků, tyto se oceňují ve specifikaci._x000D_
</t>
  </si>
  <si>
    <t>poz 11</t>
  </si>
  <si>
    <t>112</t>
  </si>
  <si>
    <t>552410110</t>
  </si>
  <si>
    <t>poklop t2 x 600 x 900 vč.rámu, dle STÚ 1236  typu K 16 pro bet.výplň a zadláždení  vč rukojeti</t>
  </si>
  <si>
    <t>1850115224</t>
  </si>
  <si>
    <t>113</t>
  </si>
  <si>
    <t>953943113</t>
  </si>
  <si>
    <t>Osazování drobných kovových předmětů výrobků ostatních jinde neuvedených do vynechaných či vysekaných kapes zdiva, se zajištěním polohy se zalitím maltou cementovou, hmotnosti přes 5 do 15 kg/kus</t>
  </si>
  <si>
    <t>2112728325</t>
  </si>
  <si>
    <t xml:space="preserve">Poznámka k souboru cen:_x000D_
1. V cenách nejsou započteny náklady na dodávku kovových předmětů; tyto se oceňují ve specifikaci._x000D_
 Ztratné se nestanoví._x000D_
2. Cenu -2841 lze použít pro osazení rámu pod pružinový (roštový) ocelový základ např. domovních_x000D_
 praček, odstředivek, ždímaček, motorových zařízení, ventilátorů apod._x000D_
3. Cena -2851 je určena pro zednické osazení zábradlí ze samostatných dílů nevyžadující samostatnou_x000D_
 montáž._x000D_
4. Ceny platí za každé zalití._x000D_
</t>
  </si>
  <si>
    <t>PHP</t>
  </si>
  <si>
    <t>114</t>
  </si>
  <si>
    <t>449321130</t>
  </si>
  <si>
    <t>přístroj hasicí ruční práškový 6 kg  55 B</t>
  </si>
  <si>
    <t>1974271625</t>
  </si>
  <si>
    <t>115</t>
  </si>
  <si>
    <t>619432178</t>
  </si>
  <si>
    <t>116</t>
  </si>
  <si>
    <t>449321131</t>
  </si>
  <si>
    <t>přístroj hasicí ruční práškový 6 kg  113 B</t>
  </si>
  <si>
    <t>-851642100</t>
  </si>
  <si>
    <t>117</t>
  </si>
  <si>
    <t>961044111</t>
  </si>
  <si>
    <t>Bourání základů z betonu prostého</t>
  </si>
  <si>
    <t>-1499774935</t>
  </si>
  <si>
    <t>nájezd</t>
  </si>
  <si>
    <t>1,8*2*(0,3+0,1)*1/2</t>
  </si>
  <si>
    <t>118</t>
  </si>
  <si>
    <t>962042320</t>
  </si>
  <si>
    <t>Bourání zdiva z betonu prostého nadzákladového objemu do 1 m3</t>
  </si>
  <si>
    <t>-1307582778</t>
  </si>
  <si>
    <t xml:space="preserve">Poznámka k souboru cen:_x000D_
1. Bourání pilířů o průřezu přes 0,36 m2 se oceňuje cenami -2320 a - 2321 jako bourání zdiva_x000D_
 nadzákladového z betonu prostého._x000D_
</t>
  </si>
  <si>
    <t>stáv .šachta</t>
  </si>
  <si>
    <t>1,15*0,2*(2,2+0,9*2)</t>
  </si>
  <si>
    <t>119</t>
  </si>
  <si>
    <t>968082022</t>
  </si>
  <si>
    <t>Vybourání plastových rámů oken s křídly, dveřních zárubní, vrat dveřních zárubní, plochy přes 2 do 4 m2</t>
  </si>
  <si>
    <t>888576537</t>
  </si>
  <si>
    <t xml:space="preserve">Poznámka k souboru cen:_x000D_
1. Ceny neplatí pro oceňování vybourání kovových rámů s plastovým povrchem; tyto práce lze oceňovat_x000D_
 např. cenami souboru cen 968 07-2 . Vybourání kovových rámů._x000D_
2. V cenách - 2015 až -2018 jsou započteny i náklady na vyvěšení křídel._x000D_
</t>
  </si>
  <si>
    <t>1,5*2,4*3</t>
  </si>
  <si>
    <t>120</t>
  </si>
  <si>
    <t>978035117</t>
  </si>
  <si>
    <t>Odstranění tenkovrstvých omítek nebo štuku tloušťky do 2 mm obroušením, rozsahu přes 50 do 100%</t>
  </si>
  <si>
    <t>491912819</t>
  </si>
  <si>
    <t>121</t>
  </si>
  <si>
    <t>978071621</t>
  </si>
  <si>
    <t>Odsekání omítky (včetně podkladní) a odstranění tepelné nebo vodotěsné izolace z desek, objemové hmotnosti do 120 kg/m3, tl. přes 50 mm, plochy přes 1 m2</t>
  </si>
  <si>
    <t>-1547999155</t>
  </si>
  <si>
    <t>fasáda</t>
  </si>
  <si>
    <t>8,3*0,5</t>
  </si>
  <si>
    <t>demont .zatepl.systému</t>
  </si>
  <si>
    <t>997</t>
  </si>
  <si>
    <t>Přesun sutě</t>
  </si>
  <si>
    <t>122</t>
  </si>
  <si>
    <t>997013151</t>
  </si>
  <si>
    <t>Vnitrostaveništní doprava suti a vybouraných hmot vodorovně do 50 m svisle s omezením mechanizace pro budovy a haly výšky do 6 m</t>
  </si>
  <si>
    <t>-1473621892</t>
  </si>
  <si>
    <t xml:space="preserve">Poznámka k souboru cen:_x000D_
1. V cenách -3111 až -3217 jsou započteny i náklady na:_x000D_
 a) vodorovnou dopravu na uvedenou vzdálenost,_x000D_
 b) svislou dopravu pro uvedenou výšku budovy,_x000D_
 c) naložení na vodorovný dopravní prostředek pro odvoz na skládku nebo meziskládku,_x000D_
 d) náklady na rozhrnutí a urovnání suti na dopravním prostředku._x000D_
2. Jestliže se pro svislý přesun použije shoz nebo zařízení investora (např. výtah v budově), užijí_x000D_
 se pro ocenění vodorovné dopravy suti ceny -3111, 3151 a -3211 pro budovy a haly výšky do 6 m._x000D_
3. Montáž, demontáž a pronájem shozu se ocení cenami souboru cen 997 01-33 Shoz suti._x000D_
4. Ceny -3151 až -3162 lze použít v případě, kdy dochází ke ztížení dopravy suti např. tím, že není_x000D_
 možné instalovat jeřáb._x000D_
</t>
  </si>
  <si>
    <t>38,358-23,4</t>
  </si>
  <si>
    <t>123</t>
  </si>
  <si>
    <t>997013501</t>
  </si>
  <si>
    <t>Odvoz suti a vybouraných hmot na skládku nebo meziskládku se složením, na vzdálenost do 1 km</t>
  </si>
  <si>
    <t>163246470</t>
  </si>
  <si>
    <t xml:space="preserve">Poznámka k souboru cen:_x000D_
1. Délka odvozu suti je vzdálenost od místa naložení suti na dopravní prostředek až po místo_x000D_
 složení na určené skládce nebo meziskládce._x000D_
2. V ceně -3501 jsou započteny i náklady na složení suti na skládku nebo meziskládku._x000D_
3. Ceny jsou určeny pro odvoz suti na skládku nebo meziskládku jakýmkoliv způsobem silniční dopravy_x000D_
 (i prostřednictvím kontejnerů)._x000D_
4. Odvoz suti z meziskládky se oceňuje cenou 997 01-3511._x000D_
</t>
  </si>
  <si>
    <t>14,958</t>
  </si>
  <si>
    <t>124</t>
  </si>
  <si>
    <t>997013509</t>
  </si>
  <si>
    <t>Odvoz suti a vybouraných hmot na skládku nebo meziskládku se složením, na vzdálenost Příplatek k ceně za každý další i započatý 1 km přes 1 km</t>
  </si>
  <si>
    <t>-773933690</t>
  </si>
  <si>
    <t>14,958*14</t>
  </si>
  <si>
    <t>125</t>
  </si>
  <si>
    <t>997013801</t>
  </si>
  <si>
    <t>Poplatek za uložení stavebního odpadu na skládce (skládkovné) betonového</t>
  </si>
  <si>
    <t>1367212915</t>
  </si>
  <si>
    <t xml:space="preserve">Poznámka k souboru cen:_x000D_
1. Ceny uvedené v souboru lze po dohodě upravit podle místních podmínek._x000D_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odpadu_x000D_
 z katalogu 800-6 Demolice objektů._x000D_
</t>
  </si>
  <si>
    <t>12*0,205</t>
  </si>
  <si>
    <t>126</t>
  </si>
  <si>
    <t>997013803</t>
  </si>
  <si>
    <t>Poplatek za uložení stavebního odpadu na skládce (skládkovné) cihelného</t>
  </si>
  <si>
    <t>1184326041</t>
  </si>
  <si>
    <t>38,358-0,306-1,558-2,46-23,4</t>
  </si>
  <si>
    <t>127</t>
  </si>
  <si>
    <t>997013811</t>
  </si>
  <si>
    <t>Poplatek za uložení stavebního odpadu na skládce (skládkovné) dřevěného</t>
  </si>
  <si>
    <t>-1010339305</t>
  </si>
  <si>
    <t>42,12*0,037</t>
  </si>
  <si>
    <t>128</t>
  </si>
  <si>
    <t>997013813</t>
  </si>
  <si>
    <t>Poplatek za uložení stavebního odpadu na skládce (skládkovné) z plastických hmot</t>
  </si>
  <si>
    <t>-78428197</t>
  </si>
  <si>
    <t>88,25*0,003</t>
  </si>
  <si>
    <t>81,35*0,0005</t>
  </si>
  <si>
    <t>PVC</t>
  </si>
  <si>
    <t>129</t>
  </si>
  <si>
    <t>997221551</t>
  </si>
  <si>
    <t>Vodorovná doprava suti bez naložení, ale se složením a s hrubým urovnáním ze sypkých materiálů, na vzdálenost do 1 km</t>
  </si>
  <si>
    <t>869287245</t>
  </si>
  <si>
    <t xml:space="preserve">Poznámka k souboru cen:_x000D_
1. Ceny nelze použít pro vodorovnou dopravu suti po železnici, po vodě nebo neobvyklými dopravními_x000D_
 prostředky._x000D_
2. Je-li na dopravní dráze pro vodorovnou dopravu suti překážka, pro kterou je nutno suť překládat_x000D_
 z jednoho dopravního prostředku na druhý, oceňuje se tato doprava v každém úseku samostatně._x000D_
3. Ceny 997 22-155 jsou určeny pro sypký materiál, např. kamenivo a hmoty kamenitého charakteru_x000D_
 stmelené vápnem, cementem nebo živicí._x000D_
4. Ceny 997 22-156 jsou určeny pro drobný kusový materiál (dlažební kostky, lomový kámen)._x000D_
</t>
  </si>
  <si>
    <t>60*0,17</t>
  </si>
  <si>
    <t>kamenivo</t>
  </si>
  <si>
    <t>60*0,22</t>
  </si>
  <si>
    <t>živice</t>
  </si>
  <si>
    <t>130</t>
  </si>
  <si>
    <t>997221559</t>
  </si>
  <si>
    <t>Vodorovná doprava suti bez naložení, ale se složením a s hrubým urovnáním Příplatek k ceně za každý další i započatý 1 km přes 1 km</t>
  </si>
  <si>
    <t>-54931012</t>
  </si>
  <si>
    <t>23,4*14</t>
  </si>
  <si>
    <t>131</t>
  </si>
  <si>
    <t>997221611</t>
  </si>
  <si>
    <t>Nakládání na dopravní prostředky pro vodorovnou dopravu suti</t>
  </si>
  <si>
    <t>1253217752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</si>
  <si>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</si>
  <si>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23,4</t>
  </si>
  <si>
    <t>kamenivo ,živice</t>
  </si>
  <si>
    <t>132</t>
  </si>
  <si>
    <t>997221845</t>
  </si>
  <si>
    <t>Poplatek za uložení stavebního odpadu na skládce (skládkovné) asfaltového bez obsahu dehtu</t>
  </si>
  <si>
    <t>-1421975976</t>
  </si>
  <si>
    <t xml:space="preserve">Poznámka k souboru cen:_x000D_
1. Ceny uvedené v souboru cen lze po dohodě upravit podle místních podmínek._x000D_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stavebního_x000D_
 odpadu z katalogu 800-6 Demolice objektů._x000D_
</t>
  </si>
  <si>
    <t>133</t>
  </si>
  <si>
    <t>997221855</t>
  </si>
  <si>
    <t>Poplatek za uložení stavebního odpadu na skládce (skládkovné) zeminy a kameniva</t>
  </si>
  <si>
    <t>-1699943225</t>
  </si>
  <si>
    <t>998</t>
  </si>
  <si>
    <t>Přesun hmot</t>
  </si>
  <si>
    <t>134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</si>
  <si>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</si>
  <si>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</si>
  <si>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568791785</t>
  </si>
  <si>
    <t xml:space="preserve">Poznámka k souboru cen:_x000D_
1. Ceny -7001 až -7006 lze použít v případě, kdy dochází ke ztížení přesunu např. tím, že není_x000D_
 možné instalovat jeřáb._x000D_
2. K cenám -7001 až -7006 lze použít příplatky za zvětšený přesun -1014 až -1019, -2034 až -2039_x000D_
 nebo -2114 až 2119._x000D_
3. Jestliže pro svislý přesun používá zařízení investora (např. výtah v budově), užijí se pro_x000D_
 ocenění přesunu hmot ceny stanovené pro nejmenší výšku, tj. 6 m._x000D_
</t>
  </si>
  <si>
    <t>PSV</t>
  </si>
  <si>
    <t>Práce a dodávky PSV</t>
  </si>
  <si>
    <t>711</t>
  </si>
  <si>
    <t>Izolace proti vodě, vlhkosti a plynům</t>
  </si>
  <si>
    <t>135</t>
  </si>
  <si>
    <t>711111001</t>
  </si>
  <si>
    <t>Provedení izolace proti zemní vlhkosti natěradly a tmely za studena na ploše vodorovné V nátěrem penetračním</t>
  </si>
  <si>
    <t>2002799376</t>
  </si>
  <si>
    <t xml:space="preserve">Poznámka k souboru cen:_x000D_
1. Izolace plochy jednotlivě do 10 m2 se oceňují skladebně cenou příslušné izolace a cenou 711_x000D_
 19-9095 Příplatek za plochu do 10 m2._x000D_
</t>
  </si>
  <si>
    <t>40,665</t>
  </si>
  <si>
    <t>136</t>
  </si>
  <si>
    <t>111631500</t>
  </si>
  <si>
    <t>lak asfaltový penetrační (MJ t) bal 9 kg</t>
  </si>
  <si>
    <t>-545386222</t>
  </si>
  <si>
    <t>40,665*0,0003 'Přepočtené koeficientem množství</t>
  </si>
  <si>
    <t>137</t>
  </si>
  <si>
    <t>711112001</t>
  </si>
  <si>
    <t>Provedení izolace proti zemní vlhkosti natěradly a tmely za studena na ploše svislé S nátěrem penetračním</t>
  </si>
  <si>
    <t>-2085170116</t>
  </si>
  <si>
    <t>12,188</t>
  </si>
  <si>
    <t>138</t>
  </si>
  <si>
    <t>687560312</t>
  </si>
  <si>
    <t>12,188*0,00035 'Přepočtené koeficientem množství</t>
  </si>
  <si>
    <t>139</t>
  </si>
  <si>
    <t>711141559</t>
  </si>
  <si>
    <t>Provedení izolace proti zemní vlhkosti pásy přitavením NAIP na ploše vodorovné V</t>
  </si>
  <si>
    <t>-1701224868</t>
  </si>
  <si>
    <t xml:space="preserve">Poznámka k souboru cen:_x000D_
1. Izolace plochy jednotlivě do 10 m2 se oceňují skladebně cenou příslušné izolace a cenou 711_x000D_
 19-9097 Příplatek za plochu do 10 m2._x000D_
</t>
  </si>
  <si>
    <t>3,15*5,4</t>
  </si>
  <si>
    <t>2,85*8,3</t>
  </si>
  <si>
    <t>140</t>
  </si>
  <si>
    <t>628311550</t>
  </si>
  <si>
    <t>pás těžký asfaltovaný V 60 S 40</t>
  </si>
  <si>
    <t>2092349556</t>
  </si>
  <si>
    <t>40,665*1,15 'Přepočtené koeficientem množství</t>
  </si>
  <si>
    <t>141</t>
  </si>
  <si>
    <t>1172746654</t>
  </si>
  <si>
    <t>142</t>
  </si>
  <si>
    <t>628361090</t>
  </si>
  <si>
    <t>pás těžký asfaltovaný s Al folií nosnou vložkou mineralní posyp</t>
  </si>
  <si>
    <t>-1845051745</t>
  </si>
  <si>
    <t>143</t>
  </si>
  <si>
    <t>711142559</t>
  </si>
  <si>
    <t>Provedení izolace proti zemní vlhkosti pásy přitavením NAIP na ploše svislé S</t>
  </si>
  <si>
    <t>-753496185</t>
  </si>
  <si>
    <t>1,25*(2,85*2+4,05)</t>
  </si>
  <si>
    <t>144</t>
  </si>
  <si>
    <t>268125</t>
  </si>
  <si>
    <t>12,188*1,2 'Přepočtené koeficientem množství</t>
  </si>
  <si>
    <t>145</t>
  </si>
  <si>
    <t>-469485130</t>
  </si>
  <si>
    <t>146</t>
  </si>
  <si>
    <t>955498257</t>
  </si>
  <si>
    <t>147</t>
  </si>
  <si>
    <t>998711102</t>
  </si>
  <si>
    <t>Přesun hmot pro izolace proti vodě, vlhkosti a plynům stanovený z hmotnosti přesunovaného materiálu vodorovná dopravní vzdálenost do 50 m v objektech výšky přes 6 do 12 m</t>
  </si>
  <si>
    <t>94678099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</si>
  <si>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-1181 pro přesun prováděný bez použití mechanizace, tj. za ztížených podmínek,_x000D_
 lze použít pouze pro hmotnost materiálu, která se tímto způsobem skutečně přemísťuje._x000D_
</t>
  </si>
  <si>
    <t>712</t>
  </si>
  <si>
    <t>Povlakové krytiny</t>
  </si>
  <si>
    <t>148</t>
  </si>
  <si>
    <t>712311101</t>
  </si>
  <si>
    <t>Provedení povlakové krytiny střech plochých do 10 st. natěradly a tmely za studena nátěrem lakem penetračním nebo asfaltovým</t>
  </si>
  <si>
    <t>-1764012051</t>
  </si>
  <si>
    <t xml:space="preserve">Poznámka k souboru cen:_x000D_
1. Povlakové krytiny střech jednotlivě do 10 m2 se oceňují skladebně cenou příslušné izolace a_x000D_
 cenou 712 39-9095 Příplatek za plochu do 10 m2._x000D_
</t>
  </si>
  <si>
    <t>38,101</t>
  </si>
  <si>
    <t>149</t>
  </si>
  <si>
    <t>1242468803</t>
  </si>
  <si>
    <t>38,101*0,0003 'Přepočtené koeficientem množství</t>
  </si>
  <si>
    <t>150</t>
  </si>
  <si>
    <t>712331111</t>
  </si>
  <si>
    <t>Provedení povlakové krytiny střech plochých do 10 st. pásy na sucho podkladní samolepící asfaltový pás</t>
  </si>
  <si>
    <t>717570826</t>
  </si>
  <si>
    <t xml:space="preserve">Poznámka k souboru cen:_x000D_
1. Povlakové krytiny střech jednotlivě do 10 m2 se oceňují skladebně cenou příslušné izolace a_x000D_
 cenou 712 39-9096 Příplatek za plochu do 10 m2, a to jen při položení pásů za použití natěradel_x000D_
 nebo tmelů za horka._x000D_
</t>
  </si>
  <si>
    <t>0,3*5,4+3,15*4,8</t>
  </si>
  <si>
    <t>nižší střecha</t>
  </si>
  <si>
    <t>0,3*4,05+2,55*3,45</t>
  </si>
  <si>
    <t>0,3*4,25+3,95*2,55</t>
  </si>
  <si>
    <t>vyšší střechy</t>
  </si>
  <si>
    <t>151</t>
  </si>
  <si>
    <t>628411700</t>
  </si>
  <si>
    <t>pás těžký asfaltovaný samolepicí  vložka strojní lepenka</t>
  </si>
  <si>
    <t>-645244514</t>
  </si>
  <si>
    <t>38,101*1,15 'Přepočtené koeficientem množství</t>
  </si>
  <si>
    <t>152</t>
  </si>
  <si>
    <t>712341559</t>
  </si>
  <si>
    <t>Provedení povlakové krytiny střech plochých do 10 st. pásy přitavením NAIP v plné ploše</t>
  </si>
  <si>
    <t>578359971</t>
  </si>
  <si>
    <t xml:space="preserve">Poznámka k souboru cen:_x000D_
1. Povlakové krytiny střech jednotlivě do 10 m2 se oceňují skladebně cenou příslušné izolace a_x000D_
 cenou 712 39-9097 Příplatek za plochu do 10 m2._x000D_
</t>
  </si>
  <si>
    <t>5,4*0,4+4,8*3,15+3,15*0,3*2+4,8*0,3</t>
  </si>
  <si>
    <t>4,25*0,3+3,95*2,55+2,55*0,3*2+3,95*0,3</t>
  </si>
  <si>
    <t>4,05*0,3+3,45*2,55+2,55*0,3*2+3,45*0,3</t>
  </si>
  <si>
    <t>153</t>
  </si>
  <si>
    <t>628522560</t>
  </si>
  <si>
    <t>pásy s modifikovaným asfaltem tl. 4,2 mm vložka polyesterové rouno barevný minerální hrubozrnný posyp</t>
  </si>
  <si>
    <t>-1798767840</t>
  </si>
  <si>
    <t>47,251*1,15 'Přepočtené koeficientem množství</t>
  </si>
  <si>
    <t>154</t>
  </si>
  <si>
    <t>712341659</t>
  </si>
  <si>
    <t>Provedení povlakové krytiny střech plochých do 10 st. pásy přitavením NAIP bodově</t>
  </si>
  <si>
    <t>42966071</t>
  </si>
  <si>
    <t>155</t>
  </si>
  <si>
    <t>628361140</t>
  </si>
  <si>
    <t>pás asfaltovaný těžký vložka AL  profilovaná kovová folie</t>
  </si>
  <si>
    <t>-2135526441</t>
  </si>
  <si>
    <t>713</t>
  </si>
  <si>
    <t>Izolace tepelné</t>
  </si>
  <si>
    <t>156</t>
  </si>
  <si>
    <t>713121111</t>
  </si>
  <si>
    <t>Montáž tepelné izolace podlah rohožemi, pásy, deskami, dílci, bloky (izolační materiál ve specifikaci) kladenými volně jednovrstvá</t>
  </si>
  <si>
    <t>-283519535</t>
  </si>
  <si>
    <t xml:space="preserve">Poznámka k souboru cen:_x000D_
1. Množství tepelné izolace podlah okrajovými pásky k ceně -1211 se určuje v m projektované délky_x000D_
 obložení (bez přesahů) na obvodu podlahy._x000D_
</t>
  </si>
  <si>
    <t>podlaha B</t>
  </si>
  <si>
    <t>157</t>
  </si>
  <si>
    <t>283756730</t>
  </si>
  <si>
    <t>deska pro kročejový útlum 1000x500x30 mm</t>
  </si>
  <si>
    <t>907774865</t>
  </si>
  <si>
    <t>9,45*1,02 'Přepočtené koeficientem množství</t>
  </si>
  <si>
    <t>158</t>
  </si>
  <si>
    <t>-289436694</t>
  </si>
  <si>
    <t xml:space="preserve">podlaha A </t>
  </si>
  <si>
    <t>podlaha C</t>
  </si>
  <si>
    <t>159</t>
  </si>
  <si>
    <t>283758810</t>
  </si>
  <si>
    <t>deska z pěnového polystyrenu pro vysoce zatížené konstrukce 1000 x 500 x 60 mm</t>
  </si>
  <si>
    <t>1320095538</t>
  </si>
  <si>
    <t>32*1,02 'Přepočtené koeficientem množství</t>
  </si>
  <si>
    <t>160</t>
  </si>
  <si>
    <t>713141131</t>
  </si>
  <si>
    <t>Montáž tepelné izolace střech plochých rohožemi, pásy, deskami, dílci, bloky (izolační materiál ve specifikaci) přilepenými za studena zplna, jednovrstvá</t>
  </si>
  <si>
    <t>2108443454</t>
  </si>
  <si>
    <t xml:space="preserve">Poznámka k souboru cen:_x000D_
1. Množství tepelné izolace střech plochých atikovými pásky k ceně -1211 se určuje v m projektované_x000D_
 délky obložení (bez přesahů) na obvodu ploché střechy._x000D_
2. Množství jednotek tepelné izolace střech plochých spádovými klíny k cenám -1311 až -1335 se_x000D_
 určuje v m2 půdorysné projektované vyspádované plochy střechy._x000D_
</t>
  </si>
  <si>
    <t>dle samolep pásu</t>
  </si>
  <si>
    <t>161</t>
  </si>
  <si>
    <t>283759120</t>
  </si>
  <si>
    <t>deska z pěnového polystyrenu pro trvalé zatížení v tlaku (max. 3000 kg/m2) 1000 x 500 x 70 mm</t>
  </si>
  <si>
    <t>1276818484</t>
  </si>
  <si>
    <t>38,101*1,02 'Přepočtené koeficientem množství</t>
  </si>
  <si>
    <t>162</t>
  </si>
  <si>
    <t>713141335</t>
  </si>
  <si>
    <t>Montáž tepelné izolace střech plochých spádovými klíny v ploše přilepenými za studena bodově</t>
  </si>
  <si>
    <t>86072915</t>
  </si>
  <si>
    <t>dle samolep.pásu</t>
  </si>
  <si>
    <t>163</t>
  </si>
  <si>
    <t>283761420</t>
  </si>
  <si>
    <t>klín izolační z pěnového polystyrenu EPS 150 spádový, 1000x1000 mm</t>
  </si>
  <si>
    <t>356187865</t>
  </si>
  <si>
    <t>38,101*(0,08+0,28)*1/2*1,02</t>
  </si>
  <si>
    <t>164</t>
  </si>
  <si>
    <t>998713102</t>
  </si>
  <si>
    <t>Přesun hmot pro izolace tepelné stanovený z hmotnosti přesunovaného materiálu vodorovná dopravní vzdálenost do 50 m v objektech výšky přes 6 m do 12 m</t>
  </si>
  <si>
    <t>-572106622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</si>
  <si>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-3181 pro přesun prováděný bez použití mechanizace, tj. za ztížených podmínek,_x000D_
 lze použít pouze pro hmotnost materiálu, která se tímto způsobem skutečně přemísťuje._x000D_
</t>
  </si>
  <si>
    <t>741</t>
  </si>
  <si>
    <t>Elektroinstalace - silnoproud</t>
  </si>
  <si>
    <t>165</t>
  </si>
  <si>
    <t>741410021</t>
  </si>
  <si>
    <t>Montáž uzemňovacího vedení s upevněním, propojením a připojením pomocí svorek v zemi s izolací spojů pásku průřezu do 120 mm2 v městské zástavbě</t>
  </si>
  <si>
    <t>-1095214923</t>
  </si>
  <si>
    <t>3+3,1+5,5+0,9+1,3*2</t>
  </si>
  <si>
    <t>166</t>
  </si>
  <si>
    <t>354420620</t>
  </si>
  <si>
    <t>pás zemnící 30 x 4 mm FeZn</t>
  </si>
  <si>
    <t>kg</t>
  </si>
  <si>
    <t>-1653510218</t>
  </si>
  <si>
    <t>15,1*0,9</t>
  </si>
  <si>
    <t>751</t>
  </si>
  <si>
    <t>Vzduchotechnika</t>
  </si>
  <si>
    <t>167</t>
  </si>
  <si>
    <t>751398053</t>
  </si>
  <si>
    <t>Montáž ostatních zařízení protidešťové žaluzie nebo žaluziové klapky na čtyřhranné potrubí, průřezu přes 0,300 do 0,450 m2</t>
  </si>
  <si>
    <t>-672780199</t>
  </si>
  <si>
    <t>1+1</t>
  </si>
  <si>
    <t>poz 6 , 7</t>
  </si>
  <si>
    <t>168</t>
  </si>
  <si>
    <t>429729631</t>
  </si>
  <si>
    <t>žaluzie protidešťové z AL profilů s protihmyz. nerez síťkou  650x 700 mm - nasávání , poz 6</t>
  </si>
  <si>
    <t>-9668514</t>
  </si>
  <si>
    <t>169</t>
  </si>
  <si>
    <t>429729632</t>
  </si>
  <si>
    <t>žaluzie protidešťové z AL profilů s protihmyz. nerez síťkou  600x 700 mm - výdech  , poz  7</t>
  </si>
  <si>
    <t>911328198</t>
  </si>
  <si>
    <t>764</t>
  </si>
  <si>
    <t>Konstrukce klempířské</t>
  </si>
  <si>
    <t>170</t>
  </si>
  <si>
    <t>764004801</t>
  </si>
  <si>
    <t>Demontáž klempířských konstrukcí žlabu podokapního do suti</t>
  </si>
  <si>
    <t>-1585102397</t>
  </si>
  <si>
    <t>8,3</t>
  </si>
  <si>
    <t>171</t>
  </si>
  <si>
    <t>764242333</t>
  </si>
  <si>
    <t>Oplechování střešních prvků z titanzinkového lesklého válcovaného plechu okapu okapovým plechem střechy rovné rš 250 mm</t>
  </si>
  <si>
    <t>1003133159</t>
  </si>
  <si>
    <t xml:space="preserve">Poznámka k souboru cen:_x000D_
1. V cenách 764 24-1305 až - 2357 nejsou započteny náklady na podkladní plech. Ten se oceňuje_x000D_
 souborem cen 764 01-14..Podkladní plech z pozinkovaného plechu v tl. 1,0 mm a rozvinuté šířce dle_x000D_
 rš střešního prvku._x000D_
</t>
  </si>
  <si>
    <t>4,05+4,25+0,3*4</t>
  </si>
  <si>
    <t>5,4+0,3*2</t>
  </si>
  <si>
    <t>172</t>
  </si>
  <si>
    <t>764244306</t>
  </si>
  <si>
    <t>Oplechování horních ploch zdí a nadezdívek (atik) z titanzinkového lesklého válcovaného plechu mechanicky kotvené rš 450 mm</t>
  </si>
  <si>
    <t>-563338264</t>
  </si>
  <si>
    <t>2,85*2+3,45</t>
  </si>
  <si>
    <t>2,85+3,95</t>
  </si>
  <si>
    <t>3,15*2</t>
  </si>
  <si>
    <t>173</t>
  </si>
  <si>
    <t>764246303</t>
  </si>
  <si>
    <t>Oplechování parapetů z titanzinkového lesklého válcovaného plechu rovných mechanicky kotvené, bez rohů rš 250 mm</t>
  </si>
  <si>
    <t>-210314311</t>
  </si>
  <si>
    <t>1,5</t>
  </si>
  <si>
    <t>174</t>
  </si>
  <si>
    <t>764341314</t>
  </si>
  <si>
    <t>Lemování zdí z titanzinkového lesklého válcovaného plechu boční nebo horní rovných, střech s krytinou skládanou mimo prejzovou rš 330 mm</t>
  </si>
  <si>
    <t>-948049543</t>
  </si>
  <si>
    <t>2,55*2+3,45</t>
  </si>
  <si>
    <t>2,55*2+3,95</t>
  </si>
  <si>
    <t>4,05</t>
  </si>
  <si>
    <t>3,45*2+4,8</t>
  </si>
  <si>
    <t>175</t>
  </si>
  <si>
    <t>764541305</t>
  </si>
  <si>
    <t>Žlab podokapní z titanzinkového lesklého válcovaného plechu včetně háků a čel půlkruhový rš 330 mm</t>
  </si>
  <si>
    <t>1976540161</t>
  </si>
  <si>
    <t>4,05+4,25</t>
  </si>
  <si>
    <t>5,4</t>
  </si>
  <si>
    <t>176</t>
  </si>
  <si>
    <t>76454132R</t>
  </si>
  <si>
    <t>Čelo žlabu půlkruhového rš 330 mm</t>
  </si>
  <si>
    <t>336994031</t>
  </si>
  <si>
    <t>177</t>
  </si>
  <si>
    <t>764541346</t>
  </si>
  <si>
    <t>Žlab podokapní z titanzinkového lesklého válcovaného plechu včetně háků a čel kotlík oválný (trychtýřový), rš žlabu/průměr svodu 330/100 mm</t>
  </si>
  <si>
    <t>1207285412</t>
  </si>
  <si>
    <t>2+1</t>
  </si>
  <si>
    <t>178</t>
  </si>
  <si>
    <t>764548323</t>
  </si>
  <si>
    <t>Svod z titanzinkového lesklého válcovaného plechu včetně objímek, kolen a odskoků kruhový, průměru 100 mm</t>
  </si>
  <si>
    <t>-2058679117</t>
  </si>
  <si>
    <t>8,2+6,3</t>
  </si>
  <si>
    <t>3,3</t>
  </si>
  <si>
    <t>179</t>
  </si>
  <si>
    <t>998764102</t>
  </si>
  <si>
    <t>Přesun hmot pro konstrukce klempířské stanovený z hmotnosti přesunovaného materiálu vodorovná dopravní vzdálenost do 50 m v objektech výšky přes 6 do 12 m</t>
  </si>
  <si>
    <t>-1253810197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</si>
  <si>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-4181 pro přesun prováděný bez použití mechanizace, tj. za ztížených podmínek,_x000D_
 lze použít pouze pro hmotnost materiálu, která se tímto způsobem skutečně přemísťuje._x000D_
</t>
  </si>
  <si>
    <t>766</t>
  </si>
  <si>
    <t>Konstrukce truhlářské</t>
  </si>
  <si>
    <t>180</t>
  </si>
  <si>
    <t>766622131</t>
  </si>
  <si>
    <t>Montáž oken plastových včetně montáže rámu na polyuretanovou pěnu plochy přes 1 m2 otevíravých nebo sklápěcích do zdiva, výšky do 1,5 m</t>
  </si>
  <si>
    <t>-699743872</t>
  </si>
  <si>
    <t xml:space="preserve">Poznámka k souboru cen:_x000D_
1. V cenách montáže oken jsou započteny i náklady na zaměření, vyklínování, horizontální i_x000D_
 vertikální vyrovnání okenního rámu, ukotvení a vyplnění spáry mezi rámem a ostěním polyuretanovou_x000D_
 pěnou, včetně zednického začištění._x000D_
2. Tepelnou izolaci mezi ostěním a rámem okna je možné ocenit položkami 766 62 - 9 . . Příplatek k_x000D_
 cenám za tepelnou izolaci mezi ostěním a rámem okna jsou započteny náklady na izolaci vnější i_x000D_
 vnitřní._x000D_
3. Délka izolace se určuje v metrech délky rámu okna._x000D_
</t>
  </si>
  <si>
    <t>poz 3</t>
  </si>
  <si>
    <t>181</t>
  </si>
  <si>
    <t>611400290</t>
  </si>
  <si>
    <t>okno plastové dvoukřídlé otvíravé a vyklápěcí 150 x 150 cm</t>
  </si>
  <si>
    <t>185667734</t>
  </si>
  <si>
    <t>182</t>
  </si>
  <si>
    <t>766622216</t>
  </si>
  <si>
    <t>Montáž oken plastových plochy do 1 m2 včetně montáže rámu na polyuretanovou pěnu otevíravých nebo sklápěcích do zdiva</t>
  </si>
  <si>
    <t>-1375437276</t>
  </si>
  <si>
    <t>poz 4</t>
  </si>
  <si>
    <t>183</t>
  </si>
  <si>
    <t>611400160</t>
  </si>
  <si>
    <t xml:space="preserve">okno plastové jednokřídlé  vyklápěcí 100 x  50 cm s izol dvojsklem </t>
  </si>
  <si>
    <t>1725849495</t>
  </si>
  <si>
    <t>184</t>
  </si>
  <si>
    <t>766643551</t>
  </si>
  <si>
    <t>Montáž balkónových dveří dřevěných nebo plastových včetně rámu na PU pěnu dvojitých do panelových konstrukcí dvoukřídlových bez nadsvětlíku</t>
  </si>
  <si>
    <t>-272069296</t>
  </si>
  <si>
    <t xml:space="preserve">Poznámka k souboru cen:_x000D_
1. V cenách montáže dveří jsou započteny i náklady na zaměření, vyklínování, horizontální i_x000D_
 vertikální vyrovnání dveřního rámu, ukotvení a vyplnění spáry mezi rámem a ostěním polyuretanovou_x000D_
 pěnou, včetně zednického začištění._x000D_
</t>
  </si>
  <si>
    <t>poz 1/L,2/P</t>
  </si>
  <si>
    <t>185</t>
  </si>
  <si>
    <t>611432571</t>
  </si>
  <si>
    <t xml:space="preserve">dveře plastové vchodové  otvíravé ze 2/3 proskl. 150x220 cm ,š. většího kř. 1100 mm ,stavěč kř., samozavírač </t>
  </si>
  <si>
    <t>-491903591</t>
  </si>
  <si>
    <t>186</t>
  </si>
  <si>
    <t>611432572</t>
  </si>
  <si>
    <t xml:space="preserve">dveře plastové vchodové ,  dvoukř, š. většího kř. 800 mm </t>
  </si>
  <si>
    <t>1143890814</t>
  </si>
  <si>
    <t>187</t>
  </si>
  <si>
    <t>766660022</t>
  </si>
  <si>
    <t>Montáž dveřních křídel dřevěných nebo plastových otevíravých do ocelové zárubně protipožárních jednokřídlových, šířky přes 800 mm</t>
  </si>
  <si>
    <t>254784742</t>
  </si>
  <si>
    <t xml:space="preserve">Poznámka k souboru cen:_x000D_
1. Cenami -0021 až -0031, -0161 až -0163, -0181 až -0183, se oceňují dveře s protipožární odolností_x000D_
 do 30 min._x000D_
2. V cenách -0201 až -0272 je započtena i montáž okopného plechu, stavěče křídel a držadel kyvných_x000D_
 dveří._x000D_
3. V cenách -0311 až -0324 jsou započtené i náklady na osazení kování, vodícího trnu, dorazů,_x000D_
 seřízení pojezdů a následné vyrovnání a seřízení dveřních křídel._x000D_
4. V cenách -0351 až -0358 jsou započtené i náklady na osazení kování, vodícího trnu, dorazů,_x000D_
 seřízení pojezdů na stěnu a následné vyrovnání a seřízení dveřních křídel._x000D_
5. V cenách -0311 až -0324 nejsou započtené náklady na sestavení a osazení stavebního pouzdra, tyto_x000D_
 náklady se oceňují cenami souboru cen 642 94-6 . . . Osazení stavebního pouzdra posuvných dveří do_x000D_
 zděné příčky, katalogu 801-1 Budovy a haly - zděné a monolitické._x000D_
</t>
  </si>
  <si>
    <t>188</t>
  </si>
  <si>
    <t>611656120</t>
  </si>
  <si>
    <t xml:space="preserve">dveře vnitřní požárně odolné,kouřotěsné ,dýhované  , sv.dub ,odolnost EI 30 DP3 Sm , 1křídlové 1100 x 197 cm vč kování </t>
  </si>
  <si>
    <t>2076073255</t>
  </si>
  <si>
    <t>189</t>
  </si>
  <si>
    <t>766691914</t>
  </si>
  <si>
    <t>Ostatní práce vyvěšení nebo zavěšení křídel s případným uložením a opětovným zavěšením po provedení stavebních změn dřevěných dveřních, plochy do 2 m2</t>
  </si>
  <si>
    <t>-212851782</t>
  </si>
  <si>
    <t xml:space="preserve">Poznámka k souboru cen:_x000D_
1. Ceny -1931 a -1932 lze užít jen pro křídlo mající současně obě jmenované funkce._x000D_
</t>
  </si>
  <si>
    <t>190</t>
  </si>
  <si>
    <t>766691924</t>
  </si>
  <si>
    <t>Ostatní práce vyvěšení nebo zavěšení křídel s případným uložením a opětovným zavěšením po provedení stavebních změn plastových dveřních s křídly otevíravými, plochy do 2 m2</t>
  </si>
  <si>
    <t>425248417</t>
  </si>
  <si>
    <t>191</t>
  </si>
  <si>
    <t>76669411R</t>
  </si>
  <si>
    <t>Montáž ostatních truhlářských konstrukcí parapetních desek dřevěných nebo plastových šířky do 300 mm, délky do 1000 mm</t>
  </si>
  <si>
    <t>-356106170</t>
  </si>
  <si>
    <t>1,5*2</t>
  </si>
  <si>
    <t>192</t>
  </si>
  <si>
    <t>607941030</t>
  </si>
  <si>
    <t>deska parapetní dřevotřísková vnitřní 0,3 x 1 m</t>
  </si>
  <si>
    <t>2070820190</t>
  </si>
  <si>
    <t>193</t>
  </si>
  <si>
    <t>998766101</t>
  </si>
  <si>
    <t>Přesun hmot pro konstrukce truhlářské stanovený z hmotnosti přesunovaného materiálu vodorovná dopravní vzdálenost do 50 m v objektech výšky do 6 m</t>
  </si>
  <si>
    <t>484515115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</si>
  <si>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-6181 pro přesun prováděný bez použití mechanizace, tj. za ztížených podmínek,_x000D_
 lze použít pouze pro hmotnost materiálu, která se tímto způsobem skutečně přemísťuje._x000D_
</t>
  </si>
  <si>
    <t>767</t>
  </si>
  <si>
    <t>Konstrukce zámečnické</t>
  </si>
  <si>
    <t>194</t>
  </si>
  <si>
    <t>767161813</t>
  </si>
  <si>
    <t>Demontáž zábradlí rovného nerozebíratelný spoj hmotnosti 1 m zábradlí do 20 kg</t>
  </si>
  <si>
    <t>-206174353</t>
  </si>
  <si>
    <t>1,8*2</t>
  </si>
  <si>
    <t>2 a 3.NP</t>
  </si>
  <si>
    <t>195</t>
  </si>
  <si>
    <t>767165111</t>
  </si>
  <si>
    <t>Montáž zábradlí rovného madel z trubek nebo tenkostěnných profilů šroubováním</t>
  </si>
  <si>
    <t>1149465421</t>
  </si>
  <si>
    <t xml:space="preserve">Poznámka k souboru cen:_x000D_
1. Cenami -51 . . lze oceňovat i montáž madel a průběžnou (horizontální) výplň z trubek nebo_x000D_
 tenkostěnných profilů, které se montují z dodaných dílů na samostatně osazované ocelové sloupky_x000D_
 nebo na zabudované kotevní prvky._x000D_
2. Cenami nelze oceňovat montáž samostatného sloupku pro dřevěné madlo; tyto práce se oceňují cenou_x000D_
 767 22-0550 Osazení samostatného sloupku._x000D_
3. V cenách nejsou započteny náklady na:_x000D_
 a) vytvoření ohybu nebo ohybníku; tyto práce se oceňují cenou 767 22-0191 nebo -0490 Příplatek_x000D_
 za vytvoření ohybu,_x000D_
 b) montáž hliníkových krycích lišt; tyto práce se oceňují cenami 767 89-6110 až -6115 Montáž_x000D_
 ostatních zámečnických konstrukcí,_x000D_
 c) montáž výplně tvarovaným plechem._x000D_
</t>
  </si>
  <si>
    <t>poz 12</t>
  </si>
  <si>
    <t>196</t>
  </si>
  <si>
    <t>14011000R</t>
  </si>
  <si>
    <t xml:space="preserve">ocel.madlo  z tenkosť. prof. vč zákl. a vrchního nátěru </t>
  </si>
  <si>
    <t>1776307636</t>
  </si>
  <si>
    <t>197</t>
  </si>
  <si>
    <t>767416411</t>
  </si>
  <si>
    <t>Montáž lehkých obvodových plášťů doplňky skleněná markýza nad vstupy bodově uchycenými</t>
  </si>
  <si>
    <t>-1694013965</t>
  </si>
  <si>
    <t xml:space="preserve">Poznámka k souboru cen:_x000D_
1. V cenách nejsou započteny náklady na:_x000D_
 a) dodávku materiálu, tyto se oceňují ve specifikaci._x000D_
 b) montáž a dodávku podkladních vrstev a konstrukcí._x000D_
2. Množství měrných jednotek se určí v m2 z rozměru plochy fasády podle projektu._x000D_
3. V cenách -6311 až -6315 jsou započteny bodové terče pro uchycení skel._x000D_
</t>
  </si>
  <si>
    <t>2*0,9</t>
  </si>
  <si>
    <t>poz 10</t>
  </si>
  <si>
    <t>198</t>
  </si>
  <si>
    <t>549341200</t>
  </si>
  <si>
    <t>markýza skleněná komplet,AL ,  tvrzený plast  2000 x 900 mm včetně nerez kování</t>
  </si>
  <si>
    <t>961308031</t>
  </si>
  <si>
    <t>199</t>
  </si>
  <si>
    <t>767531111</t>
  </si>
  <si>
    <t>Montáž vstupních čistících zón z rohoží kovových nebo plastových</t>
  </si>
  <si>
    <t>980878707</t>
  </si>
  <si>
    <t xml:space="preserve">Poznámka k souboru cen:_x000D_
1. Cena -1111 je určena pro všechny typy rohoží kromě textilních, tj. hliníkové nebo plastové_x000D_
 v kombinaci s různými typy kartáčů, kovové - škrabáky, pryžové, z vláken z plastických hmot, apod._x000D_
2. Textilní rohože se oceňují souborem cen 776 57-3 Montáž textilních čistících zón katalogu_x000D_
 800-776 Podlahy povlakové._x000D_
</t>
  </si>
  <si>
    <t>0,6*1*2</t>
  </si>
  <si>
    <t>200</t>
  </si>
  <si>
    <t>697520010</t>
  </si>
  <si>
    <t>rohož vstupní provedení hliník standard 27 mm</t>
  </si>
  <si>
    <t>1278103755</t>
  </si>
  <si>
    <t>201</t>
  </si>
  <si>
    <t>697520760</t>
  </si>
  <si>
    <t>rohož vnitřní dočišťovací  provedení houževnatá pryž, ( v chodbě č,12)</t>
  </si>
  <si>
    <t>830763805</t>
  </si>
  <si>
    <t>202</t>
  </si>
  <si>
    <t>767531125</t>
  </si>
  <si>
    <t>Montáž vstupních čistících zón z rohoží osazení rámu mosazného nebo hliníkového náběhového širokého - 65 mm</t>
  </si>
  <si>
    <t>-471055063</t>
  </si>
  <si>
    <t>(1+0,6)*2*2</t>
  </si>
  <si>
    <t>203</t>
  </si>
  <si>
    <t>697521500</t>
  </si>
  <si>
    <t>rámy náběhové - náběh široký - 65 mm - Al</t>
  </si>
  <si>
    <t>665618897</t>
  </si>
  <si>
    <t>204</t>
  </si>
  <si>
    <t>998767102</t>
  </si>
  <si>
    <t>Přesun hmot pro zámečnické konstrukce stanovený z hmotnosti přesunovaného materiálu vodorovná dopravní vzdálenost do 50 m v objektech výšky přes 6 do 12 m</t>
  </si>
  <si>
    <t>2128124550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</si>
  <si>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-7181 pro přesun prováděný bez použití mechanizace, tj. za ztížených podmínek,_x000D_
 lze použít pouze pro hmotnost materiálu, která se tímto způsobem skutečně přemísťuje._x000D_
</t>
  </si>
  <si>
    <t>771</t>
  </si>
  <si>
    <t>Podlahy z dlaždic</t>
  </si>
  <si>
    <t>205</t>
  </si>
  <si>
    <t>771473112</t>
  </si>
  <si>
    <t>Montáž soklíků z dlaždic keramických lepených standardním lepidlem rovných výšky přes 65 do 90 mm</t>
  </si>
  <si>
    <t>421864403</t>
  </si>
  <si>
    <t>206</t>
  </si>
  <si>
    <t>597614081</t>
  </si>
  <si>
    <t xml:space="preserve">dlaždice keramické slinuté neglazované </t>
  </si>
  <si>
    <t>-1545503506</t>
  </si>
  <si>
    <t>45,51*0,1*1,2</t>
  </si>
  <si>
    <t>207</t>
  </si>
  <si>
    <t>771573114</t>
  </si>
  <si>
    <t>Montáž podlah z dlaždic keramických lepených standardním lepidlem režných nebo glazovaných hladkých přes 12 do 19 ks/ m2</t>
  </si>
  <si>
    <t>38160440</t>
  </si>
  <si>
    <t>13,1+9,45*3</t>
  </si>
  <si>
    <t>dle v.š.4,5,6</t>
  </si>
  <si>
    <t>208</t>
  </si>
  <si>
    <t>302181986</t>
  </si>
  <si>
    <t>41,45*1,1 'Přepočtené koeficientem množství</t>
  </si>
  <si>
    <t>209</t>
  </si>
  <si>
    <t>771591111</t>
  </si>
  <si>
    <t>Podlahy - ostatní práce penetrace podkladu</t>
  </si>
  <si>
    <t>1872962168</t>
  </si>
  <si>
    <t xml:space="preserve">Poznámka k souboru cen:_x000D_
1. Množství měrných jednotek u ceny -1185 se stanoví podle počtu řezaných dlaždic, nezávisle na_x000D_
 jejich velikosti._x000D_
2. Položkou -1185 lze ocenit provádění více řezů na jednom kusu dlažby._x000D_
</t>
  </si>
  <si>
    <t>41,45</t>
  </si>
  <si>
    <t>dle dlažby</t>
  </si>
  <si>
    <t>210</t>
  </si>
  <si>
    <t>771591115</t>
  </si>
  <si>
    <t>Podlahy - ostatní práce spárování silikonem</t>
  </si>
  <si>
    <t>802058466</t>
  </si>
  <si>
    <t>45,457</t>
  </si>
  <si>
    <t>211</t>
  </si>
  <si>
    <t>771591171</t>
  </si>
  <si>
    <t>Podlahy - ostatní práce montáž ukončujícího profilu pro plynulý přechod (dlažba-koberec apod.)</t>
  </si>
  <si>
    <t>663101898</t>
  </si>
  <si>
    <t>1,1*3</t>
  </si>
  <si>
    <t>212</t>
  </si>
  <si>
    <t>590541000</t>
  </si>
  <si>
    <t>profil přechodový s pohyblivým ramenem podlahový hliník, (8 x 20 x 2500mm)</t>
  </si>
  <si>
    <t>-1547518812</t>
  </si>
  <si>
    <t>3,3*1,1 'Přepočtené koeficientem množství</t>
  </si>
  <si>
    <t>213</t>
  </si>
  <si>
    <t>771990112</t>
  </si>
  <si>
    <t>Vyrovnání podkladní vrstvy samonivelační stěrkou tl. 4 mm, min. pevnosti 30 MPa</t>
  </si>
  <si>
    <t>-598737551</t>
  </si>
  <si>
    <t xml:space="preserve">Poznámka k souboru cen:_x000D_
1. V cenách souboru cen 771 99-01 jsou započteny i náklady na dodání samonivelační stěrky._x000D_
</t>
  </si>
  <si>
    <t>214</t>
  </si>
  <si>
    <t>998771101</t>
  </si>
  <si>
    <t>Přesun hmot pro podlahy z dlaždic stanovený z hmotnosti přesunovaného materiálu vodorovná dopravní vzdálenost do 50 m v objektech výšky do 6 m</t>
  </si>
  <si>
    <t>1682545520</t>
  </si>
  <si>
    <t>783</t>
  </si>
  <si>
    <t>Dokončovací práce - nátěry</t>
  </si>
  <si>
    <t>215</t>
  </si>
  <si>
    <t>783317101</t>
  </si>
  <si>
    <t>Krycí nátěr (email) zámečnických konstrukcí jednonásobný syntetický standardní</t>
  </si>
  <si>
    <t>-160292525</t>
  </si>
  <si>
    <t>zárubně</t>
  </si>
  <si>
    <t>216</t>
  </si>
  <si>
    <t>783823135</t>
  </si>
  <si>
    <t>Penetrační nátěr omítek hladkých omítek hladkých, zrnitých tenkovrstvých nebo štukových stupně členitosti 1 a 2 silikonový</t>
  </si>
  <si>
    <t>-1857703809</t>
  </si>
  <si>
    <t>146,653</t>
  </si>
  <si>
    <t>dle fasady</t>
  </si>
  <si>
    <t>217</t>
  </si>
  <si>
    <t>783827425</t>
  </si>
  <si>
    <t>Krycí (ochranný ) nátěr omítek dvojnásobný hladkých omítek hladkých, zrnitých tenkovrstvých nebo štukových stupně členitosti 1 a 2 silikonový</t>
  </si>
  <si>
    <t>-1300026256</t>
  </si>
  <si>
    <t>dle fasády</t>
  </si>
  <si>
    <t>218</t>
  </si>
  <si>
    <t>78393715R</t>
  </si>
  <si>
    <t xml:space="preserve">Nátěr betonových podlah jednonásobný proti olejům </t>
  </si>
  <si>
    <t>1403503372</t>
  </si>
  <si>
    <t>6,67</t>
  </si>
  <si>
    <t>1,2*(2,1+3,15)*2</t>
  </si>
  <si>
    <t>784</t>
  </si>
  <si>
    <t>Dokončovací práce - malby a tapety</t>
  </si>
  <si>
    <t>219</t>
  </si>
  <si>
    <t>784181101</t>
  </si>
  <si>
    <t>Penetrace podkladu jednonásobná základní akrylátová v místnostech výšky do 3,80 m</t>
  </si>
  <si>
    <t>796333148</t>
  </si>
  <si>
    <t>286,795</t>
  </si>
  <si>
    <t>220</t>
  </si>
  <si>
    <t>784221101</t>
  </si>
  <si>
    <t>Malby z malířských směsí otěruvzdorných za sucha dvojnásobné, bílé za sucha otěruvzdorné dobře v místnostech výšky do 3,80 m</t>
  </si>
  <si>
    <t>-399003151</t>
  </si>
  <si>
    <t>48,12</t>
  </si>
  <si>
    <t>789</t>
  </si>
  <si>
    <t xml:space="preserve">Výtahy </t>
  </si>
  <si>
    <t>221</t>
  </si>
  <si>
    <t>78911000R</t>
  </si>
  <si>
    <t xml:space="preserve">Dodávka a montáž výtahu dle specifikace </t>
  </si>
  <si>
    <t>201572284</t>
  </si>
  <si>
    <t>HO2402 - Zařízení silnoproudé elektrotechniky</t>
  </si>
  <si>
    <t xml:space="preserve">    741 - Elektroinstalace - silnoproud montáž</t>
  </si>
  <si>
    <t xml:space="preserve">    751 - Materiál</t>
  </si>
  <si>
    <t>Elektroinstalace - silnoproud montáž</t>
  </si>
  <si>
    <t>741110511</t>
  </si>
  <si>
    <t xml:space="preserve">Montáž přípojkové skříne PS 160 A </t>
  </si>
  <si>
    <t>1542294775</t>
  </si>
  <si>
    <t>741110512</t>
  </si>
  <si>
    <t xml:space="preserve">nožová pojistka Gg PN 000 63 A </t>
  </si>
  <si>
    <t>1464369484</t>
  </si>
  <si>
    <t>741110513</t>
  </si>
  <si>
    <t xml:space="preserve">R - rozvodnicová skříň pro zapuš.montáž, neprůhl.dveře , počet řad 2 ,počet modulů v řadě = 14 _x000D_
</t>
  </si>
  <si>
    <t>-93072529</t>
  </si>
  <si>
    <t>741112071</t>
  </si>
  <si>
    <t xml:space="preserve">Vypínač 3f/63A </t>
  </si>
  <si>
    <t>1024695601</t>
  </si>
  <si>
    <t>741112072</t>
  </si>
  <si>
    <t xml:space="preserve">jistič 3P50A/C 10 kA </t>
  </si>
  <si>
    <t>1205837990</t>
  </si>
  <si>
    <t>741112073</t>
  </si>
  <si>
    <t xml:space="preserve">Jistič 1P10A/B 10 kA </t>
  </si>
  <si>
    <t>288178274</t>
  </si>
  <si>
    <t>741112074</t>
  </si>
  <si>
    <t xml:space="preserve">proud.chránič 2P/16A/30mA </t>
  </si>
  <si>
    <t>-2146709144</t>
  </si>
  <si>
    <t>741112075</t>
  </si>
  <si>
    <t xml:space="preserve">ostatní podružný meteriál nutný ke zhotovení rozvaděče </t>
  </si>
  <si>
    <t>hod</t>
  </si>
  <si>
    <t>1665163122</t>
  </si>
  <si>
    <t>741112111</t>
  </si>
  <si>
    <t xml:space="preserve">kompaktní jistič 63 A| 160 A </t>
  </si>
  <si>
    <t>-1218272308</t>
  </si>
  <si>
    <t>741112112</t>
  </si>
  <si>
    <t xml:space="preserve">zadní přívod CS-BC - AO11 </t>
  </si>
  <si>
    <t>1970790362</t>
  </si>
  <si>
    <t>741112113</t>
  </si>
  <si>
    <t xml:space="preserve">tabulka s nápisem Hlavní vypíneč pož.zařízení ,Venkovní evakuační výtah ,při požáru nevypínat </t>
  </si>
  <si>
    <t>524899837</t>
  </si>
  <si>
    <t>741112114</t>
  </si>
  <si>
    <t>vypínač 4 polový 400 V/63A</t>
  </si>
  <si>
    <t>-1315967230</t>
  </si>
  <si>
    <t>741112115</t>
  </si>
  <si>
    <t>přepínač střídavý instal. na omítku P 44 se šroub.svorkami řaz. 6</t>
  </si>
  <si>
    <t>1039767336</t>
  </si>
  <si>
    <t>741112116</t>
  </si>
  <si>
    <t xml:space="preserve">spínač řaz. 6 IP 20 pod omítku </t>
  </si>
  <si>
    <t>-234320585</t>
  </si>
  <si>
    <t>741112117</t>
  </si>
  <si>
    <t xml:space="preserve">spínač řaz. 1 IP 20 pod omítku </t>
  </si>
  <si>
    <t>-1561575756</t>
  </si>
  <si>
    <t>741112118</t>
  </si>
  <si>
    <t xml:space="preserve">zásuvka 16A/230 V jednonás. IP 20 pod omítku </t>
  </si>
  <si>
    <t>386573657</t>
  </si>
  <si>
    <t>741112119</t>
  </si>
  <si>
    <t xml:space="preserve">zásuvka na omítku jednonás. s víčkem 250 V ,AC , 16 A, IP 44 pro průb.montáž </t>
  </si>
  <si>
    <t>-1532954209</t>
  </si>
  <si>
    <t>741112121</t>
  </si>
  <si>
    <t>přístroj.krabice KU 68/2 - 1901</t>
  </si>
  <si>
    <t>1211555031</t>
  </si>
  <si>
    <t>741112122</t>
  </si>
  <si>
    <t>rozvodná krabice KU 68/2 - 1903</t>
  </si>
  <si>
    <t>503392541</t>
  </si>
  <si>
    <t>741112123</t>
  </si>
  <si>
    <t xml:space="preserve">lišta PVC LV 24 x 22 HC </t>
  </si>
  <si>
    <t>530650573</t>
  </si>
  <si>
    <t>741112124</t>
  </si>
  <si>
    <t xml:space="preserve">lišta PVC LV 40 x 40 HC </t>
  </si>
  <si>
    <t>-1266466218</t>
  </si>
  <si>
    <t>741120301</t>
  </si>
  <si>
    <t xml:space="preserve">kabel žlab FeZn drátěný DZI 60 x 100 </t>
  </si>
  <si>
    <t>183146392</t>
  </si>
  <si>
    <t>741122211</t>
  </si>
  <si>
    <t xml:space="preserve">výstrž.folie 22 rudá š 32 cm </t>
  </si>
  <si>
    <t>1076942957</t>
  </si>
  <si>
    <t>741122212</t>
  </si>
  <si>
    <t xml:space="preserve">upevňovací bod hmožd.PVC </t>
  </si>
  <si>
    <t>220505335</t>
  </si>
  <si>
    <t>741122213</t>
  </si>
  <si>
    <t>upevn.bod hmožd.kovovou</t>
  </si>
  <si>
    <t>1179235965</t>
  </si>
  <si>
    <t>741122233</t>
  </si>
  <si>
    <t xml:space="preserve">ocel.nosná konstr, </t>
  </si>
  <si>
    <t>850617421</t>
  </si>
  <si>
    <t>741122289</t>
  </si>
  <si>
    <t xml:space="preserve">svitidlová svorkovnice </t>
  </si>
  <si>
    <t>230139943</t>
  </si>
  <si>
    <t>741122290</t>
  </si>
  <si>
    <t>trubka ohebná KF 09110</t>
  </si>
  <si>
    <t>627057402</t>
  </si>
  <si>
    <t>741122291</t>
  </si>
  <si>
    <t xml:space="preserve">venk.svítidlo 126 EP 1 x 26W </t>
  </si>
  <si>
    <t>90492784</t>
  </si>
  <si>
    <t>741122292</t>
  </si>
  <si>
    <t>zářiv.svítidlo nást. D-211, 2x 11 W</t>
  </si>
  <si>
    <t>-462827583</t>
  </si>
  <si>
    <t>741122293</t>
  </si>
  <si>
    <t>zářiv.svítidlo 258 px ,2x 58 W</t>
  </si>
  <si>
    <t>-1702133979</t>
  </si>
  <si>
    <t>741122294</t>
  </si>
  <si>
    <t>zářiv.svítidlo 236 px ,2x 36 W</t>
  </si>
  <si>
    <t>1061288067</t>
  </si>
  <si>
    <t>741210002</t>
  </si>
  <si>
    <t xml:space="preserve">KABEL. silový CU ,PVC izol. 450V/2,5 kV - 40 st.C + 70 st.C J4 x 35 mm AYKY </t>
  </si>
  <si>
    <t>1359419148</t>
  </si>
  <si>
    <t>741210031</t>
  </si>
  <si>
    <t xml:space="preserve">kabel silový Cu PVC izol. J 5 x 16 mm 2 CYKY </t>
  </si>
  <si>
    <t>-619640227</t>
  </si>
  <si>
    <t>741210032</t>
  </si>
  <si>
    <t>-1955446790</t>
  </si>
  <si>
    <t>741210033</t>
  </si>
  <si>
    <t xml:space="preserve">kabel silový Cu PVC izol. J 3 x 2,5 mm 2 CYKY </t>
  </si>
  <si>
    <t>-598051965</t>
  </si>
  <si>
    <t>741210034</t>
  </si>
  <si>
    <t xml:space="preserve">kabel silový Cu PVC izol. J 3 x 1,5 mm 2 CYKY </t>
  </si>
  <si>
    <t>1510798497</t>
  </si>
  <si>
    <t>741210035</t>
  </si>
  <si>
    <t>73405826</t>
  </si>
  <si>
    <t>741210036</t>
  </si>
  <si>
    <t xml:space="preserve">vodič CYA 16 zž PVC izol. jednožil vodič pro vnitř vedení </t>
  </si>
  <si>
    <t>418998541</t>
  </si>
  <si>
    <t>741210037</t>
  </si>
  <si>
    <t xml:space="preserve">vodič CYA 10 zž PVC izol. jednožil vodič pro vnitř vedení </t>
  </si>
  <si>
    <t>1182702046</t>
  </si>
  <si>
    <t>741310011</t>
  </si>
  <si>
    <t>jímací drát FeZn pr. 8</t>
  </si>
  <si>
    <t>621645034</t>
  </si>
  <si>
    <t>741310031</t>
  </si>
  <si>
    <t xml:space="preserve">svorka křížová Sk FeZn </t>
  </si>
  <si>
    <t>3654199</t>
  </si>
  <si>
    <t>741310032</t>
  </si>
  <si>
    <t xml:space="preserve">svorka okapová SO FeZn </t>
  </si>
  <si>
    <t>-1743839203</t>
  </si>
  <si>
    <t>741310033</t>
  </si>
  <si>
    <t>svorka připoj. SP 1 FeZn FeZn</t>
  </si>
  <si>
    <t>47106048</t>
  </si>
  <si>
    <t>741310034</t>
  </si>
  <si>
    <t xml:space="preserve">svorka spojovací SP 1 FeZn </t>
  </si>
  <si>
    <t>-942442243</t>
  </si>
  <si>
    <t>741310035</t>
  </si>
  <si>
    <t xml:space="preserve">svorkaSR 03 pásek drát FeZn </t>
  </si>
  <si>
    <t>1678943248</t>
  </si>
  <si>
    <t>741310036</t>
  </si>
  <si>
    <t xml:space="preserve">svorka k zem.tyči SJ 2 FeZn </t>
  </si>
  <si>
    <t>-15681521</t>
  </si>
  <si>
    <t>741310041</t>
  </si>
  <si>
    <t xml:space="preserve">Zemnící drát FeZn 10 </t>
  </si>
  <si>
    <t>-23968035</t>
  </si>
  <si>
    <t>741310042</t>
  </si>
  <si>
    <t xml:space="preserve">zemnící tyč ZT 1,5 </t>
  </si>
  <si>
    <t>-1888568175</t>
  </si>
  <si>
    <t>741310403</t>
  </si>
  <si>
    <t xml:space="preserve">zkušební svorka ZS FeZn </t>
  </si>
  <si>
    <t>-1329562741</t>
  </si>
  <si>
    <t>741313083</t>
  </si>
  <si>
    <t xml:space="preserve">potenciál.svorkovnice Ep </t>
  </si>
  <si>
    <t>308700210</t>
  </si>
  <si>
    <t>741320102</t>
  </si>
  <si>
    <t xml:space="preserve"> skříňka IP 65 </t>
  </si>
  <si>
    <t>-1881929662</t>
  </si>
  <si>
    <t>741320103</t>
  </si>
  <si>
    <t xml:space="preserve">zakl.instal .stroje </t>
  </si>
  <si>
    <t>592473555</t>
  </si>
  <si>
    <t>741320173</t>
  </si>
  <si>
    <t xml:space="preserve">rozvaděč RDA </t>
  </si>
  <si>
    <t>-394435815</t>
  </si>
  <si>
    <t>741321042</t>
  </si>
  <si>
    <t xml:space="preserve">doprava stroje </t>
  </si>
  <si>
    <t>633846203</t>
  </si>
  <si>
    <t>741330634</t>
  </si>
  <si>
    <t xml:space="preserve">techn.příprava a zajištění akce </t>
  </si>
  <si>
    <t>-715504321</t>
  </si>
  <si>
    <t>741330639</t>
  </si>
  <si>
    <t xml:space="preserve">ukončení celoplast. kabelů </t>
  </si>
  <si>
    <t>-1153540858</t>
  </si>
  <si>
    <t>741371012</t>
  </si>
  <si>
    <t xml:space="preserve">dokumentace skuteč.provedení </t>
  </si>
  <si>
    <t>-987311891</t>
  </si>
  <si>
    <t>741371002</t>
  </si>
  <si>
    <t xml:space="preserve">práce nezahrnuté v cenících 21 M , 46M </t>
  </si>
  <si>
    <t>1630860788</t>
  </si>
  <si>
    <t>741371003</t>
  </si>
  <si>
    <t xml:space="preserve">koordinace profesí </t>
  </si>
  <si>
    <t>-912423560</t>
  </si>
  <si>
    <t>741371005</t>
  </si>
  <si>
    <t xml:space="preserve">podíl prácí jiných profesí - zednické výpomoce </t>
  </si>
  <si>
    <t>1521082802</t>
  </si>
  <si>
    <t>741371004</t>
  </si>
  <si>
    <t xml:space="preserve">revize do 100000 Kč do mont.prací </t>
  </si>
  <si>
    <t>350211102</t>
  </si>
  <si>
    <t>741371023</t>
  </si>
  <si>
    <t xml:space="preserve">revize do 100000 Kč do mont.prací / náhr.zdroj </t>
  </si>
  <si>
    <t>2014916992</t>
  </si>
  <si>
    <t>741810001</t>
  </si>
  <si>
    <t xml:space="preserve">měření zemního odporu </t>
  </si>
  <si>
    <t>289800662</t>
  </si>
  <si>
    <t xml:space="preserve">Poznámka k souboru cen:_x000D_
1. Ceny -0001 až -0011 jsou určeny pro objem montážních prací včetně všech nákladů._x000D_
</t>
  </si>
  <si>
    <t>741810002</t>
  </si>
  <si>
    <t xml:space="preserve">měření intenzity osvětlení do 50 svítidel </t>
  </si>
  <si>
    <t>-848432125</t>
  </si>
  <si>
    <t>Materiál</t>
  </si>
  <si>
    <t>751000001</t>
  </si>
  <si>
    <t xml:space="preserve">Přípojková skříň </t>
  </si>
  <si>
    <t>-175394174</t>
  </si>
  <si>
    <t>751000002</t>
  </si>
  <si>
    <t>nožová pojistka Gg PN 000 63 A</t>
  </si>
  <si>
    <t>-1479583056</t>
  </si>
  <si>
    <t>751000003</t>
  </si>
  <si>
    <t>R - rozvodnicová skříň pro zapuš´t.montáž ,neprhl.dveře , počet řad 2 , počet modulů v řadě = 14</t>
  </si>
  <si>
    <t>758812999</t>
  </si>
  <si>
    <t>751000004</t>
  </si>
  <si>
    <t>vypínač 3f/63A</t>
  </si>
  <si>
    <t>673010762</t>
  </si>
  <si>
    <t>751000005</t>
  </si>
  <si>
    <t xml:space="preserve">jistič 3P 50 A/C 10 kA </t>
  </si>
  <si>
    <t>-1545659303</t>
  </si>
  <si>
    <t>751000006</t>
  </si>
  <si>
    <t xml:space="preserve">jistič 1P 10 A/C 10 kA </t>
  </si>
  <si>
    <t>298340154</t>
  </si>
  <si>
    <t>751000007</t>
  </si>
  <si>
    <t>proudový chránič 2P/16A/30mA</t>
  </si>
  <si>
    <t>683856647</t>
  </si>
  <si>
    <t>751000008</t>
  </si>
  <si>
    <t xml:space="preserve">ostatní podružný materiál nutný ke zhotovení rozvaděče </t>
  </si>
  <si>
    <t>1507100610</t>
  </si>
  <si>
    <t>751000009</t>
  </si>
  <si>
    <t>kompaktní jistič 63A /160 A</t>
  </si>
  <si>
    <t>-1302266517</t>
  </si>
  <si>
    <t>751000010</t>
  </si>
  <si>
    <t>zadní přívod CS-BC -A011</t>
  </si>
  <si>
    <t>315198137</t>
  </si>
  <si>
    <t>751000011</t>
  </si>
  <si>
    <t>tabulka s nápisem Hlavní vypínač požár.zařízení ,venk.evakuační výtah ,při požáru navypínat</t>
  </si>
  <si>
    <t>196366156</t>
  </si>
  <si>
    <t>345355521</t>
  </si>
  <si>
    <t xml:space="preserve">vypínač  4 pólový  400 V/63A </t>
  </si>
  <si>
    <t>1885627108</t>
  </si>
  <si>
    <t>345355540</t>
  </si>
  <si>
    <t xml:space="preserve">přepínač střídavý  řazení 6 instal.na om. P 44 se šroub.svorkami </t>
  </si>
  <si>
    <t>621916842</t>
  </si>
  <si>
    <t>345355131</t>
  </si>
  <si>
    <t xml:space="preserve">spínač ř. 6 IP 20 pod omítku </t>
  </si>
  <si>
    <t>334967135</t>
  </si>
  <si>
    <t>345355134</t>
  </si>
  <si>
    <t xml:space="preserve">spínač ř. 1 IP 20 pod omítku </t>
  </si>
  <si>
    <t>209203331</t>
  </si>
  <si>
    <t>345355132</t>
  </si>
  <si>
    <t>kryt spínače</t>
  </si>
  <si>
    <t>-1149267355</t>
  </si>
  <si>
    <t>484377817</t>
  </si>
  <si>
    <t>345355133</t>
  </si>
  <si>
    <t>rámeček jednonás .</t>
  </si>
  <si>
    <t>2103377517</t>
  </si>
  <si>
    <t>-721395633</t>
  </si>
  <si>
    <t>358112571</t>
  </si>
  <si>
    <t>zásuvka  16 A, 230 V, jednonás. IP 20 pod om.</t>
  </si>
  <si>
    <t>853639233</t>
  </si>
  <si>
    <t>358112573</t>
  </si>
  <si>
    <t>zásuvka  16 A, 250 V, jednonás. IP 44 pod om.s víčkem pro průběž.montáž</t>
  </si>
  <si>
    <t>1785640947</t>
  </si>
  <si>
    <t>358112572</t>
  </si>
  <si>
    <t xml:space="preserve">rámeček jednonás </t>
  </si>
  <si>
    <t>-1797338299</t>
  </si>
  <si>
    <t>345715210</t>
  </si>
  <si>
    <t>krabice přístroj.  KU 68/2 -1901</t>
  </si>
  <si>
    <t>499369442</t>
  </si>
  <si>
    <t>345715211</t>
  </si>
  <si>
    <t>krabice Ku 68/2  1903</t>
  </si>
  <si>
    <t>261417976</t>
  </si>
  <si>
    <t>751000012</t>
  </si>
  <si>
    <t xml:space="preserve">Lišta PVC LV 24 x 22 HC </t>
  </si>
  <si>
    <t>-1428004727</t>
  </si>
  <si>
    <t>751000013</t>
  </si>
  <si>
    <t xml:space="preserve">Lišta PVC LV 40 x 40 HC </t>
  </si>
  <si>
    <t>320197558</t>
  </si>
  <si>
    <t>751000014</t>
  </si>
  <si>
    <t xml:space="preserve">kabel.žlab FeZn drátěný DZI 60 x 100 </t>
  </si>
  <si>
    <t>-1390444899</t>
  </si>
  <si>
    <t>751000015</t>
  </si>
  <si>
    <t xml:space="preserve">podpěra na stěnu 100/BS </t>
  </si>
  <si>
    <t>1896181001</t>
  </si>
  <si>
    <t>751000016</t>
  </si>
  <si>
    <t xml:space="preserve">kotva KPO 6 x 70 </t>
  </si>
  <si>
    <t>1116164750</t>
  </si>
  <si>
    <t>751000017</t>
  </si>
  <si>
    <t xml:space="preserve">výstraž.folie ČEZ rudá ,š 32 cm </t>
  </si>
  <si>
    <t>-1235258688</t>
  </si>
  <si>
    <t>751000018</t>
  </si>
  <si>
    <t xml:space="preserve">upev.bod hmoždinkou PVC </t>
  </si>
  <si>
    <t>875792142</t>
  </si>
  <si>
    <t>751000019</t>
  </si>
  <si>
    <t xml:space="preserve">upev.bod hmoždinkou kovovou </t>
  </si>
  <si>
    <t>-1340731667</t>
  </si>
  <si>
    <t>751000020</t>
  </si>
  <si>
    <t xml:space="preserve">ocel nosná konstr, všeobecně </t>
  </si>
  <si>
    <t>1508808832</t>
  </si>
  <si>
    <t>751000021</t>
  </si>
  <si>
    <t xml:space="preserve">svítidlová svorkovnice </t>
  </si>
  <si>
    <t>1587371754</t>
  </si>
  <si>
    <t>751000022</t>
  </si>
  <si>
    <t>-2112234787</t>
  </si>
  <si>
    <t>348237352</t>
  </si>
  <si>
    <t>svítidlo zářivkové nástěnné  D 211 , 2x 11 W</t>
  </si>
  <si>
    <t>1060023303</t>
  </si>
  <si>
    <t>348237355</t>
  </si>
  <si>
    <t xml:space="preserve">svítidlo zářivkové  258 PX 2 x 58 W </t>
  </si>
  <si>
    <t>-95617850</t>
  </si>
  <si>
    <t>348237356</t>
  </si>
  <si>
    <t xml:space="preserve">svítidlo zářivkové   236 BAP EP  2 x 36 W </t>
  </si>
  <si>
    <t>987596979</t>
  </si>
  <si>
    <t>348237359</t>
  </si>
  <si>
    <t xml:space="preserve">recykl.poplatek za svítidla </t>
  </si>
  <si>
    <t>1750898465</t>
  </si>
  <si>
    <t>348212751</t>
  </si>
  <si>
    <t>svítidlo venkovní   126 EP , 1 x 26 W</t>
  </si>
  <si>
    <t>893723837</t>
  </si>
  <si>
    <t>751000031</t>
  </si>
  <si>
    <t>kabel silový J 4 x 35 mm2 - 40 st. C - + 70 st. C</t>
  </si>
  <si>
    <t>-1995568526</t>
  </si>
  <si>
    <t>341110801</t>
  </si>
  <si>
    <t>kabel silový s Cu jádrem CYKY 5x16 mm2</t>
  </si>
  <si>
    <t>719224743</t>
  </si>
  <si>
    <t>1654948527</t>
  </si>
  <si>
    <t>P</t>
  </si>
  <si>
    <t>Poznámka k položce:
obsah kovu [kg/m], Cu =0,627, Al =0</t>
  </si>
  <si>
    <t>341110360</t>
  </si>
  <si>
    <t>kabel silový s Cu jádrem CYKY 3x2,5 mm2</t>
  </si>
  <si>
    <t>-2007331964</t>
  </si>
  <si>
    <t>341110301</t>
  </si>
  <si>
    <t>kabel silový s Cu jádrem CYKY 3x1,5 mm2</t>
  </si>
  <si>
    <t>-1734755899</t>
  </si>
  <si>
    <t>69050416</t>
  </si>
  <si>
    <t>Poznámka k položce:
obsah kovu [kg/m], Cu =0,044, Al =0</t>
  </si>
  <si>
    <t>751000041</t>
  </si>
  <si>
    <t xml:space="preserve">vodič CYA 16 zž pevně izol. jednožil pro vnitř vedení </t>
  </si>
  <si>
    <t>1472750233</t>
  </si>
  <si>
    <t>751000042</t>
  </si>
  <si>
    <t xml:space="preserve">vodič CYA 10 zž pevně izol. jednožil pro vnitř vedení </t>
  </si>
  <si>
    <t>-395088244</t>
  </si>
  <si>
    <t>354410721</t>
  </si>
  <si>
    <t>drát průměr 8 mm FeZn</t>
  </si>
  <si>
    <t>1376492718</t>
  </si>
  <si>
    <t>354410731</t>
  </si>
  <si>
    <t>drát průměr 10 mm FeZn</t>
  </si>
  <si>
    <t>672965372</t>
  </si>
  <si>
    <t>354420130</t>
  </si>
  <si>
    <t>svorka uzemnění Cu spojovací</t>
  </si>
  <si>
    <t>1444967586</t>
  </si>
  <si>
    <t>354420260</t>
  </si>
  <si>
    <t xml:space="preserve">svorka sr 03  PÁSEK DRÁT FeZn </t>
  </si>
  <si>
    <t>-434122335</t>
  </si>
  <si>
    <t>354418750</t>
  </si>
  <si>
    <t>svorka křížová pro vodič D 6-10 mm</t>
  </si>
  <si>
    <t>826172042</t>
  </si>
  <si>
    <t>354419050</t>
  </si>
  <si>
    <t>svorka připojovací SO k připojení okapových žlabů</t>
  </si>
  <si>
    <t>1094633964</t>
  </si>
  <si>
    <t>354418950</t>
  </si>
  <si>
    <t>svorka připojovací SP 1 k připojení kovových částí</t>
  </si>
  <si>
    <t>1458936106</t>
  </si>
  <si>
    <t>354416740</t>
  </si>
  <si>
    <t>podpěry vedení hromosvodu PV 01 do zdiva - 250 mm, Cu</t>
  </si>
  <si>
    <t>-922350210</t>
  </si>
  <si>
    <t>354416850</t>
  </si>
  <si>
    <t>podpěry vedení hromosvodu PV 22 pod střešní krytinu - 190 mm, Cu</t>
  </si>
  <si>
    <t>777310234</t>
  </si>
  <si>
    <t>751000043</t>
  </si>
  <si>
    <t xml:space="preserve">svorka k zem tyči SJ 2 FeZn </t>
  </si>
  <si>
    <t>-27644935</t>
  </si>
  <si>
    <t>354420920</t>
  </si>
  <si>
    <t>tyč zemnící ZT 1,5 m FeZn</t>
  </si>
  <si>
    <t>-845799893</t>
  </si>
  <si>
    <t>354420351</t>
  </si>
  <si>
    <t xml:space="preserve">svorka  zkušební,ZS FeZn </t>
  </si>
  <si>
    <t>903801341</t>
  </si>
  <si>
    <t>751000044</t>
  </si>
  <si>
    <t xml:space="preserve">potenciální svorkovnice Ep </t>
  </si>
  <si>
    <t>1360575139</t>
  </si>
  <si>
    <t>751000045</t>
  </si>
  <si>
    <t xml:space="preserve">skříňka IP 65 </t>
  </si>
  <si>
    <t>-425767531</t>
  </si>
  <si>
    <t>751000046</t>
  </si>
  <si>
    <t xml:space="preserve">zdroj EN 35 kVA/ 50 ( 32 kVA trv.výkon ) </t>
  </si>
  <si>
    <t>834298724</t>
  </si>
  <si>
    <t>751000047</t>
  </si>
  <si>
    <t xml:space="preserve">rozvaděč RVA </t>
  </si>
  <si>
    <t>1726963297</t>
  </si>
  <si>
    <t>751000048</t>
  </si>
  <si>
    <t>materiál podružný 5 % z mat.nosného</t>
  </si>
  <si>
    <t>1639757671</t>
  </si>
  <si>
    <t xml:space="preserve">HO2403 - Vytápění </t>
  </si>
  <si>
    <t xml:space="preserve">    727 - Ústřední vytápění  - požární ochrana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</si>
  <si>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</si>
  <si>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</si>
  <si>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</si>
  <si>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</si>
  <si>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</si>
  <si>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-1040181666</t>
  </si>
  <si>
    <t xml:space="preserve">Poznámka k souboru cen:_x000D_
1. Ceny -1121 až -1173 slouží pro skladebné ocenění oprav tepelných izolací potrubí skružemi_x000D_
 připevněnými na tmel v části C01 Opravy a údržba tepelných izolací._x000D_
2. Cenami -1121 až -1173 lze oceňovat izolace skružemi o obvodu izolace do 1 570 mm včetně (tj. do_x000D_
 vnějšího průměru skruže 500 mm). Izolace většího obvodu lze oceňovat cenami souboru cen 713 36-112_x000D_
 Montáž izolace tepelné těles ploch tvarových v části A 03._x000D_
3. Množství měrných jednotek u položek 713 46-3111 až -3411 se určuje podle článku 3521 Všeobecných_x000D_
 podmínek části A04 tohoto katalogu._x000D_
</t>
  </si>
  <si>
    <t>631544001</t>
  </si>
  <si>
    <t xml:space="preserve">pouzdro izolační potrubní  DG 15 x 13 mm </t>
  </si>
  <si>
    <t>1588648981</t>
  </si>
  <si>
    <t>631544002</t>
  </si>
  <si>
    <t xml:space="preserve">pouzdro izolační potrubní  DG 18 x 13 mm </t>
  </si>
  <si>
    <t>23516498</t>
  </si>
  <si>
    <t>631544003</t>
  </si>
  <si>
    <t xml:space="preserve">pouzdro izolační potrubní   Pro 18 x 20 mm </t>
  </si>
  <si>
    <t>-19027109</t>
  </si>
  <si>
    <t>631544009</t>
  </si>
  <si>
    <t xml:space="preserve">páska samolepicí po 20 m </t>
  </si>
  <si>
    <t>-1102255266</t>
  </si>
  <si>
    <t>71347081R</t>
  </si>
  <si>
    <t>Demontáž a opětovná montáž tepel.izolace na rozdělovači a sběrači + doplnění izolace</t>
  </si>
  <si>
    <t>1281221813</t>
  </si>
  <si>
    <t>998713203</t>
  </si>
  <si>
    <t>Přesun hmot pro izolace tepelné stanovený procentní sazbou (%) z ceny vodorovná dopravní vzdálenost do 50 m v objektech výšky přes 12 do 24 m</t>
  </si>
  <si>
    <t>%</t>
  </si>
  <si>
    <t>1065221137</t>
  </si>
  <si>
    <t>727</t>
  </si>
  <si>
    <t>Ústřední vytápění  - požární ochrana</t>
  </si>
  <si>
    <t>727121133</t>
  </si>
  <si>
    <t xml:space="preserve">Strany dělící konstrukce požární odolnost EI 120 </t>
  </si>
  <si>
    <t>-990627869</t>
  </si>
  <si>
    <t>733</t>
  </si>
  <si>
    <t>Ústřední vytápění - rozvodné potrubí</t>
  </si>
  <si>
    <t>733111413</t>
  </si>
  <si>
    <t>Potrubí z trubek ocelových závitových svařovaných zesílených nízkotlakých v kotelnách a strojovnách DN 15</t>
  </si>
  <si>
    <t>-174592941</t>
  </si>
  <si>
    <t>733191923</t>
  </si>
  <si>
    <t>Opravy rozvodů potrubí z trubek ocelových závitových normálních i zesílených navaření odbočky na stávající potrubí, odbočka DN 15</t>
  </si>
  <si>
    <t>-1235423781</t>
  </si>
  <si>
    <t>733222303</t>
  </si>
  <si>
    <t>Potrubí z trubek měděných polotvrdých spojovaných lisováním DN 15</t>
  </si>
  <si>
    <t>960225825</t>
  </si>
  <si>
    <t>733222304</t>
  </si>
  <si>
    <t>Potrubí z trubek měděných polotvrdých spojovaných lisováním DN 18</t>
  </si>
  <si>
    <t>1211865812</t>
  </si>
  <si>
    <t>55261500R</t>
  </si>
  <si>
    <t xml:space="preserve">nutný dopojovací materiál měděných tvarovek press </t>
  </si>
  <si>
    <t>soubor</t>
  </si>
  <si>
    <t>243998577</t>
  </si>
  <si>
    <t>73339100R</t>
  </si>
  <si>
    <t xml:space="preserve">Zkoušky těsnosti potrubí </t>
  </si>
  <si>
    <t>1682260030</t>
  </si>
  <si>
    <t>73339109R</t>
  </si>
  <si>
    <t xml:space="preserve">Přípomocné práce - průrazy ,drážky ve zdivu ,úchyty ,atd. </t>
  </si>
  <si>
    <t>2133568327</t>
  </si>
  <si>
    <t>998733203</t>
  </si>
  <si>
    <t>Přesun hmot pro rozvody potrubí stanovený procentní sazbou z ceny vodorovná dopravní vzdálenost do 50 m v objektech výšky přes 12 do 24 m</t>
  </si>
  <si>
    <t>-624223052</t>
  </si>
  <si>
    <t>734</t>
  </si>
  <si>
    <t>Ústřední vytápění - armatury</t>
  </si>
  <si>
    <t>734209118</t>
  </si>
  <si>
    <t xml:space="preserve">Montáž závitových armatur se 2 závity </t>
  </si>
  <si>
    <t>-1381604527</t>
  </si>
  <si>
    <t>55259000R</t>
  </si>
  <si>
    <t xml:space="preserve">přechodka ocel/měď </t>
  </si>
  <si>
    <t>1332705907</t>
  </si>
  <si>
    <t>73426100R</t>
  </si>
  <si>
    <t>Šroubení topenářské PN 16 do 120 st.C přímé G 3/8</t>
  </si>
  <si>
    <t>401964931</t>
  </si>
  <si>
    <t>55121218R</t>
  </si>
  <si>
    <t xml:space="preserve">termostatický ventil, přímý </t>
  </si>
  <si>
    <t>-487217919</t>
  </si>
  <si>
    <t>551282960</t>
  </si>
  <si>
    <t xml:space="preserve">šroubení regulační radiátorové, přímé, mosaz, pro Cu trubku </t>
  </si>
  <si>
    <t>-864142651</t>
  </si>
  <si>
    <t>55128200R</t>
  </si>
  <si>
    <t xml:space="preserve">svěrné šroubení </t>
  </si>
  <si>
    <t>-530240419</t>
  </si>
  <si>
    <t>734261406</t>
  </si>
  <si>
    <t xml:space="preserve">Armatura připojovací přímá DN 10 ,PN 10 do 110 st.C, radiátorů typu VK </t>
  </si>
  <si>
    <t>969687492</t>
  </si>
  <si>
    <t>73426200R</t>
  </si>
  <si>
    <t xml:space="preserve">Montáž termostatické hlavice </t>
  </si>
  <si>
    <t>-639718798</t>
  </si>
  <si>
    <t>55128000R</t>
  </si>
  <si>
    <t xml:space="preserve">hlavice termostatická </t>
  </si>
  <si>
    <t>-460185605</t>
  </si>
  <si>
    <t>734291122</t>
  </si>
  <si>
    <t>Ostatní armatury kohouty plnicí a vypouštěcí PN 10 do 110 st.C G 3/8</t>
  </si>
  <si>
    <t>-1385442007</t>
  </si>
  <si>
    <t>734291123</t>
  </si>
  <si>
    <t>Ostatní armatury kohouty plnicí a vypouštěcí PN 10 do 110 st.C G 1/2</t>
  </si>
  <si>
    <t>-1718163727</t>
  </si>
  <si>
    <t>734292713</t>
  </si>
  <si>
    <t>Ostatní armatury kulové kohouty PN 42 do 185 st.C přímé vnitřní závit G 1/2</t>
  </si>
  <si>
    <t>373547088</t>
  </si>
  <si>
    <t>998734203</t>
  </si>
  <si>
    <t>Přesun hmot pro armatury stanovený procentní sazbou (%) z ceny vodorovná dopravní vzdálenost do 50 m v objektech výšky přes 12 do 24 m</t>
  </si>
  <si>
    <t>316355210</t>
  </si>
  <si>
    <t>735</t>
  </si>
  <si>
    <t>Ústřední vytápění - otopná tělesa</t>
  </si>
  <si>
    <t>735000912</t>
  </si>
  <si>
    <t>Regulace otopného systému při opravách vyregulování dvojregulačních ventilů a kohoutů s termostatickým ovládáním</t>
  </si>
  <si>
    <t>-1191534207</t>
  </si>
  <si>
    <t>73511000R</t>
  </si>
  <si>
    <t xml:space="preserve">Napouštění a odvzdušnění systému vodou </t>
  </si>
  <si>
    <t>b</t>
  </si>
  <si>
    <t>1189610780</t>
  </si>
  <si>
    <t>73511401R</t>
  </si>
  <si>
    <t xml:space="preserve">Otopné těleso litinové článkové 350/160 </t>
  </si>
  <si>
    <t>-637065885</t>
  </si>
  <si>
    <t>73511402R</t>
  </si>
  <si>
    <t>Otopné těleso litinové článkové 500/90</t>
  </si>
  <si>
    <t>-748741003</t>
  </si>
  <si>
    <t>73511403R</t>
  </si>
  <si>
    <t>Otopné těleso litinové článkové 813/95</t>
  </si>
  <si>
    <t>2062761081</t>
  </si>
  <si>
    <t>73511410R</t>
  </si>
  <si>
    <t>Ventil závitový odvzdušňovací G 3/8 PN 10 do 120 st.C otopných těles</t>
  </si>
  <si>
    <t>1718471729</t>
  </si>
  <si>
    <t>73511800R</t>
  </si>
  <si>
    <t>Odvzdušnění otopných těles</t>
  </si>
  <si>
    <t>1829333543</t>
  </si>
  <si>
    <t>735118110</t>
  </si>
  <si>
    <t>Zkoušky těsnosti otopných těles litinových článkových vodou</t>
  </si>
  <si>
    <t>722062802</t>
  </si>
  <si>
    <t>998735203</t>
  </si>
  <si>
    <t>Přesun hmot pro otopná tělesa stanovený procentní sazbou (%) z ceny vodorovná dopravní vzdálenost do 50 m v objektech výšky přes 12 do 24 m</t>
  </si>
  <si>
    <t>424266025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</si>
  <si>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-5181 pro přesun prováděný bez použití mechanizace, tj. za ztížených podmínek,_x000D_
 lze použít pouze pro hmotnost materiálu, která se tímto způsobem skutečně přemísťuje._x000D_
</t>
  </si>
  <si>
    <t>78361001R</t>
  </si>
  <si>
    <t xml:space="preserve">Doprava a manipulace s litinovými článkovými tělesy </t>
  </si>
  <si>
    <t>článek</t>
  </si>
  <si>
    <t>-1178646223</t>
  </si>
  <si>
    <t>78361002R</t>
  </si>
  <si>
    <t xml:space="preserve">Osazení zátky radiátorové pro umožnění namáčení článků radiátoru </t>
  </si>
  <si>
    <t>1505943951</t>
  </si>
  <si>
    <t>78361003R</t>
  </si>
  <si>
    <t xml:space="preserve">PÍSKOVÁNÍ LITINOVÝCH ČLÁNKOVÝCH TĚLES </t>
  </si>
  <si>
    <t>-255849573</t>
  </si>
  <si>
    <t>78361004R</t>
  </si>
  <si>
    <t xml:space="preserve">Namáčení litinových článkových těles </t>
  </si>
  <si>
    <t>-16990703</t>
  </si>
  <si>
    <t>78361761R</t>
  </si>
  <si>
    <t xml:space="preserve">Nátěry syntetické potrubí do DN 50 mm - 2 x základní pod izolaci </t>
  </si>
  <si>
    <t>-1255048323</t>
  </si>
  <si>
    <t>HO2404 -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</si>
  <si>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</si>
  <si>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</si>
  <si>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</si>
  <si>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</si>
  <si>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</si>
  <si>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</si>
  <si>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</si>
  <si>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</si>
  <si>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</si>
  <si>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</si>
  <si>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</si>
  <si>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</si>
  <si>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-628687867</t>
  </si>
  <si>
    <t>013254000</t>
  </si>
  <si>
    <t>Projektové práce dokumentace stavby (výkresová a textová) skutečného provedení stavby</t>
  </si>
  <si>
    <t>-347819392</t>
  </si>
  <si>
    <t>VRN3</t>
  </si>
  <si>
    <t>Zařízení staveniště</t>
  </si>
  <si>
    <t>030001000</t>
  </si>
  <si>
    <t xml:space="preserve">Zařízení staveniště - zřízení ,odstranění,zabezpečení , oplocení , náklady na stav.buňky , mobil.WC , energie pro ZS </t>
  </si>
  <si>
    <t>-879772452</t>
  </si>
  <si>
    <t>030001001</t>
  </si>
  <si>
    <t xml:space="preserve">Zařízení staveniště pro elektroinstalace </t>
  </si>
  <si>
    <t>1140794602</t>
  </si>
  <si>
    <t>VRN4</t>
  </si>
  <si>
    <t>Inženýrská činnost</t>
  </si>
  <si>
    <t>045002000</t>
  </si>
  <si>
    <t>Kompletační a koordinační činnost</t>
  </si>
  <si>
    <t>1456019436</t>
  </si>
  <si>
    <t>VRN7</t>
  </si>
  <si>
    <t>Provozní vlivy</t>
  </si>
  <si>
    <t>071002000</t>
  </si>
  <si>
    <t>Provozní vlivy provoz investora, třetích osob</t>
  </si>
  <si>
    <t>1135221427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</si>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</sst>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top" wrapText="1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7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3" t="s">
        <v>16</v>
      </c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29"/>
      <c r="AQ5" s="31"/>
      <c r="BE5" s="344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5" t="s">
        <v>19</v>
      </c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29"/>
      <c r="AQ6" s="31"/>
      <c r="BE6" s="345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45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45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5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45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45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5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45"/>
      <c r="BS13" s="24" t="s">
        <v>8</v>
      </c>
    </row>
    <row r="14" spans="1:74">
      <c r="B14" s="28"/>
      <c r="C14" s="29"/>
      <c r="D14" s="29"/>
      <c r="E14" s="369" t="s">
        <v>32</v>
      </c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45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5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45"/>
      <c r="BS16" s="24" t="s">
        <v>6</v>
      </c>
    </row>
    <row r="17" spans="2:71" ht="18.399999999999999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45"/>
      <c r="BS17" s="24" t="s">
        <v>35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5"/>
      <c r="BS18" s="24" t="s">
        <v>8</v>
      </c>
    </row>
    <row r="19" spans="2:71" ht="14.45" customHeight="1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5"/>
      <c r="BS19" s="24" t="s">
        <v>8</v>
      </c>
    </row>
    <row r="20" spans="2:71" ht="57" customHeight="1">
      <c r="B20" s="28"/>
      <c r="C20" s="29"/>
      <c r="D20" s="29"/>
      <c r="E20" s="371" t="s">
        <v>37</v>
      </c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29"/>
      <c r="AP20" s="29"/>
      <c r="AQ20" s="31"/>
      <c r="BE20" s="345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5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5"/>
    </row>
    <row r="23" spans="2:71" s="1" customFormat="1" ht="25.9" customHeight="1">
      <c r="B23" s="41"/>
      <c r="C23" s="42"/>
      <c r="D23" s="43" t="s">
        <v>38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72">
        <f>ROUND(AG51,2)</f>
        <v>0</v>
      </c>
      <c r="AL23" s="373"/>
      <c r="AM23" s="373"/>
      <c r="AN23" s="373"/>
      <c r="AO23" s="373"/>
      <c r="AP23" s="42"/>
      <c r="AQ23" s="45"/>
      <c r="BE23" s="345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5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74" t="s">
        <v>39</v>
      </c>
      <c r="M25" s="374"/>
      <c r="N25" s="374"/>
      <c r="O25" s="374"/>
      <c r="P25" s="42"/>
      <c r="Q25" s="42"/>
      <c r="R25" s="42"/>
      <c r="S25" s="42"/>
      <c r="T25" s="42"/>
      <c r="U25" s="42"/>
      <c r="V25" s="42"/>
      <c r="W25" s="374" t="s">
        <v>40</v>
      </c>
      <c r="X25" s="374"/>
      <c r="Y25" s="374"/>
      <c r="Z25" s="374"/>
      <c r="AA25" s="374"/>
      <c r="AB25" s="374"/>
      <c r="AC25" s="374"/>
      <c r="AD25" s="374"/>
      <c r="AE25" s="374"/>
      <c r="AF25" s="42"/>
      <c r="AG25" s="42"/>
      <c r="AH25" s="42"/>
      <c r="AI25" s="42"/>
      <c r="AJ25" s="42"/>
      <c r="AK25" s="374" t="s">
        <v>41</v>
      </c>
      <c r="AL25" s="374"/>
      <c r="AM25" s="374"/>
      <c r="AN25" s="374"/>
      <c r="AO25" s="374"/>
      <c r="AP25" s="42"/>
      <c r="AQ25" s="45"/>
      <c r="BE25" s="345"/>
    </row>
    <row r="26" spans="2:71" s="2" customFormat="1" ht="14.45" customHeight="1">
      <c r="B26" s="47"/>
      <c r="C26" s="48"/>
      <c r="D26" s="49" t="s">
        <v>42</v>
      </c>
      <c r="E26" s="48"/>
      <c r="F26" s="49" t="s">
        <v>43</v>
      </c>
      <c r="G26" s="48"/>
      <c r="H26" s="48"/>
      <c r="I26" s="48"/>
      <c r="J26" s="48"/>
      <c r="K26" s="48"/>
      <c r="L26" s="368">
        <v>0.21</v>
      </c>
      <c r="M26" s="347"/>
      <c r="N26" s="347"/>
      <c r="O26" s="347"/>
      <c r="P26" s="48"/>
      <c r="Q26" s="48"/>
      <c r="R26" s="48"/>
      <c r="S26" s="48"/>
      <c r="T26" s="48"/>
      <c r="U26" s="48"/>
      <c r="V26" s="48"/>
      <c r="W26" s="346">
        <f>ROUND(AZ51,2)</f>
        <v>0</v>
      </c>
      <c r="X26" s="347"/>
      <c r="Y26" s="347"/>
      <c r="Z26" s="347"/>
      <c r="AA26" s="347"/>
      <c r="AB26" s="347"/>
      <c r="AC26" s="347"/>
      <c r="AD26" s="347"/>
      <c r="AE26" s="347"/>
      <c r="AF26" s="48"/>
      <c r="AG26" s="48"/>
      <c r="AH26" s="48"/>
      <c r="AI26" s="48"/>
      <c r="AJ26" s="48"/>
      <c r="AK26" s="346">
        <f>ROUND(AV51,2)</f>
        <v>0</v>
      </c>
      <c r="AL26" s="347"/>
      <c r="AM26" s="347"/>
      <c r="AN26" s="347"/>
      <c r="AO26" s="347"/>
      <c r="AP26" s="48"/>
      <c r="AQ26" s="50"/>
      <c r="BE26" s="345"/>
    </row>
    <row r="27" spans="2:71" s="2" customFormat="1" ht="14.45" customHeight="1">
      <c r="B27" s="47"/>
      <c r="C27" s="48"/>
      <c r="D27" s="48"/>
      <c r="E27" s="48"/>
      <c r="F27" s="49" t="s">
        <v>44</v>
      </c>
      <c r="G27" s="48"/>
      <c r="H27" s="48"/>
      <c r="I27" s="48"/>
      <c r="J27" s="48"/>
      <c r="K27" s="48"/>
      <c r="L27" s="368">
        <v>0.15</v>
      </c>
      <c r="M27" s="347"/>
      <c r="N27" s="347"/>
      <c r="O27" s="347"/>
      <c r="P27" s="48"/>
      <c r="Q27" s="48"/>
      <c r="R27" s="48"/>
      <c r="S27" s="48"/>
      <c r="T27" s="48"/>
      <c r="U27" s="48"/>
      <c r="V27" s="48"/>
      <c r="W27" s="346">
        <f>ROUND(BA51,2)</f>
        <v>0</v>
      </c>
      <c r="X27" s="347"/>
      <c r="Y27" s="347"/>
      <c r="Z27" s="347"/>
      <c r="AA27" s="347"/>
      <c r="AB27" s="347"/>
      <c r="AC27" s="347"/>
      <c r="AD27" s="347"/>
      <c r="AE27" s="347"/>
      <c r="AF27" s="48"/>
      <c r="AG27" s="48"/>
      <c r="AH27" s="48"/>
      <c r="AI27" s="48"/>
      <c r="AJ27" s="48"/>
      <c r="AK27" s="346">
        <f>ROUND(AW51,2)</f>
        <v>0</v>
      </c>
      <c r="AL27" s="347"/>
      <c r="AM27" s="347"/>
      <c r="AN27" s="347"/>
      <c r="AO27" s="347"/>
      <c r="AP27" s="48"/>
      <c r="AQ27" s="50"/>
      <c r="BE27" s="345"/>
    </row>
    <row r="28" spans="2:71" s="2" customFormat="1" ht="14.45" hidden="1" customHeight="1">
      <c r="B28" s="47"/>
      <c r="C28" s="48"/>
      <c r="D28" s="48"/>
      <c r="E28" s="48"/>
      <c r="F28" s="49" t="s">
        <v>45</v>
      </c>
      <c r="G28" s="48"/>
      <c r="H28" s="48"/>
      <c r="I28" s="48"/>
      <c r="J28" s="48"/>
      <c r="K28" s="48"/>
      <c r="L28" s="368">
        <v>0.21</v>
      </c>
      <c r="M28" s="347"/>
      <c r="N28" s="347"/>
      <c r="O28" s="347"/>
      <c r="P28" s="48"/>
      <c r="Q28" s="48"/>
      <c r="R28" s="48"/>
      <c r="S28" s="48"/>
      <c r="T28" s="48"/>
      <c r="U28" s="48"/>
      <c r="V28" s="48"/>
      <c r="W28" s="346">
        <f>ROUND(BB51,2)</f>
        <v>0</v>
      </c>
      <c r="X28" s="347"/>
      <c r="Y28" s="347"/>
      <c r="Z28" s="347"/>
      <c r="AA28" s="347"/>
      <c r="AB28" s="347"/>
      <c r="AC28" s="347"/>
      <c r="AD28" s="347"/>
      <c r="AE28" s="347"/>
      <c r="AF28" s="48"/>
      <c r="AG28" s="48"/>
      <c r="AH28" s="48"/>
      <c r="AI28" s="48"/>
      <c r="AJ28" s="48"/>
      <c r="AK28" s="346">
        <v>0</v>
      </c>
      <c r="AL28" s="347"/>
      <c r="AM28" s="347"/>
      <c r="AN28" s="347"/>
      <c r="AO28" s="347"/>
      <c r="AP28" s="48"/>
      <c r="AQ28" s="50"/>
      <c r="BE28" s="345"/>
    </row>
    <row r="29" spans="2:71" s="2" customFormat="1" ht="14.45" hidden="1" customHeight="1">
      <c r="B29" s="47"/>
      <c r="C29" s="48"/>
      <c r="D29" s="48"/>
      <c r="E29" s="48"/>
      <c r="F29" s="49" t="s">
        <v>46</v>
      </c>
      <c r="G29" s="48"/>
      <c r="H29" s="48"/>
      <c r="I29" s="48"/>
      <c r="J29" s="48"/>
      <c r="K29" s="48"/>
      <c r="L29" s="368">
        <v>0.15</v>
      </c>
      <c r="M29" s="347"/>
      <c r="N29" s="347"/>
      <c r="O29" s="347"/>
      <c r="P29" s="48"/>
      <c r="Q29" s="48"/>
      <c r="R29" s="48"/>
      <c r="S29" s="48"/>
      <c r="T29" s="48"/>
      <c r="U29" s="48"/>
      <c r="V29" s="48"/>
      <c r="W29" s="346">
        <f>ROUND(BC51,2)</f>
        <v>0</v>
      </c>
      <c r="X29" s="347"/>
      <c r="Y29" s="347"/>
      <c r="Z29" s="347"/>
      <c r="AA29" s="347"/>
      <c r="AB29" s="347"/>
      <c r="AC29" s="347"/>
      <c r="AD29" s="347"/>
      <c r="AE29" s="347"/>
      <c r="AF29" s="48"/>
      <c r="AG29" s="48"/>
      <c r="AH29" s="48"/>
      <c r="AI29" s="48"/>
      <c r="AJ29" s="48"/>
      <c r="AK29" s="346">
        <v>0</v>
      </c>
      <c r="AL29" s="347"/>
      <c r="AM29" s="347"/>
      <c r="AN29" s="347"/>
      <c r="AO29" s="347"/>
      <c r="AP29" s="48"/>
      <c r="AQ29" s="50"/>
      <c r="BE29" s="345"/>
    </row>
    <row r="30" spans="2:71" s="2" customFormat="1" ht="14.45" hidden="1" customHeight="1">
      <c r="B30" s="47"/>
      <c r="C30" s="48"/>
      <c r="D30" s="48"/>
      <c r="E30" s="48"/>
      <c r="F30" s="49" t="s">
        <v>47</v>
      </c>
      <c r="G30" s="48"/>
      <c r="H30" s="48"/>
      <c r="I30" s="48"/>
      <c r="J30" s="48"/>
      <c r="K30" s="48"/>
      <c r="L30" s="368">
        <v>0</v>
      </c>
      <c r="M30" s="347"/>
      <c r="N30" s="347"/>
      <c r="O30" s="347"/>
      <c r="P30" s="48"/>
      <c r="Q30" s="48"/>
      <c r="R30" s="48"/>
      <c r="S30" s="48"/>
      <c r="T30" s="48"/>
      <c r="U30" s="48"/>
      <c r="V30" s="48"/>
      <c r="W30" s="346">
        <f>ROUND(BD51,2)</f>
        <v>0</v>
      </c>
      <c r="X30" s="347"/>
      <c r="Y30" s="347"/>
      <c r="Z30" s="347"/>
      <c r="AA30" s="347"/>
      <c r="AB30" s="347"/>
      <c r="AC30" s="347"/>
      <c r="AD30" s="347"/>
      <c r="AE30" s="347"/>
      <c r="AF30" s="48"/>
      <c r="AG30" s="48"/>
      <c r="AH30" s="48"/>
      <c r="AI30" s="48"/>
      <c r="AJ30" s="48"/>
      <c r="AK30" s="346">
        <v>0</v>
      </c>
      <c r="AL30" s="347"/>
      <c r="AM30" s="347"/>
      <c r="AN30" s="347"/>
      <c r="AO30" s="347"/>
      <c r="AP30" s="48"/>
      <c r="AQ30" s="50"/>
      <c r="BE30" s="345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5"/>
    </row>
    <row r="32" spans="2:71" s="1" customFormat="1" ht="25.9" customHeight="1">
      <c r="B32" s="41"/>
      <c r="C32" s="51"/>
      <c r="D32" s="52" t="s">
        <v>48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49</v>
      </c>
      <c r="U32" s="53"/>
      <c r="V32" s="53"/>
      <c r="W32" s="53"/>
      <c r="X32" s="348" t="s">
        <v>50</v>
      </c>
      <c r="Y32" s="349"/>
      <c r="Z32" s="349"/>
      <c r="AA32" s="349"/>
      <c r="AB32" s="349"/>
      <c r="AC32" s="53"/>
      <c r="AD32" s="53"/>
      <c r="AE32" s="53"/>
      <c r="AF32" s="53"/>
      <c r="AG32" s="53"/>
      <c r="AH32" s="53"/>
      <c r="AI32" s="53"/>
      <c r="AJ32" s="53"/>
      <c r="AK32" s="350">
        <f>SUM(AK23:AK30)</f>
        <v>0</v>
      </c>
      <c r="AL32" s="349"/>
      <c r="AM32" s="349"/>
      <c r="AN32" s="349"/>
      <c r="AO32" s="351"/>
      <c r="AP32" s="51"/>
      <c r="AQ32" s="55"/>
      <c r="BE32" s="345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51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HO24A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8" t="str">
        <f>K6</f>
        <v>Přístavba evakuačního výtahu k pavilonu L1,Domov pro os.se zdrav.postižením,Horní Bříza</v>
      </c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 xml:space="preserve"> 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80" t="str">
        <f>IF(AN8= "","",AN8)</f>
        <v>13. 4. 2018</v>
      </c>
      <c r="AN44" s="380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Domov pro osoby se zdrav.post. ,Horní Bříza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63" t="str">
        <f>IF(E17="","",E17)</f>
        <v>Ing.J.Holá</v>
      </c>
      <c r="AN46" s="363"/>
      <c r="AO46" s="363"/>
      <c r="AP46" s="363"/>
      <c r="AQ46" s="63"/>
      <c r="AR46" s="61"/>
      <c r="AS46" s="355" t="s">
        <v>52</v>
      </c>
      <c r="AT46" s="356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57"/>
      <c r="AT47" s="358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59"/>
      <c r="AT48" s="360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7" t="s">
        <v>53</v>
      </c>
      <c r="D49" s="365"/>
      <c r="E49" s="365"/>
      <c r="F49" s="365"/>
      <c r="G49" s="365"/>
      <c r="H49" s="79"/>
      <c r="I49" s="364" t="s">
        <v>54</v>
      </c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81" t="s">
        <v>55</v>
      </c>
      <c r="AH49" s="365"/>
      <c r="AI49" s="365"/>
      <c r="AJ49" s="365"/>
      <c r="AK49" s="365"/>
      <c r="AL49" s="365"/>
      <c r="AM49" s="365"/>
      <c r="AN49" s="364" t="s">
        <v>56</v>
      </c>
      <c r="AO49" s="365"/>
      <c r="AP49" s="365"/>
      <c r="AQ49" s="80" t="s">
        <v>57</v>
      </c>
      <c r="AR49" s="61"/>
      <c r="AS49" s="81" t="s">
        <v>58</v>
      </c>
      <c r="AT49" s="82" t="s">
        <v>59</v>
      </c>
      <c r="AU49" s="82" t="s">
        <v>60</v>
      </c>
      <c r="AV49" s="82" t="s">
        <v>61</v>
      </c>
      <c r="AW49" s="82" t="s">
        <v>62</v>
      </c>
      <c r="AX49" s="82" t="s">
        <v>63</v>
      </c>
      <c r="AY49" s="82" t="s">
        <v>64</v>
      </c>
      <c r="AZ49" s="82" t="s">
        <v>65</v>
      </c>
      <c r="BA49" s="82" t="s">
        <v>66</v>
      </c>
      <c r="BB49" s="82" t="s">
        <v>67</v>
      </c>
      <c r="BC49" s="82" t="s">
        <v>68</v>
      </c>
      <c r="BD49" s="83" t="s">
        <v>69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70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66">
        <f>ROUND(SUM(AG52:AG55),2)</f>
        <v>0</v>
      </c>
      <c r="AH51" s="366"/>
      <c r="AI51" s="366"/>
      <c r="AJ51" s="366"/>
      <c r="AK51" s="366"/>
      <c r="AL51" s="366"/>
      <c r="AM51" s="366"/>
      <c r="AN51" s="367">
        <f>SUM(AG51,AT51)</f>
        <v>0</v>
      </c>
      <c r="AO51" s="367"/>
      <c r="AP51" s="367"/>
      <c r="AQ51" s="89" t="s">
        <v>21</v>
      </c>
      <c r="AR51" s="71"/>
      <c r="AS51" s="90">
        <f>ROUND(SUM(AS52:AS55),2)</f>
        <v>0</v>
      </c>
      <c r="AT51" s="91">
        <f>ROUND(SUM(AV51:AW51),2)</f>
        <v>0</v>
      </c>
      <c r="AU51" s="92">
        <f>ROUND(SUM(AU52:AU55),5)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ROUND(SUM(AZ52:AZ55),2)</f>
        <v>0</v>
      </c>
      <c r="BA51" s="91">
        <f>ROUND(SUM(BA52:BA55),2)</f>
        <v>0</v>
      </c>
      <c r="BB51" s="91">
        <f>ROUND(SUM(BB52:BB55),2)</f>
        <v>0</v>
      </c>
      <c r="BC51" s="91">
        <f>ROUND(SUM(BC52:BC55),2)</f>
        <v>0</v>
      </c>
      <c r="BD51" s="93">
        <f>ROUND(SUM(BD52:BD55),2)</f>
        <v>0</v>
      </c>
      <c r="BS51" s="94" t="s">
        <v>71</v>
      </c>
      <c r="BT51" s="94" t="s">
        <v>72</v>
      </c>
      <c r="BU51" s="95" t="s">
        <v>73</v>
      </c>
      <c r="BV51" s="94" t="s">
        <v>74</v>
      </c>
      <c r="BW51" s="94" t="s">
        <v>7</v>
      </c>
      <c r="BX51" s="94" t="s">
        <v>75</v>
      </c>
      <c r="CL51" s="94" t="s">
        <v>21</v>
      </c>
    </row>
    <row r="52" spans="1:91" s="5" customFormat="1" ht="31.5" customHeight="1">
      <c r="A52" s="96" t="s">
        <v>76</v>
      </c>
      <c r="B52" s="97"/>
      <c r="C52" s="98"/>
      <c r="D52" s="376" t="s">
        <v>77</v>
      </c>
      <c r="E52" s="376"/>
      <c r="F52" s="376"/>
      <c r="G52" s="376"/>
      <c r="H52" s="376"/>
      <c r="I52" s="99"/>
      <c r="J52" s="376" t="s">
        <v>78</v>
      </c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61">
        <f>'HO2401 - Přístavba evakua...'!J27</f>
        <v>0</v>
      </c>
      <c r="AH52" s="362"/>
      <c r="AI52" s="362"/>
      <c r="AJ52" s="362"/>
      <c r="AK52" s="362"/>
      <c r="AL52" s="362"/>
      <c r="AM52" s="362"/>
      <c r="AN52" s="361">
        <f>SUM(AG52,AT52)</f>
        <v>0</v>
      </c>
      <c r="AO52" s="362"/>
      <c r="AP52" s="362"/>
      <c r="AQ52" s="100" t="s">
        <v>79</v>
      </c>
      <c r="AR52" s="101"/>
      <c r="AS52" s="102">
        <v>0</v>
      </c>
      <c r="AT52" s="103">
        <f>ROUND(SUM(AV52:AW52),2)</f>
        <v>0</v>
      </c>
      <c r="AU52" s="104">
        <f>'HO2401 - Přístavba evakua...'!P100</f>
        <v>0</v>
      </c>
      <c r="AV52" s="103">
        <f>'HO2401 - Přístavba evakua...'!J30</f>
        <v>0</v>
      </c>
      <c r="AW52" s="103">
        <f>'HO2401 - Přístavba evakua...'!J31</f>
        <v>0</v>
      </c>
      <c r="AX52" s="103">
        <f>'HO2401 - Přístavba evakua...'!J32</f>
        <v>0</v>
      </c>
      <c r="AY52" s="103">
        <f>'HO2401 - Přístavba evakua...'!J33</f>
        <v>0</v>
      </c>
      <c r="AZ52" s="103">
        <f>'HO2401 - Přístavba evakua...'!F30</f>
        <v>0</v>
      </c>
      <c r="BA52" s="103">
        <f>'HO2401 - Přístavba evakua...'!F31</f>
        <v>0</v>
      </c>
      <c r="BB52" s="103">
        <f>'HO2401 - Přístavba evakua...'!F32</f>
        <v>0</v>
      </c>
      <c r="BC52" s="103">
        <f>'HO2401 - Přístavba evakua...'!F33</f>
        <v>0</v>
      </c>
      <c r="BD52" s="105">
        <f>'HO2401 - Přístavba evakua...'!F34</f>
        <v>0</v>
      </c>
      <c r="BT52" s="106" t="s">
        <v>80</v>
      </c>
      <c r="BV52" s="106" t="s">
        <v>74</v>
      </c>
      <c r="BW52" s="106" t="s">
        <v>81</v>
      </c>
      <c r="BX52" s="106" t="s">
        <v>7</v>
      </c>
      <c r="CL52" s="106" t="s">
        <v>21</v>
      </c>
      <c r="CM52" s="106" t="s">
        <v>80</v>
      </c>
    </row>
    <row r="53" spans="1:91" s="5" customFormat="1" ht="16.5" customHeight="1">
      <c r="A53" s="96" t="s">
        <v>76</v>
      </c>
      <c r="B53" s="97"/>
      <c r="C53" s="98"/>
      <c r="D53" s="376" t="s">
        <v>82</v>
      </c>
      <c r="E53" s="376"/>
      <c r="F53" s="376"/>
      <c r="G53" s="376"/>
      <c r="H53" s="376"/>
      <c r="I53" s="99"/>
      <c r="J53" s="376" t="s">
        <v>83</v>
      </c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376"/>
      <c r="AC53" s="376"/>
      <c r="AD53" s="376"/>
      <c r="AE53" s="376"/>
      <c r="AF53" s="376"/>
      <c r="AG53" s="361">
        <f>'HO2402 - Zařízení silnopr...'!J27</f>
        <v>0</v>
      </c>
      <c r="AH53" s="362"/>
      <c r="AI53" s="362"/>
      <c r="AJ53" s="362"/>
      <c r="AK53" s="362"/>
      <c r="AL53" s="362"/>
      <c r="AM53" s="362"/>
      <c r="AN53" s="361">
        <f>SUM(AG53,AT53)</f>
        <v>0</v>
      </c>
      <c r="AO53" s="362"/>
      <c r="AP53" s="362"/>
      <c r="AQ53" s="100" t="s">
        <v>79</v>
      </c>
      <c r="AR53" s="101"/>
      <c r="AS53" s="102">
        <v>0</v>
      </c>
      <c r="AT53" s="103">
        <f>ROUND(SUM(AV53:AW53),2)</f>
        <v>0</v>
      </c>
      <c r="AU53" s="104">
        <f>'HO2402 - Zařízení silnopr...'!P79</f>
        <v>0</v>
      </c>
      <c r="AV53" s="103">
        <f>'HO2402 - Zařízení silnopr...'!J30</f>
        <v>0</v>
      </c>
      <c r="AW53" s="103">
        <f>'HO2402 - Zařízení silnopr...'!J31</f>
        <v>0</v>
      </c>
      <c r="AX53" s="103">
        <f>'HO2402 - Zařízení silnopr...'!J32</f>
        <v>0</v>
      </c>
      <c r="AY53" s="103">
        <f>'HO2402 - Zařízení silnopr...'!J33</f>
        <v>0</v>
      </c>
      <c r="AZ53" s="103">
        <f>'HO2402 - Zařízení silnopr...'!F30</f>
        <v>0</v>
      </c>
      <c r="BA53" s="103">
        <f>'HO2402 - Zařízení silnopr...'!F31</f>
        <v>0</v>
      </c>
      <c r="BB53" s="103">
        <f>'HO2402 - Zařízení silnopr...'!F32</f>
        <v>0</v>
      </c>
      <c r="BC53" s="103">
        <f>'HO2402 - Zařízení silnopr...'!F33</f>
        <v>0</v>
      </c>
      <c r="BD53" s="105">
        <f>'HO2402 - Zařízení silnopr...'!F34</f>
        <v>0</v>
      </c>
      <c r="BT53" s="106" t="s">
        <v>80</v>
      </c>
      <c r="BV53" s="106" t="s">
        <v>74</v>
      </c>
      <c r="BW53" s="106" t="s">
        <v>84</v>
      </c>
      <c r="BX53" s="106" t="s">
        <v>7</v>
      </c>
      <c r="CL53" s="106" t="s">
        <v>21</v>
      </c>
      <c r="CM53" s="106" t="s">
        <v>80</v>
      </c>
    </row>
    <row r="54" spans="1:91" s="5" customFormat="1" ht="16.5" customHeight="1">
      <c r="A54" s="96" t="s">
        <v>76</v>
      </c>
      <c r="B54" s="97"/>
      <c r="C54" s="98"/>
      <c r="D54" s="376" t="s">
        <v>85</v>
      </c>
      <c r="E54" s="376"/>
      <c r="F54" s="376"/>
      <c r="G54" s="376"/>
      <c r="H54" s="376"/>
      <c r="I54" s="99"/>
      <c r="J54" s="376" t="s">
        <v>86</v>
      </c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6"/>
      <c r="V54" s="376"/>
      <c r="W54" s="376"/>
      <c r="X54" s="376"/>
      <c r="Y54" s="376"/>
      <c r="Z54" s="376"/>
      <c r="AA54" s="376"/>
      <c r="AB54" s="376"/>
      <c r="AC54" s="376"/>
      <c r="AD54" s="376"/>
      <c r="AE54" s="376"/>
      <c r="AF54" s="376"/>
      <c r="AG54" s="361">
        <f>'HO2403 - Vytápění '!J27</f>
        <v>0</v>
      </c>
      <c r="AH54" s="362"/>
      <c r="AI54" s="362"/>
      <c r="AJ54" s="362"/>
      <c r="AK54" s="362"/>
      <c r="AL54" s="362"/>
      <c r="AM54" s="362"/>
      <c r="AN54" s="361">
        <f>SUM(AG54,AT54)</f>
        <v>0</v>
      </c>
      <c r="AO54" s="362"/>
      <c r="AP54" s="362"/>
      <c r="AQ54" s="100" t="s">
        <v>79</v>
      </c>
      <c r="AR54" s="101"/>
      <c r="AS54" s="102">
        <v>0</v>
      </c>
      <c r="AT54" s="103">
        <f>ROUND(SUM(AV54:AW54),2)</f>
        <v>0</v>
      </c>
      <c r="AU54" s="104">
        <f>'HO2403 - Vytápění '!P83</f>
        <v>0</v>
      </c>
      <c r="AV54" s="103">
        <f>'HO2403 - Vytápění '!J30</f>
        <v>0</v>
      </c>
      <c r="AW54" s="103">
        <f>'HO2403 - Vytápění '!J31</f>
        <v>0</v>
      </c>
      <c r="AX54" s="103">
        <f>'HO2403 - Vytápění '!J32</f>
        <v>0</v>
      </c>
      <c r="AY54" s="103">
        <f>'HO2403 - Vytápění '!J33</f>
        <v>0</v>
      </c>
      <c r="AZ54" s="103">
        <f>'HO2403 - Vytápění '!F30</f>
        <v>0</v>
      </c>
      <c r="BA54" s="103">
        <f>'HO2403 - Vytápění '!F31</f>
        <v>0</v>
      </c>
      <c r="BB54" s="103">
        <f>'HO2403 - Vytápění '!F32</f>
        <v>0</v>
      </c>
      <c r="BC54" s="103">
        <f>'HO2403 - Vytápění '!F33</f>
        <v>0</v>
      </c>
      <c r="BD54" s="105">
        <f>'HO2403 - Vytápění '!F34</f>
        <v>0</v>
      </c>
      <c r="BT54" s="106" t="s">
        <v>80</v>
      </c>
      <c r="BV54" s="106" t="s">
        <v>74</v>
      </c>
      <c r="BW54" s="106" t="s">
        <v>87</v>
      </c>
      <c r="BX54" s="106" t="s">
        <v>7</v>
      </c>
      <c r="CL54" s="106" t="s">
        <v>21</v>
      </c>
      <c r="CM54" s="106" t="s">
        <v>80</v>
      </c>
    </row>
    <row r="55" spans="1:91" s="5" customFormat="1" ht="16.5" customHeight="1">
      <c r="A55" s="96" t="s">
        <v>76</v>
      </c>
      <c r="B55" s="97"/>
      <c r="C55" s="98"/>
      <c r="D55" s="376" t="s">
        <v>88</v>
      </c>
      <c r="E55" s="376"/>
      <c r="F55" s="376"/>
      <c r="G55" s="376"/>
      <c r="H55" s="376"/>
      <c r="I55" s="99"/>
      <c r="J55" s="376" t="s">
        <v>89</v>
      </c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61">
        <f>'HO2404 - VON'!J27</f>
        <v>0</v>
      </c>
      <c r="AH55" s="362"/>
      <c r="AI55" s="362"/>
      <c r="AJ55" s="362"/>
      <c r="AK55" s="362"/>
      <c r="AL55" s="362"/>
      <c r="AM55" s="362"/>
      <c r="AN55" s="361">
        <f>SUM(AG55,AT55)</f>
        <v>0</v>
      </c>
      <c r="AO55" s="362"/>
      <c r="AP55" s="362"/>
      <c r="AQ55" s="100" t="s">
        <v>79</v>
      </c>
      <c r="AR55" s="101"/>
      <c r="AS55" s="107">
        <v>0</v>
      </c>
      <c r="AT55" s="108">
        <f>ROUND(SUM(AV55:AW55),2)</f>
        <v>0</v>
      </c>
      <c r="AU55" s="109">
        <f>'HO2404 - VON'!P81</f>
        <v>0</v>
      </c>
      <c r="AV55" s="108">
        <f>'HO2404 - VON'!J30</f>
        <v>0</v>
      </c>
      <c r="AW55" s="108">
        <f>'HO2404 - VON'!J31</f>
        <v>0</v>
      </c>
      <c r="AX55" s="108">
        <f>'HO2404 - VON'!J32</f>
        <v>0</v>
      </c>
      <c r="AY55" s="108">
        <f>'HO2404 - VON'!J33</f>
        <v>0</v>
      </c>
      <c r="AZ55" s="108">
        <f>'HO2404 - VON'!F30</f>
        <v>0</v>
      </c>
      <c r="BA55" s="108">
        <f>'HO2404 - VON'!F31</f>
        <v>0</v>
      </c>
      <c r="BB55" s="108">
        <f>'HO2404 - VON'!F32</f>
        <v>0</v>
      </c>
      <c r="BC55" s="108">
        <f>'HO2404 - VON'!F33</f>
        <v>0</v>
      </c>
      <c r="BD55" s="110">
        <f>'HO2404 - VON'!F34</f>
        <v>0</v>
      </c>
      <c r="BT55" s="106" t="s">
        <v>80</v>
      </c>
      <c r="BV55" s="106" t="s">
        <v>74</v>
      </c>
      <c r="BW55" s="106" t="s">
        <v>90</v>
      </c>
      <c r="BX55" s="106" t="s">
        <v>7</v>
      </c>
      <c r="CL55" s="106" t="s">
        <v>21</v>
      </c>
      <c r="CM55" s="106" t="s">
        <v>80</v>
      </c>
    </row>
    <row r="56" spans="1:91" s="1" customFormat="1" ht="30" customHeight="1">
      <c r="B56" s="41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1"/>
    </row>
    <row r="57" spans="1:91" s="1" customFormat="1" ht="6.95" customHeight="1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61"/>
    </row>
  </sheetData>
  <sheetProtection algorithmName="SHA-512" hashValue="CmWNztCjr08rYY9mNvw03db1vlPRThdEW8ZdE3UyQUjxwREAo3vHnD7N8HJQETOfYVFPy9EAGLJ5QR90cSuYBw==" saltValue="LZFgBMiFGVeczzhyTp4hovUNF7D6dP2or4Lq8Z42wypprYeuEbjkpBSUnIpTDbQW53oSIlFnH/6EVZ8VJ0/B7w==" spinCount="100000" sheet="1" objects="1" scenarios="1" formatColumns="0" formatRows="0"/>
  <mergeCells count="53">
    <mergeCell ref="D55:H55"/>
    <mergeCell ref="J55:AF55"/>
    <mergeCell ref="D52:H52"/>
    <mergeCell ref="D53:H53"/>
    <mergeCell ref="J53:AF53"/>
    <mergeCell ref="D54:H54"/>
    <mergeCell ref="J54:AF54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N54:AP54"/>
    <mergeCell ref="AG54:AM54"/>
    <mergeCell ref="AN55:AP55"/>
    <mergeCell ref="AG55:AM55"/>
    <mergeCell ref="AG51:AM51"/>
    <mergeCell ref="AN51:AP51"/>
    <mergeCell ref="AS46:AT48"/>
    <mergeCell ref="AN53:AP53"/>
    <mergeCell ref="AN52:AP52"/>
    <mergeCell ref="AM46:AP46"/>
    <mergeCell ref="AN49:AP49"/>
    <mergeCell ref="AG52:AM52"/>
    <mergeCell ref="AG53:AM53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HO2401 - Přístavba evakua...'!C2" display="/" xr:uid="{00000000-0004-0000-0000-000002000000}"/>
    <hyperlink ref="A53" location="'HO2402 - Zařízení silnopr...'!C2" display="/" xr:uid="{00000000-0004-0000-0000-000003000000}"/>
    <hyperlink ref="A54" location="'HO2403 - Vytápění '!C2" display="/" xr:uid="{00000000-0004-0000-0000-000004000000}"/>
    <hyperlink ref="A55" location="'HO2404 - VON'!C2" display="/" xr:uid="{00000000-0004-0000-0000-000005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00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91</v>
      </c>
      <c r="G1" s="390" t="s">
        <v>92</v>
      </c>
      <c r="H1" s="390"/>
      <c r="I1" s="115"/>
      <c r="J1" s="114" t="s">
        <v>93</v>
      </c>
      <c r="K1" s="113" t="s">
        <v>94</v>
      </c>
      <c r="L1" s="114" t="s">
        <v>95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24" t="s">
        <v>81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80</v>
      </c>
    </row>
    <row r="4" spans="1:70" ht="36.950000000000003" customHeight="1">
      <c r="B4" s="28"/>
      <c r="C4" s="29"/>
      <c r="D4" s="30" t="s">
        <v>96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2" t="str">
        <f>'Rekapitulace stavby'!K6</f>
        <v>Přístavba evakuačního výtahu k pavilonu L1,Domov pro os.se zdrav.postižením,Horní Bříza</v>
      </c>
      <c r="F7" s="383"/>
      <c r="G7" s="383"/>
      <c r="H7" s="383"/>
      <c r="I7" s="117"/>
      <c r="J7" s="29"/>
      <c r="K7" s="31"/>
    </row>
    <row r="8" spans="1:70" s="1" customFormat="1">
      <c r="B8" s="41"/>
      <c r="C8" s="42"/>
      <c r="D8" s="37" t="s">
        <v>97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4" t="s">
        <v>98</v>
      </c>
      <c r="F9" s="385"/>
      <c r="G9" s="385"/>
      <c r="H9" s="385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13. 4. 2018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71" t="s">
        <v>21</v>
      </c>
      <c r="F24" s="371"/>
      <c r="G24" s="371"/>
      <c r="H24" s="37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ROUND(J100,2)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ROUND(SUM(BE100:BE1007), 2)</f>
        <v>0</v>
      </c>
      <c r="G30" s="42"/>
      <c r="H30" s="42"/>
      <c r="I30" s="131">
        <v>0.21</v>
      </c>
      <c r="J30" s="130">
        <f>ROUND(ROUND((SUM(BE100:BE1007)),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ROUND(SUM(BF100:BF1007), 2)</f>
        <v>0</v>
      </c>
      <c r="G31" s="42"/>
      <c r="H31" s="42"/>
      <c r="I31" s="131">
        <v>0.15</v>
      </c>
      <c r="J31" s="130">
        <f>ROUND(ROUND((SUM(BF100:BF1007)),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ROUND(SUM(BG100:BG1007),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ROUND(SUM(BH100:BH1007),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ROUND(SUM(BI100:BI1007),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2" t="str">
        <f>E7</f>
        <v>Přístavba evakuačního výtahu k pavilonu L1,Domov pro os.se zdrav.postižením,Horní Bříza</v>
      </c>
      <c r="F45" s="383"/>
      <c r="G45" s="383"/>
      <c r="H45" s="383"/>
      <c r="I45" s="118"/>
      <c r="J45" s="42"/>
      <c r="K45" s="45"/>
    </row>
    <row r="46" spans="2:11" s="1" customFormat="1" ht="14.45" customHeight="1">
      <c r="B46" s="41"/>
      <c r="C46" s="37" t="s">
        <v>97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4" t="str">
        <f>E9</f>
        <v xml:space="preserve">HO2401 - Přístavba evakuačního výtahu k pavilonu L1 </v>
      </c>
      <c r="F47" s="385"/>
      <c r="G47" s="385"/>
      <c r="H47" s="385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 xml:space="preserve"> </v>
      </c>
      <c r="G49" s="42"/>
      <c r="H49" s="42"/>
      <c r="I49" s="119" t="s">
        <v>25</v>
      </c>
      <c r="J49" s="120" t="str">
        <f>IF(J12="","",J12)</f>
        <v>13. 4. 2018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Domov pro osoby se zdrav.post. ,Horní Bříza</v>
      </c>
      <c r="G51" s="42"/>
      <c r="H51" s="42"/>
      <c r="I51" s="119" t="s">
        <v>33</v>
      </c>
      <c r="J51" s="371" t="str">
        <f>E21</f>
        <v>Ing.J.Holá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6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100</v>
      </c>
      <c r="D54" s="132"/>
      <c r="E54" s="132"/>
      <c r="F54" s="132"/>
      <c r="G54" s="132"/>
      <c r="H54" s="132"/>
      <c r="I54" s="145"/>
      <c r="J54" s="146" t="s">
        <v>101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102</v>
      </c>
      <c r="D56" s="42"/>
      <c r="E56" s="42"/>
      <c r="F56" s="42"/>
      <c r="G56" s="42"/>
      <c r="H56" s="42"/>
      <c r="I56" s="118"/>
      <c r="J56" s="128">
        <f>J100</f>
        <v>0</v>
      </c>
      <c r="K56" s="45"/>
      <c r="AU56" s="24" t="s">
        <v>103</v>
      </c>
    </row>
    <row r="57" spans="2:47" s="7" customFormat="1" ht="24.95" customHeight="1">
      <c r="B57" s="149"/>
      <c r="C57" s="150"/>
      <c r="D57" s="151" t="s">
        <v>104</v>
      </c>
      <c r="E57" s="152"/>
      <c r="F57" s="152"/>
      <c r="G57" s="152"/>
      <c r="H57" s="152"/>
      <c r="I57" s="153"/>
      <c r="J57" s="154">
        <f>J101</f>
        <v>0</v>
      </c>
      <c r="K57" s="155"/>
    </row>
    <row r="58" spans="2:47" s="8" customFormat="1" ht="19.899999999999999" customHeight="1">
      <c r="B58" s="156"/>
      <c r="C58" s="157"/>
      <c r="D58" s="158" t="s">
        <v>105</v>
      </c>
      <c r="E58" s="159"/>
      <c r="F58" s="159"/>
      <c r="G58" s="159"/>
      <c r="H58" s="159"/>
      <c r="I58" s="160"/>
      <c r="J58" s="161">
        <f>J102</f>
        <v>0</v>
      </c>
      <c r="K58" s="162"/>
    </row>
    <row r="59" spans="2:47" s="8" customFormat="1" ht="19.899999999999999" customHeight="1">
      <c r="B59" s="156"/>
      <c r="C59" s="157"/>
      <c r="D59" s="158" t="s">
        <v>106</v>
      </c>
      <c r="E59" s="159"/>
      <c r="F59" s="159"/>
      <c r="G59" s="159"/>
      <c r="H59" s="159"/>
      <c r="I59" s="160"/>
      <c r="J59" s="161">
        <f>J202</f>
        <v>0</v>
      </c>
      <c r="K59" s="162"/>
    </row>
    <row r="60" spans="2:47" s="8" customFormat="1" ht="19.899999999999999" customHeight="1">
      <c r="B60" s="156"/>
      <c r="C60" s="157"/>
      <c r="D60" s="158" t="s">
        <v>107</v>
      </c>
      <c r="E60" s="159"/>
      <c r="F60" s="159"/>
      <c r="G60" s="159"/>
      <c r="H60" s="159"/>
      <c r="I60" s="160"/>
      <c r="J60" s="161">
        <f>J251</f>
        <v>0</v>
      </c>
      <c r="K60" s="162"/>
    </row>
    <row r="61" spans="2:47" s="8" customFormat="1" ht="19.899999999999999" customHeight="1">
      <c r="B61" s="156"/>
      <c r="C61" s="157"/>
      <c r="D61" s="158" t="s">
        <v>108</v>
      </c>
      <c r="E61" s="159"/>
      <c r="F61" s="159"/>
      <c r="G61" s="159"/>
      <c r="H61" s="159"/>
      <c r="I61" s="160"/>
      <c r="J61" s="161">
        <f>J353</f>
        <v>0</v>
      </c>
      <c r="K61" s="162"/>
    </row>
    <row r="62" spans="2:47" s="8" customFormat="1" ht="19.899999999999999" customHeight="1">
      <c r="B62" s="156"/>
      <c r="C62" s="157"/>
      <c r="D62" s="158" t="s">
        <v>109</v>
      </c>
      <c r="E62" s="159"/>
      <c r="F62" s="159"/>
      <c r="G62" s="159"/>
      <c r="H62" s="159"/>
      <c r="I62" s="160"/>
      <c r="J62" s="161">
        <f>J416</f>
        <v>0</v>
      </c>
      <c r="K62" s="162"/>
    </row>
    <row r="63" spans="2:47" s="8" customFormat="1" ht="19.899999999999999" customHeight="1">
      <c r="B63" s="156"/>
      <c r="C63" s="157"/>
      <c r="D63" s="158" t="s">
        <v>110</v>
      </c>
      <c r="E63" s="159"/>
      <c r="F63" s="159"/>
      <c r="G63" s="159"/>
      <c r="H63" s="159"/>
      <c r="I63" s="160"/>
      <c r="J63" s="161">
        <f>J440</f>
        <v>0</v>
      </c>
      <c r="K63" s="162"/>
    </row>
    <row r="64" spans="2:47" s="8" customFormat="1" ht="19.899999999999999" customHeight="1">
      <c r="B64" s="156"/>
      <c r="C64" s="157"/>
      <c r="D64" s="158" t="s">
        <v>111</v>
      </c>
      <c r="E64" s="159"/>
      <c r="F64" s="159"/>
      <c r="G64" s="159"/>
      <c r="H64" s="159"/>
      <c r="I64" s="160"/>
      <c r="J64" s="161">
        <f>J572</f>
        <v>0</v>
      </c>
      <c r="K64" s="162"/>
    </row>
    <row r="65" spans="2:11" s="8" customFormat="1" ht="19.899999999999999" customHeight="1">
      <c r="B65" s="156"/>
      <c r="C65" s="157"/>
      <c r="D65" s="158" t="s">
        <v>112</v>
      </c>
      <c r="E65" s="159"/>
      <c r="F65" s="159"/>
      <c r="G65" s="159"/>
      <c r="H65" s="159"/>
      <c r="I65" s="160"/>
      <c r="J65" s="161">
        <f>J577</f>
        <v>0</v>
      </c>
      <c r="K65" s="162"/>
    </row>
    <row r="66" spans="2:11" s="8" customFormat="1" ht="19.899999999999999" customHeight="1">
      <c r="B66" s="156"/>
      <c r="C66" s="157"/>
      <c r="D66" s="158" t="s">
        <v>113</v>
      </c>
      <c r="E66" s="159"/>
      <c r="F66" s="159"/>
      <c r="G66" s="159"/>
      <c r="H66" s="159"/>
      <c r="I66" s="160"/>
      <c r="J66" s="161">
        <f>J658</f>
        <v>0</v>
      </c>
      <c r="K66" s="162"/>
    </row>
    <row r="67" spans="2:11" s="8" customFormat="1" ht="19.899999999999999" customHeight="1">
      <c r="B67" s="156"/>
      <c r="C67" s="157"/>
      <c r="D67" s="158" t="s">
        <v>114</v>
      </c>
      <c r="E67" s="159"/>
      <c r="F67" s="159"/>
      <c r="G67" s="159"/>
      <c r="H67" s="159"/>
      <c r="I67" s="160"/>
      <c r="J67" s="161">
        <f>J713</f>
        <v>0</v>
      </c>
      <c r="K67" s="162"/>
    </row>
    <row r="68" spans="2:11" s="7" customFormat="1" ht="24.95" customHeight="1">
      <c r="B68" s="149"/>
      <c r="C68" s="150"/>
      <c r="D68" s="151" t="s">
        <v>115</v>
      </c>
      <c r="E68" s="152"/>
      <c r="F68" s="152"/>
      <c r="G68" s="152"/>
      <c r="H68" s="152"/>
      <c r="I68" s="153"/>
      <c r="J68" s="154">
        <f>J716</f>
        <v>0</v>
      </c>
      <c r="K68" s="155"/>
    </row>
    <row r="69" spans="2:11" s="8" customFormat="1" ht="19.899999999999999" customHeight="1">
      <c r="B69" s="156"/>
      <c r="C69" s="157"/>
      <c r="D69" s="158" t="s">
        <v>116</v>
      </c>
      <c r="E69" s="159"/>
      <c r="F69" s="159"/>
      <c r="G69" s="159"/>
      <c r="H69" s="159"/>
      <c r="I69" s="160"/>
      <c r="J69" s="161">
        <f>J717</f>
        <v>0</v>
      </c>
      <c r="K69" s="162"/>
    </row>
    <row r="70" spans="2:11" s="8" customFormat="1" ht="19.899999999999999" customHeight="1">
      <c r="B70" s="156"/>
      <c r="C70" s="157"/>
      <c r="D70" s="158" t="s">
        <v>117</v>
      </c>
      <c r="E70" s="159"/>
      <c r="F70" s="159"/>
      <c r="G70" s="159"/>
      <c r="H70" s="159"/>
      <c r="I70" s="160"/>
      <c r="J70" s="161">
        <f>J755</f>
        <v>0</v>
      </c>
      <c r="K70" s="162"/>
    </row>
    <row r="71" spans="2:11" s="8" customFormat="1" ht="19.899999999999999" customHeight="1">
      <c r="B71" s="156"/>
      <c r="C71" s="157"/>
      <c r="D71" s="158" t="s">
        <v>118</v>
      </c>
      <c r="E71" s="159"/>
      <c r="F71" s="159"/>
      <c r="G71" s="159"/>
      <c r="H71" s="159"/>
      <c r="I71" s="160"/>
      <c r="J71" s="161">
        <f>J788</f>
        <v>0</v>
      </c>
      <c r="K71" s="162"/>
    </row>
    <row r="72" spans="2:11" s="8" customFormat="1" ht="19.899999999999999" customHeight="1">
      <c r="B72" s="156"/>
      <c r="C72" s="157"/>
      <c r="D72" s="158" t="s">
        <v>119</v>
      </c>
      <c r="E72" s="159"/>
      <c r="F72" s="159"/>
      <c r="G72" s="159"/>
      <c r="H72" s="159"/>
      <c r="I72" s="160"/>
      <c r="J72" s="161">
        <f>J822</f>
        <v>0</v>
      </c>
      <c r="K72" s="162"/>
    </row>
    <row r="73" spans="2:11" s="8" customFormat="1" ht="19.899999999999999" customHeight="1">
      <c r="B73" s="156"/>
      <c r="C73" s="157"/>
      <c r="D73" s="158" t="s">
        <v>120</v>
      </c>
      <c r="E73" s="159"/>
      <c r="F73" s="159"/>
      <c r="G73" s="159"/>
      <c r="H73" s="159"/>
      <c r="I73" s="160"/>
      <c r="J73" s="161">
        <f>J829</f>
        <v>0</v>
      </c>
      <c r="K73" s="162"/>
    </row>
    <row r="74" spans="2:11" s="8" customFormat="1" ht="19.899999999999999" customHeight="1">
      <c r="B74" s="156"/>
      <c r="C74" s="157"/>
      <c r="D74" s="158" t="s">
        <v>121</v>
      </c>
      <c r="E74" s="159"/>
      <c r="F74" s="159"/>
      <c r="G74" s="159"/>
      <c r="H74" s="159"/>
      <c r="I74" s="160"/>
      <c r="J74" s="161">
        <f>J836</f>
        <v>0</v>
      </c>
      <c r="K74" s="162"/>
    </row>
    <row r="75" spans="2:11" s="8" customFormat="1" ht="19.899999999999999" customHeight="1">
      <c r="B75" s="156"/>
      <c r="C75" s="157"/>
      <c r="D75" s="158" t="s">
        <v>122</v>
      </c>
      <c r="E75" s="159"/>
      <c r="F75" s="159"/>
      <c r="G75" s="159"/>
      <c r="H75" s="159"/>
      <c r="I75" s="160"/>
      <c r="J75" s="161">
        <f>J880</f>
        <v>0</v>
      </c>
      <c r="K75" s="162"/>
    </row>
    <row r="76" spans="2:11" s="8" customFormat="1" ht="19.899999999999999" customHeight="1">
      <c r="B76" s="156"/>
      <c r="C76" s="157"/>
      <c r="D76" s="158" t="s">
        <v>123</v>
      </c>
      <c r="E76" s="159"/>
      <c r="F76" s="159"/>
      <c r="G76" s="159"/>
      <c r="H76" s="159"/>
      <c r="I76" s="160"/>
      <c r="J76" s="161">
        <f>J919</f>
        <v>0</v>
      </c>
      <c r="K76" s="162"/>
    </row>
    <row r="77" spans="2:11" s="8" customFormat="1" ht="19.899999999999999" customHeight="1">
      <c r="B77" s="156"/>
      <c r="C77" s="157"/>
      <c r="D77" s="158" t="s">
        <v>124</v>
      </c>
      <c r="E77" s="159"/>
      <c r="F77" s="159"/>
      <c r="G77" s="159"/>
      <c r="H77" s="159"/>
      <c r="I77" s="160"/>
      <c r="J77" s="161">
        <f>J949</f>
        <v>0</v>
      </c>
      <c r="K77" s="162"/>
    </row>
    <row r="78" spans="2:11" s="8" customFormat="1" ht="19.899999999999999" customHeight="1">
      <c r="B78" s="156"/>
      <c r="C78" s="157"/>
      <c r="D78" s="158" t="s">
        <v>125</v>
      </c>
      <c r="E78" s="159"/>
      <c r="F78" s="159"/>
      <c r="G78" s="159"/>
      <c r="H78" s="159"/>
      <c r="I78" s="160"/>
      <c r="J78" s="161">
        <f>J981</f>
        <v>0</v>
      </c>
      <c r="K78" s="162"/>
    </row>
    <row r="79" spans="2:11" s="8" customFormat="1" ht="19.899999999999999" customHeight="1">
      <c r="B79" s="156"/>
      <c r="C79" s="157"/>
      <c r="D79" s="158" t="s">
        <v>126</v>
      </c>
      <c r="E79" s="159"/>
      <c r="F79" s="159"/>
      <c r="G79" s="159"/>
      <c r="H79" s="159"/>
      <c r="I79" s="160"/>
      <c r="J79" s="161">
        <f>J998</f>
        <v>0</v>
      </c>
      <c r="K79" s="162"/>
    </row>
    <row r="80" spans="2:11" s="8" customFormat="1" ht="19.899999999999999" customHeight="1">
      <c r="B80" s="156"/>
      <c r="C80" s="157"/>
      <c r="D80" s="158" t="s">
        <v>127</v>
      </c>
      <c r="E80" s="159"/>
      <c r="F80" s="159"/>
      <c r="G80" s="159"/>
      <c r="H80" s="159"/>
      <c r="I80" s="160"/>
      <c r="J80" s="161">
        <f>J1006</f>
        <v>0</v>
      </c>
      <c r="K80" s="162"/>
    </row>
    <row r="81" spans="2:12" s="1" customFormat="1" ht="21.75" customHeight="1">
      <c r="B81" s="41"/>
      <c r="C81" s="42"/>
      <c r="D81" s="42"/>
      <c r="E81" s="42"/>
      <c r="F81" s="42"/>
      <c r="G81" s="42"/>
      <c r="H81" s="42"/>
      <c r="I81" s="118"/>
      <c r="J81" s="42"/>
      <c r="K81" s="45"/>
    </row>
    <row r="82" spans="2:12" s="1" customFormat="1" ht="6.95" customHeight="1">
      <c r="B82" s="56"/>
      <c r="C82" s="57"/>
      <c r="D82" s="57"/>
      <c r="E82" s="57"/>
      <c r="F82" s="57"/>
      <c r="G82" s="57"/>
      <c r="H82" s="57"/>
      <c r="I82" s="139"/>
      <c r="J82" s="57"/>
      <c r="K82" s="58"/>
    </row>
    <row r="86" spans="2:12" s="1" customFormat="1" ht="6.95" customHeight="1">
      <c r="B86" s="59"/>
      <c r="C86" s="60"/>
      <c r="D86" s="60"/>
      <c r="E86" s="60"/>
      <c r="F86" s="60"/>
      <c r="G86" s="60"/>
      <c r="H86" s="60"/>
      <c r="I86" s="142"/>
      <c r="J86" s="60"/>
      <c r="K86" s="60"/>
      <c r="L86" s="61"/>
    </row>
    <row r="87" spans="2:12" s="1" customFormat="1" ht="36.950000000000003" customHeight="1">
      <c r="B87" s="41"/>
      <c r="C87" s="62" t="s">
        <v>128</v>
      </c>
      <c r="D87" s="63"/>
      <c r="E87" s="63"/>
      <c r="F87" s="63"/>
      <c r="G87" s="63"/>
      <c r="H87" s="63"/>
      <c r="I87" s="163"/>
      <c r="J87" s="63"/>
      <c r="K87" s="63"/>
      <c r="L87" s="61"/>
    </row>
    <row r="88" spans="2:12" s="1" customFormat="1" ht="6.95" customHeight="1">
      <c r="B88" s="41"/>
      <c r="C88" s="63"/>
      <c r="D88" s="63"/>
      <c r="E88" s="63"/>
      <c r="F88" s="63"/>
      <c r="G88" s="63"/>
      <c r="H88" s="63"/>
      <c r="I88" s="163"/>
      <c r="J88" s="63"/>
      <c r="K88" s="63"/>
      <c r="L88" s="61"/>
    </row>
    <row r="89" spans="2:12" s="1" customFormat="1" ht="14.45" customHeight="1">
      <c r="B89" s="41"/>
      <c r="C89" s="65" t="s">
        <v>18</v>
      </c>
      <c r="D89" s="63"/>
      <c r="E89" s="63"/>
      <c r="F89" s="63"/>
      <c r="G89" s="63"/>
      <c r="H89" s="63"/>
      <c r="I89" s="163"/>
      <c r="J89" s="63"/>
      <c r="K89" s="63"/>
      <c r="L89" s="61"/>
    </row>
    <row r="90" spans="2:12" s="1" customFormat="1" ht="16.5" customHeight="1">
      <c r="B90" s="41"/>
      <c r="C90" s="63"/>
      <c r="D90" s="63"/>
      <c r="E90" s="387" t="str">
        <f>E7</f>
        <v>Přístavba evakuačního výtahu k pavilonu L1,Domov pro os.se zdrav.postižením,Horní Bříza</v>
      </c>
      <c r="F90" s="388"/>
      <c r="G90" s="388"/>
      <c r="H90" s="388"/>
      <c r="I90" s="163"/>
      <c r="J90" s="63"/>
      <c r="K90" s="63"/>
      <c r="L90" s="61"/>
    </row>
    <row r="91" spans="2:12" s="1" customFormat="1" ht="14.45" customHeight="1">
      <c r="B91" s="41"/>
      <c r="C91" s="65" t="s">
        <v>97</v>
      </c>
      <c r="D91" s="63"/>
      <c r="E91" s="63"/>
      <c r="F91" s="63"/>
      <c r="G91" s="63"/>
      <c r="H91" s="63"/>
      <c r="I91" s="163"/>
      <c r="J91" s="63"/>
      <c r="K91" s="63"/>
      <c r="L91" s="61"/>
    </row>
    <row r="92" spans="2:12" s="1" customFormat="1" ht="17.25" customHeight="1">
      <c r="B92" s="41"/>
      <c r="C92" s="63"/>
      <c r="D92" s="63"/>
      <c r="E92" s="378" t="str">
        <f>E9</f>
        <v xml:space="preserve">HO2401 - Přístavba evakuačního výtahu k pavilonu L1 </v>
      </c>
      <c r="F92" s="389"/>
      <c r="G92" s="389"/>
      <c r="H92" s="389"/>
      <c r="I92" s="163"/>
      <c r="J92" s="63"/>
      <c r="K92" s="63"/>
      <c r="L92" s="61"/>
    </row>
    <row r="93" spans="2:12" s="1" customFormat="1" ht="6.95" customHeight="1">
      <c r="B93" s="41"/>
      <c r="C93" s="63"/>
      <c r="D93" s="63"/>
      <c r="E93" s="63"/>
      <c r="F93" s="63"/>
      <c r="G93" s="63"/>
      <c r="H93" s="63"/>
      <c r="I93" s="163"/>
      <c r="J93" s="63"/>
      <c r="K93" s="63"/>
      <c r="L93" s="61"/>
    </row>
    <row r="94" spans="2:12" s="1" customFormat="1" ht="18" customHeight="1">
      <c r="B94" s="41"/>
      <c r="C94" s="65" t="s">
        <v>23</v>
      </c>
      <c r="D94" s="63"/>
      <c r="E94" s="63"/>
      <c r="F94" s="164" t="str">
        <f>F12</f>
        <v xml:space="preserve"> </v>
      </c>
      <c r="G94" s="63"/>
      <c r="H94" s="63"/>
      <c r="I94" s="165" t="s">
        <v>25</v>
      </c>
      <c r="J94" s="73" t="str">
        <f>IF(J12="","",J12)</f>
        <v>13. 4. 2018</v>
      </c>
      <c r="K94" s="63"/>
      <c r="L94" s="61"/>
    </row>
    <row r="95" spans="2:12" s="1" customFormat="1" ht="6.95" customHeight="1">
      <c r="B95" s="41"/>
      <c r="C95" s="63"/>
      <c r="D95" s="63"/>
      <c r="E95" s="63"/>
      <c r="F95" s="63"/>
      <c r="G95" s="63"/>
      <c r="H95" s="63"/>
      <c r="I95" s="163"/>
      <c r="J95" s="63"/>
      <c r="K95" s="63"/>
      <c r="L95" s="61"/>
    </row>
    <row r="96" spans="2:12" s="1" customFormat="1">
      <c r="B96" s="41"/>
      <c r="C96" s="65" t="s">
        <v>27</v>
      </c>
      <c r="D96" s="63"/>
      <c r="E96" s="63"/>
      <c r="F96" s="164" t="str">
        <f>E15</f>
        <v>Domov pro osoby se zdrav.post. ,Horní Bříza</v>
      </c>
      <c r="G96" s="63"/>
      <c r="H96" s="63"/>
      <c r="I96" s="165" t="s">
        <v>33</v>
      </c>
      <c r="J96" s="164" t="str">
        <f>E21</f>
        <v>Ing.J.Holá</v>
      </c>
      <c r="K96" s="63"/>
      <c r="L96" s="61"/>
    </row>
    <row r="97" spans="2:65" s="1" customFormat="1" ht="14.45" customHeight="1">
      <c r="B97" s="41"/>
      <c r="C97" s="65" t="s">
        <v>31</v>
      </c>
      <c r="D97" s="63"/>
      <c r="E97" s="63"/>
      <c r="F97" s="164" t="str">
        <f>IF(E18="","",E18)</f>
        <v/>
      </c>
      <c r="G97" s="63"/>
      <c r="H97" s="63"/>
      <c r="I97" s="163"/>
      <c r="J97" s="63"/>
      <c r="K97" s="63"/>
      <c r="L97" s="61"/>
    </row>
    <row r="98" spans="2:65" s="1" customFormat="1" ht="10.35" customHeight="1">
      <c r="B98" s="41"/>
      <c r="C98" s="63"/>
      <c r="D98" s="63"/>
      <c r="E98" s="63"/>
      <c r="F98" s="63"/>
      <c r="G98" s="63"/>
      <c r="H98" s="63"/>
      <c r="I98" s="163"/>
      <c r="J98" s="63"/>
      <c r="K98" s="63"/>
      <c r="L98" s="61"/>
    </row>
    <row r="99" spans="2:65" s="9" customFormat="1" ht="29.25" customHeight="1">
      <c r="B99" s="166"/>
      <c r="C99" s="167" t="s">
        <v>129</v>
      </c>
      <c r="D99" s="168" t="s">
        <v>57</v>
      </c>
      <c r="E99" s="168" t="s">
        <v>53</v>
      </c>
      <c r="F99" s="168" t="s">
        <v>130</v>
      </c>
      <c r="G99" s="168" t="s">
        <v>131</v>
      </c>
      <c r="H99" s="168" t="s">
        <v>132</v>
      </c>
      <c r="I99" s="169" t="s">
        <v>133</v>
      </c>
      <c r="J99" s="168" t="s">
        <v>101</v>
      </c>
      <c r="K99" s="170" t="s">
        <v>134</v>
      </c>
      <c r="L99" s="171"/>
      <c r="M99" s="81" t="s">
        <v>135</v>
      </c>
      <c r="N99" s="82" t="s">
        <v>42</v>
      </c>
      <c r="O99" s="82" t="s">
        <v>136</v>
      </c>
      <c r="P99" s="82" t="s">
        <v>137</v>
      </c>
      <c r="Q99" s="82" t="s">
        <v>138</v>
      </c>
      <c r="R99" s="82" t="s">
        <v>139</v>
      </c>
      <c r="S99" s="82" t="s">
        <v>140</v>
      </c>
      <c r="T99" s="83" t="s">
        <v>141</v>
      </c>
    </row>
    <row r="100" spans="2:65" s="1" customFormat="1" ht="29.25" customHeight="1">
      <c r="B100" s="41"/>
      <c r="C100" s="87" t="s">
        <v>102</v>
      </c>
      <c r="D100" s="63"/>
      <c r="E100" s="63"/>
      <c r="F100" s="63"/>
      <c r="G100" s="63"/>
      <c r="H100" s="63"/>
      <c r="I100" s="163"/>
      <c r="J100" s="172">
        <f>BK100</f>
        <v>0</v>
      </c>
      <c r="K100" s="63"/>
      <c r="L100" s="61"/>
      <c r="M100" s="84"/>
      <c r="N100" s="85"/>
      <c r="O100" s="85"/>
      <c r="P100" s="173">
        <f>P101+P716</f>
        <v>0</v>
      </c>
      <c r="Q100" s="85"/>
      <c r="R100" s="173">
        <f>R101+R716</f>
        <v>217.48998979999999</v>
      </c>
      <c r="S100" s="85"/>
      <c r="T100" s="174">
        <f>T101+T716</f>
        <v>38.537700000000001</v>
      </c>
      <c r="AT100" s="24" t="s">
        <v>71</v>
      </c>
      <c r="AU100" s="24" t="s">
        <v>103</v>
      </c>
      <c r="BK100" s="175">
        <f>BK101+BK716</f>
        <v>0</v>
      </c>
    </row>
    <row r="101" spans="2:65" s="10" customFormat="1" ht="37.35" customHeight="1">
      <c r="B101" s="176"/>
      <c r="C101" s="177"/>
      <c r="D101" s="178" t="s">
        <v>71</v>
      </c>
      <c r="E101" s="179" t="s">
        <v>142</v>
      </c>
      <c r="F101" s="179" t="s">
        <v>143</v>
      </c>
      <c r="G101" s="177"/>
      <c r="H101" s="177"/>
      <c r="I101" s="180"/>
      <c r="J101" s="181">
        <f>BK101</f>
        <v>0</v>
      </c>
      <c r="K101" s="177"/>
      <c r="L101" s="182"/>
      <c r="M101" s="183"/>
      <c r="N101" s="184"/>
      <c r="O101" s="184"/>
      <c r="P101" s="185">
        <f>P102+P202+P251+P353+P416+P440+P572+P577+P658+P713</f>
        <v>0</v>
      </c>
      <c r="Q101" s="184"/>
      <c r="R101" s="185">
        <f>R102+R202+R251+R353+R416+R440+R572+R577+R658+R713</f>
        <v>213.30512747999998</v>
      </c>
      <c r="S101" s="184"/>
      <c r="T101" s="186">
        <f>T102+T202+T251+T353+T416+T440+T572+T577+T658+T713</f>
        <v>38.230519999999999</v>
      </c>
      <c r="AR101" s="187" t="s">
        <v>80</v>
      </c>
      <c r="AT101" s="188" t="s">
        <v>71</v>
      </c>
      <c r="AU101" s="188" t="s">
        <v>72</v>
      </c>
      <c r="AY101" s="187" t="s">
        <v>144</v>
      </c>
      <c r="BK101" s="189">
        <f>BK102+BK202+BK251+BK353+BK416+BK440+BK572+BK577+BK658+BK713</f>
        <v>0</v>
      </c>
    </row>
    <row r="102" spans="2:65" s="10" customFormat="1" ht="19.899999999999999" customHeight="1">
      <c r="B102" s="176"/>
      <c r="C102" s="177"/>
      <c r="D102" s="178" t="s">
        <v>71</v>
      </c>
      <c r="E102" s="190" t="s">
        <v>80</v>
      </c>
      <c r="F102" s="190" t="s">
        <v>145</v>
      </c>
      <c r="G102" s="177"/>
      <c r="H102" s="177"/>
      <c r="I102" s="180"/>
      <c r="J102" s="191">
        <f>BK102</f>
        <v>0</v>
      </c>
      <c r="K102" s="177"/>
      <c r="L102" s="182"/>
      <c r="M102" s="183"/>
      <c r="N102" s="184"/>
      <c r="O102" s="184"/>
      <c r="P102" s="185">
        <f>SUM(P103:P201)</f>
        <v>0</v>
      </c>
      <c r="Q102" s="184"/>
      <c r="R102" s="185">
        <f>SUM(R103:R201)</f>
        <v>12.520049999999999</v>
      </c>
      <c r="S102" s="184"/>
      <c r="T102" s="186">
        <f>SUM(T103:T201)</f>
        <v>25.86</v>
      </c>
      <c r="AR102" s="187" t="s">
        <v>80</v>
      </c>
      <c r="AT102" s="188" t="s">
        <v>71</v>
      </c>
      <c r="AU102" s="188" t="s">
        <v>80</v>
      </c>
      <c r="AY102" s="187" t="s">
        <v>144</v>
      </c>
      <c r="BK102" s="189">
        <f>SUM(BK103:BK201)</f>
        <v>0</v>
      </c>
    </row>
    <row r="103" spans="2:65" s="1" customFormat="1" ht="25.5" customHeight="1">
      <c r="B103" s="41"/>
      <c r="C103" s="192" t="s">
        <v>80</v>
      </c>
      <c r="D103" s="192" t="s">
        <v>146</v>
      </c>
      <c r="E103" s="193" t="s">
        <v>147</v>
      </c>
      <c r="F103" s="194" t="s">
        <v>148</v>
      </c>
      <c r="G103" s="195" t="s">
        <v>149</v>
      </c>
      <c r="H103" s="196">
        <v>1</v>
      </c>
      <c r="I103" s="197"/>
      <c r="J103" s="198">
        <f>ROUND(I103*H103,2)</f>
        <v>0</v>
      </c>
      <c r="K103" s="194" t="s">
        <v>150</v>
      </c>
      <c r="L103" s="61"/>
      <c r="M103" s="199" t="s">
        <v>21</v>
      </c>
      <c r="N103" s="200" t="s">
        <v>44</v>
      </c>
      <c r="O103" s="42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4" t="s">
        <v>151</v>
      </c>
      <c r="AT103" s="24" t="s">
        <v>146</v>
      </c>
      <c r="AU103" s="24" t="s">
        <v>152</v>
      </c>
      <c r="AY103" s="24" t="s">
        <v>144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4" t="s">
        <v>152</v>
      </c>
      <c r="BK103" s="203">
        <f>ROUND(I103*H103,2)</f>
        <v>0</v>
      </c>
      <c r="BL103" s="24" t="s">
        <v>151</v>
      </c>
      <c r="BM103" s="24" t="s">
        <v>153</v>
      </c>
    </row>
    <row r="104" spans="2:65" s="1" customFormat="1" ht="202.5">
      <c r="B104" s="41"/>
      <c r="C104" s="63"/>
      <c r="D104" s="204" t="s">
        <v>154</v>
      </c>
      <c r="E104" s="63"/>
      <c r="F104" s="205" t="s">
        <v>155</v>
      </c>
      <c r="G104" s="63"/>
      <c r="H104" s="63"/>
      <c r="I104" s="163"/>
      <c r="J104" s="63"/>
      <c r="K104" s="63"/>
      <c r="L104" s="61"/>
      <c r="M104" s="206"/>
      <c r="N104" s="42"/>
      <c r="O104" s="42"/>
      <c r="P104" s="42"/>
      <c r="Q104" s="42"/>
      <c r="R104" s="42"/>
      <c r="S104" s="42"/>
      <c r="T104" s="78"/>
      <c r="AT104" s="24" t="s">
        <v>154</v>
      </c>
      <c r="AU104" s="24" t="s">
        <v>152</v>
      </c>
    </row>
    <row r="105" spans="2:65" s="1" customFormat="1" ht="25.5" customHeight="1">
      <c r="B105" s="41"/>
      <c r="C105" s="192" t="s">
        <v>152</v>
      </c>
      <c r="D105" s="192" t="s">
        <v>146</v>
      </c>
      <c r="E105" s="193" t="s">
        <v>156</v>
      </c>
      <c r="F105" s="194" t="s">
        <v>157</v>
      </c>
      <c r="G105" s="195" t="s">
        <v>149</v>
      </c>
      <c r="H105" s="196">
        <v>1</v>
      </c>
      <c r="I105" s="197"/>
      <c r="J105" s="198">
        <f>ROUND(I105*H105,2)</f>
        <v>0</v>
      </c>
      <c r="K105" s="194" t="s">
        <v>150</v>
      </c>
      <c r="L105" s="61"/>
      <c r="M105" s="199" t="s">
        <v>21</v>
      </c>
      <c r="N105" s="200" t="s">
        <v>44</v>
      </c>
      <c r="O105" s="42"/>
      <c r="P105" s="201">
        <f>O105*H105</f>
        <v>0</v>
      </c>
      <c r="Q105" s="201">
        <v>5.0000000000000002E-5</v>
      </c>
      <c r="R105" s="201">
        <f>Q105*H105</f>
        <v>5.0000000000000002E-5</v>
      </c>
      <c r="S105" s="201">
        <v>0</v>
      </c>
      <c r="T105" s="202">
        <f>S105*H105</f>
        <v>0</v>
      </c>
      <c r="AR105" s="24" t="s">
        <v>151</v>
      </c>
      <c r="AT105" s="24" t="s">
        <v>146</v>
      </c>
      <c r="AU105" s="24" t="s">
        <v>152</v>
      </c>
      <c r="AY105" s="24" t="s">
        <v>144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4" t="s">
        <v>152</v>
      </c>
      <c r="BK105" s="203">
        <f>ROUND(I105*H105,2)</f>
        <v>0</v>
      </c>
      <c r="BL105" s="24" t="s">
        <v>151</v>
      </c>
      <c r="BM105" s="24" t="s">
        <v>158</v>
      </c>
    </row>
    <row r="106" spans="2:65" s="1" customFormat="1" ht="175.5">
      <c r="B106" s="41"/>
      <c r="C106" s="63"/>
      <c r="D106" s="204" t="s">
        <v>154</v>
      </c>
      <c r="E106" s="63"/>
      <c r="F106" s="205" t="s">
        <v>159</v>
      </c>
      <c r="G106" s="63"/>
      <c r="H106" s="63"/>
      <c r="I106" s="163"/>
      <c r="J106" s="63"/>
      <c r="K106" s="63"/>
      <c r="L106" s="61"/>
      <c r="M106" s="206"/>
      <c r="N106" s="42"/>
      <c r="O106" s="42"/>
      <c r="P106" s="42"/>
      <c r="Q106" s="42"/>
      <c r="R106" s="42"/>
      <c r="S106" s="42"/>
      <c r="T106" s="78"/>
      <c r="AT106" s="24" t="s">
        <v>154</v>
      </c>
      <c r="AU106" s="24" t="s">
        <v>152</v>
      </c>
    </row>
    <row r="107" spans="2:65" s="1" customFormat="1" ht="38.25" customHeight="1">
      <c r="B107" s="41"/>
      <c r="C107" s="192" t="s">
        <v>160</v>
      </c>
      <c r="D107" s="192" t="s">
        <v>146</v>
      </c>
      <c r="E107" s="193" t="s">
        <v>161</v>
      </c>
      <c r="F107" s="194" t="s">
        <v>162</v>
      </c>
      <c r="G107" s="195" t="s">
        <v>163</v>
      </c>
      <c r="H107" s="196">
        <v>60</v>
      </c>
      <c r="I107" s="197"/>
      <c r="J107" s="198">
        <f>ROUND(I107*H107,2)</f>
        <v>0</v>
      </c>
      <c r="K107" s="194" t="s">
        <v>150</v>
      </c>
      <c r="L107" s="61"/>
      <c r="M107" s="199" t="s">
        <v>21</v>
      </c>
      <c r="N107" s="200" t="s">
        <v>44</v>
      </c>
      <c r="O107" s="42"/>
      <c r="P107" s="201">
        <f>O107*H107</f>
        <v>0</v>
      </c>
      <c r="Q107" s="201">
        <v>0</v>
      </c>
      <c r="R107" s="201">
        <f>Q107*H107</f>
        <v>0</v>
      </c>
      <c r="S107" s="201">
        <v>0.17</v>
      </c>
      <c r="T107" s="202">
        <f>S107*H107</f>
        <v>10.200000000000001</v>
      </c>
      <c r="AR107" s="24" t="s">
        <v>151</v>
      </c>
      <c r="AT107" s="24" t="s">
        <v>146</v>
      </c>
      <c r="AU107" s="24" t="s">
        <v>152</v>
      </c>
      <c r="AY107" s="24" t="s">
        <v>144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4" t="s">
        <v>152</v>
      </c>
      <c r="BK107" s="203">
        <f>ROUND(I107*H107,2)</f>
        <v>0</v>
      </c>
      <c r="BL107" s="24" t="s">
        <v>151</v>
      </c>
      <c r="BM107" s="24" t="s">
        <v>164</v>
      </c>
    </row>
    <row r="108" spans="2:65" s="1" customFormat="1" ht="405">
      <c r="B108" s="41"/>
      <c r="C108" s="63"/>
      <c r="D108" s="204" t="s">
        <v>154</v>
      </c>
      <c r="E108" s="63"/>
      <c r="F108" s="205" t="s">
        <v>165</v>
      </c>
      <c r="G108" s="63"/>
      <c r="H108" s="63"/>
      <c r="I108" s="163"/>
      <c r="J108" s="63"/>
      <c r="K108" s="63"/>
      <c r="L108" s="61"/>
      <c r="M108" s="206"/>
      <c r="N108" s="42"/>
      <c r="O108" s="42"/>
      <c r="P108" s="42"/>
      <c r="Q108" s="42"/>
      <c r="R108" s="42"/>
      <c r="S108" s="42"/>
      <c r="T108" s="78"/>
      <c r="AT108" s="24" t="s">
        <v>154</v>
      </c>
      <c r="AU108" s="24" t="s">
        <v>152</v>
      </c>
    </row>
    <row r="109" spans="2:65" s="11" customFormat="1" ht="13.5">
      <c r="B109" s="207"/>
      <c r="C109" s="208"/>
      <c r="D109" s="204" t="s">
        <v>166</v>
      </c>
      <c r="E109" s="209" t="s">
        <v>21</v>
      </c>
      <c r="F109" s="210" t="s">
        <v>167</v>
      </c>
      <c r="G109" s="208"/>
      <c r="H109" s="211">
        <v>60</v>
      </c>
      <c r="I109" s="212"/>
      <c r="J109" s="208"/>
      <c r="K109" s="208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166</v>
      </c>
      <c r="AU109" s="217" t="s">
        <v>152</v>
      </c>
      <c r="AV109" s="11" t="s">
        <v>152</v>
      </c>
      <c r="AW109" s="11" t="s">
        <v>35</v>
      </c>
      <c r="AX109" s="11" t="s">
        <v>72</v>
      </c>
      <c r="AY109" s="217" t="s">
        <v>144</v>
      </c>
    </row>
    <row r="110" spans="2:65" s="12" customFormat="1" ht="13.5">
      <c r="B110" s="218"/>
      <c r="C110" s="219"/>
      <c r="D110" s="204" t="s">
        <v>166</v>
      </c>
      <c r="E110" s="220" t="s">
        <v>21</v>
      </c>
      <c r="F110" s="221" t="s">
        <v>168</v>
      </c>
      <c r="G110" s="219"/>
      <c r="H110" s="220" t="s">
        <v>21</v>
      </c>
      <c r="I110" s="222"/>
      <c r="J110" s="219"/>
      <c r="K110" s="219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166</v>
      </c>
      <c r="AU110" s="227" t="s">
        <v>152</v>
      </c>
      <c r="AV110" s="12" t="s">
        <v>80</v>
      </c>
      <c r="AW110" s="12" t="s">
        <v>35</v>
      </c>
      <c r="AX110" s="12" t="s">
        <v>72</v>
      </c>
      <c r="AY110" s="227" t="s">
        <v>144</v>
      </c>
    </row>
    <row r="111" spans="2:65" s="13" customFormat="1" ht="13.5">
      <c r="B111" s="228"/>
      <c r="C111" s="229"/>
      <c r="D111" s="204" t="s">
        <v>166</v>
      </c>
      <c r="E111" s="230" t="s">
        <v>21</v>
      </c>
      <c r="F111" s="231" t="s">
        <v>169</v>
      </c>
      <c r="G111" s="229"/>
      <c r="H111" s="232">
        <v>60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166</v>
      </c>
      <c r="AU111" s="238" t="s">
        <v>152</v>
      </c>
      <c r="AV111" s="13" t="s">
        <v>151</v>
      </c>
      <c r="AW111" s="13" t="s">
        <v>35</v>
      </c>
      <c r="AX111" s="13" t="s">
        <v>80</v>
      </c>
      <c r="AY111" s="238" t="s">
        <v>144</v>
      </c>
    </row>
    <row r="112" spans="2:65" s="1" customFormat="1" ht="38.25" customHeight="1">
      <c r="B112" s="41"/>
      <c r="C112" s="192" t="s">
        <v>151</v>
      </c>
      <c r="D112" s="192" t="s">
        <v>146</v>
      </c>
      <c r="E112" s="193" t="s">
        <v>170</v>
      </c>
      <c r="F112" s="194" t="s">
        <v>171</v>
      </c>
      <c r="G112" s="195" t="s">
        <v>163</v>
      </c>
      <c r="H112" s="196">
        <v>60</v>
      </c>
      <c r="I112" s="197"/>
      <c r="J112" s="198">
        <f>ROUND(I112*H112,2)</f>
        <v>0</v>
      </c>
      <c r="K112" s="194" t="s">
        <v>150</v>
      </c>
      <c r="L112" s="61"/>
      <c r="M112" s="199" t="s">
        <v>21</v>
      </c>
      <c r="N112" s="200" t="s">
        <v>44</v>
      </c>
      <c r="O112" s="42"/>
      <c r="P112" s="201">
        <f>O112*H112</f>
        <v>0</v>
      </c>
      <c r="Q112" s="201">
        <v>0</v>
      </c>
      <c r="R112" s="201">
        <f>Q112*H112</f>
        <v>0</v>
      </c>
      <c r="S112" s="201">
        <v>0.22</v>
      </c>
      <c r="T112" s="202">
        <f>S112*H112</f>
        <v>13.2</v>
      </c>
      <c r="AR112" s="24" t="s">
        <v>151</v>
      </c>
      <c r="AT112" s="24" t="s">
        <v>146</v>
      </c>
      <c r="AU112" s="24" t="s">
        <v>152</v>
      </c>
      <c r="AY112" s="24" t="s">
        <v>144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4" t="s">
        <v>152</v>
      </c>
      <c r="BK112" s="203">
        <f>ROUND(I112*H112,2)</f>
        <v>0</v>
      </c>
      <c r="BL112" s="24" t="s">
        <v>151</v>
      </c>
      <c r="BM112" s="24" t="s">
        <v>172</v>
      </c>
    </row>
    <row r="113" spans="2:65" s="1" customFormat="1" ht="405">
      <c r="B113" s="41"/>
      <c r="C113" s="63"/>
      <c r="D113" s="204" t="s">
        <v>154</v>
      </c>
      <c r="E113" s="63"/>
      <c r="F113" s="205" t="s">
        <v>165</v>
      </c>
      <c r="G113" s="63"/>
      <c r="H113" s="63"/>
      <c r="I113" s="163"/>
      <c r="J113" s="63"/>
      <c r="K113" s="63"/>
      <c r="L113" s="61"/>
      <c r="M113" s="206"/>
      <c r="N113" s="42"/>
      <c r="O113" s="42"/>
      <c r="P113" s="42"/>
      <c r="Q113" s="42"/>
      <c r="R113" s="42"/>
      <c r="S113" s="42"/>
      <c r="T113" s="78"/>
      <c r="AT113" s="24" t="s">
        <v>154</v>
      </c>
      <c r="AU113" s="24" t="s">
        <v>152</v>
      </c>
    </row>
    <row r="114" spans="2:65" s="11" customFormat="1" ht="13.5">
      <c r="B114" s="207"/>
      <c r="C114" s="208"/>
      <c r="D114" s="204" t="s">
        <v>166</v>
      </c>
      <c r="E114" s="209" t="s">
        <v>21</v>
      </c>
      <c r="F114" s="210" t="s">
        <v>167</v>
      </c>
      <c r="G114" s="208"/>
      <c r="H114" s="211">
        <v>60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166</v>
      </c>
      <c r="AU114" s="217" t="s">
        <v>152</v>
      </c>
      <c r="AV114" s="11" t="s">
        <v>152</v>
      </c>
      <c r="AW114" s="11" t="s">
        <v>35</v>
      </c>
      <c r="AX114" s="11" t="s">
        <v>72</v>
      </c>
      <c r="AY114" s="217" t="s">
        <v>144</v>
      </c>
    </row>
    <row r="115" spans="2:65" s="12" customFormat="1" ht="13.5">
      <c r="B115" s="218"/>
      <c r="C115" s="219"/>
      <c r="D115" s="204" t="s">
        <v>166</v>
      </c>
      <c r="E115" s="220" t="s">
        <v>21</v>
      </c>
      <c r="F115" s="221" t="s">
        <v>168</v>
      </c>
      <c r="G115" s="219"/>
      <c r="H115" s="220" t="s">
        <v>21</v>
      </c>
      <c r="I115" s="222"/>
      <c r="J115" s="219"/>
      <c r="K115" s="219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166</v>
      </c>
      <c r="AU115" s="227" t="s">
        <v>152</v>
      </c>
      <c r="AV115" s="12" t="s">
        <v>80</v>
      </c>
      <c r="AW115" s="12" t="s">
        <v>35</v>
      </c>
      <c r="AX115" s="12" t="s">
        <v>72</v>
      </c>
      <c r="AY115" s="227" t="s">
        <v>144</v>
      </c>
    </row>
    <row r="116" spans="2:65" s="13" customFormat="1" ht="13.5">
      <c r="B116" s="228"/>
      <c r="C116" s="229"/>
      <c r="D116" s="204" t="s">
        <v>166</v>
      </c>
      <c r="E116" s="230" t="s">
        <v>21</v>
      </c>
      <c r="F116" s="231" t="s">
        <v>169</v>
      </c>
      <c r="G116" s="229"/>
      <c r="H116" s="232">
        <v>60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166</v>
      </c>
      <c r="AU116" s="238" t="s">
        <v>152</v>
      </c>
      <c r="AV116" s="13" t="s">
        <v>151</v>
      </c>
      <c r="AW116" s="13" t="s">
        <v>35</v>
      </c>
      <c r="AX116" s="13" t="s">
        <v>80</v>
      </c>
      <c r="AY116" s="238" t="s">
        <v>144</v>
      </c>
    </row>
    <row r="117" spans="2:65" s="1" customFormat="1" ht="38.25" customHeight="1">
      <c r="B117" s="41"/>
      <c r="C117" s="192" t="s">
        <v>173</v>
      </c>
      <c r="D117" s="192" t="s">
        <v>146</v>
      </c>
      <c r="E117" s="193" t="s">
        <v>174</v>
      </c>
      <c r="F117" s="194" t="s">
        <v>175</v>
      </c>
      <c r="G117" s="195" t="s">
        <v>176</v>
      </c>
      <c r="H117" s="196">
        <v>12</v>
      </c>
      <c r="I117" s="197"/>
      <c r="J117" s="198">
        <f>ROUND(I117*H117,2)</f>
        <v>0</v>
      </c>
      <c r="K117" s="194" t="s">
        <v>150</v>
      </c>
      <c r="L117" s="61"/>
      <c r="M117" s="199" t="s">
        <v>21</v>
      </c>
      <c r="N117" s="200" t="s">
        <v>44</v>
      </c>
      <c r="O117" s="42"/>
      <c r="P117" s="201">
        <f>O117*H117</f>
        <v>0</v>
      </c>
      <c r="Q117" s="201">
        <v>0</v>
      </c>
      <c r="R117" s="201">
        <f>Q117*H117</f>
        <v>0</v>
      </c>
      <c r="S117" s="201">
        <v>0.20499999999999999</v>
      </c>
      <c r="T117" s="202">
        <f>S117*H117</f>
        <v>2.46</v>
      </c>
      <c r="AR117" s="24" t="s">
        <v>151</v>
      </c>
      <c r="AT117" s="24" t="s">
        <v>146</v>
      </c>
      <c r="AU117" s="24" t="s">
        <v>152</v>
      </c>
      <c r="AY117" s="24" t="s">
        <v>144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4" t="s">
        <v>152</v>
      </c>
      <c r="BK117" s="203">
        <f>ROUND(I117*H117,2)</f>
        <v>0</v>
      </c>
      <c r="BL117" s="24" t="s">
        <v>151</v>
      </c>
      <c r="BM117" s="24" t="s">
        <v>177</v>
      </c>
    </row>
    <row r="118" spans="2:65" s="1" customFormat="1" ht="243">
      <c r="B118" s="41"/>
      <c r="C118" s="63"/>
      <c r="D118" s="204" t="s">
        <v>154</v>
      </c>
      <c r="E118" s="63"/>
      <c r="F118" s="205" t="s">
        <v>178</v>
      </c>
      <c r="G118" s="63"/>
      <c r="H118" s="63"/>
      <c r="I118" s="163"/>
      <c r="J118" s="63"/>
      <c r="K118" s="63"/>
      <c r="L118" s="61"/>
      <c r="M118" s="206"/>
      <c r="N118" s="42"/>
      <c r="O118" s="42"/>
      <c r="P118" s="42"/>
      <c r="Q118" s="42"/>
      <c r="R118" s="42"/>
      <c r="S118" s="42"/>
      <c r="T118" s="78"/>
      <c r="AT118" s="24" t="s">
        <v>154</v>
      </c>
      <c r="AU118" s="24" t="s">
        <v>152</v>
      </c>
    </row>
    <row r="119" spans="2:65" s="11" customFormat="1" ht="13.5">
      <c r="B119" s="207"/>
      <c r="C119" s="208"/>
      <c r="D119" s="204" t="s">
        <v>166</v>
      </c>
      <c r="E119" s="209" t="s">
        <v>21</v>
      </c>
      <c r="F119" s="210" t="s">
        <v>179</v>
      </c>
      <c r="G119" s="208"/>
      <c r="H119" s="211">
        <v>12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166</v>
      </c>
      <c r="AU119" s="217" t="s">
        <v>152</v>
      </c>
      <c r="AV119" s="11" t="s">
        <v>152</v>
      </c>
      <c r="AW119" s="11" t="s">
        <v>35</v>
      </c>
      <c r="AX119" s="11" t="s">
        <v>72</v>
      </c>
      <c r="AY119" s="217" t="s">
        <v>144</v>
      </c>
    </row>
    <row r="120" spans="2:65" s="13" customFormat="1" ht="13.5">
      <c r="B120" s="228"/>
      <c r="C120" s="229"/>
      <c r="D120" s="204" t="s">
        <v>166</v>
      </c>
      <c r="E120" s="230" t="s">
        <v>21</v>
      </c>
      <c r="F120" s="231" t="s">
        <v>169</v>
      </c>
      <c r="G120" s="229"/>
      <c r="H120" s="232">
        <v>12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166</v>
      </c>
      <c r="AU120" s="238" t="s">
        <v>152</v>
      </c>
      <c r="AV120" s="13" t="s">
        <v>151</v>
      </c>
      <c r="AW120" s="13" t="s">
        <v>35</v>
      </c>
      <c r="AX120" s="13" t="s">
        <v>80</v>
      </c>
      <c r="AY120" s="238" t="s">
        <v>144</v>
      </c>
    </row>
    <row r="121" spans="2:65" s="1" customFormat="1" ht="38.25" customHeight="1">
      <c r="B121" s="41"/>
      <c r="C121" s="192" t="s">
        <v>180</v>
      </c>
      <c r="D121" s="192" t="s">
        <v>146</v>
      </c>
      <c r="E121" s="193" t="s">
        <v>181</v>
      </c>
      <c r="F121" s="194" t="s">
        <v>182</v>
      </c>
      <c r="G121" s="195" t="s">
        <v>183</v>
      </c>
      <c r="H121" s="196">
        <v>10.8</v>
      </c>
      <c r="I121" s="197"/>
      <c r="J121" s="198">
        <f>ROUND(I121*H121,2)</f>
        <v>0</v>
      </c>
      <c r="K121" s="194" t="s">
        <v>150</v>
      </c>
      <c r="L121" s="61"/>
      <c r="M121" s="199" t="s">
        <v>21</v>
      </c>
      <c r="N121" s="200" t="s">
        <v>44</v>
      </c>
      <c r="O121" s="42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24" t="s">
        <v>151</v>
      </c>
      <c r="AT121" s="24" t="s">
        <v>146</v>
      </c>
      <c r="AU121" s="24" t="s">
        <v>152</v>
      </c>
      <c r="AY121" s="24" t="s">
        <v>144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4" t="s">
        <v>152</v>
      </c>
      <c r="BK121" s="203">
        <f>ROUND(I121*H121,2)</f>
        <v>0</v>
      </c>
      <c r="BL121" s="24" t="s">
        <v>151</v>
      </c>
      <c r="BM121" s="24" t="s">
        <v>184</v>
      </c>
    </row>
    <row r="122" spans="2:65" s="1" customFormat="1" ht="391.5">
      <c r="B122" s="41"/>
      <c r="C122" s="63"/>
      <c r="D122" s="204" t="s">
        <v>154</v>
      </c>
      <c r="E122" s="63"/>
      <c r="F122" s="205" t="s">
        <v>185</v>
      </c>
      <c r="G122" s="63"/>
      <c r="H122" s="63"/>
      <c r="I122" s="163"/>
      <c r="J122" s="63"/>
      <c r="K122" s="63"/>
      <c r="L122" s="61"/>
      <c r="M122" s="206"/>
      <c r="N122" s="42"/>
      <c r="O122" s="42"/>
      <c r="P122" s="42"/>
      <c r="Q122" s="42"/>
      <c r="R122" s="42"/>
      <c r="S122" s="42"/>
      <c r="T122" s="78"/>
      <c r="AT122" s="24" t="s">
        <v>154</v>
      </c>
      <c r="AU122" s="24" t="s">
        <v>152</v>
      </c>
    </row>
    <row r="123" spans="2:65" s="11" customFormat="1" ht="13.5">
      <c r="B123" s="207"/>
      <c r="C123" s="208"/>
      <c r="D123" s="204" t="s">
        <v>166</v>
      </c>
      <c r="E123" s="209" t="s">
        <v>21</v>
      </c>
      <c r="F123" s="210" t="s">
        <v>186</v>
      </c>
      <c r="G123" s="208"/>
      <c r="H123" s="211">
        <v>10.8</v>
      </c>
      <c r="I123" s="212"/>
      <c r="J123" s="208"/>
      <c r="K123" s="208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166</v>
      </c>
      <c r="AU123" s="217" t="s">
        <v>152</v>
      </c>
      <c r="AV123" s="11" t="s">
        <v>152</v>
      </c>
      <c r="AW123" s="11" t="s">
        <v>35</v>
      </c>
      <c r="AX123" s="11" t="s">
        <v>72</v>
      </c>
      <c r="AY123" s="217" t="s">
        <v>144</v>
      </c>
    </row>
    <row r="124" spans="2:65" s="13" customFormat="1" ht="13.5">
      <c r="B124" s="228"/>
      <c r="C124" s="229"/>
      <c r="D124" s="204" t="s">
        <v>166</v>
      </c>
      <c r="E124" s="230" t="s">
        <v>21</v>
      </c>
      <c r="F124" s="231" t="s">
        <v>169</v>
      </c>
      <c r="G124" s="229"/>
      <c r="H124" s="232">
        <v>10.8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166</v>
      </c>
      <c r="AU124" s="238" t="s">
        <v>152</v>
      </c>
      <c r="AV124" s="13" t="s">
        <v>151</v>
      </c>
      <c r="AW124" s="13" t="s">
        <v>35</v>
      </c>
      <c r="AX124" s="13" t="s">
        <v>80</v>
      </c>
      <c r="AY124" s="238" t="s">
        <v>144</v>
      </c>
    </row>
    <row r="125" spans="2:65" s="1" customFormat="1" ht="38.25" customHeight="1">
      <c r="B125" s="41"/>
      <c r="C125" s="192" t="s">
        <v>187</v>
      </c>
      <c r="D125" s="192" t="s">
        <v>146</v>
      </c>
      <c r="E125" s="193" t="s">
        <v>188</v>
      </c>
      <c r="F125" s="194" t="s">
        <v>189</v>
      </c>
      <c r="G125" s="195" t="s">
        <v>183</v>
      </c>
      <c r="H125" s="196">
        <v>10.8</v>
      </c>
      <c r="I125" s="197"/>
      <c r="J125" s="198">
        <f>ROUND(I125*H125,2)</f>
        <v>0</v>
      </c>
      <c r="K125" s="194" t="s">
        <v>150</v>
      </c>
      <c r="L125" s="61"/>
      <c r="M125" s="199" t="s">
        <v>21</v>
      </c>
      <c r="N125" s="200" t="s">
        <v>44</v>
      </c>
      <c r="O125" s="4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4" t="s">
        <v>151</v>
      </c>
      <c r="AT125" s="24" t="s">
        <v>146</v>
      </c>
      <c r="AU125" s="24" t="s">
        <v>152</v>
      </c>
      <c r="AY125" s="24" t="s">
        <v>144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4" t="s">
        <v>152</v>
      </c>
      <c r="BK125" s="203">
        <f>ROUND(I125*H125,2)</f>
        <v>0</v>
      </c>
      <c r="BL125" s="24" t="s">
        <v>151</v>
      </c>
      <c r="BM125" s="24" t="s">
        <v>190</v>
      </c>
    </row>
    <row r="126" spans="2:65" s="1" customFormat="1" ht="391.5">
      <c r="B126" s="41"/>
      <c r="C126" s="63"/>
      <c r="D126" s="204" t="s">
        <v>154</v>
      </c>
      <c r="E126" s="63"/>
      <c r="F126" s="205" t="s">
        <v>185</v>
      </c>
      <c r="G126" s="63"/>
      <c r="H126" s="63"/>
      <c r="I126" s="163"/>
      <c r="J126" s="63"/>
      <c r="K126" s="63"/>
      <c r="L126" s="61"/>
      <c r="M126" s="206"/>
      <c r="N126" s="42"/>
      <c r="O126" s="42"/>
      <c r="P126" s="42"/>
      <c r="Q126" s="42"/>
      <c r="R126" s="42"/>
      <c r="S126" s="42"/>
      <c r="T126" s="78"/>
      <c r="AT126" s="24" t="s">
        <v>154</v>
      </c>
      <c r="AU126" s="24" t="s">
        <v>152</v>
      </c>
    </row>
    <row r="127" spans="2:65" s="11" customFormat="1" ht="13.5">
      <c r="B127" s="207"/>
      <c r="C127" s="208"/>
      <c r="D127" s="204" t="s">
        <v>166</v>
      </c>
      <c r="E127" s="209" t="s">
        <v>21</v>
      </c>
      <c r="F127" s="210" t="s">
        <v>191</v>
      </c>
      <c r="G127" s="208"/>
      <c r="H127" s="211">
        <v>10.8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166</v>
      </c>
      <c r="AU127" s="217" t="s">
        <v>152</v>
      </c>
      <c r="AV127" s="11" t="s">
        <v>152</v>
      </c>
      <c r="AW127" s="11" t="s">
        <v>35</v>
      </c>
      <c r="AX127" s="11" t="s">
        <v>72</v>
      </c>
      <c r="AY127" s="217" t="s">
        <v>144</v>
      </c>
    </row>
    <row r="128" spans="2:65" s="13" customFormat="1" ht="13.5">
      <c r="B128" s="228"/>
      <c r="C128" s="229"/>
      <c r="D128" s="204" t="s">
        <v>166</v>
      </c>
      <c r="E128" s="230" t="s">
        <v>21</v>
      </c>
      <c r="F128" s="231" t="s">
        <v>169</v>
      </c>
      <c r="G128" s="229"/>
      <c r="H128" s="232">
        <v>10.8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166</v>
      </c>
      <c r="AU128" s="238" t="s">
        <v>152</v>
      </c>
      <c r="AV128" s="13" t="s">
        <v>151</v>
      </c>
      <c r="AW128" s="13" t="s">
        <v>35</v>
      </c>
      <c r="AX128" s="13" t="s">
        <v>80</v>
      </c>
      <c r="AY128" s="238" t="s">
        <v>144</v>
      </c>
    </row>
    <row r="129" spans="2:65" s="1" customFormat="1" ht="25.5" customHeight="1">
      <c r="B129" s="41"/>
      <c r="C129" s="192" t="s">
        <v>192</v>
      </c>
      <c r="D129" s="192" t="s">
        <v>146</v>
      </c>
      <c r="E129" s="193" t="s">
        <v>193</v>
      </c>
      <c r="F129" s="194" t="s">
        <v>194</v>
      </c>
      <c r="G129" s="195" t="s">
        <v>183</v>
      </c>
      <c r="H129" s="196">
        <v>21.271000000000001</v>
      </c>
      <c r="I129" s="197"/>
      <c r="J129" s="198">
        <f>ROUND(I129*H129,2)</f>
        <v>0</v>
      </c>
      <c r="K129" s="194" t="s">
        <v>150</v>
      </c>
      <c r="L129" s="61"/>
      <c r="M129" s="199" t="s">
        <v>21</v>
      </c>
      <c r="N129" s="200" t="s">
        <v>44</v>
      </c>
      <c r="O129" s="4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24" t="s">
        <v>151</v>
      </c>
      <c r="AT129" s="24" t="s">
        <v>146</v>
      </c>
      <c r="AU129" s="24" t="s">
        <v>152</v>
      </c>
      <c r="AY129" s="24" t="s">
        <v>144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24" t="s">
        <v>152</v>
      </c>
      <c r="BK129" s="203">
        <f>ROUND(I129*H129,2)</f>
        <v>0</v>
      </c>
      <c r="BL129" s="24" t="s">
        <v>151</v>
      </c>
      <c r="BM129" s="24" t="s">
        <v>195</v>
      </c>
    </row>
    <row r="130" spans="2:65" s="1" customFormat="1" ht="324">
      <c r="B130" s="41"/>
      <c r="C130" s="63"/>
      <c r="D130" s="204" t="s">
        <v>154</v>
      </c>
      <c r="E130" s="63"/>
      <c r="F130" s="205" t="s">
        <v>196</v>
      </c>
      <c r="G130" s="63"/>
      <c r="H130" s="63"/>
      <c r="I130" s="163"/>
      <c r="J130" s="63"/>
      <c r="K130" s="63"/>
      <c r="L130" s="61"/>
      <c r="M130" s="206"/>
      <c r="N130" s="42"/>
      <c r="O130" s="42"/>
      <c r="P130" s="42"/>
      <c r="Q130" s="42"/>
      <c r="R130" s="42"/>
      <c r="S130" s="42"/>
      <c r="T130" s="78"/>
      <c r="AT130" s="24" t="s">
        <v>154</v>
      </c>
      <c r="AU130" s="24" t="s">
        <v>152</v>
      </c>
    </row>
    <row r="131" spans="2:65" s="11" customFormat="1" ht="13.5">
      <c r="B131" s="207"/>
      <c r="C131" s="208"/>
      <c r="D131" s="204" t="s">
        <v>166</v>
      </c>
      <c r="E131" s="209" t="s">
        <v>21</v>
      </c>
      <c r="F131" s="210" t="s">
        <v>197</v>
      </c>
      <c r="G131" s="208"/>
      <c r="H131" s="211">
        <v>18.059999999999999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166</v>
      </c>
      <c r="AU131" s="217" t="s">
        <v>152</v>
      </c>
      <c r="AV131" s="11" t="s">
        <v>152</v>
      </c>
      <c r="AW131" s="11" t="s">
        <v>35</v>
      </c>
      <c r="AX131" s="11" t="s">
        <v>72</v>
      </c>
      <c r="AY131" s="217" t="s">
        <v>144</v>
      </c>
    </row>
    <row r="132" spans="2:65" s="11" customFormat="1" ht="13.5">
      <c r="B132" s="207"/>
      <c r="C132" s="208"/>
      <c r="D132" s="204" t="s">
        <v>166</v>
      </c>
      <c r="E132" s="209" t="s">
        <v>21</v>
      </c>
      <c r="F132" s="210" t="s">
        <v>198</v>
      </c>
      <c r="G132" s="208"/>
      <c r="H132" s="211">
        <v>3.2109999999999999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166</v>
      </c>
      <c r="AU132" s="217" t="s">
        <v>152</v>
      </c>
      <c r="AV132" s="11" t="s">
        <v>152</v>
      </c>
      <c r="AW132" s="11" t="s">
        <v>35</v>
      </c>
      <c r="AX132" s="11" t="s">
        <v>72</v>
      </c>
      <c r="AY132" s="217" t="s">
        <v>144</v>
      </c>
    </row>
    <row r="133" spans="2:65" s="13" customFormat="1" ht="13.5">
      <c r="B133" s="228"/>
      <c r="C133" s="229"/>
      <c r="D133" s="204" t="s">
        <v>166</v>
      </c>
      <c r="E133" s="230" t="s">
        <v>21</v>
      </c>
      <c r="F133" s="231" t="s">
        <v>169</v>
      </c>
      <c r="G133" s="229"/>
      <c r="H133" s="232">
        <v>21.271000000000001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166</v>
      </c>
      <c r="AU133" s="238" t="s">
        <v>152</v>
      </c>
      <c r="AV133" s="13" t="s">
        <v>151</v>
      </c>
      <c r="AW133" s="13" t="s">
        <v>35</v>
      </c>
      <c r="AX133" s="13" t="s">
        <v>80</v>
      </c>
      <c r="AY133" s="238" t="s">
        <v>144</v>
      </c>
    </row>
    <row r="134" spans="2:65" s="1" customFormat="1" ht="25.5" customHeight="1">
      <c r="B134" s="41"/>
      <c r="C134" s="192" t="s">
        <v>199</v>
      </c>
      <c r="D134" s="192" t="s">
        <v>146</v>
      </c>
      <c r="E134" s="193" t="s">
        <v>200</v>
      </c>
      <c r="F134" s="194" t="s">
        <v>201</v>
      </c>
      <c r="G134" s="195" t="s">
        <v>183</v>
      </c>
      <c r="H134" s="196">
        <v>10.635999999999999</v>
      </c>
      <c r="I134" s="197"/>
      <c r="J134" s="198">
        <f>ROUND(I134*H134,2)</f>
        <v>0</v>
      </c>
      <c r="K134" s="194" t="s">
        <v>150</v>
      </c>
      <c r="L134" s="61"/>
      <c r="M134" s="199" t="s">
        <v>21</v>
      </c>
      <c r="N134" s="200" t="s">
        <v>44</v>
      </c>
      <c r="O134" s="4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24" t="s">
        <v>151</v>
      </c>
      <c r="AT134" s="24" t="s">
        <v>146</v>
      </c>
      <c r="AU134" s="24" t="s">
        <v>152</v>
      </c>
      <c r="AY134" s="24" t="s">
        <v>144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24" t="s">
        <v>152</v>
      </c>
      <c r="BK134" s="203">
        <f>ROUND(I134*H134,2)</f>
        <v>0</v>
      </c>
      <c r="BL134" s="24" t="s">
        <v>151</v>
      </c>
      <c r="BM134" s="24" t="s">
        <v>202</v>
      </c>
    </row>
    <row r="135" spans="2:65" s="1" customFormat="1" ht="324">
      <c r="B135" s="41"/>
      <c r="C135" s="63"/>
      <c r="D135" s="204" t="s">
        <v>154</v>
      </c>
      <c r="E135" s="63"/>
      <c r="F135" s="205" t="s">
        <v>196</v>
      </c>
      <c r="G135" s="63"/>
      <c r="H135" s="63"/>
      <c r="I135" s="163"/>
      <c r="J135" s="63"/>
      <c r="K135" s="63"/>
      <c r="L135" s="61"/>
      <c r="M135" s="206"/>
      <c r="N135" s="42"/>
      <c r="O135" s="42"/>
      <c r="P135" s="42"/>
      <c r="Q135" s="42"/>
      <c r="R135" s="42"/>
      <c r="S135" s="42"/>
      <c r="T135" s="78"/>
      <c r="AT135" s="24" t="s">
        <v>154</v>
      </c>
      <c r="AU135" s="24" t="s">
        <v>152</v>
      </c>
    </row>
    <row r="136" spans="2:65" s="11" customFormat="1" ht="13.5">
      <c r="B136" s="207"/>
      <c r="C136" s="208"/>
      <c r="D136" s="204" t="s">
        <v>166</v>
      </c>
      <c r="E136" s="209" t="s">
        <v>21</v>
      </c>
      <c r="F136" s="210" t="s">
        <v>203</v>
      </c>
      <c r="G136" s="208"/>
      <c r="H136" s="211">
        <v>10.635999999999999</v>
      </c>
      <c r="I136" s="212"/>
      <c r="J136" s="208"/>
      <c r="K136" s="208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166</v>
      </c>
      <c r="AU136" s="217" t="s">
        <v>152</v>
      </c>
      <c r="AV136" s="11" t="s">
        <v>152</v>
      </c>
      <c r="AW136" s="11" t="s">
        <v>35</v>
      </c>
      <c r="AX136" s="11" t="s">
        <v>72</v>
      </c>
      <c r="AY136" s="217" t="s">
        <v>144</v>
      </c>
    </row>
    <row r="137" spans="2:65" s="13" customFormat="1" ht="13.5">
      <c r="B137" s="228"/>
      <c r="C137" s="229"/>
      <c r="D137" s="204" t="s">
        <v>166</v>
      </c>
      <c r="E137" s="230" t="s">
        <v>21</v>
      </c>
      <c r="F137" s="231" t="s">
        <v>169</v>
      </c>
      <c r="G137" s="229"/>
      <c r="H137" s="232">
        <v>10.635999999999999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166</v>
      </c>
      <c r="AU137" s="238" t="s">
        <v>152</v>
      </c>
      <c r="AV137" s="13" t="s">
        <v>151</v>
      </c>
      <c r="AW137" s="13" t="s">
        <v>35</v>
      </c>
      <c r="AX137" s="13" t="s">
        <v>80</v>
      </c>
      <c r="AY137" s="238" t="s">
        <v>144</v>
      </c>
    </row>
    <row r="138" spans="2:65" s="1" customFormat="1" ht="25.5" customHeight="1">
      <c r="B138" s="41"/>
      <c r="C138" s="192" t="s">
        <v>204</v>
      </c>
      <c r="D138" s="192" t="s">
        <v>146</v>
      </c>
      <c r="E138" s="193" t="s">
        <v>205</v>
      </c>
      <c r="F138" s="194" t="s">
        <v>206</v>
      </c>
      <c r="G138" s="195" t="s">
        <v>183</v>
      </c>
      <c r="H138" s="196">
        <v>19.585000000000001</v>
      </c>
      <c r="I138" s="197"/>
      <c r="J138" s="198">
        <f>ROUND(I138*H138,2)</f>
        <v>0</v>
      </c>
      <c r="K138" s="194" t="s">
        <v>150</v>
      </c>
      <c r="L138" s="61"/>
      <c r="M138" s="199" t="s">
        <v>21</v>
      </c>
      <c r="N138" s="200" t="s">
        <v>44</v>
      </c>
      <c r="O138" s="4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24" t="s">
        <v>151</v>
      </c>
      <c r="AT138" s="24" t="s">
        <v>146</v>
      </c>
      <c r="AU138" s="24" t="s">
        <v>152</v>
      </c>
      <c r="AY138" s="24" t="s">
        <v>144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4" t="s">
        <v>152</v>
      </c>
      <c r="BK138" s="203">
        <f>ROUND(I138*H138,2)</f>
        <v>0</v>
      </c>
      <c r="BL138" s="24" t="s">
        <v>151</v>
      </c>
      <c r="BM138" s="24" t="s">
        <v>207</v>
      </c>
    </row>
    <row r="139" spans="2:65" s="1" customFormat="1" ht="310.5">
      <c r="B139" s="41"/>
      <c r="C139" s="63"/>
      <c r="D139" s="204" t="s">
        <v>154</v>
      </c>
      <c r="E139" s="63"/>
      <c r="F139" s="205" t="s">
        <v>208</v>
      </c>
      <c r="G139" s="63"/>
      <c r="H139" s="63"/>
      <c r="I139" s="163"/>
      <c r="J139" s="63"/>
      <c r="K139" s="63"/>
      <c r="L139" s="61"/>
      <c r="M139" s="206"/>
      <c r="N139" s="42"/>
      <c r="O139" s="42"/>
      <c r="P139" s="42"/>
      <c r="Q139" s="42"/>
      <c r="R139" s="42"/>
      <c r="S139" s="42"/>
      <c r="T139" s="78"/>
      <c r="AT139" s="24" t="s">
        <v>154</v>
      </c>
      <c r="AU139" s="24" t="s">
        <v>152</v>
      </c>
    </row>
    <row r="140" spans="2:65" s="11" customFormat="1" ht="13.5">
      <c r="B140" s="207"/>
      <c r="C140" s="208"/>
      <c r="D140" s="204" t="s">
        <v>166</v>
      </c>
      <c r="E140" s="209" t="s">
        <v>21</v>
      </c>
      <c r="F140" s="210" t="s">
        <v>209</v>
      </c>
      <c r="G140" s="208"/>
      <c r="H140" s="211">
        <v>2.4569999999999999</v>
      </c>
      <c r="I140" s="212"/>
      <c r="J140" s="208"/>
      <c r="K140" s="208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166</v>
      </c>
      <c r="AU140" s="217" t="s">
        <v>152</v>
      </c>
      <c r="AV140" s="11" t="s">
        <v>152</v>
      </c>
      <c r="AW140" s="11" t="s">
        <v>35</v>
      </c>
      <c r="AX140" s="11" t="s">
        <v>72</v>
      </c>
      <c r="AY140" s="217" t="s">
        <v>144</v>
      </c>
    </row>
    <row r="141" spans="2:65" s="11" customFormat="1" ht="13.5">
      <c r="B141" s="207"/>
      <c r="C141" s="208"/>
      <c r="D141" s="204" t="s">
        <v>166</v>
      </c>
      <c r="E141" s="209" t="s">
        <v>21</v>
      </c>
      <c r="F141" s="210" t="s">
        <v>210</v>
      </c>
      <c r="G141" s="208"/>
      <c r="H141" s="211">
        <v>3.18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166</v>
      </c>
      <c r="AU141" s="217" t="s">
        <v>152</v>
      </c>
      <c r="AV141" s="11" t="s">
        <v>152</v>
      </c>
      <c r="AW141" s="11" t="s">
        <v>35</v>
      </c>
      <c r="AX141" s="11" t="s">
        <v>72</v>
      </c>
      <c r="AY141" s="217" t="s">
        <v>144</v>
      </c>
    </row>
    <row r="142" spans="2:65" s="11" customFormat="1" ht="13.5">
      <c r="B142" s="207"/>
      <c r="C142" s="208"/>
      <c r="D142" s="204" t="s">
        <v>166</v>
      </c>
      <c r="E142" s="209" t="s">
        <v>21</v>
      </c>
      <c r="F142" s="210" t="s">
        <v>211</v>
      </c>
      <c r="G142" s="208"/>
      <c r="H142" s="211">
        <v>4.3879999999999999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166</v>
      </c>
      <c r="AU142" s="217" t="s">
        <v>152</v>
      </c>
      <c r="AV142" s="11" t="s">
        <v>152</v>
      </c>
      <c r="AW142" s="11" t="s">
        <v>35</v>
      </c>
      <c r="AX142" s="11" t="s">
        <v>72</v>
      </c>
      <c r="AY142" s="217" t="s">
        <v>144</v>
      </c>
    </row>
    <row r="143" spans="2:65" s="11" customFormat="1" ht="13.5">
      <c r="B143" s="207"/>
      <c r="C143" s="208"/>
      <c r="D143" s="204" t="s">
        <v>166</v>
      </c>
      <c r="E143" s="209" t="s">
        <v>21</v>
      </c>
      <c r="F143" s="210" t="s">
        <v>212</v>
      </c>
      <c r="G143" s="208"/>
      <c r="H143" s="211">
        <v>3.3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166</v>
      </c>
      <c r="AU143" s="217" t="s">
        <v>152</v>
      </c>
      <c r="AV143" s="11" t="s">
        <v>152</v>
      </c>
      <c r="AW143" s="11" t="s">
        <v>35</v>
      </c>
      <c r="AX143" s="11" t="s">
        <v>72</v>
      </c>
      <c r="AY143" s="217" t="s">
        <v>144</v>
      </c>
    </row>
    <row r="144" spans="2:65" s="12" customFormat="1" ht="13.5">
      <c r="B144" s="218"/>
      <c r="C144" s="219"/>
      <c r="D144" s="204" t="s">
        <v>166</v>
      </c>
      <c r="E144" s="220" t="s">
        <v>21</v>
      </c>
      <c r="F144" s="221" t="s">
        <v>213</v>
      </c>
      <c r="G144" s="219"/>
      <c r="H144" s="220" t="s">
        <v>21</v>
      </c>
      <c r="I144" s="222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166</v>
      </c>
      <c r="AU144" s="227" t="s">
        <v>152</v>
      </c>
      <c r="AV144" s="12" t="s">
        <v>80</v>
      </c>
      <c r="AW144" s="12" t="s">
        <v>35</v>
      </c>
      <c r="AX144" s="12" t="s">
        <v>72</v>
      </c>
      <c r="AY144" s="227" t="s">
        <v>144</v>
      </c>
    </row>
    <row r="145" spans="2:65" s="14" customFormat="1" ht="13.5">
      <c r="B145" s="239"/>
      <c r="C145" s="240"/>
      <c r="D145" s="204" t="s">
        <v>166</v>
      </c>
      <c r="E145" s="241" t="s">
        <v>21</v>
      </c>
      <c r="F145" s="242" t="s">
        <v>214</v>
      </c>
      <c r="G145" s="240"/>
      <c r="H145" s="243">
        <v>13.324999999999999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166</v>
      </c>
      <c r="AU145" s="249" t="s">
        <v>152</v>
      </c>
      <c r="AV145" s="14" t="s">
        <v>160</v>
      </c>
      <c r="AW145" s="14" t="s">
        <v>35</v>
      </c>
      <c r="AX145" s="14" t="s">
        <v>72</v>
      </c>
      <c r="AY145" s="249" t="s">
        <v>144</v>
      </c>
    </row>
    <row r="146" spans="2:65" s="11" customFormat="1" ht="13.5">
      <c r="B146" s="207"/>
      <c r="C146" s="208"/>
      <c r="D146" s="204" t="s">
        <v>166</v>
      </c>
      <c r="E146" s="209" t="s">
        <v>21</v>
      </c>
      <c r="F146" s="210" t="s">
        <v>215</v>
      </c>
      <c r="G146" s="208"/>
      <c r="H146" s="211">
        <v>2.8439999999999999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166</v>
      </c>
      <c r="AU146" s="217" t="s">
        <v>152</v>
      </c>
      <c r="AV146" s="11" t="s">
        <v>152</v>
      </c>
      <c r="AW146" s="11" t="s">
        <v>35</v>
      </c>
      <c r="AX146" s="11" t="s">
        <v>72</v>
      </c>
      <c r="AY146" s="217" t="s">
        <v>144</v>
      </c>
    </row>
    <row r="147" spans="2:65" s="11" customFormat="1" ht="13.5">
      <c r="B147" s="207"/>
      <c r="C147" s="208"/>
      <c r="D147" s="204" t="s">
        <v>166</v>
      </c>
      <c r="E147" s="209" t="s">
        <v>21</v>
      </c>
      <c r="F147" s="210" t="s">
        <v>216</v>
      </c>
      <c r="G147" s="208"/>
      <c r="H147" s="211">
        <v>1.161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166</v>
      </c>
      <c r="AU147" s="217" t="s">
        <v>152</v>
      </c>
      <c r="AV147" s="11" t="s">
        <v>152</v>
      </c>
      <c r="AW147" s="11" t="s">
        <v>35</v>
      </c>
      <c r="AX147" s="11" t="s">
        <v>72</v>
      </c>
      <c r="AY147" s="217" t="s">
        <v>144</v>
      </c>
    </row>
    <row r="148" spans="2:65" s="11" customFormat="1" ht="13.5">
      <c r="B148" s="207"/>
      <c r="C148" s="208"/>
      <c r="D148" s="204" t="s">
        <v>166</v>
      </c>
      <c r="E148" s="209" t="s">
        <v>21</v>
      </c>
      <c r="F148" s="210" t="s">
        <v>217</v>
      </c>
      <c r="G148" s="208"/>
      <c r="H148" s="211">
        <v>0.83699999999999997</v>
      </c>
      <c r="I148" s="212"/>
      <c r="J148" s="208"/>
      <c r="K148" s="208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166</v>
      </c>
      <c r="AU148" s="217" t="s">
        <v>152</v>
      </c>
      <c r="AV148" s="11" t="s">
        <v>152</v>
      </c>
      <c r="AW148" s="11" t="s">
        <v>35</v>
      </c>
      <c r="AX148" s="11" t="s">
        <v>72</v>
      </c>
      <c r="AY148" s="217" t="s">
        <v>144</v>
      </c>
    </row>
    <row r="149" spans="2:65" s="11" customFormat="1" ht="13.5">
      <c r="B149" s="207"/>
      <c r="C149" s="208"/>
      <c r="D149" s="204" t="s">
        <v>166</v>
      </c>
      <c r="E149" s="209" t="s">
        <v>21</v>
      </c>
      <c r="F149" s="210" t="s">
        <v>218</v>
      </c>
      <c r="G149" s="208"/>
      <c r="H149" s="211">
        <v>0.68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166</v>
      </c>
      <c r="AU149" s="217" t="s">
        <v>152</v>
      </c>
      <c r="AV149" s="11" t="s">
        <v>152</v>
      </c>
      <c r="AW149" s="11" t="s">
        <v>35</v>
      </c>
      <c r="AX149" s="11" t="s">
        <v>72</v>
      </c>
      <c r="AY149" s="217" t="s">
        <v>144</v>
      </c>
    </row>
    <row r="150" spans="2:65" s="11" customFormat="1" ht="13.5">
      <c r="B150" s="207"/>
      <c r="C150" s="208"/>
      <c r="D150" s="204" t="s">
        <v>166</v>
      </c>
      <c r="E150" s="209" t="s">
        <v>21</v>
      </c>
      <c r="F150" s="210" t="s">
        <v>219</v>
      </c>
      <c r="G150" s="208"/>
      <c r="H150" s="211">
        <v>0.73799999999999999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166</v>
      </c>
      <c r="AU150" s="217" t="s">
        <v>152</v>
      </c>
      <c r="AV150" s="11" t="s">
        <v>152</v>
      </c>
      <c r="AW150" s="11" t="s">
        <v>35</v>
      </c>
      <c r="AX150" s="11" t="s">
        <v>72</v>
      </c>
      <c r="AY150" s="217" t="s">
        <v>144</v>
      </c>
    </row>
    <row r="151" spans="2:65" s="12" customFormat="1" ht="13.5">
      <c r="B151" s="218"/>
      <c r="C151" s="219"/>
      <c r="D151" s="204" t="s">
        <v>166</v>
      </c>
      <c r="E151" s="220" t="s">
        <v>21</v>
      </c>
      <c r="F151" s="221" t="s">
        <v>220</v>
      </c>
      <c r="G151" s="219"/>
      <c r="H151" s="220" t="s">
        <v>21</v>
      </c>
      <c r="I151" s="222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166</v>
      </c>
      <c r="AU151" s="227" t="s">
        <v>152</v>
      </c>
      <c r="AV151" s="12" t="s">
        <v>80</v>
      </c>
      <c r="AW151" s="12" t="s">
        <v>35</v>
      </c>
      <c r="AX151" s="12" t="s">
        <v>72</v>
      </c>
      <c r="AY151" s="227" t="s">
        <v>144</v>
      </c>
    </row>
    <row r="152" spans="2:65" s="14" customFormat="1" ht="13.5">
      <c r="B152" s="239"/>
      <c r="C152" s="240"/>
      <c r="D152" s="204" t="s">
        <v>166</v>
      </c>
      <c r="E152" s="241" t="s">
        <v>21</v>
      </c>
      <c r="F152" s="242" t="s">
        <v>214</v>
      </c>
      <c r="G152" s="240"/>
      <c r="H152" s="243">
        <v>6.26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166</v>
      </c>
      <c r="AU152" s="249" t="s">
        <v>152</v>
      </c>
      <c r="AV152" s="14" t="s">
        <v>160</v>
      </c>
      <c r="AW152" s="14" t="s">
        <v>35</v>
      </c>
      <c r="AX152" s="14" t="s">
        <v>72</v>
      </c>
      <c r="AY152" s="249" t="s">
        <v>144</v>
      </c>
    </row>
    <row r="153" spans="2:65" s="13" customFormat="1" ht="13.5">
      <c r="B153" s="228"/>
      <c r="C153" s="229"/>
      <c r="D153" s="204" t="s">
        <v>166</v>
      </c>
      <c r="E153" s="230" t="s">
        <v>21</v>
      </c>
      <c r="F153" s="231" t="s">
        <v>169</v>
      </c>
      <c r="G153" s="229"/>
      <c r="H153" s="232">
        <v>19.585000000000001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166</v>
      </c>
      <c r="AU153" s="238" t="s">
        <v>152</v>
      </c>
      <c r="AV153" s="13" t="s">
        <v>151</v>
      </c>
      <c r="AW153" s="13" t="s">
        <v>35</v>
      </c>
      <c r="AX153" s="13" t="s">
        <v>80</v>
      </c>
      <c r="AY153" s="238" t="s">
        <v>144</v>
      </c>
    </row>
    <row r="154" spans="2:65" s="1" customFormat="1" ht="38.25" customHeight="1">
      <c r="B154" s="41"/>
      <c r="C154" s="192" t="s">
        <v>221</v>
      </c>
      <c r="D154" s="192" t="s">
        <v>146</v>
      </c>
      <c r="E154" s="193" t="s">
        <v>222</v>
      </c>
      <c r="F154" s="194" t="s">
        <v>223</v>
      </c>
      <c r="G154" s="195" t="s">
        <v>183</v>
      </c>
      <c r="H154" s="196">
        <v>9.7929999999999993</v>
      </c>
      <c r="I154" s="197"/>
      <c r="J154" s="198">
        <f>ROUND(I154*H154,2)</f>
        <v>0</v>
      </c>
      <c r="K154" s="194" t="s">
        <v>150</v>
      </c>
      <c r="L154" s="61"/>
      <c r="M154" s="199" t="s">
        <v>21</v>
      </c>
      <c r="N154" s="200" t="s">
        <v>44</v>
      </c>
      <c r="O154" s="4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AR154" s="24" t="s">
        <v>151</v>
      </c>
      <c r="AT154" s="24" t="s">
        <v>146</v>
      </c>
      <c r="AU154" s="24" t="s">
        <v>152</v>
      </c>
      <c r="AY154" s="24" t="s">
        <v>144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24" t="s">
        <v>152</v>
      </c>
      <c r="BK154" s="203">
        <f>ROUND(I154*H154,2)</f>
        <v>0</v>
      </c>
      <c r="BL154" s="24" t="s">
        <v>151</v>
      </c>
      <c r="BM154" s="24" t="s">
        <v>224</v>
      </c>
    </row>
    <row r="155" spans="2:65" s="1" customFormat="1" ht="310.5">
      <c r="B155" s="41"/>
      <c r="C155" s="63"/>
      <c r="D155" s="204" t="s">
        <v>154</v>
      </c>
      <c r="E155" s="63"/>
      <c r="F155" s="205" t="s">
        <v>208</v>
      </c>
      <c r="G155" s="63"/>
      <c r="H155" s="63"/>
      <c r="I155" s="163"/>
      <c r="J155" s="63"/>
      <c r="K155" s="63"/>
      <c r="L155" s="61"/>
      <c r="M155" s="206"/>
      <c r="N155" s="42"/>
      <c r="O155" s="42"/>
      <c r="P155" s="42"/>
      <c r="Q155" s="42"/>
      <c r="R155" s="42"/>
      <c r="S155" s="42"/>
      <c r="T155" s="78"/>
      <c r="AT155" s="24" t="s">
        <v>154</v>
      </c>
      <c r="AU155" s="24" t="s">
        <v>152</v>
      </c>
    </row>
    <row r="156" spans="2:65" s="11" customFormat="1" ht="13.5">
      <c r="B156" s="207"/>
      <c r="C156" s="208"/>
      <c r="D156" s="204" t="s">
        <v>166</v>
      </c>
      <c r="E156" s="209" t="s">
        <v>21</v>
      </c>
      <c r="F156" s="210" t="s">
        <v>225</v>
      </c>
      <c r="G156" s="208"/>
      <c r="H156" s="211">
        <v>9.7929999999999993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166</v>
      </c>
      <c r="AU156" s="217" t="s">
        <v>152</v>
      </c>
      <c r="AV156" s="11" t="s">
        <v>152</v>
      </c>
      <c r="AW156" s="11" t="s">
        <v>35</v>
      </c>
      <c r="AX156" s="11" t="s">
        <v>72</v>
      </c>
      <c r="AY156" s="217" t="s">
        <v>144</v>
      </c>
    </row>
    <row r="157" spans="2:65" s="13" customFormat="1" ht="13.5">
      <c r="B157" s="228"/>
      <c r="C157" s="229"/>
      <c r="D157" s="204" t="s">
        <v>166</v>
      </c>
      <c r="E157" s="230" t="s">
        <v>21</v>
      </c>
      <c r="F157" s="231" t="s">
        <v>169</v>
      </c>
      <c r="G157" s="229"/>
      <c r="H157" s="232">
        <v>9.7929999999999993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166</v>
      </c>
      <c r="AU157" s="238" t="s">
        <v>152</v>
      </c>
      <c r="AV157" s="13" t="s">
        <v>151</v>
      </c>
      <c r="AW157" s="13" t="s">
        <v>35</v>
      </c>
      <c r="AX157" s="13" t="s">
        <v>80</v>
      </c>
      <c r="AY157" s="238" t="s">
        <v>144</v>
      </c>
    </row>
    <row r="158" spans="2:65" s="1" customFormat="1" ht="38.25" customHeight="1">
      <c r="B158" s="41"/>
      <c r="C158" s="192" t="s">
        <v>179</v>
      </c>
      <c r="D158" s="192" t="s">
        <v>146</v>
      </c>
      <c r="E158" s="193" t="s">
        <v>226</v>
      </c>
      <c r="F158" s="194" t="s">
        <v>227</v>
      </c>
      <c r="G158" s="195" t="s">
        <v>149</v>
      </c>
      <c r="H158" s="196">
        <v>1</v>
      </c>
      <c r="I158" s="197"/>
      <c r="J158" s="198">
        <f>ROUND(I158*H158,2)</f>
        <v>0</v>
      </c>
      <c r="K158" s="194" t="s">
        <v>150</v>
      </c>
      <c r="L158" s="61"/>
      <c r="M158" s="199" t="s">
        <v>21</v>
      </c>
      <c r="N158" s="200" t="s">
        <v>44</v>
      </c>
      <c r="O158" s="4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24" t="s">
        <v>151</v>
      </c>
      <c r="AT158" s="24" t="s">
        <v>146</v>
      </c>
      <c r="AU158" s="24" t="s">
        <v>152</v>
      </c>
      <c r="AY158" s="24" t="s">
        <v>144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24" t="s">
        <v>152</v>
      </c>
      <c r="BK158" s="203">
        <f>ROUND(I158*H158,2)</f>
        <v>0</v>
      </c>
      <c r="BL158" s="24" t="s">
        <v>151</v>
      </c>
      <c r="BM158" s="24" t="s">
        <v>228</v>
      </c>
    </row>
    <row r="159" spans="2:65" s="1" customFormat="1" ht="54">
      <c r="B159" s="41"/>
      <c r="C159" s="63"/>
      <c r="D159" s="204" t="s">
        <v>154</v>
      </c>
      <c r="E159" s="63"/>
      <c r="F159" s="205" t="s">
        <v>229</v>
      </c>
      <c r="G159" s="63"/>
      <c r="H159" s="63"/>
      <c r="I159" s="163"/>
      <c r="J159" s="63"/>
      <c r="K159" s="63"/>
      <c r="L159" s="61"/>
      <c r="M159" s="206"/>
      <c r="N159" s="42"/>
      <c r="O159" s="42"/>
      <c r="P159" s="42"/>
      <c r="Q159" s="42"/>
      <c r="R159" s="42"/>
      <c r="S159" s="42"/>
      <c r="T159" s="78"/>
      <c r="AT159" s="24" t="s">
        <v>154</v>
      </c>
      <c r="AU159" s="24" t="s">
        <v>152</v>
      </c>
    </row>
    <row r="160" spans="2:65" s="1" customFormat="1" ht="38.25" customHeight="1">
      <c r="B160" s="41"/>
      <c r="C160" s="192" t="s">
        <v>230</v>
      </c>
      <c r="D160" s="192" t="s">
        <v>146</v>
      </c>
      <c r="E160" s="193" t="s">
        <v>231</v>
      </c>
      <c r="F160" s="194" t="s">
        <v>232</v>
      </c>
      <c r="G160" s="195" t="s">
        <v>149</v>
      </c>
      <c r="H160" s="196">
        <v>1</v>
      </c>
      <c r="I160" s="197"/>
      <c r="J160" s="198">
        <f>ROUND(I160*H160,2)</f>
        <v>0</v>
      </c>
      <c r="K160" s="194" t="s">
        <v>150</v>
      </c>
      <c r="L160" s="61"/>
      <c r="M160" s="199" t="s">
        <v>21</v>
      </c>
      <c r="N160" s="200" t="s">
        <v>44</v>
      </c>
      <c r="O160" s="4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24" t="s">
        <v>151</v>
      </c>
      <c r="AT160" s="24" t="s">
        <v>146</v>
      </c>
      <c r="AU160" s="24" t="s">
        <v>152</v>
      </c>
      <c r="AY160" s="24" t="s">
        <v>144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24" t="s">
        <v>152</v>
      </c>
      <c r="BK160" s="203">
        <f>ROUND(I160*H160,2)</f>
        <v>0</v>
      </c>
      <c r="BL160" s="24" t="s">
        <v>151</v>
      </c>
      <c r="BM160" s="24" t="s">
        <v>233</v>
      </c>
    </row>
    <row r="161" spans="2:65" s="1" customFormat="1" ht="54">
      <c r="B161" s="41"/>
      <c r="C161" s="63"/>
      <c r="D161" s="204" t="s">
        <v>154</v>
      </c>
      <c r="E161" s="63"/>
      <c r="F161" s="205" t="s">
        <v>229</v>
      </c>
      <c r="G161" s="63"/>
      <c r="H161" s="63"/>
      <c r="I161" s="163"/>
      <c r="J161" s="63"/>
      <c r="K161" s="63"/>
      <c r="L161" s="61"/>
      <c r="M161" s="206"/>
      <c r="N161" s="42"/>
      <c r="O161" s="42"/>
      <c r="P161" s="42"/>
      <c r="Q161" s="42"/>
      <c r="R161" s="42"/>
      <c r="S161" s="42"/>
      <c r="T161" s="78"/>
      <c r="AT161" s="24" t="s">
        <v>154</v>
      </c>
      <c r="AU161" s="24" t="s">
        <v>152</v>
      </c>
    </row>
    <row r="162" spans="2:65" s="1" customFormat="1" ht="25.5" customHeight="1">
      <c r="B162" s="41"/>
      <c r="C162" s="192" t="s">
        <v>234</v>
      </c>
      <c r="D162" s="192" t="s">
        <v>146</v>
      </c>
      <c r="E162" s="193" t="s">
        <v>235</v>
      </c>
      <c r="F162" s="194" t="s">
        <v>236</v>
      </c>
      <c r="G162" s="195" t="s">
        <v>149</v>
      </c>
      <c r="H162" s="196">
        <v>1</v>
      </c>
      <c r="I162" s="197"/>
      <c r="J162" s="198">
        <f>ROUND(I162*H162,2)</f>
        <v>0</v>
      </c>
      <c r="K162" s="194" t="s">
        <v>150</v>
      </c>
      <c r="L162" s="61"/>
      <c r="M162" s="199" t="s">
        <v>21</v>
      </c>
      <c r="N162" s="200" t="s">
        <v>44</v>
      </c>
      <c r="O162" s="4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AR162" s="24" t="s">
        <v>151</v>
      </c>
      <c r="AT162" s="24" t="s">
        <v>146</v>
      </c>
      <c r="AU162" s="24" t="s">
        <v>152</v>
      </c>
      <c r="AY162" s="24" t="s">
        <v>144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24" t="s">
        <v>152</v>
      </c>
      <c r="BK162" s="203">
        <f>ROUND(I162*H162,2)</f>
        <v>0</v>
      </c>
      <c r="BL162" s="24" t="s">
        <v>151</v>
      </c>
      <c r="BM162" s="24" t="s">
        <v>237</v>
      </c>
    </row>
    <row r="163" spans="2:65" s="1" customFormat="1" ht="54">
      <c r="B163" s="41"/>
      <c r="C163" s="63"/>
      <c r="D163" s="204" t="s">
        <v>154</v>
      </c>
      <c r="E163" s="63"/>
      <c r="F163" s="205" t="s">
        <v>229</v>
      </c>
      <c r="G163" s="63"/>
      <c r="H163" s="63"/>
      <c r="I163" s="163"/>
      <c r="J163" s="63"/>
      <c r="K163" s="63"/>
      <c r="L163" s="61"/>
      <c r="M163" s="206"/>
      <c r="N163" s="42"/>
      <c r="O163" s="42"/>
      <c r="P163" s="42"/>
      <c r="Q163" s="42"/>
      <c r="R163" s="42"/>
      <c r="S163" s="42"/>
      <c r="T163" s="78"/>
      <c r="AT163" s="24" t="s">
        <v>154</v>
      </c>
      <c r="AU163" s="24" t="s">
        <v>152</v>
      </c>
    </row>
    <row r="164" spans="2:65" s="1" customFormat="1" ht="38.25" customHeight="1">
      <c r="B164" s="41"/>
      <c r="C164" s="192" t="s">
        <v>10</v>
      </c>
      <c r="D164" s="192" t="s">
        <v>146</v>
      </c>
      <c r="E164" s="193" t="s">
        <v>238</v>
      </c>
      <c r="F164" s="194" t="s">
        <v>239</v>
      </c>
      <c r="G164" s="195" t="s">
        <v>149</v>
      </c>
      <c r="H164" s="196">
        <v>2</v>
      </c>
      <c r="I164" s="197"/>
      <c r="J164" s="198">
        <f>ROUND(I164*H164,2)</f>
        <v>0</v>
      </c>
      <c r="K164" s="194" t="s">
        <v>150</v>
      </c>
      <c r="L164" s="61"/>
      <c r="M164" s="199" t="s">
        <v>21</v>
      </c>
      <c r="N164" s="200" t="s">
        <v>44</v>
      </c>
      <c r="O164" s="4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AR164" s="24" t="s">
        <v>151</v>
      </c>
      <c r="AT164" s="24" t="s">
        <v>146</v>
      </c>
      <c r="AU164" s="24" t="s">
        <v>152</v>
      </c>
      <c r="AY164" s="24" t="s">
        <v>144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24" t="s">
        <v>152</v>
      </c>
      <c r="BK164" s="203">
        <f>ROUND(I164*H164,2)</f>
        <v>0</v>
      </c>
      <c r="BL164" s="24" t="s">
        <v>151</v>
      </c>
      <c r="BM164" s="24" t="s">
        <v>240</v>
      </c>
    </row>
    <row r="165" spans="2:65" s="1" customFormat="1" ht="54">
      <c r="B165" s="41"/>
      <c r="C165" s="63"/>
      <c r="D165" s="204" t="s">
        <v>154</v>
      </c>
      <c r="E165" s="63"/>
      <c r="F165" s="205" t="s">
        <v>229</v>
      </c>
      <c r="G165" s="63"/>
      <c r="H165" s="63"/>
      <c r="I165" s="163"/>
      <c r="J165" s="63"/>
      <c r="K165" s="63"/>
      <c r="L165" s="61"/>
      <c r="M165" s="206"/>
      <c r="N165" s="42"/>
      <c r="O165" s="42"/>
      <c r="P165" s="42"/>
      <c r="Q165" s="42"/>
      <c r="R165" s="42"/>
      <c r="S165" s="42"/>
      <c r="T165" s="78"/>
      <c r="AT165" s="24" t="s">
        <v>154</v>
      </c>
      <c r="AU165" s="24" t="s">
        <v>152</v>
      </c>
    </row>
    <row r="166" spans="2:65" s="11" customFormat="1" ht="13.5">
      <c r="B166" s="207"/>
      <c r="C166" s="208"/>
      <c r="D166" s="204" t="s">
        <v>166</v>
      </c>
      <c r="E166" s="209" t="s">
        <v>21</v>
      </c>
      <c r="F166" s="210" t="s">
        <v>241</v>
      </c>
      <c r="G166" s="208"/>
      <c r="H166" s="211">
        <v>2</v>
      </c>
      <c r="I166" s="212"/>
      <c r="J166" s="208"/>
      <c r="K166" s="208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166</v>
      </c>
      <c r="AU166" s="217" t="s">
        <v>152</v>
      </c>
      <c r="AV166" s="11" t="s">
        <v>152</v>
      </c>
      <c r="AW166" s="11" t="s">
        <v>35</v>
      </c>
      <c r="AX166" s="11" t="s">
        <v>72</v>
      </c>
      <c r="AY166" s="217" t="s">
        <v>144</v>
      </c>
    </row>
    <row r="167" spans="2:65" s="13" customFormat="1" ht="13.5">
      <c r="B167" s="228"/>
      <c r="C167" s="229"/>
      <c r="D167" s="204" t="s">
        <v>166</v>
      </c>
      <c r="E167" s="230" t="s">
        <v>21</v>
      </c>
      <c r="F167" s="231" t="s">
        <v>169</v>
      </c>
      <c r="G167" s="229"/>
      <c r="H167" s="232">
        <v>2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166</v>
      </c>
      <c r="AU167" s="238" t="s">
        <v>152</v>
      </c>
      <c r="AV167" s="13" t="s">
        <v>151</v>
      </c>
      <c r="AW167" s="13" t="s">
        <v>35</v>
      </c>
      <c r="AX167" s="13" t="s">
        <v>80</v>
      </c>
      <c r="AY167" s="238" t="s">
        <v>144</v>
      </c>
    </row>
    <row r="168" spans="2:65" s="1" customFormat="1" ht="38.25" customHeight="1">
      <c r="B168" s="41"/>
      <c r="C168" s="192" t="s">
        <v>242</v>
      </c>
      <c r="D168" s="192" t="s">
        <v>146</v>
      </c>
      <c r="E168" s="193" t="s">
        <v>243</v>
      </c>
      <c r="F168" s="194" t="s">
        <v>244</v>
      </c>
      <c r="G168" s="195" t="s">
        <v>149</v>
      </c>
      <c r="H168" s="196">
        <v>2</v>
      </c>
      <c r="I168" s="197"/>
      <c r="J168" s="198">
        <f>ROUND(I168*H168,2)</f>
        <v>0</v>
      </c>
      <c r="K168" s="194" t="s">
        <v>150</v>
      </c>
      <c r="L168" s="61"/>
      <c r="M168" s="199" t="s">
        <v>21</v>
      </c>
      <c r="N168" s="200" t="s">
        <v>44</v>
      </c>
      <c r="O168" s="4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AR168" s="24" t="s">
        <v>151</v>
      </c>
      <c r="AT168" s="24" t="s">
        <v>146</v>
      </c>
      <c r="AU168" s="24" t="s">
        <v>152</v>
      </c>
      <c r="AY168" s="24" t="s">
        <v>144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24" t="s">
        <v>152</v>
      </c>
      <c r="BK168" s="203">
        <f>ROUND(I168*H168,2)</f>
        <v>0</v>
      </c>
      <c r="BL168" s="24" t="s">
        <v>151</v>
      </c>
      <c r="BM168" s="24" t="s">
        <v>245</v>
      </c>
    </row>
    <row r="169" spans="2:65" s="1" customFormat="1" ht="54">
      <c r="B169" s="41"/>
      <c r="C169" s="63"/>
      <c r="D169" s="204" t="s">
        <v>154</v>
      </c>
      <c r="E169" s="63"/>
      <c r="F169" s="205" t="s">
        <v>229</v>
      </c>
      <c r="G169" s="63"/>
      <c r="H169" s="63"/>
      <c r="I169" s="163"/>
      <c r="J169" s="63"/>
      <c r="K169" s="63"/>
      <c r="L169" s="61"/>
      <c r="M169" s="206"/>
      <c r="N169" s="42"/>
      <c r="O169" s="42"/>
      <c r="P169" s="42"/>
      <c r="Q169" s="42"/>
      <c r="R169" s="42"/>
      <c r="S169" s="42"/>
      <c r="T169" s="78"/>
      <c r="AT169" s="24" t="s">
        <v>154</v>
      </c>
      <c r="AU169" s="24" t="s">
        <v>152</v>
      </c>
    </row>
    <row r="170" spans="2:65" s="11" customFormat="1" ht="13.5">
      <c r="B170" s="207"/>
      <c r="C170" s="208"/>
      <c r="D170" s="204" t="s">
        <v>166</v>
      </c>
      <c r="E170" s="209" t="s">
        <v>21</v>
      </c>
      <c r="F170" s="210" t="s">
        <v>241</v>
      </c>
      <c r="G170" s="208"/>
      <c r="H170" s="211">
        <v>2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166</v>
      </c>
      <c r="AU170" s="217" t="s">
        <v>152</v>
      </c>
      <c r="AV170" s="11" t="s">
        <v>152</v>
      </c>
      <c r="AW170" s="11" t="s">
        <v>35</v>
      </c>
      <c r="AX170" s="11" t="s">
        <v>72</v>
      </c>
      <c r="AY170" s="217" t="s">
        <v>144</v>
      </c>
    </row>
    <row r="171" spans="2:65" s="13" customFormat="1" ht="13.5">
      <c r="B171" s="228"/>
      <c r="C171" s="229"/>
      <c r="D171" s="204" t="s">
        <v>166</v>
      </c>
      <c r="E171" s="230" t="s">
        <v>21</v>
      </c>
      <c r="F171" s="231" t="s">
        <v>169</v>
      </c>
      <c r="G171" s="229"/>
      <c r="H171" s="232">
        <v>2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166</v>
      </c>
      <c r="AU171" s="238" t="s">
        <v>152</v>
      </c>
      <c r="AV171" s="13" t="s">
        <v>151</v>
      </c>
      <c r="AW171" s="13" t="s">
        <v>35</v>
      </c>
      <c r="AX171" s="13" t="s">
        <v>80</v>
      </c>
      <c r="AY171" s="238" t="s">
        <v>144</v>
      </c>
    </row>
    <row r="172" spans="2:65" s="1" customFormat="1" ht="38.25" customHeight="1">
      <c r="B172" s="41"/>
      <c r="C172" s="192" t="s">
        <v>246</v>
      </c>
      <c r="D172" s="192" t="s">
        <v>146</v>
      </c>
      <c r="E172" s="193" t="s">
        <v>247</v>
      </c>
      <c r="F172" s="194" t="s">
        <v>248</v>
      </c>
      <c r="G172" s="195" t="s">
        <v>149</v>
      </c>
      <c r="H172" s="196">
        <v>2</v>
      </c>
      <c r="I172" s="197"/>
      <c r="J172" s="198">
        <f>ROUND(I172*H172,2)</f>
        <v>0</v>
      </c>
      <c r="K172" s="194" t="s">
        <v>150</v>
      </c>
      <c r="L172" s="61"/>
      <c r="M172" s="199" t="s">
        <v>21</v>
      </c>
      <c r="N172" s="200" t="s">
        <v>44</v>
      </c>
      <c r="O172" s="4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AR172" s="24" t="s">
        <v>151</v>
      </c>
      <c r="AT172" s="24" t="s">
        <v>146</v>
      </c>
      <c r="AU172" s="24" t="s">
        <v>152</v>
      </c>
      <c r="AY172" s="24" t="s">
        <v>144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24" t="s">
        <v>152</v>
      </c>
      <c r="BK172" s="203">
        <f>ROUND(I172*H172,2)</f>
        <v>0</v>
      </c>
      <c r="BL172" s="24" t="s">
        <v>151</v>
      </c>
      <c r="BM172" s="24" t="s">
        <v>249</v>
      </c>
    </row>
    <row r="173" spans="2:65" s="1" customFormat="1" ht="54">
      <c r="B173" s="41"/>
      <c r="C173" s="63"/>
      <c r="D173" s="204" t="s">
        <v>154</v>
      </c>
      <c r="E173" s="63"/>
      <c r="F173" s="205" t="s">
        <v>229</v>
      </c>
      <c r="G173" s="63"/>
      <c r="H173" s="63"/>
      <c r="I173" s="163"/>
      <c r="J173" s="63"/>
      <c r="K173" s="63"/>
      <c r="L173" s="61"/>
      <c r="M173" s="206"/>
      <c r="N173" s="42"/>
      <c r="O173" s="42"/>
      <c r="P173" s="42"/>
      <c r="Q173" s="42"/>
      <c r="R173" s="42"/>
      <c r="S173" s="42"/>
      <c r="T173" s="78"/>
      <c r="AT173" s="24" t="s">
        <v>154</v>
      </c>
      <c r="AU173" s="24" t="s">
        <v>152</v>
      </c>
    </row>
    <row r="174" spans="2:65" s="11" customFormat="1" ht="13.5">
      <c r="B174" s="207"/>
      <c r="C174" s="208"/>
      <c r="D174" s="204" t="s">
        <v>166</v>
      </c>
      <c r="E174" s="209" t="s">
        <v>21</v>
      </c>
      <c r="F174" s="210" t="s">
        <v>241</v>
      </c>
      <c r="G174" s="208"/>
      <c r="H174" s="211">
        <v>2</v>
      </c>
      <c r="I174" s="212"/>
      <c r="J174" s="208"/>
      <c r="K174" s="208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166</v>
      </c>
      <c r="AU174" s="217" t="s">
        <v>152</v>
      </c>
      <c r="AV174" s="11" t="s">
        <v>152</v>
      </c>
      <c r="AW174" s="11" t="s">
        <v>35</v>
      </c>
      <c r="AX174" s="11" t="s">
        <v>72</v>
      </c>
      <c r="AY174" s="217" t="s">
        <v>144</v>
      </c>
    </row>
    <row r="175" spans="2:65" s="13" customFormat="1" ht="13.5">
      <c r="B175" s="228"/>
      <c r="C175" s="229"/>
      <c r="D175" s="204" t="s">
        <v>166</v>
      </c>
      <c r="E175" s="230" t="s">
        <v>21</v>
      </c>
      <c r="F175" s="231" t="s">
        <v>169</v>
      </c>
      <c r="G175" s="229"/>
      <c r="H175" s="232">
        <v>2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166</v>
      </c>
      <c r="AU175" s="238" t="s">
        <v>152</v>
      </c>
      <c r="AV175" s="13" t="s">
        <v>151</v>
      </c>
      <c r="AW175" s="13" t="s">
        <v>35</v>
      </c>
      <c r="AX175" s="13" t="s">
        <v>80</v>
      </c>
      <c r="AY175" s="238" t="s">
        <v>144</v>
      </c>
    </row>
    <row r="176" spans="2:65" s="1" customFormat="1" ht="38.25" customHeight="1">
      <c r="B176" s="41"/>
      <c r="C176" s="192" t="s">
        <v>250</v>
      </c>
      <c r="D176" s="192" t="s">
        <v>146</v>
      </c>
      <c r="E176" s="193" t="s">
        <v>251</v>
      </c>
      <c r="F176" s="194" t="s">
        <v>252</v>
      </c>
      <c r="G176" s="195" t="s">
        <v>183</v>
      </c>
      <c r="H176" s="196">
        <v>51.655999999999999</v>
      </c>
      <c r="I176" s="197"/>
      <c r="J176" s="198">
        <f>ROUND(I176*H176,2)</f>
        <v>0</v>
      </c>
      <c r="K176" s="194" t="s">
        <v>150</v>
      </c>
      <c r="L176" s="61"/>
      <c r="M176" s="199" t="s">
        <v>21</v>
      </c>
      <c r="N176" s="200" t="s">
        <v>44</v>
      </c>
      <c r="O176" s="4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AR176" s="24" t="s">
        <v>151</v>
      </c>
      <c r="AT176" s="24" t="s">
        <v>146</v>
      </c>
      <c r="AU176" s="24" t="s">
        <v>152</v>
      </c>
      <c r="AY176" s="24" t="s">
        <v>144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24" t="s">
        <v>152</v>
      </c>
      <c r="BK176" s="203">
        <f>ROUND(I176*H176,2)</f>
        <v>0</v>
      </c>
      <c r="BL176" s="24" t="s">
        <v>151</v>
      </c>
      <c r="BM176" s="24" t="s">
        <v>253</v>
      </c>
    </row>
    <row r="177" spans="2:65" s="1" customFormat="1" ht="337.5">
      <c r="B177" s="41"/>
      <c r="C177" s="63"/>
      <c r="D177" s="204" t="s">
        <v>154</v>
      </c>
      <c r="E177" s="63"/>
      <c r="F177" s="205" t="s">
        <v>254</v>
      </c>
      <c r="G177" s="63"/>
      <c r="H177" s="63"/>
      <c r="I177" s="163"/>
      <c r="J177" s="63"/>
      <c r="K177" s="63"/>
      <c r="L177" s="61"/>
      <c r="M177" s="206"/>
      <c r="N177" s="42"/>
      <c r="O177" s="42"/>
      <c r="P177" s="42"/>
      <c r="Q177" s="42"/>
      <c r="R177" s="42"/>
      <c r="S177" s="42"/>
      <c r="T177" s="78"/>
      <c r="AT177" s="24" t="s">
        <v>154</v>
      </c>
      <c r="AU177" s="24" t="s">
        <v>152</v>
      </c>
    </row>
    <row r="178" spans="2:65" s="11" customFormat="1" ht="13.5">
      <c r="B178" s="207"/>
      <c r="C178" s="208"/>
      <c r="D178" s="204" t="s">
        <v>166</v>
      </c>
      <c r="E178" s="209" t="s">
        <v>21</v>
      </c>
      <c r="F178" s="210" t="s">
        <v>191</v>
      </c>
      <c r="G178" s="208"/>
      <c r="H178" s="211">
        <v>10.8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166</v>
      </c>
      <c r="AU178" s="217" t="s">
        <v>152</v>
      </c>
      <c r="AV178" s="11" t="s">
        <v>152</v>
      </c>
      <c r="AW178" s="11" t="s">
        <v>35</v>
      </c>
      <c r="AX178" s="11" t="s">
        <v>72</v>
      </c>
      <c r="AY178" s="217" t="s">
        <v>144</v>
      </c>
    </row>
    <row r="179" spans="2:65" s="12" customFormat="1" ht="13.5">
      <c r="B179" s="218"/>
      <c r="C179" s="219"/>
      <c r="D179" s="204" t="s">
        <v>166</v>
      </c>
      <c r="E179" s="220" t="s">
        <v>21</v>
      </c>
      <c r="F179" s="221" t="s">
        <v>255</v>
      </c>
      <c r="G179" s="219"/>
      <c r="H179" s="220" t="s">
        <v>21</v>
      </c>
      <c r="I179" s="222"/>
      <c r="J179" s="219"/>
      <c r="K179" s="219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166</v>
      </c>
      <c r="AU179" s="227" t="s">
        <v>152</v>
      </c>
      <c r="AV179" s="12" t="s">
        <v>80</v>
      </c>
      <c r="AW179" s="12" t="s">
        <v>35</v>
      </c>
      <c r="AX179" s="12" t="s">
        <v>72</v>
      </c>
      <c r="AY179" s="227" t="s">
        <v>144</v>
      </c>
    </row>
    <row r="180" spans="2:65" s="11" customFormat="1" ht="13.5">
      <c r="B180" s="207"/>
      <c r="C180" s="208"/>
      <c r="D180" s="204" t="s">
        <v>166</v>
      </c>
      <c r="E180" s="209" t="s">
        <v>21</v>
      </c>
      <c r="F180" s="210" t="s">
        <v>256</v>
      </c>
      <c r="G180" s="208"/>
      <c r="H180" s="211">
        <v>21.271000000000001</v>
      </c>
      <c r="I180" s="212"/>
      <c r="J180" s="208"/>
      <c r="K180" s="208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166</v>
      </c>
      <c r="AU180" s="217" t="s">
        <v>152</v>
      </c>
      <c r="AV180" s="11" t="s">
        <v>152</v>
      </c>
      <c r="AW180" s="11" t="s">
        <v>35</v>
      </c>
      <c r="AX180" s="11" t="s">
        <v>72</v>
      </c>
      <c r="AY180" s="217" t="s">
        <v>144</v>
      </c>
    </row>
    <row r="181" spans="2:65" s="12" customFormat="1" ht="13.5">
      <c r="B181" s="218"/>
      <c r="C181" s="219"/>
      <c r="D181" s="204" t="s">
        <v>166</v>
      </c>
      <c r="E181" s="220" t="s">
        <v>21</v>
      </c>
      <c r="F181" s="221" t="s">
        <v>257</v>
      </c>
      <c r="G181" s="219"/>
      <c r="H181" s="220" t="s">
        <v>21</v>
      </c>
      <c r="I181" s="222"/>
      <c r="J181" s="219"/>
      <c r="K181" s="219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166</v>
      </c>
      <c r="AU181" s="227" t="s">
        <v>152</v>
      </c>
      <c r="AV181" s="12" t="s">
        <v>80</v>
      </c>
      <c r="AW181" s="12" t="s">
        <v>35</v>
      </c>
      <c r="AX181" s="12" t="s">
        <v>72</v>
      </c>
      <c r="AY181" s="227" t="s">
        <v>144</v>
      </c>
    </row>
    <row r="182" spans="2:65" s="11" customFormat="1" ht="13.5">
      <c r="B182" s="207"/>
      <c r="C182" s="208"/>
      <c r="D182" s="204" t="s">
        <v>166</v>
      </c>
      <c r="E182" s="209" t="s">
        <v>21</v>
      </c>
      <c r="F182" s="210" t="s">
        <v>258</v>
      </c>
      <c r="G182" s="208"/>
      <c r="H182" s="211">
        <v>19.585000000000001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166</v>
      </c>
      <c r="AU182" s="217" t="s">
        <v>152</v>
      </c>
      <c r="AV182" s="11" t="s">
        <v>152</v>
      </c>
      <c r="AW182" s="11" t="s">
        <v>35</v>
      </c>
      <c r="AX182" s="11" t="s">
        <v>72</v>
      </c>
      <c r="AY182" s="217" t="s">
        <v>144</v>
      </c>
    </row>
    <row r="183" spans="2:65" s="12" customFormat="1" ht="13.5">
      <c r="B183" s="218"/>
      <c r="C183" s="219"/>
      <c r="D183" s="204" t="s">
        <v>166</v>
      </c>
      <c r="E183" s="220" t="s">
        <v>21</v>
      </c>
      <c r="F183" s="221" t="s">
        <v>259</v>
      </c>
      <c r="G183" s="219"/>
      <c r="H183" s="220" t="s">
        <v>21</v>
      </c>
      <c r="I183" s="222"/>
      <c r="J183" s="219"/>
      <c r="K183" s="219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166</v>
      </c>
      <c r="AU183" s="227" t="s">
        <v>152</v>
      </c>
      <c r="AV183" s="12" t="s">
        <v>80</v>
      </c>
      <c r="AW183" s="12" t="s">
        <v>35</v>
      </c>
      <c r="AX183" s="12" t="s">
        <v>72</v>
      </c>
      <c r="AY183" s="227" t="s">
        <v>144</v>
      </c>
    </row>
    <row r="184" spans="2:65" s="13" customFormat="1" ht="13.5">
      <c r="B184" s="228"/>
      <c r="C184" s="229"/>
      <c r="D184" s="204" t="s">
        <v>166</v>
      </c>
      <c r="E184" s="230" t="s">
        <v>21</v>
      </c>
      <c r="F184" s="231" t="s">
        <v>169</v>
      </c>
      <c r="G184" s="229"/>
      <c r="H184" s="232">
        <v>51.655999999999999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166</v>
      </c>
      <c r="AU184" s="238" t="s">
        <v>152</v>
      </c>
      <c r="AV184" s="13" t="s">
        <v>151</v>
      </c>
      <c r="AW184" s="13" t="s">
        <v>35</v>
      </c>
      <c r="AX184" s="13" t="s">
        <v>80</v>
      </c>
      <c r="AY184" s="238" t="s">
        <v>144</v>
      </c>
    </row>
    <row r="185" spans="2:65" s="1" customFormat="1" ht="51" customHeight="1">
      <c r="B185" s="41"/>
      <c r="C185" s="192" t="s">
        <v>260</v>
      </c>
      <c r="D185" s="192" t="s">
        <v>146</v>
      </c>
      <c r="E185" s="193" t="s">
        <v>261</v>
      </c>
      <c r="F185" s="194" t="s">
        <v>262</v>
      </c>
      <c r="G185" s="195" t="s">
        <v>183</v>
      </c>
      <c r="H185" s="196">
        <v>258.27999999999997</v>
      </c>
      <c r="I185" s="197"/>
      <c r="J185" s="198">
        <f>ROUND(I185*H185,2)</f>
        <v>0</v>
      </c>
      <c r="K185" s="194" t="s">
        <v>150</v>
      </c>
      <c r="L185" s="61"/>
      <c r="M185" s="199" t="s">
        <v>21</v>
      </c>
      <c r="N185" s="200" t="s">
        <v>44</v>
      </c>
      <c r="O185" s="4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AR185" s="24" t="s">
        <v>151</v>
      </c>
      <c r="AT185" s="24" t="s">
        <v>146</v>
      </c>
      <c r="AU185" s="24" t="s">
        <v>152</v>
      </c>
      <c r="AY185" s="24" t="s">
        <v>144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24" t="s">
        <v>152</v>
      </c>
      <c r="BK185" s="203">
        <f>ROUND(I185*H185,2)</f>
        <v>0</v>
      </c>
      <c r="BL185" s="24" t="s">
        <v>151</v>
      </c>
      <c r="BM185" s="24" t="s">
        <v>263</v>
      </c>
    </row>
    <row r="186" spans="2:65" s="1" customFormat="1" ht="337.5">
      <c r="B186" s="41"/>
      <c r="C186" s="63"/>
      <c r="D186" s="204" t="s">
        <v>154</v>
      </c>
      <c r="E186" s="63"/>
      <c r="F186" s="205" t="s">
        <v>254</v>
      </c>
      <c r="G186" s="63"/>
      <c r="H186" s="63"/>
      <c r="I186" s="163"/>
      <c r="J186" s="63"/>
      <c r="K186" s="63"/>
      <c r="L186" s="61"/>
      <c r="M186" s="206"/>
      <c r="N186" s="42"/>
      <c r="O186" s="42"/>
      <c r="P186" s="42"/>
      <c r="Q186" s="42"/>
      <c r="R186" s="42"/>
      <c r="S186" s="42"/>
      <c r="T186" s="78"/>
      <c r="AT186" s="24" t="s">
        <v>154</v>
      </c>
      <c r="AU186" s="24" t="s">
        <v>152</v>
      </c>
    </row>
    <row r="187" spans="2:65" s="11" customFormat="1" ht="13.5">
      <c r="B187" s="207"/>
      <c r="C187" s="208"/>
      <c r="D187" s="204" t="s">
        <v>166</v>
      </c>
      <c r="E187" s="209" t="s">
        <v>21</v>
      </c>
      <c r="F187" s="210" t="s">
        <v>264</v>
      </c>
      <c r="G187" s="208"/>
      <c r="H187" s="211">
        <v>258.27999999999997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166</v>
      </c>
      <c r="AU187" s="217" t="s">
        <v>152</v>
      </c>
      <c r="AV187" s="11" t="s">
        <v>152</v>
      </c>
      <c r="AW187" s="11" t="s">
        <v>35</v>
      </c>
      <c r="AX187" s="11" t="s">
        <v>72</v>
      </c>
      <c r="AY187" s="217" t="s">
        <v>144</v>
      </c>
    </row>
    <row r="188" spans="2:65" s="13" customFormat="1" ht="13.5">
      <c r="B188" s="228"/>
      <c r="C188" s="229"/>
      <c r="D188" s="204" t="s">
        <v>166</v>
      </c>
      <c r="E188" s="230" t="s">
        <v>21</v>
      </c>
      <c r="F188" s="231" t="s">
        <v>169</v>
      </c>
      <c r="G188" s="229"/>
      <c r="H188" s="232">
        <v>258.27999999999997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166</v>
      </c>
      <c r="AU188" s="238" t="s">
        <v>152</v>
      </c>
      <c r="AV188" s="13" t="s">
        <v>151</v>
      </c>
      <c r="AW188" s="13" t="s">
        <v>35</v>
      </c>
      <c r="AX188" s="13" t="s">
        <v>80</v>
      </c>
      <c r="AY188" s="238" t="s">
        <v>144</v>
      </c>
    </row>
    <row r="189" spans="2:65" s="1" customFormat="1" ht="16.5" customHeight="1">
      <c r="B189" s="41"/>
      <c r="C189" s="192" t="s">
        <v>265</v>
      </c>
      <c r="D189" s="192" t="s">
        <v>146</v>
      </c>
      <c r="E189" s="193" t="s">
        <v>266</v>
      </c>
      <c r="F189" s="194" t="s">
        <v>267</v>
      </c>
      <c r="G189" s="195" t="s">
        <v>183</v>
      </c>
      <c r="H189" s="196">
        <v>51.655999999999999</v>
      </c>
      <c r="I189" s="197"/>
      <c r="J189" s="198">
        <f>ROUND(I189*H189,2)</f>
        <v>0</v>
      </c>
      <c r="K189" s="194" t="s">
        <v>150</v>
      </c>
      <c r="L189" s="61"/>
      <c r="M189" s="199" t="s">
        <v>21</v>
      </c>
      <c r="N189" s="200" t="s">
        <v>44</v>
      </c>
      <c r="O189" s="4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AR189" s="24" t="s">
        <v>151</v>
      </c>
      <c r="AT189" s="24" t="s">
        <v>146</v>
      </c>
      <c r="AU189" s="24" t="s">
        <v>152</v>
      </c>
      <c r="AY189" s="24" t="s">
        <v>144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24" t="s">
        <v>152</v>
      </c>
      <c r="BK189" s="203">
        <f>ROUND(I189*H189,2)</f>
        <v>0</v>
      </c>
      <c r="BL189" s="24" t="s">
        <v>151</v>
      </c>
      <c r="BM189" s="24" t="s">
        <v>268</v>
      </c>
    </row>
    <row r="190" spans="2:65" s="1" customFormat="1" ht="409.5">
      <c r="B190" s="41"/>
      <c r="C190" s="63"/>
      <c r="D190" s="204" t="s">
        <v>154</v>
      </c>
      <c r="E190" s="63"/>
      <c r="F190" s="205" t="s">
        <v>269</v>
      </c>
      <c r="G190" s="63"/>
      <c r="H190" s="63"/>
      <c r="I190" s="163"/>
      <c r="J190" s="63"/>
      <c r="K190" s="63"/>
      <c r="L190" s="61"/>
      <c r="M190" s="206"/>
      <c r="N190" s="42"/>
      <c r="O190" s="42"/>
      <c r="P190" s="42"/>
      <c r="Q190" s="42"/>
      <c r="R190" s="42"/>
      <c r="S190" s="42"/>
      <c r="T190" s="78"/>
      <c r="AT190" s="24" t="s">
        <v>154</v>
      </c>
      <c r="AU190" s="24" t="s">
        <v>152</v>
      </c>
    </row>
    <row r="191" spans="2:65" s="1" customFormat="1" ht="16.5" customHeight="1">
      <c r="B191" s="41"/>
      <c r="C191" s="192" t="s">
        <v>9</v>
      </c>
      <c r="D191" s="192" t="s">
        <v>146</v>
      </c>
      <c r="E191" s="193" t="s">
        <v>270</v>
      </c>
      <c r="F191" s="194" t="s">
        <v>271</v>
      </c>
      <c r="G191" s="195" t="s">
        <v>272</v>
      </c>
      <c r="H191" s="196">
        <v>92.980999999999995</v>
      </c>
      <c r="I191" s="197"/>
      <c r="J191" s="198">
        <f>ROUND(I191*H191,2)</f>
        <v>0</v>
      </c>
      <c r="K191" s="194" t="s">
        <v>150</v>
      </c>
      <c r="L191" s="61"/>
      <c r="M191" s="199" t="s">
        <v>21</v>
      </c>
      <c r="N191" s="200" t="s">
        <v>44</v>
      </c>
      <c r="O191" s="4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AR191" s="24" t="s">
        <v>151</v>
      </c>
      <c r="AT191" s="24" t="s">
        <v>146</v>
      </c>
      <c r="AU191" s="24" t="s">
        <v>152</v>
      </c>
      <c r="AY191" s="24" t="s">
        <v>144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24" t="s">
        <v>152</v>
      </c>
      <c r="BK191" s="203">
        <f>ROUND(I191*H191,2)</f>
        <v>0</v>
      </c>
      <c r="BL191" s="24" t="s">
        <v>151</v>
      </c>
      <c r="BM191" s="24" t="s">
        <v>273</v>
      </c>
    </row>
    <row r="192" spans="2:65" s="1" customFormat="1" ht="409.5">
      <c r="B192" s="41"/>
      <c r="C192" s="63"/>
      <c r="D192" s="204" t="s">
        <v>154</v>
      </c>
      <c r="E192" s="63"/>
      <c r="F192" s="205" t="s">
        <v>269</v>
      </c>
      <c r="G192" s="63"/>
      <c r="H192" s="63"/>
      <c r="I192" s="163"/>
      <c r="J192" s="63"/>
      <c r="K192" s="63"/>
      <c r="L192" s="61"/>
      <c r="M192" s="206"/>
      <c r="N192" s="42"/>
      <c r="O192" s="42"/>
      <c r="P192" s="42"/>
      <c r="Q192" s="42"/>
      <c r="R192" s="42"/>
      <c r="S192" s="42"/>
      <c r="T192" s="78"/>
      <c r="AT192" s="24" t="s">
        <v>154</v>
      </c>
      <c r="AU192" s="24" t="s">
        <v>152</v>
      </c>
    </row>
    <row r="193" spans="2:65" s="11" customFormat="1" ht="13.5">
      <c r="B193" s="207"/>
      <c r="C193" s="208"/>
      <c r="D193" s="204" t="s">
        <v>166</v>
      </c>
      <c r="E193" s="209" t="s">
        <v>21</v>
      </c>
      <c r="F193" s="210" t="s">
        <v>274</v>
      </c>
      <c r="G193" s="208"/>
      <c r="H193" s="211">
        <v>92.980999999999995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166</v>
      </c>
      <c r="AU193" s="217" t="s">
        <v>152</v>
      </c>
      <c r="AV193" s="11" t="s">
        <v>152</v>
      </c>
      <c r="AW193" s="11" t="s">
        <v>35</v>
      </c>
      <c r="AX193" s="11" t="s">
        <v>72</v>
      </c>
      <c r="AY193" s="217" t="s">
        <v>144</v>
      </c>
    </row>
    <row r="194" spans="2:65" s="13" customFormat="1" ht="13.5">
      <c r="B194" s="228"/>
      <c r="C194" s="229"/>
      <c r="D194" s="204" t="s">
        <v>166</v>
      </c>
      <c r="E194" s="230" t="s">
        <v>21</v>
      </c>
      <c r="F194" s="231" t="s">
        <v>169</v>
      </c>
      <c r="G194" s="229"/>
      <c r="H194" s="232">
        <v>92.980999999999995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166</v>
      </c>
      <c r="AU194" s="238" t="s">
        <v>152</v>
      </c>
      <c r="AV194" s="13" t="s">
        <v>151</v>
      </c>
      <c r="AW194" s="13" t="s">
        <v>35</v>
      </c>
      <c r="AX194" s="13" t="s">
        <v>80</v>
      </c>
      <c r="AY194" s="238" t="s">
        <v>144</v>
      </c>
    </row>
    <row r="195" spans="2:65" s="1" customFormat="1" ht="25.5" customHeight="1">
      <c r="B195" s="41"/>
      <c r="C195" s="192" t="s">
        <v>275</v>
      </c>
      <c r="D195" s="192" t="s">
        <v>146</v>
      </c>
      <c r="E195" s="193" t="s">
        <v>276</v>
      </c>
      <c r="F195" s="194" t="s">
        <v>277</v>
      </c>
      <c r="G195" s="195" t="s">
        <v>183</v>
      </c>
      <c r="H195" s="196">
        <v>6.26</v>
      </c>
      <c r="I195" s="197"/>
      <c r="J195" s="198">
        <f>ROUND(I195*H195,2)</f>
        <v>0</v>
      </c>
      <c r="K195" s="194" t="s">
        <v>150</v>
      </c>
      <c r="L195" s="61"/>
      <c r="M195" s="199" t="s">
        <v>21</v>
      </c>
      <c r="N195" s="200" t="s">
        <v>44</v>
      </c>
      <c r="O195" s="42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AR195" s="24" t="s">
        <v>151</v>
      </c>
      <c r="AT195" s="24" t="s">
        <v>146</v>
      </c>
      <c r="AU195" s="24" t="s">
        <v>152</v>
      </c>
      <c r="AY195" s="24" t="s">
        <v>144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24" t="s">
        <v>152</v>
      </c>
      <c r="BK195" s="203">
        <f>ROUND(I195*H195,2)</f>
        <v>0</v>
      </c>
      <c r="BL195" s="24" t="s">
        <v>151</v>
      </c>
      <c r="BM195" s="24" t="s">
        <v>278</v>
      </c>
    </row>
    <row r="196" spans="2:65" s="1" customFormat="1" ht="409.5">
      <c r="B196" s="41"/>
      <c r="C196" s="63"/>
      <c r="D196" s="204" t="s">
        <v>154</v>
      </c>
      <c r="E196" s="63"/>
      <c r="F196" s="250" t="s">
        <v>279</v>
      </c>
      <c r="G196" s="63"/>
      <c r="H196" s="63"/>
      <c r="I196" s="163"/>
      <c r="J196" s="63"/>
      <c r="K196" s="63"/>
      <c r="L196" s="61"/>
      <c r="M196" s="206"/>
      <c r="N196" s="42"/>
      <c r="O196" s="42"/>
      <c r="P196" s="42"/>
      <c r="Q196" s="42"/>
      <c r="R196" s="42"/>
      <c r="S196" s="42"/>
      <c r="T196" s="78"/>
      <c r="AT196" s="24" t="s">
        <v>154</v>
      </c>
      <c r="AU196" s="24" t="s">
        <v>152</v>
      </c>
    </row>
    <row r="197" spans="2:65" s="11" customFormat="1" ht="13.5">
      <c r="B197" s="207"/>
      <c r="C197" s="208"/>
      <c r="D197" s="204" t="s">
        <v>166</v>
      </c>
      <c r="E197" s="209" t="s">
        <v>21</v>
      </c>
      <c r="F197" s="210" t="s">
        <v>280</v>
      </c>
      <c r="G197" s="208"/>
      <c r="H197" s="211">
        <v>6.26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166</v>
      </c>
      <c r="AU197" s="217" t="s">
        <v>152</v>
      </c>
      <c r="AV197" s="11" t="s">
        <v>152</v>
      </c>
      <c r="AW197" s="11" t="s">
        <v>35</v>
      </c>
      <c r="AX197" s="11" t="s">
        <v>72</v>
      </c>
      <c r="AY197" s="217" t="s">
        <v>144</v>
      </c>
    </row>
    <row r="198" spans="2:65" s="12" customFormat="1" ht="13.5">
      <c r="B198" s="218"/>
      <c r="C198" s="219"/>
      <c r="D198" s="204" t="s">
        <v>166</v>
      </c>
      <c r="E198" s="220" t="s">
        <v>21</v>
      </c>
      <c r="F198" s="221" t="s">
        <v>281</v>
      </c>
      <c r="G198" s="219"/>
      <c r="H198" s="220" t="s">
        <v>21</v>
      </c>
      <c r="I198" s="222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166</v>
      </c>
      <c r="AU198" s="227" t="s">
        <v>152</v>
      </c>
      <c r="AV198" s="12" t="s">
        <v>80</v>
      </c>
      <c r="AW198" s="12" t="s">
        <v>35</v>
      </c>
      <c r="AX198" s="12" t="s">
        <v>72</v>
      </c>
      <c r="AY198" s="227" t="s">
        <v>144</v>
      </c>
    </row>
    <row r="199" spans="2:65" s="13" customFormat="1" ht="13.5">
      <c r="B199" s="228"/>
      <c r="C199" s="229"/>
      <c r="D199" s="204" t="s">
        <v>166</v>
      </c>
      <c r="E199" s="230" t="s">
        <v>21</v>
      </c>
      <c r="F199" s="231" t="s">
        <v>169</v>
      </c>
      <c r="G199" s="229"/>
      <c r="H199" s="232">
        <v>6.26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166</v>
      </c>
      <c r="AU199" s="238" t="s">
        <v>152</v>
      </c>
      <c r="AV199" s="13" t="s">
        <v>151</v>
      </c>
      <c r="AW199" s="13" t="s">
        <v>35</v>
      </c>
      <c r="AX199" s="13" t="s">
        <v>80</v>
      </c>
      <c r="AY199" s="238" t="s">
        <v>144</v>
      </c>
    </row>
    <row r="200" spans="2:65" s="1" customFormat="1" ht="16.5" customHeight="1">
      <c r="B200" s="41"/>
      <c r="C200" s="251" t="s">
        <v>282</v>
      </c>
      <c r="D200" s="251" t="s">
        <v>283</v>
      </c>
      <c r="E200" s="252" t="s">
        <v>284</v>
      </c>
      <c r="F200" s="253" t="s">
        <v>285</v>
      </c>
      <c r="G200" s="254" t="s">
        <v>272</v>
      </c>
      <c r="H200" s="255">
        <v>12.52</v>
      </c>
      <c r="I200" s="256"/>
      <c r="J200" s="257">
        <f>ROUND(I200*H200,2)</f>
        <v>0</v>
      </c>
      <c r="K200" s="253" t="s">
        <v>150</v>
      </c>
      <c r="L200" s="258"/>
      <c r="M200" s="259" t="s">
        <v>21</v>
      </c>
      <c r="N200" s="260" t="s">
        <v>44</v>
      </c>
      <c r="O200" s="42"/>
      <c r="P200" s="201">
        <f>O200*H200</f>
        <v>0</v>
      </c>
      <c r="Q200" s="201">
        <v>1</v>
      </c>
      <c r="R200" s="201">
        <f>Q200*H200</f>
        <v>12.52</v>
      </c>
      <c r="S200" s="201">
        <v>0</v>
      </c>
      <c r="T200" s="202">
        <f>S200*H200</f>
        <v>0</v>
      </c>
      <c r="AR200" s="24" t="s">
        <v>192</v>
      </c>
      <c r="AT200" s="24" t="s">
        <v>283</v>
      </c>
      <c r="AU200" s="24" t="s">
        <v>152</v>
      </c>
      <c r="AY200" s="24" t="s">
        <v>144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24" t="s">
        <v>152</v>
      </c>
      <c r="BK200" s="203">
        <f>ROUND(I200*H200,2)</f>
        <v>0</v>
      </c>
      <c r="BL200" s="24" t="s">
        <v>151</v>
      </c>
      <c r="BM200" s="24" t="s">
        <v>286</v>
      </c>
    </row>
    <row r="201" spans="2:65" s="11" customFormat="1" ht="13.5">
      <c r="B201" s="207"/>
      <c r="C201" s="208"/>
      <c r="D201" s="204" t="s">
        <v>166</v>
      </c>
      <c r="E201" s="208"/>
      <c r="F201" s="210" t="s">
        <v>287</v>
      </c>
      <c r="G201" s="208"/>
      <c r="H201" s="211">
        <v>12.52</v>
      </c>
      <c r="I201" s="212"/>
      <c r="J201" s="208"/>
      <c r="K201" s="208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166</v>
      </c>
      <c r="AU201" s="217" t="s">
        <v>152</v>
      </c>
      <c r="AV201" s="11" t="s">
        <v>152</v>
      </c>
      <c r="AW201" s="11" t="s">
        <v>6</v>
      </c>
      <c r="AX201" s="11" t="s">
        <v>80</v>
      </c>
      <c r="AY201" s="217" t="s">
        <v>144</v>
      </c>
    </row>
    <row r="202" spans="2:65" s="10" customFormat="1" ht="29.85" customHeight="1">
      <c r="B202" s="176"/>
      <c r="C202" s="177"/>
      <c r="D202" s="178" t="s">
        <v>71</v>
      </c>
      <c r="E202" s="190" t="s">
        <v>152</v>
      </c>
      <c r="F202" s="190" t="s">
        <v>288</v>
      </c>
      <c r="G202" s="177"/>
      <c r="H202" s="177"/>
      <c r="I202" s="180"/>
      <c r="J202" s="191">
        <f>BK202</f>
        <v>0</v>
      </c>
      <c r="K202" s="177"/>
      <c r="L202" s="182"/>
      <c r="M202" s="183"/>
      <c r="N202" s="184"/>
      <c r="O202" s="184"/>
      <c r="P202" s="185">
        <f>SUM(P203:P250)</f>
        <v>0</v>
      </c>
      <c r="Q202" s="184"/>
      <c r="R202" s="185">
        <f>SUM(R203:R250)</f>
        <v>45.695020110000002</v>
      </c>
      <c r="S202" s="184"/>
      <c r="T202" s="186">
        <f>SUM(T203:T250)</f>
        <v>0</v>
      </c>
      <c r="AR202" s="187" t="s">
        <v>80</v>
      </c>
      <c r="AT202" s="188" t="s">
        <v>71</v>
      </c>
      <c r="AU202" s="188" t="s">
        <v>80</v>
      </c>
      <c r="AY202" s="187" t="s">
        <v>144</v>
      </c>
      <c r="BK202" s="189">
        <f>SUM(BK203:BK250)</f>
        <v>0</v>
      </c>
    </row>
    <row r="203" spans="2:65" s="1" customFormat="1" ht="25.5" customHeight="1">
      <c r="B203" s="41"/>
      <c r="C203" s="192" t="s">
        <v>289</v>
      </c>
      <c r="D203" s="192" t="s">
        <v>146</v>
      </c>
      <c r="E203" s="193" t="s">
        <v>290</v>
      </c>
      <c r="F203" s="194" t="s">
        <v>291</v>
      </c>
      <c r="G203" s="195" t="s">
        <v>183</v>
      </c>
      <c r="H203" s="196">
        <v>1.4950000000000001</v>
      </c>
      <c r="I203" s="197"/>
      <c r="J203" s="198">
        <f>ROUND(I203*H203,2)</f>
        <v>0</v>
      </c>
      <c r="K203" s="194" t="s">
        <v>150</v>
      </c>
      <c r="L203" s="61"/>
      <c r="M203" s="199" t="s">
        <v>21</v>
      </c>
      <c r="N203" s="200" t="s">
        <v>44</v>
      </c>
      <c r="O203" s="42"/>
      <c r="P203" s="201">
        <f>O203*H203</f>
        <v>0</v>
      </c>
      <c r="Q203" s="201">
        <v>2.2563399999999998</v>
      </c>
      <c r="R203" s="201">
        <f>Q203*H203</f>
        <v>3.3732283000000001</v>
      </c>
      <c r="S203" s="201">
        <v>0</v>
      </c>
      <c r="T203" s="202">
        <f>S203*H203</f>
        <v>0</v>
      </c>
      <c r="AR203" s="24" t="s">
        <v>151</v>
      </c>
      <c r="AT203" s="24" t="s">
        <v>146</v>
      </c>
      <c r="AU203" s="24" t="s">
        <v>152</v>
      </c>
      <c r="AY203" s="24" t="s">
        <v>144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24" t="s">
        <v>152</v>
      </c>
      <c r="BK203" s="203">
        <f>ROUND(I203*H203,2)</f>
        <v>0</v>
      </c>
      <c r="BL203" s="24" t="s">
        <v>151</v>
      </c>
      <c r="BM203" s="24" t="s">
        <v>292</v>
      </c>
    </row>
    <row r="204" spans="2:65" s="1" customFormat="1" ht="135">
      <c r="B204" s="41"/>
      <c r="C204" s="63"/>
      <c r="D204" s="204" t="s">
        <v>154</v>
      </c>
      <c r="E204" s="63"/>
      <c r="F204" s="205" t="s">
        <v>293</v>
      </c>
      <c r="G204" s="63"/>
      <c r="H204" s="63"/>
      <c r="I204" s="163"/>
      <c r="J204" s="63"/>
      <c r="K204" s="63"/>
      <c r="L204" s="61"/>
      <c r="M204" s="206"/>
      <c r="N204" s="42"/>
      <c r="O204" s="42"/>
      <c r="P204" s="42"/>
      <c r="Q204" s="42"/>
      <c r="R204" s="42"/>
      <c r="S204" s="42"/>
      <c r="T204" s="78"/>
      <c r="AT204" s="24" t="s">
        <v>154</v>
      </c>
      <c r="AU204" s="24" t="s">
        <v>152</v>
      </c>
    </row>
    <row r="205" spans="2:65" s="11" customFormat="1" ht="13.5">
      <c r="B205" s="207"/>
      <c r="C205" s="208"/>
      <c r="D205" s="204" t="s">
        <v>166</v>
      </c>
      <c r="E205" s="209" t="s">
        <v>21</v>
      </c>
      <c r="F205" s="210" t="s">
        <v>294</v>
      </c>
      <c r="G205" s="208"/>
      <c r="H205" s="211">
        <v>1.254</v>
      </c>
      <c r="I205" s="212"/>
      <c r="J205" s="208"/>
      <c r="K205" s="208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166</v>
      </c>
      <c r="AU205" s="217" t="s">
        <v>152</v>
      </c>
      <c r="AV205" s="11" t="s">
        <v>152</v>
      </c>
      <c r="AW205" s="11" t="s">
        <v>35</v>
      </c>
      <c r="AX205" s="11" t="s">
        <v>72</v>
      </c>
      <c r="AY205" s="217" t="s">
        <v>144</v>
      </c>
    </row>
    <row r="206" spans="2:65" s="12" customFormat="1" ht="13.5">
      <c r="B206" s="218"/>
      <c r="C206" s="219"/>
      <c r="D206" s="204" t="s">
        <v>166</v>
      </c>
      <c r="E206" s="220" t="s">
        <v>21</v>
      </c>
      <c r="F206" s="221" t="s">
        <v>295</v>
      </c>
      <c r="G206" s="219"/>
      <c r="H206" s="220" t="s">
        <v>21</v>
      </c>
      <c r="I206" s="222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166</v>
      </c>
      <c r="AU206" s="227" t="s">
        <v>152</v>
      </c>
      <c r="AV206" s="12" t="s">
        <v>80</v>
      </c>
      <c r="AW206" s="12" t="s">
        <v>35</v>
      </c>
      <c r="AX206" s="12" t="s">
        <v>72</v>
      </c>
      <c r="AY206" s="227" t="s">
        <v>144</v>
      </c>
    </row>
    <row r="207" spans="2:65" s="11" customFormat="1" ht="13.5">
      <c r="B207" s="207"/>
      <c r="C207" s="208"/>
      <c r="D207" s="204" t="s">
        <v>166</v>
      </c>
      <c r="E207" s="209" t="s">
        <v>21</v>
      </c>
      <c r="F207" s="210" t="s">
        <v>296</v>
      </c>
      <c r="G207" s="208"/>
      <c r="H207" s="211">
        <v>0.24099999999999999</v>
      </c>
      <c r="I207" s="212"/>
      <c r="J207" s="208"/>
      <c r="K207" s="208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166</v>
      </c>
      <c r="AU207" s="217" t="s">
        <v>152</v>
      </c>
      <c r="AV207" s="11" t="s">
        <v>152</v>
      </c>
      <c r="AW207" s="11" t="s">
        <v>35</v>
      </c>
      <c r="AX207" s="11" t="s">
        <v>72</v>
      </c>
      <c r="AY207" s="217" t="s">
        <v>144</v>
      </c>
    </row>
    <row r="208" spans="2:65" s="12" customFormat="1" ht="13.5">
      <c r="B208" s="218"/>
      <c r="C208" s="219"/>
      <c r="D208" s="204" t="s">
        <v>166</v>
      </c>
      <c r="E208" s="220" t="s">
        <v>21</v>
      </c>
      <c r="F208" s="221" t="s">
        <v>297</v>
      </c>
      <c r="G208" s="219"/>
      <c r="H208" s="220" t="s">
        <v>21</v>
      </c>
      <c r="I208" s="222"/>
      <c r="J208" s="219"/>
      <c r="K208" s="219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166</v>
      </c>
      <c r="AU208" s="227" t="s">
        <v>152</v>
      </c>
      <c r="AV208" s="12" t="s">
        <v>80</v>
      </c>
      <c r="AW208" s="12" t="s">
        <v>35</v>
      </c>
      <c r="AX208" s="12" t="s">
        <v>72</v>
      </c>
      <c r="AY208" s="227" t="s">
        <v>144</v>
      </c>
    </row>
    <row r="209" spans="2:65" s="13" customFormat="1" ht="13.5">
      <c r="B209" s="228"/>
      <c r="C209" s="229"/>
      <c r="D209" s="204" t="s">
        <v>166</v>
      </c>
      <c r="E209" s="230" t="s">
        <v>21</v>
      </c>
      <c r="F209" s="231" t="s">
        <v>169</v>
      </c>
      <c r="G209" s="229"/>
      <c r="H209" s="232">
        <v>1.4950000000000001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166</v>
      </c>
      <c r="AU209" s="238" t="s">
        <v>152</v>
      </c>
      <c r="AV209" s="13" t="s">
        <v>151</v>
      </c>
      <c r="AW209" s="13" t="s">
        <v>35</v>
      </c>
      <c r="AX209" s="13" t="s">
        <v>80</v>
      </c>
      <c r="AY209" s="238" t="s">
        <v>144</v>
      </c>
    </row>
    <row r="210" spans="2:65" s="1" customFormat="1" ht="25.5" customHeight="1">
      <c r="B210" s="41"/>
      <c r="C210" s="192" t="s">
        <v>298</v>
      </c>
      <c r="D210" s="192" t="s">
        <v>146</v>
      </c>
      <c r="E210" s="193" t="s">
        <v>299</v>
      </c>
      <c r="F210" s="194" t="s">
        <v>300</v>
      </c>
      <c r="G210" s="195" t="s">
        <v>183</v>
      </c>
      <c r="H210" s="196">
        <v>4.242</v>
      </c>
      <c r="I210" s="197"/>
      <c r="J210" s="198">
        <f>ROUND(I210*H210,2)</f>
        <v>0</v>
      </c>
      <c r="K210" s="194" t="s">
        <v>150</v>
      </c>
      <c r="L210" s="61"/>
      <c r="M210" s="199" t="s">
        <v>21</v>
      </c>
      <c r="N210" s="200" t="s">
        <v>44</v>
      </c>
      <c r="O210" s="42"/>
      <c r="P210" s="201">
        <f>O210*H210</f>
        <v>0</v>
      </c>
      <c r="Q210" s="201">
        <v>2.45329</v>
      </c>
      <c r="R210" s="201">
        <f>Q210*H210</f>
        <v>10.40685618</v>
      </c>
      <c r="S210" s="201">
        <v>0</v>
      </c>
      <c r="T210" s="202">
        <f>S210*H210</f>
        <v>0</v>
      </c>
      <c r="AR210" s="24" t="s">
        <v>151</v>
      </c>
      <c r="AT210" s="24" t="s">
        <v>146</v>
      </c>
      <c r="AU210" s="24" t="s">
        <v>152</v>
      </c>
      <c r="AY210" s="24" t="s">
        <v>144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24" t="s">
        <v>152</v>
      </c>
      <c r="BK210" s="203">
        <f>ROUND(I210*H210,2)</f>
        <v>0</v>
      </c>
      <c r="BL210" s="24" t="s">
        <v>151</v>
      </c>
      <c r="BM210" s="24" t="s">
        <v>301</v>
      </c>
    </row>
    <row r="211" spans="2:65" s="1" customFormat="1" ht="162">
      <c r="B211" s="41"/>
      <c r="C211" s="63"/>
      <c r="D211" s="204" t="s">
        <v>154</v>
      </c>
      <c r="E211" s="63"/>
      <c r="F211" s="205" t="s">
        <v>302</v>
      </c>
      <c r="G211" s="63"/>
      <c r="H211" s="63"/>
      <c r="I211" s="163"/>
      <c r="J211" s="63"/>
      <c r="K211" s="63"/>
      <c r="L211" s="61"/>
      <c r="M211" s="206"/>
      <c r="N211" s="42"/>
      <c r="O211" s="42"/>
      <c r="P211" s="42"/>
      <c r="Q211" s="42"/>
      <c r="R211" s="42"/>
      <c r="S211" s="42"/>
      <c r="T211" s="78"/>
      <c r="AT211" s="24" t="s">
        <v>154</v>
      </c>
      <c r="AU211" s="24" t="s">
        <v>152</v>
      </c>
    </row>
    <row r="212" spans="2:65" s="11" customFormat="1" ht="13.5">
      <c r="B212" s="207"/>
      <c r="C212" s="208"/>
      <c r="D212" s="204" t="s">
        <v>166</v>
      </c>
      <c r="E212" s="209" t="s">
        <v>21</v>
      </c>
      <c r="F212" s="210" t="s">
        <v>303</v>
      </c>
      <c r="G212" s="208"/>
      <c r="H212" s="211">
        <v>3.7610000000000001</v>
      </c>
      <c r="I212" s="212"/>
      <c r="J212" s="208"/>
      <c r="K212" s="208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166</v>
      </c>
      <c r="AU212" s="217" t="s">
        <v>152</v>
      </c>
      <c r="AV212" s="11" t="s">
        <v>152</v>
      </c>
      <c r="AW212" s="11" t="s">
        <v>35</v>
      </c>
      <c r="AX212" s="11" t="s">
        <v>72</v>
      </c>
      <c r="AY212" s="217" t="s">
        <v>144</v>
      </c>
    </row>
    <row r="213" spans="2:65" s="12" customFormat="1" ht="13.5">
      <c r="B213" s="218"/>
      <c r="C213" s="219"/>
      <c r="D213" s="204" t="s">
        <v>166</v>
      </c>
      <c r="E213" s="220" t="s">
        <v>21</v>
      </c>
      <c r="F213" s="221" t="s">
        <v>304</v>
      </c>
      <c r="G213" s="219"/>
      <c r="H213" s="220" t="s">
        <v>21</v>
      </c>
      <c r="I213" s="222"/>
      <c r="J213" s="219"/>
      <c r="K213" s="219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166</v>
      </c>
      <c r="AU213" s="227" t="s">
        <v>152</v>
      </c>
      <c r="AV213" s="12" t="s">
        <v>80</v>
      </c>
      <c r="AW213" s="12" t="s">
        <v>35</v>
      </c>
      <c r="AX213" s="12" t="s">
        <v>72</v>
      </c>
      <c r="AY213" s="227" t="s">
        <v>144</v>
      </c>
    </row>
    <row r="214" spans="2:65" s="11" customFormat="1" ht="13.5">
      <c r="B214" s="207"/>
      <c r="C214" s="208"/>
      <c r="D214" s="204" t="s">
        <v>166</v>
      </c>
      <c r="E214" s="209" t="s">
        <v>21</v>
      </c>
      <c r="F214" s="210" t="s">
        <v>305</v>
      </c>
      <c r="G214" s="208"/>
      <c r="H214" s="211">
        <v>0.48099999999999998</v>
      </c>
      <c r="I214" s="212"/>
      <c r="J214" s="208"/>
      <c r="K214" s="208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166</v>
      </c>
      <c r="AU214" s="217" t="s">
        <v>152</v>
      </c>
      <c r="AV214" s="11" t="s">
        <v>152</v>
      </c>
      <c r="AW214" s="11" t="s">
        <v>35</v>
      </c>
      <c r="AX214" s="11" t="s">
        <v>72</v>
      </c>
      <c r="AY214" s="217" t="s">
        <v>144</v>
      </c>
    </row>
    <row r="215" spans="2:65" s="12" customFormat="1" ht="13.5">
      <c r="B215" s="218"/>
      <c r="C215" s="219"/>
      <c r="D215" s="204" t="s">
        <v>166</v>
      </c>
      <c r="E215" s="220" t="s">
        <v>21</v>
      </c>
      <c r="F215" s="221" t="s">
        <v>306</v>
      </c>
      <c r="G215" s="219"/>
      <c r="H215" s="220" t="s">
        <v>21</v>
      </c>
      <c r="I215" s="222"/>
      <c r="J215" s="219"/>
      <c r="K215" s="219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166</v>
      </c>
      <c r="AU215" s="227" t="s">
        <v>152</v>
      </c>
      <c r="AV215" s="12" t="s">
        <v>80</v>
      </c>
      <c r="AW215" s="12" t="s">
        <v>35</v>
      </c>
      <c r="AX215" s="12" t="s">
        <v>72</v>
      </c>
      <c r="AY215" s="227" t="s">
        <v>144</v>
      </c>
    </row>
    <row r="216" spans="2:65" s="13" customFormat="1" ht="13.5">
      <c r="B216" s="228"/>
      <c r="C216" s="229"/>
      <c r="D216" s="204" t="s">
        <v>166</v>
      </c>
      <c r="E216" s="230" t="s">
        <v>21</v>
      </c>
      <c r="F216" s="231" t="s">
        <v>169</v>
      </c>
      <c r="G216" s="229"/>
      <c r="H216" s="232">
        <v>4.242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166</v>
      </c>
      <c r="AU216" s="238" t="s">
        <v>152</v>
      </c>
      <c r="AV216" s="13" t="s">
        <v>151</v>
      </c>
      <c r="AW216" s="13" t="s">
        <v>35</v>
      </c>
      <c r="AX216" s="13" t="s">
        <v>80</v>
      </c>
      <c r="AY216" s="238" t="s">
        <v>144</v>
      </c>
    </row>
    <row r="217" spans="2:65" s="1" customFormat="1" ht="16.5" customHeight="1">
      <c r="B217" s="41"/>
      <c r="C217" s="192" t="s">
        <v>307</v>
      </c>
      <c r="D217" s="192" t="s">
        <v>146</v>
      </c>
      <c r="E217" s="193" t="s">
        <v>308</v>
      </c>
      <c r="F217" s="194" t="s">
        <v>309</v>
      </c>
      <c r="G217" s="195" t="s">
        <v>272</v>
      </c>
      <c r="H217" s="196">
        <v>0.51300000000000001</v>
      </c>
      <c r="I217" s="197"/>
      <c r="J217" s="198">
        <f>ROUND(I217*H217,2)</f>
        <v>0</v>
      </c>
      <c r="K217" s="194" t="s">
        <v>150</v>
      </c>
      <c r="L217" s="61"/>
      <c r="M217" s="199" t="s">
        <v>21</v>
      </c>
      <c r="N217" s="200" t="s">
        <v>44</v>
      </c>
      <c r="O217" s="42"/>
      <c r="P217" s="201">
        <f>O217*H217</f>
        <v>0</v>
      </c>
      <c r="Q217" s="201">
        <v>1.0601700000000001</v>
      </c>
      <c r="R217" s="201">
        <f>Q217*H217</f>
        <v>0.54386721000000005</v>
      </c>
      <c r="S217" s="201">
        <v>0</v>
      </c>
      <c r="T217" s="202">
        <f>S217*H217</f>
        <v>0</v>
      </c>
      <c r="AR217" s="24" t="s">
        <v>151</v>
      </c>
      <c r="AT217" s="24" t="s">
        <v>146</v>
      </c>
      <c r="AU217" s="24" t="s">
        <v>152</v>
      </c>
      <c r="AY217" s="24" t="s">
        <v>144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24" t="s">
        <v>152</v>
      </c>
      <c r="BK217" s="203">
        <f>ROUND(I217*H217,2)</f>
        <v>0</v>
      </c>
      <c r="BL217" s="24" t="s">
        <v>151</v>
      </c>
      <c r="BM217" s="24" t="s">
        <v>310</v>
      </c>
    </row>
    <row r="218" spans="2:65" s="1" customFormat="1" ht="40.5">
      <c r="B218" s="41"/>
      <c r="C218" s="63"/>
      <c r="D218" s="204" t="s">
        <v>154</v>
      </c>
      <c r="E218" s="63"/>
      <c r="F218" s="205" t="s">
        <v>311</v>
      </c>
      <c r="G218" s="63"/>
      <c r="H218" s="63"/>
      <c r="I218" s="163"/>
      <c r="J218" s="63"/>
      <c r="K218" s="63"/>
      <c r="L218" s="61"/>
      <c r="M218" s="206"/>
      <c r="N218" s="42"/>
      <c r="O218" s="42"/>
      <c r="P218" s="42"/>
      <c r="Q218" s="42"/>
      <c r="R218" s="42"/>
      <c r="S218" s="42"/>
      <c r="T218" s="78"/>
      <c r="AT218" s="24" t="s">
        <v>154</v>
      </c>
      <c r="AU218" s="24" t="s">
        <v>152</v>
      </c>
    </row>
    <row r="219" spans="2:65" s="11" customFormat="1" ht="13.5">
      <c r="B219" s="207"/>
      <c r="C219" s="208"/>
      <c r="D219" s="204" t="s">
        <v>166</v>
      </c>
      <c r="E219" s="209" t="s">
        <v>21</v>
      </c>
      <c r="F219" s="210" t="s">
        <v>312</v>
      </c>
      <c r="G219" s="208"/>
      <c r="H219" s="211">
        <v>0.51300000000000001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166</v>
      </c>
      <c r="AU219" s="217" t="s">
        <v>152</v>
      </c>
      <c r="AV219" s="11" t="s">
        <v>152</v>
      </c>
      <c r="AW219" s="11" t="s">
        <v>35</v>
      </c>
      <c r="AX219" s="11" t="s">
        <v>72</v>
      </c>
      <c r="AY219" s="217" t="s">
        <v>144</v>
      </c>
    </row>
    <row r="220" spans="2:65" s="12" customFormat="1" ht="13.5">
      <c r="B220" s="218"/>
      <c r="C220" s="219"/>
      <c r="D220" s="204" t="s">
        <v>166</v>
      </c>
      <c r="E220" s="220" t="s">
        <v>21</v>
      </c>
      <c r="F220" s="221" t="s">
        <v>313</v>
      </c>
      <c r="G220" s="219"/>
      <c r="H220" s="220" t="s">
        <v>21</v>
      </c>
      <c r="I220" s="222"/>
      <c r="J220" s="219"/>
      <c r="K220" s="219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166</v>
      </c>
      <c r="AU220" s="227" t="s">
        <v>152</v>
      </c>
      <c r="AV220" s="12" t="s">
        <v>80</v>
      </c>
      <c r="AW220" s="12" t="s">
        <v>35</v>
      </c>
      <c r="AX220" s="12" t="s">
        <v>72</v>
      </c>
      <c r="AY220" s="227" t="s">
        <v>144</v>
      </c>
    </row>
    <row r="221" spans="2:65" s="13" customFormat="1" ht="13.5">
      <c r="B221" s="228"/>
      <c r="C221" s="229"/>
      <c r="D221" s="204" t="s">
        <v>166</v>
      </c>
      <c r="E221" s="230" t="s">
        <v>21</v>
      </c>
      <c r="F221" s="231" t="s">
        <v>169</v>
      </c>
      <c r="G221" s="229"/>
      <c r="H221" s="232">
        <v>0.51300000000000001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166</v>
      </c>
      <c r="AU221" s="238" t="s">
        <v>152</v>
      </c>
      <c r="AV221" s="13" t="s">
        <v>151</v>
      </c>
      <c r="AW221" s="13" t="s">
        <v>35</v>
      </c>
      <c r="AX221" s="13" t="s">
        <v>80</v>
      </c>
      <c r="AY221" s="238" t="s">
        <v>144</v>
      </c>
    </row>
    <row r="222" spans="2:65" s="1" customFormat="1" ht="16.5" customHeight="1">
      <c r="B222" s="41"/>
      <c r="C222" s="192" t="s">
        <v>314</v>
      </c>
      <c r="D222" s="192" t="s">
        <v>146</v>
      </c>
      <c r="E222" s="193" t="s">
        <v>315</v>
      </c>
      <c r="F222" s="194" t="s">
        <v>316</v>
      </c>
      <c r="G222" s="195" t="s">
        <v>272</v>
      </c>
      <c r="H222" s="196">
        <v>0.26700000000000002</v>
      </c>
      <c r="I222" s="197"/>
      <c r="J222" s="198">
        <f>ROUND(I222*H222,2)</f>
        <v>0</v>
      </c>
      <c r="K222" s="194" t="s">
        <v>150</v>
      </c>
      <c r="L222" s="61"/>
      <c r="M222" s="199" t="s">
        <v>21</v>
      </c>
      <c r="N222" s="200" t="s">
        <v>44</v>
      </c>
      <c r="O222" s="42"/>
      <c r="P222" s="201">
        <f>O222*H222</f>
        <v>0</v>
      </c>
      <c r="Q222" s="201">
        <v>1.0525899999999999</v>
      </c>
      <c r="R222" s="201">
        <f>Q222*H222</f>
        <v>0.28104152999999998</v>
      </c>
      <c r="S222" s="201">
        <v>0</v>
      </c>
      <c r="T222" s="202">
        <f>S222*H222</f>
        <v>0</v>
      </c>
      <c r="AR222" s="24" t="s">
        <v>151</v>
      </c>
      <c r="AT222" s="24" t="s">
        <v>146</v>
      </c>
      <c r="AU222" s="24" t="s">
        <v>152</v>
      </c>
      <c r="AY222" s="24" t="s">
        <v>144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24" t="s">
        <v>152</v>
      </c>
      <c r="BK222" s="203">
        <f>ROUND(I222*H222,2)</f>
        <v>0</v>
      </c>
      <c r="BL222" s="24" t="s">
        <v>151</v>
      </c>
      <c r="BM222" s="24" t="s">
        <v>317</v>
      </c>
    </row>
    <row r="223" spans="2:65" s="1" customFormat="1" ht="40.5">
      <c r="B223" s="41"/>
      <c r="C223" s="63"/>
      <c r="D223" s="204" t="s">
        <v>154</v>
      </c>
      <c r="E223" s="63"/>
      <c r="F223" s="205" t="s">
        <v>311</v>
      </c>
      <c r="G223" s="63"/>
      <c r="H223" s="63"/>
      <c r="I223" s="163"/>
      <c r="J223" s="63"/>
      <c r="K223" s="63"/>
      <c r="L223" s="61"/>
      <c r="M223" s="206"/>
      <c r="N223" s="42"/>
      <c r="O223" s="42"/>
      <c r="P223" s="42"/>
      <c r="Q223" s="42"/>
      <c r="R223" s="42"/>
      <c r="S223" s="42"/>
      <c r="T223" s="78"/>
      <c r="AT223" s="24" t="s">
        <v>154</v>
      </c>
      <c r="AU223" s="24" t="s">
        <v>152</v>
      </c>
    </row>
    <row r="224" spans="2:65" s="11" customFormat="1" ht="13.5">
      <c r="B224" s="207"/>
      <c r="C224" s="208"/>
      <c r="D224" s="204" t="s">
        <v>166</v>
      </c>
      <c r="E224" s="209" t="s">
        <v>21</v>
      </c>
      <c r="F224" s="210" t="s">
        <v>318</v>
      </c>
      <c r="G224" s="208"/>
      <c r="H224" s="211">
        <v>0.16200000000000001</v>
      </c>
      <c r="I224" s="212"/>
      <c r="J224" s="208"/>
      <c r="K224" s="208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166</v>
      </c>
      <c r="AU224" s="217" t="s">
        <v>152</v>
      </c>
      <c r="AV224" s="11" t="s">
        <v>152</v>
      </c>
      <c r="AW224" s="11" t="s">
        <v>35</v>
      </c>
      <c r="AX224" s="11" t="s">
        <v>72</v>
      </c>
      <c r="AY224" s="217" t="s">
        <v>144</v>
      </c>
    </row>
    <row r="225" spans="2:65" s="11" customFormat="1" ht="13.5">
      <c r="B225" s="207"/>
      <c r="C225" s="208"/>
      <c r="D225" s="204" t="s">
        <v>166</v>
      </c>
      <c r="E225" s="209" t="s">
        <v>21</v>
      </c>
      <c r="F225" s="210" t="s">
        <v>319</v>
      </c>
      <c r="G225" s="208"/>
      <c r="H225" s="211">
        <v>0.105</v>
      </c>
      <c r="I225" s="212"/>
      <c r="J225" s="208"/>
      <c r="K225" s="208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166</v>
      </c>
      <c r="AU225" s="217" t="s">
        <v>152</v>
      </c>
      <c r="AV225" s="11" t="s">
        <v>152</v>
      </c>
      <c r="AW225" s="11" t="s">
        <v>35</v>
      </c>
      <c r="AX225" s="11" t="s">
        <v>72</v>
      </c>
      <c r="AY225" s="217" t="s">
        <v>144</v>
      </c>
    </row>
    <row r="226" spans="2:65" s="12" customFormat="1" ht="13.5">
      <c r="B226" s="218"/>
      <c r="C226" s="219"/>
      <c r="D226" s="204" t="s">
        <v>166</v>
      </c>
      <c r="E226" s="220" t="s">
        <v>21</v>
      </c>
      <c r="F226" s="221" t="s">
        <v>320</v>
      </c>
      <c r="G226" s="219"/>
      <c r="H226" s="220" t="s">
        <v>21</v>
      </c>
      <c r="I226" s="222"/>
      <c r="J226" s="219"/>
      <c r="K226" s="219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166</v>
      </c>
      <c r="AU226" s="227" t="s">
        <v>152</v>
      </c>
      <c r="AV226" s="12" t="s">
        <v>80</v>
      </c>
      <c r="AW226" s="12" t="s">
        <v>35</v>
      </c>
      <c r="AX226" s="12" t="s">
        <v>72</v>
      </c>
      <c r="AY226" s="227" t="s">
        <v>144</v>
      </c>
    </row>
    <row r="227" spans="2:65" s="13" customFormat="1" ht="13.5">
      <c r="B227" s="228"/>
      <c r="C227" s="229"/>
      <c r="D227" s="204" t="s">
        <v>166</v>
      </c>
      <c r="E227" s="230" t="s">
        <v>21</v>
      </c>
      <c r="F227" s="231" t="s">
        <v>169</v>
      </c>
      <c r="G227" s="229"/>
      <c r="H227" s="232">
        <v>0.26700000000000002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166</v>
      </c>
      <c r="AU227" s="238" t="s">
        <v>152</v>
      </c>
      <c r="AV227" s="13" t="s">
        <v>151</v>
      </c>
      <c r="AW227" s="13" t="s">
        <v>35</v>
      </c>
      <c r="AX227" s="13" t="s">
        <v>80</v>
      </c>
      <c r="AY227" s="238" t="s">
        <v>144</v>
      </c>
    </row>
    <row r="228" spans="2:65" s="1" customFormat="1" ht="25.5" customHeight="1">
      <c r="B228" s="41"/>
      <c r="C228" s="192" t="s">
        <v>321</v>
      </c>
      <c r="D228" s="192" t="s">
        <v>146</v>
      </c>
      <c r="E228" s="193" t="s">
        <v>322</v>
      </c>
      <c r="F228" s="194" t="s">
        <v>323</v>
      </c>
      <c r="G228" s="195" t="s">
        <v>183</v>
      </c>
      <c r="H228" s="196">
        <v>5.4870000000000001</v>
      </c>
      <c r="I228" s="197"/>
      <c r="J228" s="198">
        <f>ROUND(I228*H228,2)</f>
        <v>0</v>
      </c>
      <c r="K228" s="194" t="s">
        <v>150</v>
      </c>
      <c r="L228" s="61"/>
      <c r="M228" s="199" t="s">
        <v>21</v>
      </c>
      <c r="N228" s="200" t="s">
        <v>44</v>
      </c>
      <c r="O228" s="42"/>
      <c r="P228" s="201">
        <f>O228*H228</f>
        <v>0</v>
      </c>
      <c r="Q228" s="201">
        <v>2.45329</v>
      </c>
      <c r="R228" s="201">
        <f>Q228*H228</f>
        <v>13.46120223</v>
      </c>
      <c r="S228" s="201">
        <v>0</v>
      </c>
      <c r="T228" s="202">
        <f>S228*H228</f>
        <v>0</v>
      </c>
      <c r="AR228" s="24" t="s">
        <v>151</v>
      </c>
      <c r="AT228" s="24" t="s">
        <v>146</v>
      </c>
      <c r="AU228" s="24" t="s">
        <v>152</v>
      </c>
      <c r="AY228" s="24" t="s">
        <v>144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24" t="s">
        <v>152</v>
      </c>
      <c r="BK228" s="203">
        <f>ROUND(I228*H228,2)</f>
        <v>0</v>
      </c>
      <c r="BL228" s="24" t="s">
        <v>151</v>
      </c>
      <c r="BM228" s="24" t="s">
        <v>324</v>
      </c>
    </row>
    <row r="229" spans="2:65" s="1" customFormat="1" ht="135">
      <c r="B229" s="41"/>
      <c r="C229" s="63"/>
      <c r="D229" s="204" t="s">
        <v>154</v>
      </c>
      <c r="E229" s="63"/>
      <c r="F229" s="205" t="s">
        <v>293</v>
      </c>
      <c r="G229" s="63"/>
      <c r="H229" s="63"/>
      <c r="I229" s="163"/>
      <c r="J229" s="63"/>
      <c r="K229" s="63"/>
      <c r="L229" s="61"/>
      <c r="M229" s="206"/>
      <c r="N229" s="42"/>
      <c r="O229" s="42"/>
      <c r="P229" s="42"/>
      <c r="Q229" s="42"/>
      <c r="R229" s="42"/>
      <c r="S229" s="42"/>
      <c r="T229" s="78"/>
      <c r="AT229" s="24" t="s">
        <v>154</v>
      </c>
      <c r="AU229" s="24" t="s">
        <v>152</v>
      </c>
    </row>
    <row r="230" spans="2:65" s="11" customFormat="1" ht="13.5">
      <c r="B230" s="207"/>
      <c r="C230" s="208"/>
      <c r="D230" s="204" t="s">
        <v>166</v>
      </c>
      <c r="E230" s="209" t="s">
        <v>21</v>
      </c>
      <c r="F230" s="210" t="s">
        <v>325</v>
      </c>
      <c r="G230" s="208"/>
      <c r="H230" s="211">
        <v>2.0739999999999998</v>
      </c>
      <c r="I230" s="212"/>
      <c r="J230" s="208"/>
      <c r="K230" s="208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166</v>
      </c>
      <c r="AU230" s="217" t="s">
        <v>152</v>
      </c>
      <c r="AV230" s="11" t="s">
        <v>152</v>
      </c>
      <c r="AW230" s="11" t="s">
        <v>35</v>
      </c>
      <c r="AX230" s="11" t="s">
        <v>72</v>
      </c>
      <c r="AY230" s="217" t="s">
        <v>144</v>
      </c>
    </row>
    <row r="231" spans="2:65" s="11" customFormat="1" ht="13.5">
      <c r="B231" s="207"/>
      <c r="C231" s="208"/>
      <c r="D231" s="204" t="s">
        <v>166</v>
      </c>
      <c r="E231" s="209" t="s">
        <v>21</v>
      </c>
      <c r="F231" s="210" t="s">
        <v>326</v>
      </c>
      <c r="G231" s="208"/>
      <c r="H231" s="211">
        <v>0.216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166</v>
      </c>
      <c r="AU231" s="217" t="s">
        <v>152</v>
      </c>
      <c r="AV231" s="11" t="s">
        <v>152</v>
      </c>
      <c r="AW231" s="11" t="s">
        <v>35</v>
      </c>
      <c r="AX231" s="11" t="s">
        <v>72</v>
      </c>
      <c r="AY231" s="217" t="s">
        <v>144</v>
      </c>
    </row>
    <row r="232" spans="2:65" s="12" customFormat="1" ht="13.5">
      <c r="B232" s="218"/>
      <c r="C232" s="219"/>
      <c r="D232" s="204" t="s">
        <v>166</v>
      </c>
      <c r="E232" s="220" t="s">
        <v>21</v>
      </c>
      <c r="F232" s="221" t="s">
        <v>327</v>
      </c>
      <c r="G232" s="219"/>
      <c r="H232" s="220" t="s">
        <v>21</v>
      </c>
      <c r="I232" s="222"/>
      <c r="J232" s="219"/>
      <c r="K232" s="219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166</v>
      </c>
      <c r="AU232" s="227" t="s">
        <v>152</v>
      </c>
      <c r="AV232" s="12" t="s">
        <v>80</v>
      </c>
      <c r="AW232" s="12" t="s">
        <v>35</v>
      </c>
      <c r="AX232" s="12" t="s">
        <v>72</v>
      </c>
      <c r="AY232" s="227" t="s">
        <v>144</v>
      </c>
    </row>
    <row r="233" spans="2:65" s="11" customFormat="1" ht="13.5">
      <c r="B233" s="207"/>
      <c r="C233" s="208"/>
      <c r="D233" s="204" t="s">
        <v>166</v>
      </c>
      <c r="E233" s="209" t="s">
        <v>21</v>
      </c>
      <c r="F233" s="210" t="s">
        <v>328</v>
      </c>
      <c r="G233" s="208"/>
      <c r="H233" s="211">
        <v>2.7509999999999999</v>
      </c>
      <c r="I233" s="212"/>
      <c r="J233" s="208"/>
      <c r="K233" s="208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166</v>
      </c>
      <c r="AU233" s="217" t="s">
        <v>152</v>
      </c>
      <c r="AV233" s="11" t="s">
        <v>152</v>
      </c>
      <c r="AW233" s="11" t="s">
        <v>35</v>
      </c>
      <c r="AX233" s="11" t="s">
        <v>72</v>
      </c>
      <c r="AY233" s="217" t="s">
        <v>144</v>
      </c>
    </row>
    <row r="234" spans="2:65" s="11" customFormat="1" ht="13.5">
      <c r="B234" s="207"/>
      <c r="C234" s="208"/>
      <c r="D234" s="204" t="s">
        <v>166</v>
      </c>
      <c r="E234" s="209" t="s">
        <v>21</v>
      </c>
      <c r="F234" s="210" t="s">
        <v>329</v>
      </c>
      <c r="G234" s="208"/>
      <c r="H234" s="211">
        <v>0.44600000000000001</v>
      </c>
      <c r="I234" s="212"/>
      <c r="J234" s="208"/>
      <c r="K234" s="208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166</v>
      </c>
      <c r="AU234" s="217" t="s">
        <v>152</v>
      </c>
      <c r="AV234" s="11" t="s">
        <v>152</v>
      </c>
      <c r="AW234" s="11" t="s">
        <v>35</v>
      </c>
      <c r="AX234" s="11" t="s">
        <v>72</v>
      </c>
      <c r="AY234" s="217" t="s">
        <v>144</v>
      </c>
    </row>
    <row r="235" spans="2:65" s="12" customFormat="1" ht="13.5">
      <c r="B235" s="218"/>
      <c r="C235" s="219"/>
      <c r="D235" s="204" t="s">
        <v>166</v>
      </c>
      <c r="E235" s="220" t="s">
        <v>21</v>
      </c>
      <c r="F235" s="221" t="s">
        <v>330</v>
      </c>
      <c r="G235" s="219"/>
      <c r="H235" s="220" t="s">
        <v>21</v>
      </c>
      <c r="I235" s="222"/>
      <c r="J235" s="219"/>
      <c r="K235" s="219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166</v>
      </c>
      <c r="AU235" s="227" t="s">
        <v>152</v>
      </c>
      <c r="AV235" s="12" t="s">
        <v>80</v>
      </c>
      <c r="AW235" s="12" t="s">
        <v>35</v>
      </c>
      <c r="AX235" s="12" t="s">
        <v>72</v>
      </c>
      <c r="AY235" s="227" t="s">
        <v>144</v>
      </c>
    </row>
    <row r="236" spans="2:65" s="13" customFormat="1" ht="13.5">
      <c r="B236" s="228"/>
      <c r="C236" s="229"/>
      <c r="D236" s="204" t="s">
        <v>166</v>
      </c>
      <c r="E236" s="230" t="s">
        <v>21</v>
      </c>
      <c r="F236" s="231" t="s">
        <v>169</v>
      </c>
      <c r="G236" s="229"/>
      <c r="H236" s="232">
        <v>5.4870000000000001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166</v>
      </c>
      <c r="AU236" s="238" t="s">
        <v>152</v>
      </c>
      <c r="AV236" s="13" t="s">
        <v>151</v>
      </c>
      <c r="AW236" s="13" t="s">
        <v>35</v>
      </c>
      <c r="AX236" s="13" t="s">
        <v>80</v>
      </c>
      <c r="AY236" s="238" t="s">
        <v>144</v>
      </c>
    </row>
    <row r="237" spans="2:65" s="1" customFormat="1" ht="38.25" customHeight="1">
      <c r="B237" s="41"/>
      <c r="C237" s="192" t="s">
        <v>331</v>
      </c>
      <c r="D237" s="192" t="s">
        <v>146</v>
      </c>
      <c r="E237" s="193" t="s">
        <v>332</v>
      </c>
      <c r="F237" s="194" t="s">
        <v>333</v>
      </c>
      <c r="G237" s="195" t="s">
        <v>163</v>
      </c>
      <c r="H237" s="196">
        <v>4.7149999999999999</v>
      </c>
      <c r="I237" s="197"/>
      <c r="J237" s="198">
        <f>ROUND(I237*H237,2)</f>
        <v>0</v>
      </c>
      <c r="K237" s="194" t="s">
        <v>150</v>
      </c>
      <c r="L237" s="61"/>
      <c r="M237" s="199" t="s">
        <v>21</v>
      </c>
      <c r="N237" s="200" t="s">
        <v>44</v>
      </c>
      <c r="O237" s="42"/>
      <c r="P237" s="201">
        <f>O237*H237</f>
        <v>0</v>
      </c>
      <c r="Q237" s="201">
        <v>0.42831999999999998</v>
      </c>
      <c r="R237" s="201">
        <f>Q237*H237</f>
        <v>2.0195287999999998</v>
      </c>
      <c r="S237" s="201">
        <v>0</v>
      </c>
      <c r="T237" s="202">
        <f>S237*H237</f>
        <v>0</v>
      </c>
      <c r="AR237" s="24" t="s">
        <v>151</v>
      </c>
      <c r="AT237" s="24" t="s">
        <v>146</v>
      </c>
      <c r="AU237" s="24" t="s">
        <v>152</v>
      </c>
      <c r="AY237" s="24" t="s">
        <v>144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24" t="s">
        <v>152</v>
      </c>
      <c r="BK237" s="203">
        <f>ROUND(I237*H237,2)</f>
        <v>0</v>
      </c>
      <c r="BL237" s="24" t="s">
        <v>151</v>
      </c>
      <c r="BM237" s="24" t="s">
        <v>334</v>
      </c>
    </row>
    <row r="238" spans="2:65" s="1" customFormat="1" ht="94.5">
      <c r="B238" s="41"/>
      <c r="C238" s="63"/>
      <c r="D238" s="204" t="s">
        <v>154</v>
      </c>
      <c r="E238" s="63"/>
      <c r="F238" s="205" t="s">
        <v>335</v>
      </c>
      <c r="G238" s="63"/>
      <c r="H238" s="63"/>
      <c r="I238" s="163"/>
      <c r="J238" s="63"/>
      <c r="K238" s="63"/>
      <c r="L238" s="61"/>
      <c r="M238" s="206"/>
      <c r="N238" s="42"/>
      <c r="O238" s="42"/>
      <c r="P238" s="42"/>
      <c r="Q238" s="42"/>
      <c r="R238" s="42"/>
      <c r="S238" s="42"/>
      <c r="T238" s="78"/>
      <c r="AT238" s="24" t="s">
        <v>154</v>
      </c>
      <c r="AU238" s="24" t="s">
        <v>152</v>
      </c>
    </row>
    <row r="239" spans="2:65" s="12" customFormat="1" ht="13.5">
      <c r="B239" s="218"/>
      <c r="C239" s="219"/>
      <c r="D239" s="204" t="s">
        <v>166</v>
      </c>
      <c r="E239" s="220" t="s">
        <v>21</v>
      </c>
      <c r="F239" s="221" t="s">
        <v>336</v>
      </c>
      <c r="G239" s="219"/>
      <c r="H239" s="220" t="s">
        <v>21</v>
      </c>
      <c r="I239" s="222"/>
      <c r="J239" s="219"/>
      <c r="K239" s="219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166</v>
      </c>
      <c r="AU239" s="227" t="s">
        <v>152</v>
      </c>
      <c r="AV239" s="12" t="s">
        <v>80</v>
      </c>
      <c r="AW239" s="12" t="s">
        <v>35</v>
      </c>
      <c r="AX239" s="12" t="s">
        <v>72</v>
      </c>
      <c r="AY239" s="227" t="s">
        <v>144</v>
      </c>
    </row>
    <row r="240" spans="2:65" s="11" customFormat="1" ht="13.5">
      <c r="B240" s="207"/>
      <c r="C240" s="208"/>
      <c r="D240" s="204" t="s">
        <v>166</v>
      </c>
      <c r="E240" s="209" t="s">
        <v>21</v>
      </c>
      <c r="F240" s="210" t="s">
        <v>337</v>
      </c>
      <c r="G240" s="208"/>
      <c r="H240" s="211">
        <v>4.7149999999999999</v>
      </c>
      <c r="I240" s="212"/>
      <c r="J240" s="208"/>
      <c r="K240" s="208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166</v>
      </c>
      <c r="AU240" s="217" t="s">
        <v>152</v>
      </c>
      <c r="AV240" s="11" t="s">
        <v>152</v>
      </c>
      <c r="AW240" s="11" t="s">
        <v>35</v>
      </c>
      <c r="AX240" s="11" t="s">
        <v>72</v>
      </c>
      <c r="AY240" s="217" t="s">
        <v>144</v>
      </c>
    </row>
    <row r="241" spans="2:65" s="13" customFormat="1" ht="13.5">
      <c r="B241" s="228"/>
      <c r="C241" s="229"/>
      <c r="D241" s="204" t="s">
        <v>166</v>
      </c>
      <c r="E241" s="230" t="s">
        <v>21</v>
      </c>
      <c r="F241" s="231" t="s">
        <v>169</v>
      </c>
      <c r="G241" s="229"/>
      <c r="H241" s="232">
        <v>4.7149999999999999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166</v>
      </c>
      <c r="AU241" s="238" t="s">
        <v>152</v>
      </c>
      <c r="AV241" s="13" t="s">
        <v>151</v>
      </c>
      <c r="AW241" s="13" t="s">
        <v>35</v>
      </c>
      <c r="AX241" s="13" t="s">
        <v>80</v>
      </c>
      <c r="AY241" s="238" t="s">
        <v>144</v>
      </c>
    </row>
    <row r="242" spans="2:65" s="1" customFormat="1" ht="38.25" customHeight="1">
      <c r="B242" s="41"/>
      <c r="C242" s="192" t="s">
        <v>338</v>
      </c>
      <c r="D242" s="192" t="s">
        <v>146</v>
      </c>
      <c r="E242" s="193" t="s">
        <v>339</v>
      </c>
      <c r="F242" s="194" t="s">
        <v>340</v>
      </c>
      <c r="G242" s="195" t="s">
        <v>163</v>
      </c>
      <c r="H242" s="196">
        <v>1.1379999999999999</v>
      </c>
      <c r="I242" s="197"/>
      <c r="J242" s="198">
        <f>ROUND(I242*H242,2)</f>
        <v>0</v>
      </c>
      <c r="K242" s="194" t="s">
        <v>150</v>
      </c>
      <c r="L242" s="61"/>
      <c r="M242" s="199" t="s">
        <v>21</v>
      </c>
      <c r="N242" s="200" t="s">
        <v>44</v>
      </c>
      <c r="O242" s="42"/>
      <c r="P242" s="201">
        <f>O242*H242</f>
        <v>0</v>
      </c>
      <c r="Q242" s="201">
        <v>0.96611999999999998</v>
      </c>
      <c r="R242" s="201">
        <f>Q242*H242</f>
        <v>1.0994445599999998</v>
      </c>
      <c r="S242" s="201">
        <v>0</v>
      </c>
      <c r="T242" s="202">
        <f>S242*H242</f>
        <v>0</v>
      </c>
      <c r="AR242" s="24" t="s">
        <v>151</v>
      </c>
      <c r="AT242" s="24" t="s">
        <v>146</v>
      </c>
      <c r="AU242" s="24" t="s">
        <v>152</v>
      </c>
      <c r="AY242" s="24" t="s">
        <v>144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24" t="s">
        <v>152</v>
      </c>
      <c r="BK242" s="203">
        <f>ROUND(I242*H242,2)</f>
        <v>0</v>
      </c>
      <c r="BL242" s="24" t="s">
        <v>151</v>
      </c>
      <c r="BM242" s="24" t="s">
        <v>341</v>
      </c>
    </row>
    <row r="243" spans="2:65" s="1" customFormat="1" ht="94.5">
      <c r="B243" s="41"/>
      <c r="C243" s="63"/>
      <c r="D243" s="204" t="s">
        <v>154</v>
      </c>
      <c r="E243" s="63"/>
      <c r="F243" s="205" t="s">
        <v>335</v>
      </c>
      <c r="G243" s="63"/>
      <c r="H243" s="63"/>
      <c r="I243" s="163"/>
      <c r="J243" s="63"/>
      <c r="K243" s="63"/>
      <c r="L243" s="61"/>
      <c r="M243" s="206"/>
      <c r="N243" s="42"/>
      <c r="O243" s="42"/>
      <c r="P243" s="42"/>
      <c r="Q243" s="42"/>
      <c r="R243" s="42"/>
      <c r="S243" s="42"/>
      <c r="T243" s="78"/>
      <c r="AT243" s="24" t="s">
        <v>154</v>
      </c>
      <c r="AU243" s="24" t="s">
        <v>152</v>
      </c>
    </row>
    <row r="244" spans="2:65" s="11" customFormat="1" ht="13.5">
      <c r="B244" s="207"/>
      <c r="C244" s="208"/>
      <c r="D244" s="204" t="s">
        <v>166</v>
      </c>
      <c r="E244" s="209" t="s">
        <v>21</v>
      </c>
      <c r="F244" s="210" t="s">
        <v>342</v>
      </c>
      <c r="G244" s="208"/>
      <c r="H244" s="211">
        <v>1.1379999999999999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166</v>
      </c>
      <c r="AU244" s="217" t="s">
        <v>152</v>
      </c>
      <c r="AV244" s="11" t="s">
        <v>152</v>
      </c>
      <c r="AW244" s="11" t="s">
        <v>35</v>
      </c>
      <c r="AX244" s="11" t="s">
        <v>72</v>
      </c>
      <c r="AY244" s="217" t="s">
        <v>144</v>
      </c>
    </row>
    <row r="245" spans="2:65" s="13" customFormat="1" ht="13.5">
      <c r="B245" s="228"/>
      <c r="C245" s="229"/>
      <c r="D245" s="204" t="s">
        <v>166</v>
      </c>
      <c r="E245" s="230" t="s">
        <v>21</v>
      </c>
      <c r="F245" s="231" t="s">
        <v>169</v>
      </c>
      <c r="G245" s="229"/>
      <c r="H245" s="232">
        <v>1.1379999999999999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166</v>
      </c>
      <c r="AU245" s="238" t="s">
        <v>152</v>
      </c>
      <c r="AV245" s="13" t="s">
        <v>151</v>
      </c>
      <c r="AW245" s="13" t="s">
        <v>35</v>
      </c>
      <c r="AX245" s="13" t="s">
        <v>80</v>
      </c>
      <c r="AY245" s="238" t="s">
        <v>144</v>
      </c>
    </row>
    <row r="246" spans="2:65" s="1" customFormat="1" ht="38.25" customHeight="1">
      <c r="B246" s="41"/>
      <c r="C246" s="192" t="s">
        <v>343</v>
      </c>
      <c r="D246" s="192" t="s">
        <v>146</v>
      </c>
      <c r="E246" s="193" t="s">
        <v>344</v>
      </c>
      <c r="F246" s="194" t="s">
        <v>345</v>
      </c>
      <c r="G246" s="195" t="s">
        <v>163</v>
      </c>
      <c r="H246" s="196">
        <v>12.006</v>
      </c>
      <c r="I246" s="197"/>
      <c r="J246" s="198">
        <f>ROUND(I246*H246,2)</f>
        <v>0</v>
      </c>
      <c r="K246" s="194" t="s">
        <v>150</v>
      </c>
      <c r="L246" s="61"/>
      <c r="M246" s="199" t="s">
        <v>21</v>
      </c>
      <c r="N246" s="200" t="s">
        <v>44</v>
      </c>
      <c r="O246" s="42"/>
      <c r="P246" s="201">
        <f>O246*H246</f>
        <v>0</v>
      </c>
      <c r="Q246" s="201">
        <v>1.20855</v>
      </c>
      <c r="R246" s="201">
        <f>Q246*H246</f>
        <v>14.509851300000001</v>
      </c>
      <c r="S246" s="201">
        <v>0</v>
      </c>
      <c r="T246" s="202">
        <f>S246*H246</f>
        <v>0</v>
      </c>
      <c r="AR246" s="24" t="s">
        <v>151</v>
      </c>
      <c r="AT246" s="24" t="s">
        <v>146</v>
      </c>
      <c r="AU246" s="24" t="s">
        <v>152</v>
      </c>
      <c r="AY246" s="24" t="s">
        <v>144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24" t="s">
        <v>152</v>
      </c>
      <c r="BK246" s="203">
        <f>ROUND(I246*H246,2)</f>
        <v>0</v>
      </c>
      <c r="BL246" s="24" t="s">
        <v>151</v>
      </c>
      <c r="BM246" s="24" t="s">
        <v>346</v>
      </c>
    </row>
    <row r="247" spans="2:65" s="1" customFormat="1" ht="94.5">
      <c r="B247" s="41"/>
      <c r="C247" s="63"/>
      <c r="D247" s="204" t="s">
        <v>154</v>
      </c>
      <c r="E247" s="63"/>
      <c r="F247" s="205" t="s">
        <v>335</v>
      </c>
      <c r="G247" s="63"/>
      <c r="H247" s="63"/>
      <c r="I247" s="163"/>
      <c r="J247" s="63"/>
      <c r="K247" s="63"/>
      <c r="L247" s="61"/>
      <c r="M247" s="206"/>
      <c r="N247" s="42"/>
      <c r="O247" s="42"/>
      <c r="P247" s="42"/>
      <c r="Q247" s="42"/>
      <c r="R247" s="42"/>
      <c r="S247" s="42"/>
      <c r="T247" s="78"/>
      <c r="AT247" s="24" t="s">
        <v>154</v>
      </c>
      <c r="AU247" s="24" t="s">
        <v>152</v>
      </c>
    </row>
    <row r="248" spans="2:65" s="11" customFormat="1" ht="13.5">
      <c r="B248" s="207"/>
      <c r="C248" s="208"/>
      <c r="D248" s="204" t="s">
        <v>166</v>
      </c>
      <c r="E248" s="209" t="s">
        <v>21</v>
      </c>
      <c r="F248" s="210" t="s">
        <v>347</v>
      </c>
      <c r="G248" s="208"/>
      <c r="H248" s="211">
        <v>8.7560000000000002</v>
      </c>
      <c r="I248" s="212"/>
      <c r="J248" s="208"/>
      <c r="K248" s="208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166</v>
      </c>
      <c r="AU248" s="217" t="s">
        <v>152</v>
      </c>
      <c r="AV248" s="11" t="s">
        <v>152</v>
      </c>
      <c r="AW248" s="11" t="s">
        <v>35</v>
      </c>
      <c r="AX248" s="11" t="s">
        <v>72</v>
      </c>
      <c r="AY248" s="217" t="s">
        <v>144</v>
      </c>
    </row>
    <row r="249" spans="2:65" s="11" customFormat="1" ht="13.5">
      <c r="B249" s="207"/>
      <c r="C249" s="208"/>
      <c r="D249" s="204" t="s">
        <v>166</v>
      </c>
      <c r="E249" s="209" t="s">
        <v>21</v>
      </c>
      <c r="F249" s="210" t="s">
        <v>348</v>
      </c>
      <c r="G249" s="208"/>
      <c r="H249" s="211">
        <v>3.25</v>
      </c>
      <c r="I249" s="212"/>
      <c r="J249" s="208"/>
      <c r="K249" s="208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166</v>
      </c>
      <c r="AU249" s="217" t="s">
        <v>152</v>
      </c>
      <c r="AV249" s="11" t="s">
        <v>152</v>
      </c>
      <c r="AW249" s="11" t="s">
        <v>35</v>
      </c>
      <c r="AX249" s="11" t="s">
        <v>72</v>
      </c>
      <c r="AY249" s="217" t="s">
        <v>144</v>
      </c>
    </row>
    <row r="250" spans="2:65" s="13" customFormat="1" ht="13.5">
      <c r="B250" s="228"/>
      <c r="C250" s="229"/>
      <c r="D250" s="204" t="s">
        <v>166</v>
      </c>
      <c r="E250" s="230" t="s">
        <v>21</v>
      </c>
      <c r="F250" s="231" t="s">
        <v>169</v>
      </c>
      <c r="G250" s="229"/>
      <c r="H250" s="232">
        <v>12.006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166</v>
      </c>
      <c r="AU250" s="238" t="s">
        <v>152</v>
      </c>
      <c r="AV250" s="13" t="s">
        <v>151</v>
      </c>
      <c r="AW250" s="13" t="s">
        <v>35</v>
      </c>
      <c r="AX250" s="13" t="s">
        <v>80</v>
      </c>
      <c r="AY250" s="238" t="s">
        <v>144</v>
      </c>
    </row>
    <row r="251" spans="2:65" s="10" customFormat="1" ht="29.85" customHeight="1">
      <c r="B251" s="176"/>
      <c r="C251" s="177"/>
      <c r="D251" s="178" t="s">
        <v>71</v>
      </c>
      <c r="E251" s="190" t="s">
        <v>160</v>
      </c>
      <c r="F251" s="190" t="s">
        <v>349</v>
      </c>
      <c r="G251" s="177"/>
      <c r="H251" s="177"/>
      <c r="I251" s="180"/>
      <c r="J251" s="191">
        <f>BK251</f>
        <v>0</v>
      </c>
      <c r="K251" s="177"/>
      <c r="L251" s="182"/>
      <c r="M251" s="183"/>
      <c r="N251" s="184"/>
      <c r="O251" s="184"/>
      <c r="P251" s="185">
        <f>SUM(P252:P352)</f>
        <v>0</v>
      </c>
      <c r="Q251" s="184"/>
      <c r="R251" s="185">
        <f>SUM(R252:R352)</f>
        <v>65.424774369999994</v>
      </c>
      <c r="S251" s="184"/>
      <c r="T251" s="186">
        <f>SUM(T252:T352)</f>
        <v>0</v>
      </c>
      <c r="AR251" s="187" t="s">
        <v>80</v>
      </c>
      <c r="AT251" s="188" t="s">
        <v>71</v>
      </c>
      <c r="AU251" s="188" t="s">
        <v>80</v>
      </c>
      <c r="AY251" s="187" t="s">
        <v>144</v>
      </c>
      <c r="BK251" s="189">
        <f>SUM(BK252:BK352)</f>
        <v>0</v>
      </c>
    </row>
    <row r="252" spans="2:65" s="1" customFormat="1" ht="38.25" customHeight="1">
      <c r="B252" s="41"/>
      <c r="C252" s="192" t="s">
        <v>350</v>
      </c>
      <c r="D252" s="192" t="s">
        <v>146</v>
      </c>
      <c r="E252" s="193" t="s">
        <v>351</v>
      </c>
      <c r="F252" s="194" t="s">
        <v>352</v>
      </c>
      <c r="G252" s="195" t="s">
        <v>163</v>
      </c>
      <c r="H252" s="196">
        <v>52.838000000000001</v>
      </c>
      <c r="I252" s="197"/>
      <c r="J252" s="198">
        <f>ROUND(I252*H252,2)</f>
        <v>0</v>
      </c>
      <c r="K252" s="194" t="s">
        <v>150</v>
      </c>
      <c r="L252" s="61"/>
      <c r="M252" s="199" t="s">
        <v>21</v>
      </c>
      <c r="N252" s="200" t="s">
        <v>44</v>
      </c>
      <c r="O252" s="42"/>
      <c r="P252" s="201">
        <f>O252*H252</f>
        <v>0</v>
      </c>
      <c r="Q252" s="201">
        <v>0.26118999999999998</v>
      </c>
      <c r="R252" s="201">
        <f>Q252*H252</f>
        <v>13.800757219999999</v>
      </c>
      <c r="S252" s="201">
        <v>0</v>
      </c>
      <c r="T252" s="202">
        <f>S252*H252</f>
        <v>0</v>
      </c>
      <c r="AR252" s="24" t="s">
        <v>151</v>
      </c>
      <c r="AT252" s="24" t="s">
        <v>146</v>
      </c>
      <c r="AU252" s="24" t="s">
        <v>152</v>
      </c>
      <c r="AY252" s="24" t="s">
        <v>144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24" t="s">
        <v>152</v>
      </c>
      <c r="BK252" s="203">
        <f>ROUND(I252*H252,2)</f>
        <v>0</v>
      </c>
      <c r="BL252" s="24" t="s">
        <v>151</v>
      </c>
      <c r="BM252" s="24" t="s">
        <v>353</v>
      </c>
    </row>
    <row r="253" spans="2:65" s="1" customFormat="1" ht="216">
      <c r="B253" s="41"/>
      <c r="C253" s="63"/>
      <c r="D253" s="204" t="s">
        <v>154</v>
      </c>
      <c r="E253" s="63"/>
      <c r="F253" s="205" t="s">
        <v>354</v>
      </c>
      <c r="G253" s="63"/>
      <c r="H253" s="63"/>
      <c r="I253" s="163"/>
      <c r="J253" s="63"/>
      <c r="K253" s="63"/>
      <c r="L253" s="61"/>
      <c r="M253" s="206"/>
      <c r="N253" s="42"/>
      <c r="O253" s="42"/>
      <c r="P253" s="42"/>
      <c r="Q253" s="42"/>
      <c r="R253" s="42"/>
      <c r="S253" s="42"/>
      <c r="T253" s="78"/>
      <c r="AT253" s="24" t="s">
        <v>154</v>
      </c>
      <c r="AU253" s="24" t="s">
        <v>152</v>
      </c>
    </row>
    <row r="254" spans="2:65" s="11" customFormat="1" ht="13.5">
      <c r="B254" s="207"/>
      <c r="C254" s="208"/>
      <c r="D254" s="204" t="s">
        <v>166</v>
      </c>
      <c r="E254" s="209" t="s">
        <v>21</v>
      </c>
      <c r="F254" s="210" t="s">
        <v>355</v>
      </c>
      <c r="G254" s="208"/>
      <c r="H254" s="211">
        <v>21.693000000000001</v>
      </c>
      <c r="I254" s="212"/>
      <c r="J254" s="208"/>
      <c r="K254" s="208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166</v>
      </c>
      <c r="AU254" s="217" t="s">
        <v>152</v>
      </c>
      <c r="AV254" s="11" t="s">
        <v>152</v>
      </c>
      <c r="AW254" s="11" t="s">
        <v>35</v>
      </c>
      <c r="AX254" s="11" t="s">
        <v>72</v>
      </c>
      <c r="AY254" s="217" t="s">
        <v>144</v>
      </c>
    </row>
    <row r="255" spans="2:65" s="11" customFormat="1" ht="13.5">
      <c r="B255" s="207"/>
      <c r="C255" s="208"/>
      <c r="D255" s="204" t="s">
        <v>166</v>
      </c>
      <c r="E255" s="209" t="s">
        <v>21</v>
      </c>
      <c r="F255" s="210" t="s">
        <v>356</v>
      </c>
      <c r="G255" s="208"/>
      <c r="H255" s="211">
        <v>-3.3</v>
      </c>
      <c r="I255" s="212"/>
      <c r="J255" s="208"/>
      <c r="K255" s="208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166</v>
      </c>
      <c r="AU255" s="217" t="s">
        <v>152</v>
      </c>
      <c r="AV255" s="11" t="s">
        <v>152</v>
      </c>
      <c r="AW255" s="11" t="s">
        <v>35</v>
      </c>
      <c r="AX255" s="11" t="s">
        <v>72</v>
      </c>
      <c r="AY255" s="217" t="s">
        <v>144</v>
      </c>
    </row>
    <row r="256" spans="2:65" s="11" customFormat="1" ht="13.5">
      <c r="B256" s="207"/>
      <c r="C256" s="208"/>
      <c r="D256" s="204" t="s">
        <v>166</v>
      </c>
      <c r="E256" s="209" t="s">
        <v>21</v>
      </c>
      <c r="F256" s="210" t="s">
        <v>357</v>
      </c>
      <c r="G256" s="208"/>
      <c r="H256" s="211">
        <v>3.78</v>
      </c>
      <c r="I256" s="212"/>
      <c r="J256" s="208"/>
      <c r="K256" s="208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166</v>
      </c>
      <c r="AU256" s="217" t="s">
        <v>152</v>
      </c>
      <c r="AV256" s="11" t="s">
        <v>152</v>
      </c>
      <c r="AW256" s="11" t="s">
        <v>35</v>
      </c>
      <c r="AX256" s="11" t="s">
        <v>72</v>
      </c>
      <c r="AY256" s="217" t="s">
        <v>144</v>
      </c>
    </row>
    <row r="257" spans="2:65" s="12" customFormat="1" ht="13.5">
      <c r="B257" s="218"/>
      <c r="C257" s="219"/>
      <c r="D257" s="204" t="s">
        <v>166</v>
      </c>
      <c r="E257" s="220" t="s">
        <v>21</v>
      </c>
      <c r="F257" s="221" t="s">
        <v>358</v>
      </c>
      <c r="G257" s="219"/>
      <c r="H257" s="220" t="s">
        <v>21</v>
      </c>
      <c r="I257" s="222"/>
      <c r="J257" s="219"/>
      <c r="K257" s="219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166</v>
      </c>
      <c r="AU257" s="227" t="s">
        <v>152</v>
      </c>
      <c r="AV257" s="12" t="s">
        <v>80</v>
      </c>
      <c r="AW257" s="12" t="s">
        <v>35</v>
      </c>
      <c r="AX257" s="12" t="s">
        <v>72</v>
      </c>
      <c r="AY257" s="227" t="s">
        <v>144</v>
      </c>
    </row>
    <row r="258" spans="2:65" s="11" customFormat="1" ht="13.5">
      <c r="B258" s="207"/>
      <c r="C258" s="208"/>
      <c r="D258" s="204" t="s">
        <v>166</v>
      </c>
      <c r="E258" s="209" t="s">
        <v>21</v>
      </c>
      <c r="F258" s="210" t="s">
        <v>359</v>
      </c>
      <c r="G258" s="208"/>
      <c r="H258" s="211">
        <v>17.375</v>
      </c>
      <c r="I258" s="212"/>
      <c r="J258" s="208"/>
      <c r="K258" s="208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166</v>
      </c>
      <c r="AU258" s="217" t="s">
        <v>152</v>
      </c>
      <c r="AV258" s="11" t="s">
        <v>152</v>
      </c>
      <c r="AW258" s="11" t="s">
        <v>35</v>
      </c>
      <c r="AX258" s="11" t="s">
        <v>72</v>
      </c>
      <c r="AY258" s="217" t="s">
        <v>144</v>
      </c>
    </row>
    <row r="259" spans="2:65" s="11" customFormat="1" ht="13.5">
      <c r="B259" s="207"/>
      <c r="C259" s="208"/>
      <c r="D259" s="204" t="s">
        <v>166</v>
      </c>
      <c r="E259" s="209" t="s">
        <v>21</v>
      </c>
      <c r="F259" s="210" t="s">
        <v>360</v>
      </c>
      <c r="G259" s="208"/>
      <c r="H259" s="211">
        <v>-3.2250000000000001</v>
      </c>
      <c r="I259" s="212"/>
      <c r="J259" s="208"/>
      <c r="K259" s="208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166</v>
      </c>
      <c r="AU259" s="217" t="s">
        <v>152</v>
      </c>
      <c r="AV259" s="11" t="s">
        <v>152</v>
      </c>
      <c r="AW259" s="11" t="s">
        <v>35</v>
      </c>
      <c r="AX259" s="11" t="s">
        <v>72</v>
      </c>
      <c r="AY259" s="217" t="s">
        <v>144</v>
      </c>
    </row>
    <row r="260" spans="2:65" s="12" customFormat="1" ht="13.5">
      <c r="B260" s="218"/>
      <c r="C260" s="219"/>
      <c r="D260" s="204" t="s">
        <v>166</v>
      </c>
      <c r="E260" s="220" t="s">
        <v>21</v>
      </c>
      <c r="F260" s="221" t="s">
        <v>361</v>
      </c>
      <c r="G260" s="219"/>
      <c r="H260" s="220" t="s">
        <v>21</v>
      </c>
      <c r="I260" s="222"/>
      <c r="J260" s="219"/>
      <c r="K260" s="219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166</v>
      </c>
      <c r="AU260" s="227" t="s">
        <v>152</v>
      </c>
      <c r="AV260" s="12" t="s">
        <v>80</v>
      </c>
      <c r="AW260" s="12" t="s">
        <v>35</v>
      </c>
      <c r="AX260" s="12" t="s">
        <v>72</v>
      </c>
      <c r="AY260" s="227" t="s">
        <v>144</v>
      </c>
    </row>
    <row r="261" spans="2:65" s="11" customFormat="1" ht="13.5">
      <c r="B261" s="207"/>
      <c r="C261" s="208"/>
      <c r="D261" s="204" t="s">
        <v>166</v>
      </c>
      <c r="E261" s="209" t="s">
        <v>21</v>
      </c>
      <c r="F261" s="210" t="s">
        <v>362</v>
      </c>
      <c r="G261" s="208"/>
      <c r="H261" s="211">
        <v>11.025</v>
      </c>
      <c r="I261" s="212"/>
      <c r="J261" s="208"/>
      <c r="K261" s="208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166</v>
      </c>
      <c r="AU261" s="217" t="s">
        <v>152</v>
      </c>
      <c r="AV261" s="11" t="s">
        <v>152</v>
      </c>
      <c r="AW261" s="11" t="s">
        <v>35</v>
      </c>
      <c r="AX261" s="11" t="s">
        <v>72</v>
      </c>
      <c r="AY261" s="217" t="s">
        <v>144</v>
      </c>
    </row>
    <row r="262" spans="2:65" s="11" customFormat="1" ht="13.5">
      <c r="B262" s="207"/>
      <c r="C262" s="208"/>
      <c r="D262" s="204" t="s">
        <v>166</v>
      </c>
      <c r="E262" s="209" t="s">
        <v>21</v>
      </c>
      <c r="F262" s="210" t="s">
        <v>363</v>
      </c>
      <c r="G262" s="208"/>
      <c r="H262" s="211">
        <v>5.49</v>
      </c>
      <c r="I262" s="212"/>
      <c r="J262" s="208"/>
      <c r="K262" s="208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166</v>
      </c>
      <c r="AU262" s="217" t="s">
        <v>152</v>
      </c>
      <c r="AV262" s="11" t="s">
        <v>152</v>
      </c>
      <c r="AW262" s="11" t="s">
        <v>35</v>
      </c>
      <c r="AX262" s="11" t="s">
        <v>72</v>
      </c>
      <c r="AY262" s="217" t="s">
        <v>144</v>
      </c>
    </row>
    <row r="263" spans="2:65" s="12" customFormat="1" ht="13.5">
      <c r="B263" s="218"/>
      <c r="C263" s="219"/>
      <c r="D263" s="204" t="s">
        <v>166</v>
      </c>
      <c r="E263" s="220" t="s">
        <v>21</v>
      </c>
      <c r="F263" s="221" t="s">
        <v>364</v>
      </c>
      <c r="G263" s="219"/>
      <c r="H263" s="220" t="s">
        <v>21</v>
      </c>
      <c r="I263" s="222"/>
      <c r="J263" s="219"/>
      <c r="K263" s="219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166</v>
      </c>
      <c r="AU263" s="227" t="s">
        <v>152</v>
      </c>
      <c r="AV263" s="12" t="s">
        <v>80</v>
      </c>
      <c r="AW263" s="12" t="s">
        <v>35</v>
      </c>
      <c r="AX263" s="12" t="s">
        <v>72</v>
      </c>
      <c r="AY263" s="227" t="s">
        <v>144</v>
      </c>
    </row>
    <row r="264" spans="2:65" s="11" customFormat="1" ht="13.5">
      <c r="B264" s="207"/>
      <c r="C264" s="208"/>
      <c r="D264" s="204" t="s">
        <v>166</v>
      </c>
      <c r="E264" s="209" t="s">
        <v>21</v>
      </c>
      <c r="F264" s="210" t="s">
        <v>21</v>
      </c>
      <c r="G264" s="208"/>
      <c r="H264" s="211">
        <v>0</v>
      </c>
      <c r="I264" s="212"/>
      <c r="J264" s="208"/>
      <c r="K264" s="208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166</v>
      </c>
      <c r="AU264" s="217" t="s">
        <v>152</v>
      </c>
      <c r="AV264" s="11" t="s">
        <v>152</v>
      </c>
      <c r="AW264" s="11" t="s">
        <v>35</v>
      </c>
      <c r="AX264" s="11" t="s">
        <v>72</v>
      </c>
      <c r="AY264" s="217" t="s">
        <v>144</v>
      </c>
    </row>
    <row r="265" spans="2:65" s="13" customFormat="1" ht="13.5">
      <c r="B265" s="228"/>
      <c r="C265" s="229"/>
      <c r="D265" s="204" t="s">
        <v>166</v>
      </c>
      <c r="E265" s="230" t="s">
        <v>21</v>
      </c>
      <c r="F265" s="231" t="s">
        <v>169</v>
      </c>
      <c r="G265" s="229"/>
      <c r="H265" s="232">
        <v>52.838000000000001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166</v>
      </c>
      <c r="AU265" s="238" t="s">
        <v>152</v>
      </c>
      <c r="AV265" s="13" t="s">
        <v>151</v>
      </c>
      <c r="AW265" s="13" t="s">
        <v>35</v>
      </c>
      <c r="AX265" s="13" t="s">
        <v>80</v>
      </c>
      <c r="AY265" s="238" t="s">
        <v>144</v>
      </c>
    </row>
    <row r="266" spans="2:65" s="1" customFormat="1" ht="25.5" customHeight="1">
      <c r="B266" s="41"/>
      <c r="C266" s="192" t="s">
        <v>365</v>
      </c>
      <c r="D266" s="192" t="s">
        <v>146</v>
      </c>
      <c r="E266" s="193" t="s">
        <v>366</v>
      </c>
      <c r="F266" s="194" t="s">
        <v>367</v>
      </c>
      <c r="G266" s="195" t="s">
        <v>163</v>
      </c>
      <c r="H266" s="196">
        <v>127.41200000000001</v>
      </c>
      <c r="I266" s="197"/>
      <c r="J266" s="198">
        <f>ROUND(I266*H266,2)</f>
        <v>0</v>
      </c>
      <c r="K266" s="194" t="s">
        <v>150</v>
      </c>
      <c r="L266" s="61"/>
      <c r="M266" s="199" t="s">
        <v>21</v>
      </c>
      <c r="N266" s="200" t="s">
        <v>44</v>
      </c>
      <c r="O266" s="42"/>
      <c r="P266" s="201">
        <f>O266*H266</f>
        <v>0</v>
      </c>
      <c r="Q266" s="201">
        <v>0.34075</v>
      </c>
      <c r="R266" s="201">
        <f>Q266*H266</f>
        <v>43.415638999999999</v>
      </c>
      <c r="S266" s="201">
        <v>0</v>
      </c>
      <c r="T266" s="202">
        <f>S266*H266</f>
        <v>0</v>
      </c>
      <c r="AR266" s="24" t="s">
        <v>151</v>
      </c>
      <c r="AT266" s="24" t="s">
        <v>146</v>
      </c>
      <c r="AU266" s="24" t="s">
        <v>152</v>
      </c>
      <c r="AY266" s="24" t="s">
        <v>144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24" t="s">
        <v>152</v>
      </c>
      <c r="BK266" s="203">
        <f>ROUND(I266*H266,2)</f>
        <v>0</v>
      </c>
      <c r="BL266" s="24" t="s">
        <v>151</v>
      </c>
      <c r="BM266" s="24" t="s">
        <v>368</v>
      </c>
    </row>
    <row r="267" spans="2:65" s="1" customFormat="1" ht="216">
      <c r="B267" s="41"/>
      <c r="C267" s="63"/>
      <c r="D267" s="204" t="s">
        <v>154</v>
      </c>
      <c r="E267" s="63"/>
      <c r="F267" s="205" t="s">
        <v>354</v>
      </c>
      <c r="G267" s="63"/>
      <c r="H267" s="63"/>
      <c r="I267" s="163"/>
      <c r="J267" s="63"/>
      <c r="K267" s="63"/>
      <c r="L267" s="61"/>
      <c r="M267" s="206"/>
      <c r="N267" s="42"/>
      <c r="O267" s="42"/>
      <c r="P267" s="42"/>
      <c r="Q267" s="42"/>
      <c r="R267" s="42"/>
      <c r="S267" s="42"/>
      <c r="T267" s="78"/>
      <c r="AT267" s="24" t="s">
        <v>154</v>
      </c>
      <c r="AU267" s="24" t="s">
        <v>152</v>
      </c>
    </row>
    <row r="268" spans="2:65" s="11" customFormat="1" ht="13.5">
      <c r="B268" s="207"/>
      <c r="C268" s="208"/>
      <c r="D268" s="204" t="s">
        <v>166</v>
      </c>
      <c r="E268" s="209" t="s">
        <v>21</v>
      </c>
      <c r="F268" s="210" t="s">
        <v>369</v>
      </c>
      <c r="G268" s="208"/>
      <c r="H268" s="211">
        <v>33.188000000000002</v>
      </c>
      <c r="I268" s="212"/>
      <c r="J268" s="208"/>
      <c r="K268" s="208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166</v>
      </c>
      <c r="AU268" s="217" t="s">
        <v>152</v>
      </c>
      <c r="AV268" s="11" t="s">
        <v>152</v>
      </c>
      <c r="AW268" s="11" t="s">
        <v>35</v>
      </c>
      <c r="AX268" s="11" t="s">
        <v>72</v>
      </c>
      <c r="AY268" s="217" t="s">
        <v>144</v>
      </c>
    </row>
    <row r="269" spans="2:65" s="11" customFormat="1" ht="13.5">
      <c r="B269" s="207"/>
      <c r="C269" s="208"/>
      <c r="D269" s="204" t="s">
        <v>166</v>
      </c>
      <c r="E269" s="209" t="s">
        <v>21</v>
      </c>
      <c r="F269" s="210" t="s">
        <v>370</v>
      </c>
      <c r="G269" s="208"/>
      <c r="H269" s="211">
        <v>-2.9670000000000001</v>
      </c>
      <c r="I269" s="212"/>
      <c r="J269" s="208"/>
      <c r="K269" s="208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166</v>
      </c>
      <c r="AU269" s="217" t="s">
        <v>152</v>
      </c>
      <c r="AV269" s="11" t="s">
        <v>152</v>
      </c>
      <c r="AW269" s="11" t="s">
        <v>35</v>
      </c>
      <c r="AX269" s="11" t="s">
        <v>72</v>
      </c>
      <c r="AY269" s="217" t="s">
        <v>144</v>
      </c>
    </row>
    <row r="270" spans="2:65" s="11" customFormat="1" ht="13.5">
      <c r="B270" s="207"/>
      <c r="C270" s="208"/>
      <c r="D270" s="204" t="s">
        <v>166</v>
      </c>
      <c r="E270" s="209" t="s">
        <v>21</v>
      </c>
      <c r="F270" s="210" t="s">
        <v>371</v>
      </c>
      <c r="G270" s="208"/>
      <c r="H270" s="211">
        <v>28.08</v>
      </c>
      <c r="I270" s="212"/>
      <c r="J270" s="208"/>
      <c r="K270" s="208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166</v>
      </c>
      <c r="AU270" s="217" t="s">
        <v>152</v>
      </c>
      <c r="AV270" s="11" t="s">
        <v>152</v>
      </c>
      <c r="AW270" s="11" t="s">
        <v>35</v>
      </c>
      <c r="AX270" s="11" t="s">
        <v>72</v>
      </c>
      <c r="AY270" s="217" t="s">
        <v>144</v>
      </c>
    </row>
    <row r="271" spans="2:65" s="12" customFormat="1" ht="13.5">
      <c r="B271" s="218"/>
      <c r="C271" s="219"/>
      <c r="D271" s="204" t="s">
        <v>166</v>
      </c>
      <c r="E271" s="220" t="s">
        <v>21</v>
      </c>
      <c r="F271" s="221" t="s">
        <v>372</v>
      </c>
      <c r="G271" s="219"/>
      <c r="H271" s="220" t="s">
        <v>21</v>
      </c>
      <c r="I271" s="222"/>
      <c r="J271" s="219"/>
      <c r="K271" s="219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166</v>
      </c>
      <c r="AU271" s="227" t="s">
        <v>152</v>
      </c>
      <c r="AV271" s="12" t="s">
        <v>80</v>
      </c>
      <c r="AW271" s="12" t="s">
        <v>35</v>
      </c>
      <c r="AX271" s="12" t="s">
        <v>72</v>
      </c>
      <c r="AY271" s="227" t="s">
        <v>144</v>
      </c>
    </row>
    <row r="272" spans="2:65" s="11" customFormat="1" ht="13.5">
      <c r="B272" s="207"/>
      <c r="C272" s="208"/>
      <c r="D272" s="204" t="s">
        <v>166</v>
      </c>
      <c r="E272" s="209" t="s">
        <v>21</v>
      </c>
      <c r="F272" s="210" t="s">
        <v>373</v>
      </c>
      <c r="G272" s="208"/>
      <c r="H272" s="211">
        <v>-13.02</v>
      </c>
      <c r="I272" s="212"/>
      <c r="J272" s="208"/>
      <c r="K272" s="208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166</v>
      </c>
      <c r="AU272" s="217" t="s">
        <v>152</v>
      </c>
      <c r="AV272" s="11" t="s">
        <v>152</v>
      </c>
      <c r="AW272" s="11" t="s">
        <v>35</v>
      </c>
      <c r="AX272" s="11" t="s">
        <v>72</v>
      </c>
      <c r="AY272" s="217" t="s">
        <v>144</v>
      </c>
    </row>
    <row r="273" spans="2:65" s="12" customFormat="1" ht="13.5">
      <c r="B273" s="218"/>
      <c r="C273" s="219"/>
      <c r="D273" s="204" t="s">
        <v>166</v>
      </c>
      <c r="E273" s="220" t="s">
        <v>21</v>
      </c>
      <c r="F273" s="221" t="s">
        <v>358</v>
      </c>
      <c r="G273" s="219"/>
      <c r="H273" s="220" t="s">
        <v>21</v>
      </c>
      <c r="I273" s="222"/>
      <c r="J273" s="219"/>
      <c r="K273" s="219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166</v>
      </c>
      <c r="AU273" s="227" t="s">
        <v>152</v>
      </c>
      <c r="AV273" s="12" t="s">
        <v>80</v>
      </c>
      <c r="AW273" s="12" t="s">
        <v>35</v>
      </c>
      <c r="AX273" s="12" t="s">
        <v>72</v>
      </c>
      <c r="AY273" s="227" t="s">
        <v>144</v>
      </c>
    </row>
    <row r="274" spans="2:65" s="11" customFormat="1" ht="13.5">
      <c r="B274" s="207"/>
      <c r="C274" s="208"/>
      <c r="D274" s="204" t="s">
        <v>166</v>
      </c>
      <c r="E274" s="209" t="s">
        <v>21</v>
      </c>
      <c r="F274" s="210" t="s">
        <v>374</v>
      </c>
      <c r="G274" s="208"/>
      <c r="H274" s="211">
        <v>38.75</v>
      </c>
      <c r="I274" s="212"/>
      <c r="J274" s="208"/>
      <c r="K274" s="208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166</v>
      </c>
      <c r="AU274" s="217" t="s">
        <v>152</v>
      </c>
      <c r="AV274" s="11" t="s">
        <v>152</v>
      </c>
      <c r="AW274" s="11" t="s">
        <v>35</v>
      </c>
      <c r="AX274" s="11" t="s">
        <v>72</v>
      </c>
      <c r="AY274" s="217" t="s">
        <v>144</v>
      </c>
    </row>
    <row r="275" spans="2:65" s="12" customFormat="1" ht="13.5">
      <c r="B275" s="218"/>
      <c r="C275" s="219"/>
      <c r="D275" s="204" t="s">
        <v>166</v>
      </c>
      <c r="E275" s="220" t="s">
        <v>21</v>
      </c>
      <c r="F275" s="221" t="s">
        <v>375</v>
      </c>
      <c r="G275" s="219"/>
      <c r="H275" s="220" t="s">
        <v>21</v>
      </c>
      <c r="I275" s="222"/>
      <c r="J275" s="219"/>
      <c r="K275" s="219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166</v>
      </c>
      <c r="AU275" s="227" t="s">
        <v>152</v>
      </c>
      <c r="AV275" s="12" t="s">
        <v>80</v>
      </c>
      <c r="AW275" s="12" t="s">
        <v>35</v>
      </c>
      <c r="AX275" s="12" t="s">
        <v>72</v>
      </c>
      <c r="AY275" s="227" t="s">
        <v>144</v>
      </c>
    </row>
    <row r="276" spans="2:65" s="12" customFormat="1" ht="13.5">
      <c r="B276" s="218"/>
      <c r="C276" s="219"/>
      <c r="D276" s="204" t="s">
        <v>166</v>
      </c>
      <c r="E276" s="220" t="s">
        <v>21</v>
      </c>
      <c r="F276" s="221" t="s">
        <v>361</v>
      </c>
      <c r="G276" s="219"/>
      <c r="H276" s="220" t="s">
        <v>21</v>
      </c>
      <c r="I276" s="222"/>
      <c r="J276" s="219"/>
      <c r="K276" s="219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166</v>
      </c>
      <c r="AU276" s="227" t="s">
        <v>152</v>
      </c>
      <c r="AV276" s="12" t="s">
        <v>80</v>
      </c>
      <c r="AW276" s="12" t="s">
        <v>35</v>
      </c>
      <c r="AX276" s="12" t="s">
        <v>72</v>
      </c>
      <c r="AY276" s="227" t="s">
        <v>144</v>
      </c>
    </row>
    <row r="277" spans="2:65" s="11" customFormat="1" ht="13.5">
      <c r="B277" s="207"/>
      <c r="C277" s="208"/>
      <c r="D277" s="204" t="s">
        <v>166</v>
      </c>
      <c r="E277" s="209" t="s">
        <v>21</v>
      </c>
      <c r="F277" s="210" t="s">
        <v>376</v>
      </c>
      <c r="G277" s="208"/>
      <c r="H277" s="211">
        <v>17.623000000000001</v>
      </c>
      <c r="I277" s="212"/>
      <c r="J277" s="208"/>
      <c r="K277" s="208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166</v>
      </c>
      <c r="AU277" s="217" t="s">
        <v>152</v>
      </c>
      <c r="AV277" s="11" t="s">
        <v>152</v>
      </c>
      <c r="AW277" s="11" t="s">
        <v>35</v>
      </c>
      <c r="AX277" s="11" t="s">
        <v>72</v>
      </c>
      <c r="AY277" s="217" t="s">
        <v>144</v>
      </c>
    </row>
    <row r="278" spans="2:65" s="11" customFormat="1" ht="13.5">
      <c r="B278" s="207"/>
      <c r="C278" s="208"/>
      <c r="D278" s="204" t="s">
        <v>166</v>
      </c>
      <c r="E278" s="209" t="s">
        <v>21</v>
      </c>
      <c r="F278" s="210" t="s">
        <v>377</v>
      </c>
      <c r="G278" s="208"/>
      <c r="H278" s="211">
        <v>-5.2169999999999996</v>
      </c>
      <c r="I278" s="212"/>
      <c r="J278" s="208"/>
      <c r="K278" s="208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166</v>
      </c>
      <c r="AU278" s="217" t="s">
        <v>152</v>
      </c>
      <c r="AV278" s="11" t="s">
        <v>152</v>
      </c>
      <c r="AW278" s="11" t="s">
        <v>35</v>
      </c>
      <c r="AX278" s="11" t="s">
        <v>72</v>
      </c>
      <c r="AY278" s="217" t="s">
        <v>144</v>
      </c>
    </row>
    <row r="279" spans="2:65" s="11" customFormat="1" ht="13.5">
      <c r="B279" s="207"/>
      <c r="C279" s="208"/>
      <c r="D279" s="204" t="s">
        <v>166</v>
      </c>
      <c r="E279" s="209" t="s">
        <v>21</v>
      </c>
      <c r="F279" s="210" t="s">
        <v>378</v>
      </c>
      <c r="G279" s="208"/>
      <c r="H279" s="211">
        <v>30.975000000000001</v>
      </c>
      <c r="I279" s="212"/>
      <c r="J279" s="208"/>
      <c r="K279" s="208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166</v>
      </c>
      <c r="AU279" s="217" t="s">
        <v>152</v>
      </c>
      <c r="AV279" s="11" t="s">
        <v>152</v>
      </c>
      <c r="AW279" s="11" t="s">
        <v>35</v>
      </c>
      <c r="AX279" s="11" t="s">
        <v>72</v>
      </c>
      <c r="AY279" s="217" t="s">
        <v>144</v>
      </c>
    </row>
    <row r="280" spans="2:65" s="12" customFormat="1" ht="13.5">
      <c r="B280" s="218"/>
      <c r="C280" s="219"/>
      <c r="D280" s="204" t="s">
        <v>166</v>
      </c>
      <c r="E280" s="220" t="s">
        <v>21</v>
      </c>
      <c r="F280" s="221" t="s">
        <v>364</v>
      </c>
      <c r="G280" s="219"/>
      <c r="H280" s="220" t="s">
        <v>21</v>
      </c>
      <c r="I280" s="222"/>
      <c r="J280" s="219"/>
      <c r="K280" s="219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166</v>
      </c>
      <c r="AU280" s="227" t="s">
        <v>152</v>
      </c>
      <c r="AV280" s="12" t="s">
        <v>80</v>
      </c>
      <c r="AW280" s="12" t="s">
        <v>35</v>
      </c>
      <c r="AX280" s="12" t="s">
        <v>72</v>
      </c>
      <c r="AY280" s="227" t="s">
        <v>144</v>
      </c>
    </row>
    <row r="281" spans="2:65" s="13" customFormat="1" ht="13.5">
      <c r="B281" s="228"/>
      <c r="C281" s="229"/>
      <c r="D281" s="204" t="s">
        <v>166</v>
      </c>
      <c r="E281" s="230" t="s">
        <v>21</v>
      </c>
      <c r="F281" s="231" t="s">
        <v>169</v>
      </c>
      <c r="G281" s="229"/>
      <c r="H281" s="232">
        <v>127.41200000000001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166</v>
      </c>
      <c r="AU281" s="238" t="s">
        <v>152</v>
      </c>
      <c r="AV281" s="13" t="s">
        <v>151</v>
      </c>
      <c r="AW281" s="13" t="s">
        <v>35</v>
      </c>
      <c r="AX281" s="13" t="s">
        <v>80</v>
      </c>
      <c r="AY281" s="238" t="s">
        <v>144</v>
      </c>
    </row>
    <row r="282" spans="2:65" s="1" customFormat="1" ht="25.5" customHeight="1">
      <c r="B282" s="41"/>
      <c r="C282" s="192" t="s">
        <v>379</v>
      </c>
      <c r="D282" s="192" t="s">
        <v>146</v>
      </c>
      <c r="E282" s="193" t="s">
        <v>380</v>
      </c>
      <c r="F282" s="194" t="s">
        <v>381</v>
      </c>
      <c r="G282" s="195" t="s">
        <v>149</v>
      </c>
      <c r="H282" s="196">
        <v>3</v>
      </c>
      <c r="I282" s="197"/>
      <c r="J282" s="198">
        <f>ROUND(I282*H282,2)</f>
        <v>0</v>
      </c>
      <c r="K282" s="194" t="s">
        <v>150</v>
      </c>
      <c r="L282" s="61"/>
      <c r="M282" s="199" t="s">
        <v>21</v>
      </c>
      <c r="N282" s="200" t="s">
        <v>44</v>
      </c>
      <c r="O282" s="42"/>
      <c r="P282" s="201">
        <f>O282*H282</f>
        <v>0</v>
      </c>
      <c r="Q282" s="201">
        <v>2.7619999999999999E-2</v>
      </c>
      <c r="R282" s="201">
        <f>Q282*H282</f>
        <v>8.2859999999999989E-2</v>
      </c>
      <c r="S282" s="201">
        <v>0</v>
      </c>
      <c r="T282" s="202">
        <f>S282*H282</f>
        <v>0</v>
      </c>
      <c r="AR282" s="24" t="s">
        <v>151</v>
      </c>
      <c r="AT282" s="24" t="s">
        <v>146</v>
      </c>
      <c r="AU282" s="24" t="s">
        <v>152</v>
      </c>
      <c r="AY282" s="24" t="s">
        <v>144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24" t="s">
        <v>152</v>
      </c>
      <c r="BK282" s="203">
        <f>ROUND(I282*H282,2)</f>
        <v>0</v>
      </c>
      <c r="BL282" s="24" t="s">
        <v>151</v>
      </c>
      <c r="BM282" s="24" t="s">
        <v>382</v>
      </c>
    </row>
    <row r="283" spans="2:65" s="1" customFormat="1" ht="409.5">
      <c r="B283" s="41"/>
      <c r="C283" s="63"/>
      <c r="D283" s="204" t="s">
        <v>154</v>
      </c>
      <c r="E283" s="63"/>
      <c r="F283" s="250" t="s">
        <v>383</v>
      </c>
      <c r="G283" s="63"/>
      <c r="H283" s="63"/>
      <c r="I283" s="163"/>
      <c r="J283" s="63"/>
      <c r="K283" s="63"/>
      <c r="L283" s="61"/>
      <c r="M283" s="206"/>
      <c r="N283" s="42"/>
      <c r="O283" s="42"/>
      <c r="P283" s="42"/>
      <c r="Q283" s="42"/>
      <c r="R283" s="42"/>
      <c r="S283" s="42"/>
      <c r="T283" s="78"/>
      <c r="AT283" s="24" t="s">
        <v>154</v>
      </c>
      <c r="AU283" s="24" t="s">
        <v>152</v>
      </c>
    </row>
    <row r="284" spans="2:65" s="11" customFormat="1" ht="13.5">
      <c r="B284" s="207"/>
      <c r="C284" s="208"/>
      <c r="D284" s="204" t="s">
        <v>166</v>
      </c>
      <c r="E284" s="209" t="s">
        <v>21</v>
      </c>
      <c r="F284" s="210" t="s">
        <v>384</v>
      </c>
      <c r="G284" s="208"/>
      <c r="H284" s="211">
        <v>3</v>
      </c>
      <c r="I284" s="212"/>
      <c r="J284" s="208"/>
      <c r="K284" s="208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166</v>
      </c>
      <c r="AU284" s="217" t="s">
        <v>152</v>
      </c>
      <c r="AV284" s="11" t="s">
        <v>152</v>
      </c>
      <c r="AW284" s="11" t="s">
        <v>35</v>
      </c>
      <c r="AX284" s="11" t="s">
        <v>72</v>
      </c>
      <c r="AY284" s="217" t="s">
        <v>144</v>
      </c>
    </row>
    <row r="285" spans="2:65" s="12" customFormat="1" ht="13.5">
      <c r="B285" s="218"/>
      <c r="C285" s="219"/>
      <c r="D285" s="204" t="s">
        <v>166</v>
      </c>
      <c r="E285" s="220" t="s">
        <v>21</v>
      </c>
      <c r="F285" s="221" t="s">
        <v>385</v>
      </c>
      <c r="G285" s="219"/>
      <c r="H285" s="220" t="s">
        <v>21</v>
      </c>
      <c r="I285" s="222"/>
      <c r="J285" s="219"/>
      <c r="K285" s="219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166</v>
      </c>
      <c r="AU285" s="227" t="s">
        <v>152</v>
      </c>
      <c r="AV285" s="12" t="s">
        <v>80</v>
      </c>
      <c r="AW285" s="12" t="s">
        <v>35</v>
      </c>
      <c r="AX285" s="12" t="s">
        <v>72</v>
      </c>
      <c r="AY285" s="227" t="s">
        <v>144</v>
      </c>
    </row>
    <row r="286" spans="2:65" s="13" customFormat="1" ht="13.5">
      <c r="B286" s="228"/>
      <c r="C286" s="229"/>
      <c r="D286" s="204" t="s">
        <v>166</v>
      </c>
      <c r="E286" s="230" t="s">
        <v>21</v>
      </c>
      <c r="F286" s="231" t="s">
        <v>169</v>
      </c>
      <c r="G286" s="229"/>
      <c r="H286" s="232">
        <v>3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166</v>
      </c>
      <c r="AU286" s="238" t="s">
        <v>152</v>
      </c>
      <c r="AV286" s="13" t="s">
        <v>151</v>
      </c>
      <c r="AW286" s="13" t="s">
        <v>35</v>
      </c>
      <c r="AX286" s="13" t="s">
        <v>80</v>
      </c>
      <c r="AY286" s="238" t="s">
        <v>144</v>
      </c>
    </row>
    <row r="287" spans="2:65" s="1" customFormat="1" ht="25.5" customHeight="1">
      <c r="B287" s="41"/>
      <c r="C287" s="192" t="s">
        <v>386</v>
      </c>
      <c r="D287" s="192" t="s">
        <v>146</v>
      </c>
      <c r="E287" s="193" t="s">
        <v>387</v>
      </c>
      <c r="F287" s="194" t="s">
        <v>388</v>
      </c>
      <c r="G287" s="195" t="s">
        <v>149</v>
      </c>
      <c r="H287" s="196">
        <v>2</v>
      </c>
      <c r="I287" s="197"/>
      <c r="J287" s="198">
        <f>ROUND(I287*H287,2)</f>
        <v>0</v>
      </c>
      <c r="K287" s="194" t="s">
        <v>150</v>
      </c>
      <c r="L287" s="61"/>
      <c r="M287" s="199" t="s">
        <v>21</v>
      </c>
      <c r="N287" s="200" t="s">
        <v>44</v>
      </c>
      <c r="O287" s="42"/>
      <c r="P287" s="201">
        <f>O287*H287</f>
        <v>0</v>
      </c>
      <c r="Q287" s="201">
        <v>3.1919999999999997E-2</v>
      </c>
      <c r="R287" s="201">
        <f>Q287*H287</f>
        <v>6.3839999999999994E-2</v>
      </c>
      <c r="S287" s="201">
        <v>0</v>
      </c>
      <c r="T287" s="202">
        <f>S287*H287</f>
        <v>0</v>
      </c>
      <c r="AR287" s="24" t="s">
        <v>151</v>
      </c>
      <c r="AT287" s="24" t="s">
        <v>146</v>
      </c>
      <c r="AU287" s="24" t="s">
        <v>152</v>
      </c>
      <c r="AY287" s="24" t="s">
        <v>144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24" t="s">
        <v>152</v>
      </c>
      <c r="BK287" s="203">
        <f>ROUND(I287*H287,2)</f>
        <v>0</v>
      </c>
      <c r="BL287" s="24" t="s">
        <v>151</v>
      </c>
      <c r="BM287" s="24" t="s">
        <v>389</v>
      </c>
    </row>
    <row r="288" spans="2:65" s="1" customFormat="1" ht="409.5">
      <c r="B288" s="41"/>
      <c r="C288" s="63"/>
      <c r="D288" s="204" t="s">
        <v>154</v>
      </c>
      <c r="E288" s="63"/>
      <c r="F288" s="250" t="s">
        <v>383</v>
      </c>
      <c r="G288" s="63"/>
      <c r="H288" s="63"/>
      <c r="I288" s="163"/>
      <c r="J288" s="63"/>
      <c r="K288" s="63"/>
      <c r="L288" s="61"/>
      <c r="M288" s="206"/>
      <c r="N288" s="42"/>
      <c r="O288" s="42"/>
      <c r="P288" s="42"/>
      <c r="Q288" s="42"/>
      <c r="R288" s="42"/>
      <c r="S288" s="42"/>
      <c r="T288" s="78"/>
      <c r="AT288" s="24" t="s">
        <v>154</v>
      </c>
      <c r="AU288" s="24" t="s">
        <v>152</v>
      </c>
    </row>
    <row r="289" spans="2:65" s="1" customFormat="1" ht="25.5" customHeight="1">
      <c r="B289" s="41"/>
      <c r="C289" s="192" t="s">
        <v>390</v>
      </c>
      <c r="D289" s="192" t="s">
        <v>146</v>
      </c>
      <c r="E289" s="193" t="s">
        <v>391</v>
      </c>
      <c r="F289" s="194" t="s">
        <v>392</v>
      </c>
      <c r="G289" s="195" t="s">
        <v>149</v>
      </c>
      <c r="H289" s="196">
        <v>10</v>
      </c>
      <c r="I289" s="197"/>
      <c r="J289" s="198">
        <f>ROUND(I289*H289,2)</f>
        <v>0</v>
      </c>
      <c r="K289" s="194" t="s">
        <v>150</v>
      </c>
      <c r="L289" s="61"/>
      <c r="M289" s="199" t="s">
        <v>21</v>
      </c>
      <c r="N289" s="200" t="s">
        <v>44</v>
      </c>
      <c r="O289" s="42"/>
      <c r="P289" s="201">
        <f>O289*H289</f>
        <v>0</v>
      </c>
      <c r="Q289" s="201">
        <v>3.7269999999999998E-2</v>
      </c>
      <c r="R289" s="201">
        <f>Q289*H289</f>
        <v>0.37269999999999998</v>
      </c>
      <c r="S289" s="201">
        <v>0</v>
      </c>
      <c r="T289" s="202">
        <f>S289*H289</f>
        <v>0</v>
      </c>
      <c r="AR289" s="24" t="s">
        <v>151</v>
      </c>
      <c r="AT289" s="24" t="s">
        <v>146</v>
      </c>
      <c r="AU289" s="24" t="s">
        <v>152</v>
      </c>
      <c r="AY289" s="24" t="s">
        <v>144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24" t="s">
        <v>152</v>
      </c>
      <c r="BK289" s="203">
        <f>ROUND(I289*H289,2)</f>
        <v>0</v>
      </c>
      <c r="BL289" s="24" t="s">
        <v>151</v>
      </c>
      <c r="BM289" s="24" t="s">
        <v>393</v>
      </c>
    </row>
    <row r="290" spans="2:65" s="1" customFormat="1" ht="409.5">
      <c r="B290" s="41"/>
      <c r="C290" s="63"/>
      <c r="D290" s="204" t="s">
        <v>154</v>
      </c>
      <c r="E290" s="63"/>
      <c r="F290" s="250" t="s">
        <v>383</v>
      </c>
      <c r="G290" s="63"/>
      <c r="H290" s="63"/>
      <c r="I290" s="163"/>
      <c r="J290" s="63"/>
      <c r="K290" s="63"/>
      <c r="L290" s="61"/>
      <c r="M290" s="206"/>
      <c r="N290" s="42"/>
      <c r="O290" s="42"/>
      <c r="P290" s="42"/>
      <c r="Q290" s="42"/>
      <c r="R290" s="42"/>
      <c r="S290" s="42"/>
      <c r="T290" s="78"/>
      <c r="AT290" s="24" t="s">
        <v>154</v>
      </c>
      <c r="AU290" s="24" t="s">
        <v>152</v>
      </c>
    </row>
    <row r="291" spans="2:65" s="11" customFormat="1" ht="13.5">
      <c r="B291" s="207"/>
      <c r="C291" s="208"/>
      <c r="D291" s="204" t="s">
        <v>166</v>
      </c>
      <c r="E291" s="209" t="s">
        <v>21</v>
      </c>
      <c r="F291" s="210" t="s">
        <v>204</v>
      </c>
      <c r="G291" s="208"/>
      <c r="H291" s="211">
        <v>10</v>
      </c>
      <c r="I291" s="212"/>
      <c r="J291" s="208"/>
      <c r="K291" s="208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166</v>
      </c>
      <c r="AU291" s="217" t="s">
        <v>152</v>
      </c>
      <c r="AV291" s="11" t="s">
        <v>152</v>
      </c>
      <c r="AW291" s="11" t="s">
        <v>35</v>
      </c>
      <c r="AX291" s="11" t="s">
        <v>72</v>
      </c>
      <c r="AY291" s="217" t="s">
        <v>144</v>
      </c>
    </row>
    <row r="292" spans="2:65" s="12" customFormat="1" ht="13.5">
      <c r="B292" s="218"/>
      <c r="C292" s="219"/>
      <c r="D292" s="204" t="s">
        <v>166</v>
      </c>
      <c r="E292" s="220" t="s">
        <v>21</v>
      </c>
      <c r="F292" s="221" t="s">
        <v>358</v>
      </c>
      <c r="G292" s="219"/>
      <c r="H292" s="220" t="s">
        <v>21</v>
      </c>
      <c r="I292" s="222"/>
      <c r="J292" s="219"/>
      <c r="K292" s="219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166</v>
      </c>
      <c r="AU292" s="227" t="s">
        <v>152</v>
      </c>
      <c r="AV292" s="12" t="s">
        <v>80</v>
      </c>
      <c r="AW292" s="12" t="s">
        <v>35</v>
      </c>
      <c r="AX292" s="12" t="s">
        <v>72</v>
      </c>
      <c r="AY292" s="227" t="s">
        <v>144</v>
      </c>
    </row>
    <row r="293" spans="2:65" s="13" customFormat="1" ht="13.5">
      <c r="B293" s="228"/>
      <c r="C293" s="229"/>
      <c r="D293" s="204" t="s">
        <v>166</v>
      </c>
      <c r="E293" s="230" t="s">
        <v>21</v>
      </c>
      <c r="F293" s="231" t="s">
        <v>169</v>
      </c>
      <c r="G293" s="229"/>
      <c r="H293" s="232">
        <v>10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166</v>
      </c>
      <c r="AU293" s="238" t="s">
        <v>152</v>
      </c>
      <c r="AV293" s="13" t="s">
        <v>151</v>
      </c>
      <c r="AW293" s="13" t="s">
        <v>35</v>
      </c>
      <c r="AX293" s="13" t="s">
        <v>80</v>
      </c>
      <c r="AY293" s="238" t="s">
        <v>144</v>
      </c>
    </row>
    <row r="294" spans="2:65" s="1" customFormat="1" ht="25.5" customHeight="1">
      <c r="B294" s="41"/>
      <c r="C294" s="192" t="s">
        <v>394</v>
      </c>
      <c r="D294" s="192" t="s">
        <v>146</v>
      </c>
      <c r="E294" s="193" t="s">
        <v>395</v>
      </c>
      <c r="F294" s="194" t="s">
        <v>396</v>
      </c>
      <c r="G294" s="195" t="s">
        <v>149</v>
      </c>
      <c r="H294" s="196">
        <v>10</v>
      </c>
      <c r="I294" s="197"/>
      <c r="J294" s="198">
        <f>ROUND(I294*H294,2)</f>
        <v>0</v>
      </c>
      <c r="K294" s="194" t="s">
        <v>150</v>
      </c>
      <c r="L294" s="61"/>
      <c r="M294" s="199" t="s">
        <v>21</v>
      </c>
      <c r="N294" s="200" t="s">
        <v>44</v>
      </c>
      <c r="O294" s="42"/>
      <c r="P294" s="201">
        <f>O294*H294</f>
        <v>0</v>
      </c>
      <c r="Q294" s="201">
        <v>4.6449999999999998E-2</v>
      </c>
      <c r="R294" s="201">
        <f>Q294*H294</f>
        <v>0.46449999999999997</v>
      </c>
      <c r="S294" s="201">
        <v>0</v>
      </c>
      <c r="T294" s="202">
        <f>S294*H294</f>
        <v>0</v>
      </c>
      <c r="AR294" s="24" t="s">
        <v>151</v>
      </c>
      <c r="AT294" s="24" t="s">
        <v>146</v>
      </c>
      <c r="AU294" s="24" t="s">
        <v>152</v>
      </c>
      <c r="AY294" s="24" t="s">
        <v>144</v>
      </c>
      <c r="BE294" s="203">
        <f>IF(N294="základní",J294,0)</f>
        <v>0</v>
      </c>
      <c r="BF294" s="203">
        <f>IF(N294="snížená",J294,0)</f>
        <v>0</v>
      </c>
      <c r="BG294" s="203">
        <f>IF(N294="zákl. přenesená",J294,0)</f>
        <v>0</v>
      </c>
      <c r="BH294" s="203">
        <f>IF(N294="sníž. přenesená",J294,0)</f>
        <v>0</v>
      </c>
      <c r="BI294" s="203">
        <f>IF(N294="nulová",J294,0)</f>
        <v>0</v>
      </c>
      <c r="BJ294" s="24" t="s">
        <v>152</v>
      </c>
      <c r="BK294" s="203">
        <f>ROUND(I294*H294,2)</f>
        <v>0</v>
      </c>
      <c r="BL294" s="24" t="s">
        <v>151</v>
      </c>
      <c r="BM294" s="24" t="s">
        <v>397</v>
      </c>
    </row>
    <row r="295" spans="2:65" s="1" customFormat="1" ht="409.5">
      <c r="B295" s="41"/>
      <c r="C295" s="63"/>
      <c r="D295" s="204" t="s">
        <v>154</v>
      </c>
      <c r="E295" s="63"/>
      <c r="F295" s="250" t="s">
        <v>383</v>
      </c>
      <c r="G295" s="63"/>
      <c r="H295" s="63"/>
      <c r="I295" s="163"/>
      <c r="J295" s="63"/>
      <c r="K295" s="63"/>
      <c r="L295" s="61"/>
      <c r="M295" s="206"/>
      <c r="N295" s="42"/>
      <c r="O295" s="42"/>
      <c r="P295" s="42"/>
      <c r="Q295" s="42"/>
      <c r="R295" s="42"/>
      <c r="S295" s="42"/>
      <c r="T295" s="78"/>
      <c r="AT295" s="24" t="s">
        <v>154</v>
      </c>
      <c r="AU295" s="24" t="s">
        <v>152</v>
      </c>
    </row>
    <row r="296" spans="2:65" s="11" customFormat="1" ht="13.5">
      <c r="B296" s="207"/>
      <c r="C296" s="208"/>
      <c r="D296" s="204" t="s">
        <v>166</v>
      </c>
      <c r="E296" s="209" t="s">
        <v>21</v>
      </c>
      <c r="F296" s="210" t="s">
        <v>204</v>
      </c>
      <c r="G296" s="208"/>
      <c r="H296" s="211">
        <v>10</v>
      </c>
      <c r="I296" s="212"/>
      <c r="J296" s="208"/>
      <c r="K296" s="208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166</v>
      </c>
      <c r="AU296" s="217" t="s">
        <v>152</v>
      </c>
      <c r="AV296" s="11" t="s">
        <v>152</v>
      </c>
      <c r="AW296" s="11" t="s">
        <v>35</v>
      </c>
      <c r="AX296" s="11" t="s">
        <v>72</v>
      </c>
      <c r="AY296" s="217" t="s">
        <v>144</v>
      </c>
    </row>
    <row r="297" spans="2:65" s="12" customFormat="1" ht="13.5">
      <c r="B297" s="218"/>
      <c r="C297" s="219"/>
      <c r="D297" s="204" t="s">
        <v>166</v>
      </c>
      <c r="E297" s="220" t="s">
        <v>21</v>
      </c>
      <c r="F297" s="221" t="s">
        <v>358</v>
      </c>
      <c r="G297" s="219"/>
      <c r="H297" s="220" t="s">
        <v>21</v>
      </c>
      <c r="I297" s="222"/>
      <c r="J297" s="219"/>
      <c r="K297" s="219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166</v>
      </c>
      <c r="AU297" s="227" t="s">
        <v>152</v>
      </c>
      <c r="AV297" s="12" t="s">
        <v>80</v>
      </c>
      <c r="AW297" s="12" t="s">
        <v>35</v>
      </c>
      <c r="AX297" s="12" t="s">
        <v>72</v>
      </c>
      <c r="AY297" s="227" t="s">
        <v>144</v>
      </c>
    </row>
    <row r="298" spans="2:65" s="13" customFormat="1" ht="13.5">
      <c r="B298" s="228"/>
      <c r="C298" s="229"/>
      <c r="D298" s="204" t="s">
        <v>166</v>
      </c>
      <c r="E298" s="230" t="s">
        <v>21</v>
      </c>
      <c r="F298" s="231" t="s">
        <v>169</v>
      </c>
      <c r="G298" s="229"/>
      <c r="H298" s="232">
        <v>10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166</v>
      </c>
      <c r="AU298" s="238" t="s">
        <v>152</v>
      </c>
      <c r="AV298" s="13" t="s">
        <v>151</v>
      </c>
      <c r="AW298" s="13" t="s">
        <v>35</v>
      </c>
      <c r="AX298" s="13" t="s">
        <v>80</v>
      </c>
      <c r="AY298" s="238" t="s">
        <v>144</v>
      </c>
    </row>
    <row r="299" spans="2:65" s="1" customFormat="1" ht="25.5" customHeight="1">
      <c r="B299" s="41"/>
      <c r="C299" s="192" t="s">
        <v>398</v>
      </c>
      <c r="D299" s="192" t="s">
        <v>146</v>
      </c>
      <c r="E299" s="193" t="s">
        <v>399</v>
      </c>
      <c r="F299" s="194" t="s">
        <v>400</v>
      </c>
      <c r="G299" s="195" t="s">
        <v>149</v>
      </c>
      <c r="H299" s="196">
        <v>4</v>
      </c>
      <c r="I299" s="197"/>
      <c r="J299" s="198">
        <f>ROUND(I299*H299,2)</f>
        <v>0</v>
      </c>
      <c r="K299" s="194" t="s">
        <v>150</v>
      </c>
      <c r="L299" s="61"/>
      <c r="M299" s="199" t="s">
        <v>21</v>
      </c>
      <c r="N299" s="200" t="s">
        <v>44</v>
      </c>
      <c r="O299" s="42"/>
      <c r="P299" s="201">
        <f>O299*H299</f>
        <v>0</v>
      </c>
      <c r="Q299" s="201">
        <v>5.5629999999999999E-2</v>
      </c>
      <c r="R299" s="201">
        <f>Q299*H299</f>
        <v>0.22252</v>
      </c>
      <c r="S299" s="201">
        <v>0</v>
      </c>
      <c r="T299" s="202">
        <f>S299*H299</f>
        <v>0</v>
      </c>
      <c r="AR299" s="24" t="s">
        <v>151</v>
      </c>
      <c r="AT299" s="24" t="s">
        <v>146</v>
      </c>
      <c r="AU299" s="24" t="s">
        <v>152</v>
      </c>
      <c r="AY299" s="24" t="s">
        <v>144</v>
      </c>
      <c r="BE299" s="203">
        <f>IF(N299="základní",J299,0)</f>
        <v>0</v>
      </c>
      <c r="BF299" s="203">
        <f>IF(N299="snížená",J299,0)</f>
        <v>0</v>
      </c>
      <c r="BG299" s="203">
        <f>IF(N299="zákl. přenesená",J299,0)</f>
        <v>0</v>
      </c>
      <c r="BH299" s="203">
        <f>IF(N299="sníž. přenesená",J299,0)</f>
        <v>0</v>
      </c>
      <c r="BI299" s="203">
        <f>IF(N299="nulová",J299,0)</f>
        <v>0</v>
      </c>
      <c r="BJ299" s="24" t="s">
        <v>152</v>
      </c>
      <c r="BK299" s="203">
        <f>ROUND(I299*H299,2)</f>
        <v>0</v>
      </c>
      <c r="BL299" s="24" t="s">
        <v>151</v>
      </c>
      <c r="BM299" s="24" t="s">
        <v>401</v>
      </c>
    </row>
    <row r="300" spans="2:65" s="1" customFormat="1" ht="409.5">
      <c r="B300" s="41"/>
      <c r="C300" s="63"/>
      <c r="D300" s="204" t="s">
        <v>154</v>
      </c>
      <c r="E300" s="63"/>
      <c r="F300" s="250" t="s">
        <v>383</v>
      </c>
      <c r="G300" s="63"/>
      <c r="H300" s="63"/>
      <c r="I300" s="163"/>
      <c r="J300" s="63"/>
      <c r="K300" s="63"/>
      <c r="L300" s="61"/>
      <c r="M300" s="206"/>
      <c r="N300" s="42"/>
      <c r="O300" s="42"/>
      <c r="P300" s="42"/>
      <c r="Q300" s="42"/>
      <c r="R300" s="42"/>
      <c r="S300" s="42"/>
      <c r="T300" s="78"/>
      <c r="AT300" s="24" t="s">
        <v>154</v>
      </c>
      <c r="AU300" s="24" t="s">
        <v>152</v>
      </c>
    </row>
    <row r="301" spans="2:65" s="11" customFormat="1" ht="13.5">
      <c r="B301" s="207"/>
      <c r="C301" s="208"/>
      <c r="D301" s="204" t="s">
        <v>166</v>
      </c>
      <c r="E301" s="209" t="s">
        <v>21</v>
      </c>
      <c r="F301" s="210" t="s">
        <v>151</v>
      </c>
      <c r="G301" s="208"/>
      <c r="H301" s="211">
        <v>4</v>
      </c>
      <c r="I301" s="212"/>
      <c r="J301" s="208"/>
      <c r="K301" s="208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166</v>
      </c>
      <c r="AU301" s="217" t="s">
        <v>152</v>
      </c>
      <c r="AV301" s="11" t="s">
        <v>152</v>
      </c>
      <c r="AW301" s="11" t="s">
        <v>35</v>
      </c>
      <c r="AX301" s="11" t="s">
        <v>72</v>
      </c>
      <c r="AY301" s="217" t="s">
        <v>144</v>
      </c>
    </row>
    <row r="302" spans="2:65" s="12" customFormat="1" ht="13.5">
      <c r="B302" s="218"/>
      <c r="C302" s="219"/>
      <c r="D302" s="204" t="s">
        <v>166</v>
      </c>
      <c r="E302" s="220" t="s">
        <v>21</v>
      </c>
      <c r="F302" s="221" t="s">
        <v>358</v>
      </c>
      <c r="G302" s="219"/>
      <c r="H302" s="220" t="s">
        <v>21</v>
      </c>
      <c r="I302" s="222"/>
      <c r="J302" s="219"/>
      <c r="K302" s="219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166</v>
      </c>
      <c r="AU302" s="227" t="s">
        <v>152</v>
      </c>
      <c r="AV302" s="12" t="s">
        <v>80</v>
      </c>
      <c r="AW302" s="12" t="s">
        <v>35</v>
      </c>
      <c r="AX302" s="12" t="s">
        <v>72</v>
      </c>
      <c r="AY302" s="227" t="s">
        <v>144</v>
      </c>
    </row>
    <row r="303" spans="2:65" s="13" customFormat="1" ht="13.5">
      <c r="B303" s="228"/>
      <c r="C303" s="229"/>
      <c r="D303" s="204" t="s">
        <v>166</v>
      </c>
      <c r="E303" s="230" t="s">
        <v>21</v>
      </c>
      <c r="F303" s="231" t="s">
        <v>169</v>
      </c>
      <c r="G303" s="229"/>
      <c r="H303" s="232">
        <v>4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AT303" s="238" t="s">
        <v>166</v>
      </c>
      <c r="AU303" s="238" t="s">
        <v>152</v>
      </c>
      <c r="AV303" s="13" t="s">
        <v>151</v>
      </c>
      <c r="AW303" s="13" t="s">
        <v>35</v>
      </c>
      <c r="AX303" s="13" t="s">
        <v>80</v>
      </c>
      <c r="AY303" s="238" t="s">
        <v>144</v>
      </c>
    </row>
    <row r="304" spans="2:65" s="1" customFormat="1" ht="25.5" customHeight="1">
      <c r="B304" s="41"/>
      <c r="C304" s="192" t="s">
        <v>402</v>
      </c>
      <c r="D304" s="192" t="s">
        <v>146</v>
      </c>
      <c r="E304" s="193" t="s">
        <v>403</v>
      </c>
      <c r="F304" s="194" t="s">
        <v>404</v>
      </c>
      <c r="G304" s="195" t="s">
        <v>149</v>
      </c>
      <c r="H304" s="196">
        <v>46</v>
      </c>
      <c r="I304" s="197"/>
      <c r="J304" s="198">
        <f>ROUND(I304*H304,2)</f>
        <v>0</v>
      </c>
      <c r="K304" s="194" t="s">
        <v>150</v>
      </c>
      <c r="L304" s="61"/>
      <c r="M304" s="199" t="s">
        <v>21</v>
      </c>
      <c r="N304" s="200" t="s">
        <v>44</v>
      </c>
      <c r="O304" s="42"/>
      <c r="P304" s="201">
        <f>O304*H304</f>
        <v>0</v>
      </c>
      <c r="Q304" s="201">
        <v>6.4810000000000006E-2</v>
      </c>
      <c r="R304" s="201">
        <f>Q304*H304</f>
        <v>2.9812600000000002</v>
      </c>
      <c r="S304" s="201">
        <v>0</v>
      </c>
      <c r="T304" s="202">
        <f>S304*H304</f>
        <v>0</v>
      </c>
      <c r="AR304" s="24" t="s">
        <v>151</v>
      </c>
      <c r="AT304" s="24" t="s">
        <v>146</v>
      </c>
      <c r="AU304" s="24" t="s">
        <v>152</v>
      </c>
      <c r="AY304" s="24" t="s">
        <v>144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24" t="s">
        <v>152</v>
      </c>
      <c r="BK304" s="203">
        <f>ROUND(I304*H304,2)</f>
        <v>0</v>
      </c>
      <c r="BL304" s="24" t="s">
        <v>151</v>
      </c>
      <c r="BM304" s="24" t="s">
        <v>405</v>
      </c>
    </row>
    <row r="305" spans="2:65" s="1" customFormat="1" ht="409.5">
      <c r="B305" s="41"/>
      <c r="C305" s="63"/>
      <c r="D305" s="204" t="s">
        <v>154</v>
      </c>
      <c r="E305" s="63"/>
      <c r="F305" s="250" t="s">
        <v>383</v>
      </c>
      <c r="G305" s="63"/>
      <c r="H305" s="63"/>
      <c r="I305" s="163"/>
      <c r="J305" s="63"/>
      <c r="K305" s="63"/>
      <c r="L305" s="61"/>
      <c r="M305" s="206"/>
      <c r="N305" s="42"/>
      <c r="O305" s="42"/>
      <c r="P305" s="42"/>
      <c r="Q305" s="42"/>
      <c r="R305" s="42"/>
      <c r="S305" s="42"/>
      <c r="T305" s="78"/>
      <c r="AT305" s="24" t="s">
        <v>154</v>
      </c>
      <c r="AU305" s="24" t="s">
        <v>152</v>
      </c>
    </row>
    <row r="306" spans="2:65" s="11" customFormat="1" ht="13.5">
      <c r="B306" s="207"/>
      <c r="C306" s="208"/>
      <c r="D306" s="204" t="s">
        <v>166</v>
      </c>
      <c r="E306" s="209" t="s">
        <v>21</v>
      </c>
      <c r="F306" s="210" t="s">
        <v>265</v>
      </c>
      <c r="G306" s="208"/>
      <c r="H306" s="211">
        <v>20</v>
      </c>
      <c r="I306" s="212"/>
      <c r="J306" s="208"/>
      <c r="K306" s="208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166</v>
      </c>
      <c r="AU306" s="217" t="s">
        <v>152</v>
      </c>
      <c r="AV306" s="11" t="s">
        <v>152</v>
      </c>
      <c r="AW306" s="11" t="s">
        <v>35</v>
      </c>
      <c r="AX306" s="11" t="s">
        <v>72</v>
      </c>
      <c r="AY306" s="217" t="s">
        <v>144</v>
      </c>
    </row>
    <row r="307" spans="2:65" s="12" customFormat="1" ht="13.5">
      <c r="B307" s="218"/>
      <c r="C307" s="219"/>
      <c r="D307" s="204" t="s">
        <v>166</v>
      </c>
      <c r="E307" s="220" t="s">
        <v>21</v>
      </c>
      <c r="F307" s="221" t="s">
        <v>358</v>
      </c>
      <c r="G307" s="219"/>
      <c r="H307" s="220" t="s">
        <v>21</v>
      </c>
      <c r="I307" s="222"/>
      <c r="J307" s="219"/>
      <c r="K307" s="219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166</v>
      </c>
      <c r="AU307" s="227" t="s">
        <v>152</v>
      </c>
      <c r="AV307" s="12" t="s">
        <v>80</v>
      </c>
      <c r="AW307" s="12" t="s">
        <v>35</v>
      </c>
      <c r="AX307" s="12" t="s">
        <v>72</v>
      </c>
      <c r="AY307" s="227" t="s">
        <v>144</v>
      </c>
    </row>
    <row r="308" spans="2:65" s="11" customFormat="1" ht="13.5">
      <c r="B308" s="207"/>
      <c r="C308" s="208"/>
      <c r="D308" s="204" t="s">
        <v>166</v>
      </c>
      <c r="E308" s="209" t="s">
        <v>21</v>
      </c>
      <c r="F308" s="210" t="s">
        <v>10</v>
      </c>
      <c r="G308" s="208"/>
      <c r="H308" s="211">
        <v>15</v>
      </c>
      <c r="I308" s="212"/>
      <c r="J308" s="208"/>
      <c r="K308" s="208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166</v>
      </c>
      <c r="AU308" s="217" t="s">
        <v>152</v>
      </c>
      <c r="AV308" s="11" t="s">
        <v>152</v>
      </c>
      <c r="AW308" s="11" t="s">
        <v>35</v>
      </c>
      <c r="AX308" s="11" t="s">
        <v>72</v>
      </c>
      <c r="AY308" s="217" t="s">
        <v>144</v>
      </c>
    </row>
    <row r="309" spans="2:65" s="12" customFormat="1" ht="13.5">
      <c r="B309" s="218"/>
      <c r="C309" s="219"/>
      <c r="D309" s="204" t="s">
        <v>166</v>
      </c>
      <c r="E309" s="220" t="s">
        <v>21</v>
      </c>
      <c r="F309" s="221" t="s">
        <v>361</v>
      </c>
      <c r="G309" s="219"/>
      <c r="H309" s="220" t="s">
        <v>21</v>
      </c>
      <c r="I309" s="222"/>
      <c r="J309" s="219"/>
      <c r="K309" s="219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166</v>
      </c>
      <c r="AU309" s="227" t="s">
        <v>152</v>
      </c>
      <c r="AV309" s="12" t="s">
        <v>80</v>
      </c>
      <c r="AW309" s="12" t="s">
        <v>35</v>
      </c>
      <c r="AX309" s="12" t="s">
        <v>72</v>
      </c>
      <c r="AY309" s="227" t="s">
        <v>144</v>
      </c>
    </row>
    <row r="310" spans="2:65" s="11" customFormat="1" ht="13.5">
      <c r="B310" s="207"/>
      <c r="C310" s="208"/>
      <c r="D310" s="204" t="s">
        <v>166</v>
      </c>
      <c r="E310" s="209" t="s">
        <v>21</v>
      </c>
      <c r="F310" s="210" t="s">
        <v>221</v>
      </c>
      <c r="G310" s="208"/>
      <c r="H310" s="211">
        <v>11</v>
      </c>
      <c r="I310" s="212"/>
      <c r="J310" s="208"/>
      <c r="K310" s="208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166</v>
      </c>
      <c r="AU310" s="217" t="s">
        <v>152</v>
      </c>
      <c r="AV310" s="11" t="s">
        <v>152</v>
      </c>
      <c r="AW310" s="11" t="s">
        <v>35</v>
      </c>
      <c r="AX310" s="11" t="s">
        <v>72</v>
      </c>
      <c r="AY310" s="217" t="s">
        <v>144</v>
      </c>
    </row>
    <row r="311" spans="2:65" s="12" customFormat="1" ht="13.5">
      <c r="B311" s="218"/>
      <c r="C311" s="219"/>
      <c r="D311" s="204" t="s">
        <v>166</v>
      </c>
      <c r="E311" s="220" t="s">
        <v>21</v>
      </c>
      <c r="F311" s="221" t="s">
        <v>364</v>
      </c>
      <c r="G311" s="219"/>
      <c r="H311" s="220" t="s">
        <v>21</v>
      </c>
      <c r="I311" s="222"/>
      <c r="J311" s="219"/>
      <c r="K311" s="219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166</v>
      </c>
      <c r="AU311" s="227" t="s">
        <v>152</v>
      </c>
      <c r="AV311" s="12" t="s">
        <v>80</v>
      </c>
      <c r="AW311" s="12" t="s">
        <v>35</v>
      </c>
      <c r="AX311" s="12" t="s">
        <v>72</v>
      </c>
      <c r="AY311" s="227" t="s">
        <v>144</v>
      </c>
    </row>
    <row r="312" spans="2:65" s="13" customFormat="1" ht="13.5">
      <c r="B312" s="228"/>
      <c r="C312" s="229"/>
      <c r="D312" s="204" t="s">
        <v>166</v>
      </c>
      <c r="E312" s="230" t="s">
        <v>21</v>
      </c>
      <c r="F312" s="231" t="s">
        <v>169</v>
      </c>
      <c r="G312" s="229"/>
      <c r="H312" s="232">
        <v>46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166</v>
      </c>
      <c r="AU312" s="238" t="s">
        <v>152</v>
      </c>
      <c r="AV312" s="13" t="s">
        <v>151</v>
      </c>
      <c r="AW312" s="13" t="s">
        <v>35</v>
      </c>
      <c r="AX312" s="13" t="s">
        <v>80</v>
      </c>
      <c r="AY312" s="238" t="s">
        <v>144</v>
      </c>
    </row>
    <row r="313" spans="2:65" s="1" customFormat="1" ht="25.5" customHeight="1">
      <c r="B313" s="41"/>
      <c r="C313" s="192" t="s">
        <v>406</v>
      </c>
      <c r="D313" s="192" t="s">
        <v>146</v>
      </c>
      <c r="E313" s="193" t="s">
        <v>407</v>
      </c>
      <c r="F313" s="194" t="s">
        <v>408</v>
      </c>
      <c r="G313" s="195" t="s">
        <v>272</v>
      </c>
      <c r="H313" s="196">
        <v>8.0000000000000002E-3</v>
      </c>
      <c r="I313" s="197"/>
      <c r="J313" s="198">
        <f>ROUND(I313*H313,2)</f>
        <v>0</v>
      </c>
      <c r="K313" s="194" t="s">
        <v>150</v>
      </c>
      <c r="L313" s="61"/>
      <c r="M313" s="199" t="s">
        <v>21</v>
      </c>
      <c r="N313" s="200" t="s">
        <v>44</v>
      </c>
      <c r="O313" s="42"/>
      <c r="P313" s="201">
        <f>O313*H313</f>
        <v>0</v>
      </c>
      <c r="Q313" s="201">
        <v>1.9539999999999998E-2</v>
      </c>
      <c r="R313" s="201">
        <f>Q313*H313</f>
        <v>1.5631999999999999E-4</v>
      </c>
      <c r="S313" s="201">
        <v>0</v>
      </c>
      <c r="T313" s="202">
        <f>S313*H313</f>
        <v>0</v>
      </c>
      <c r="AR313" s="24" t="s">
        <v>151</v>
      </c>
      <c r="AT313" s="24" t="s">
        <v>146</v>
      </c>
      <c r="AU313" s="24" t="s">
        <v>152</v>
      </c>
      <c r="AY313" s="24" t="s">
        <v>144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24" t="s">
        <v>152</v>
      </c>
      <c r="BK313" s="203">
        <f>ROUND(I313*H313,2)</f>
        <v>0</v>
      </c>
      <c r="BL313" s="24" t="s">
        <v>151</v>
      </c>
      <c r="BM313" s="24" t="s">
        <v>409</v>
      </c>
    </row>
    <row r="314" spans="2:65" s="1" customFormat="1" ht="94.5">
      <c r="B314" s="41"/>
      <c r="C314" s="63"/>
      <c r="D314" s="204" t="s">
        <v>154</v>
      </c>
      <c r="E314" s="63"/>
      <c r="F314" s="205" t="s">
        <v>410</v>
      </c>
      <c r="G314" s="63"/>
      <c r="H314" s="63"/>
      <c r="I314" s="163"/>
      <c r="J314" s="63"/>
      <c r="K314" s="63"/>
      <c r="L314" s="61"/>
      <c r="M314" s="206"/>
      <c r="N314" s="42"/>
      <c r="O314" s="42"/>
      <c r="P314" s="42"/>
      <c r="Q314" s="42"/>
      <c r="R314" s="42"/>
      <c r="S314" s="42"/>
      <c r="T314" s="78"/>
      <c r="AT314" s="24" t="s">
        <v>154</v>
      </c>
      <c r="AU314" s="24" t="s">
        <v>152</v>
      </c>
    </row>
    <row r="315" spans="2:65" s="11" customFormat="1" ht="13.5">
      <c r="B315" s="207"/>
      <c r="C315" s="208"/>
      <c r="D315" s="204" t="s">
        <v>166</v>
      </c>
      <c r="E315" s="209" t="s">
        <v>21</v>
      </c>
      <c r="F315" s="210" t="s">
        <v>411</v>
      </c>
      <c r="G315" s="208"/>
      <c r="H315" s="211">
        <v>3.0000000000000001E-3</v>
      </c>
      <c r="I315" s="212"/>
      <c r="J315" s="208"/>
      <c r="K315" s="208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166</v>
      </c>
      <c r="AU315" s="217" t="s">
        <v>152</v>
      </c>
      <c r="AV315" s="11" t="s">
        <v>152</v>
      </c>
      <c r="AW315" s="11" t="s">
        <v>35</v>
      </c>
      <c r="AX315" s="11" t="s">
        <v>72</v>
      </c>
      <c r="AY315" s="217" t="s">
        <v>144</v>
      </c>
    </row>
    <row r="316" spans="2:65" s="12" customFormat="1" ht="13.5">
      <c r="B316" s="218"/>
      <c r="C316" s="219"/>
      <c r="D316" s="204" t="s">
        <v>166</v>
      </c>
      <c r="E316" s="220" t="s">
        <v>21</v>
      </c>
      <c r="F316" s="221" t="s">
        <v>412</v>
      </c>
      <c r="G316" s="219"/>
      <c r="H316" s="220" t="s">
        <v>21</v>
      </c>
      <c r="I316" s="222"/>
      <c r="J316" s="219"/>
      <c r="K316" s="219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166</v>
      </c>
      <c r="AU316" s="227" t="s">
        <v>152</v>
      </c>
      <c r="AV316" s="12" t="s">
        <v>80</v>
      </c>
      <c r="AW316" s="12" t="s">
        <v>35</v>
      </c>
      <c r="AX316" s="12" t="s">
        <v>72</v>
      </c>
      <c r="AY316" s="227" t="s">
        <v>144</v>
      </c>
    </row>
    <row r="317" spans="2:65" s="12" customFormat="1" ht="13.5">
      <c r="B317" s="218"/>
      <c r="C317" s="219"/>
      <c r="D317" s="204" t="s">
        <v>166</v>
      </c>
      <c r="E317" s="220" t="s">
        <v>21</v>
      </c>
      <c r="F317" s="221" t="s">
        <v>358</v>
      </c>
      <c r="G317" s="219"/>
      <c r="H317" s="220" t="s">
        <v>21</v>
      </c>
      <c r="I317" s="222"/>
      <c r="J317" s="219"/>
      <c r="K317" s="219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166</v>
      </c>
      <c r="AU317" s="227" t="s">
        <v>152</v>
      </c>
      <c r="AV317" s="12" t="s">
        <v>80</v>
      </c>
      <c r="AW317" s="12" t="s">
        <v>35</v>
      </c>
      <c r="AX317" s="12" t="s">
        <v>72</v>
      </c>
      <c r="AY317" s="227" t="s">
        <v>144</v>
      </c>
    </row>
    <row r="318" spans="2:65" s="11" customFormat="1" ht="13.5">
      <c r="B318" s="207"/>
      <c r="C318" s="208"/>
      <c r="D318" s="204" t="s">
        <v>166</v>
      </c>
      <c r="E318" s="209" t="s">
        <v>21</v>
      </c>
      <c r="F318" s="210" t="s">
        <v>413</v>
      </c>
      <c r="G318" s="208"/>
      <c r="H318" s="211">
        <v>5.0000000000000001E-3</v>
      </c>
      <c r="I318" s="212"/>
      <c r="J318" s="208"/>
      <c r="K318" s="208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166</v>
      </c>
      <c r="AU318" s="217" t="s">
        <v>152</v>
      </c>
      <c r="AV318" s="11" t="s">
        <v>152</v>
      </c>
      <c r="AW318" s="11" t="s">
        <v>35</v>
      </c>
      <c r="AX318" s="11" t="s">
        <v>72</v>
      </c>
      <c r="AY318" s="217" t="s">
        <v>144</v>
      </c>
    </row>
    <row r="319" spans="2:65" s="12" customFormat="1" ht="13.5">
      <c r="B319" s="218"/>
      <c r="C319" s="219"/>
      <c r="D319" s="204" t="s">
        <v>166</v>
      </c>
      <c r="E319" s="220" t="s">
        <v>21</v>
      </c>
      <c r="F319" s="221" t="s">
        <v>414</v>
      </c>
      <c r="G319" s="219"/>
      <c r="H319" s="220" t="s">
        <v>21</v>
      </c>
      <c r="I319" s="222"/>
      <c r="J319" s="219"/>
      <c r="K319" s="219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166</v>
      </c>
      <c r="AU319" s="227" t="s">
        <v>152</v>
      </c>
      <c r="AV319" s="12" t="s">
        <v>80</v>
      </c>
      <c r="AW319" s="12" t="s">
        <v>35</v>
      </c>
      <c r="AX319" s="12" t="s">
        <v>72</v>
      </c>
      <c r="AY319" s="227" t="s">
        <v>144</v>
      </c>
    </row>
    <row r="320" spans="2:65" s="13" customFormat="1" ht="13.5">
      <c r="B320" s="228"/>
      <c r="C320" s="229"/>
      <c r="D320" s="204" t="s">
        <v>166</v>
      </c>
      <c r="E320" s="230" t="s">
        <v>21</v>
      </c>
      <c r="F320" s="231" t="s">
        <v>169</v>
      </c>
      <c r="G320" s="229"/>
      <c r="H320" s="232">
        <v>8.0000000000000002E-3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AT320" s="238" t="s">
        <v>166</v>
      </c>
      <c r="AU320" s="238" t="s">
        <v>152</v>
      </c>
      <c r="AV320" s="13" t="s">
        <v>151</v>
      </c>
      <c r="AW320" s="13" t="s">
        <v>35</v>
      </c>
      <c r="AX320" s="13" t="s">
        <v>80</v>
      </c>
      <c r="AY320" s="238" t="s">
        <v>144</v>
      </c>
    </row>
    <row r="321" spans="2:65" s="1" customFormat="1" ht="25.5" customHeight="1">
      <c r="B321" s="41"/>
      <c r="C321" s="251" t="s">
        <v>415</v>
      </c>
      <c r="D321" s="251" t="s">
        <v>283</v>
      </c>
      <c r="E321" s="252" t="s">
        <v>416</v>
      </c>
      <c r="F321" s="253" t="s">
        <v>417</v>
      </c>
      <c r="G321" s="254" t="s">
        <v>272</v>
      </c>
      <c r="H321" s="255">
        <v>3.0000000000000001E-3</v>
      </c>
      <c r="I321" s="256"/>
      <c r="J321" s="257">
        <f>ROUND(I321*H321,2)</f>
        <v>0</v>
      </c>
      <c r="K321" s="253" t="s">
        <v>150</v>
      </c>
      <c r="L321" s="258"/>
      <c r="M321" s="259" t="s">
        <v>21</v>
      </c>
      <c r="N321" s="260" t="s">
        <v>44</v>
      </c>
      <c r="O321" s="42"/>
      <c r="P321" s="201">
        <f>O321*H321</f>
        <v>0</v>
      </c>
      <c r="Q321" s="201">
        <v>1</v>
      </c>
      <c r="R321" s="201">
        <f>Q321*H321</f>
        <v>3.0000000000000001E-3</v>
      </c>
      <c r="S321" s="201">
        <v>0</v>
      </c>
      <c r="T321" s="202">
        <f>S321*H321</f>
        <v>0</v>
      </c>
      <c r="AR321" s="24" t="s">
        <v>192</v>
      </c>
      <c r="AT321" s="24" t="s">
        <v>283</v>
      </c>
      <c r="AU321" s="24" t="s">
        <v>152</v>
      </c>
      <c r="AY321" s="24" t="s">
        <v>144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24" t="s">
        <v>152</v>
      </c>
      <c r="BK321" s="203">
        <f>ROUND(I321*H321,2)</f>
        <v>0</v>
      </c>
      <c r="BL321" s="24" t="s">
        <v>151</v>
      </c>
      <c r="BM321" s="24" t="s">
        <v>418</v>
      </c>
    </row>
    <row r="322" spans="2:65" s="1" customFormat="1" ht="25.5" customHeight="1">
      <c r="B322" s="41"/>
      <c r="C322" s="251" t="s">
        <v>419</v>
      </c>
      <c r="D322" s="251" t="s">
        <v>283</v>
      </c>
      <c r="E322" s="252" t="s">
        <v>420</v>
      </c>
      <c r="F322" s="253" t="s">
        <v>421</v>
      </c>
      <c r="G322" s="254" t="s">
        <v>272</v>
      </c>
      <c r="H322" s="255">
        <v>5.0000000000000001E-3</v>
      </c>
      <c r="I322" s="256"/>
      <c r="J322" s="257">
        <f>ROUND(I322*H322,2)</f>
        <v>0</v>
      </c>
      <c r="K322" s="253" t="s">
        <v>21</v>
      </c>
      <c r="L322" s="258"/>
      <c r="M322" s="259" t="s">
        <v>21</v>
      </c>
      <c r="N322" s="260" t="s">
        <v>44</v>
      </c>
      <c r="O322" s="42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AR322" s="24" t="s">
        <v>192</v>
      </c>
      <c r="AT322" s="24" t="s">
        <v>283</v>
      </c>
      <c r="AU322" s="24" t="s">
        <v>152</v>
      </c>
      <c r="AY322" s="24" t="s">
        <v>144</v>
      </c>
      <c r="BE322" s="203">
        <f>IF(N322="základní",J322,0)</f>
        <v>0</v>
      </c>
      <c r="BF322" s="203">
        <f>IF(N322="snížená",J322,0)</f>
        <v>0</v>
      </c>
      <c r="BG322" s="203">
        <f>IF(N322="zákl. přenesená",J322,0)</f>
        <v>0</v>
      </c>
      <c r="BH322" s="203">
        <f>IF(N322="sníž. přenesená",J322,0)</f>
        <v>0</v>
      </c>
      <c r="BI322" s="203">
        <f>IF(N322="nulová",J322,0)</f>
        <v>0</v>
      </c>
      <c r="BJ322" s="24" t="s">
        <v>152</v>
      </c>
      <c r="BK322" s="203">
        <f>ROUND(I322*H322,2)</f>
        <v>0</v>
      </c>
      <c r="BL322" s="24" t="s">
        <v>151</v>
      </c>
      <c r="BM322" s="24" t="s">
        <v>422</v>
      </c>
    </row>
    <row r="323" spans="2:65" s="1" customFormat="1" ht="25.5" customHeight="1">
      <c r="B323" s="41"/>
      <c r="C323" s="192" t="s">
        <v>423</v>
      </c>
      <c r="D323" s="192" t="s">
        <v>146</v>
      </c>
      <c r="E323" s="193" t="s">
        <v>407</v>
      </c>
      <c r="F323" s="194" t="s">
        <v>408</v>
      </c>
      <c r="G323" s="195" t="s">
        <v>272</v>
      </c>
      <c r="H323" s="196">
        <v>6.7000000000000004E-2</v>
      </c>
      <c r="I323" s="197"/>
      <c r="J323" s="198">
        <f>ROUND(I323*H323,2)</f>
        <v>0</v>
      </c>
      <c r="K323" s="194" t="s">
        <v>150</v>
      </c>
      <c r="L323" s="61"/>
      <c r="M323" s="199" t="s">
        <v>21</v>
      </c>
      <c r="N323" s="200" t="s">
        <v>44</v>
      </c>
      <c r="O323" s="42"/>
      <c r="P323" s="201">
        <f>O323*H323</f>
        <v>0</v>
      </c>
      <c r="Q323" s="201">
        <v>1.9539999999999998E-2</v>
      </c>
      <c r="R323" s="201">
        <f>Q323*H323</f>
        <v>1.3091800000000001E-3</v>
      </c>
      <c r="S323" s="201">
        <v>0</v>
      </c>
      <c r="T323" s="202">
        <f>S323*H323</f>
        <v>0</v>
      </c>
      <c r="AR323" s="24" t="s">
        <v>151</v>
      </c>
      <c r="AT323" s="24" t="s">
        <v>146</v>
      </c>
      <c r="AU323" s="24" t="s">
        <v>152</v>
      </c>
      <c r="AY323" s="24" t="s">
        <v>144</v>
      </c>
      <c r="BE323" s="203">
        <f>IF(N323="základní",J323,0)</f>
        <v>0</v>
      </c>
      <c r="BF323" s="203">
        <f>IF(N323="snížená",J323,0)</f>
        <v>0</v>
      </c>
      <c r="BG323" s="203">
        <f>IF(N323="zákl. přenesená",J323,0)</f>
        <v>0</v>
      </c>
      <c r="BH323" s="203">
        <f>IF(N323="sníž. přenesená",J323,0)</f>
        <v>0</v>
      </c>
      <c r="BI323" s="203">
        <f>IF(N323="nulová",J323,0)</f>
        <v>0</v>
      </c>
      <c r="BJ323" s="24" t="s">
        <v>152</v>
      </c>
      <c r="BK323" s="203">
        <f>ROUND(I323*H323,2)</f>
        <v>0</v>
      </c>
      <c r="BL323" s="24" t="s">
        <v>151</v>
      </c>
      <c r="BM323" s="24" t="s">
        <v>424</v>
      </c>
    </row>
    <row r="324" spans="2:65" s="1" customFormat="1" ht="94.5">
      <c r="B324" s="41"/>
      <c r="C324" s="63"/>
      <c r="D324" s="204" t="s">
        <v>154</v>
      </c>
      <c r="E324" s="63"/>
      <c r="F324" s="205" t="s">
        <v>410</v>
      </c>
      <c r="G324" s="63"/>
      <c r="H324" s="63"/>
      <c r="I324" s="163"/>
      <c r="J324" s="63"/>
      <c r="K324" s="63"/>
      <c r="L324" s="61"/>
      <c r="M324" s="206"/>
      <c r="N324" s="42"/>
      <c r="O324" s="42"/>
      <c r="P324" s="42"/>
      <c r="Q324" s="42"/>
      <c r="R324" s="42"/>
      <c r="S324" s="42"/>
      <c r="T324" s="78"/>
      <c r="AT324" s="24" t="s">
        <v>154</v>
      </c>
      <c r="AU324" s="24" t="s">
        <v>152</v>
      </c>
    </row>
    <row r="325" spans="2:65" s="11" customFormat="1" ht="13.5">
      <c r="B325" s="207"/>
      <c r="C325" s="208"/>
      <c r="D325" s="204" t="s">
        <v>166</v>
      </c>
      <c r="E325" s="209" t="s">
        <v>21</v>
      </c>
      <c r="F325" s="210" t="s">
        <v>425</v>
      </c>
      <c r="G325" s="208"/>
      <c r="H325" s="211">
        <v>6.7000000000000004E-2</v>
      </c>
      <c r="I325" s="212"/>
      <c r="J325" s="208"/>
      <c r="K325" s="208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166</v>
      </c>
      <c r="AU325" s="217" t="s">
        <v>152</v>
      </c>
      <c r="AV325" s="11" t="s">
        <v>152</v>
      </c>
      <c r="AW325" s="11" t="s">
        <v>35</v>
      </c>
      <c r="AX325" s="11" t="s">
        <v>72</v>
      </c>
      <c r="AY325" s="217" t="s">
        <v>144</v>
      </c>
    </row>
    <row r="326" spans="2:65" s="12" customFormat="1" ht="13.5">
      <c r="B326" s="218"/>
      <c r="C326" s="219"/>
      <c r="D326" s="204" t="s">
        <v>166</v>
      </c>
      <c r="E326" s="220" t="s">
        <v>21</v>
      </c>
      <c r="F326" s="221" t="s">
        <v>426</v>
      </c>
      <c r="G326" s="219"/>
      <c r="H326" s="220" t="s">
        <v>21</v>
      </c>
      <c r="I326" s="222"/>
      <c r="J326" s="219"/>
      <c r="K326" s="219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166</v>
      </c>
      <c r="AU326" s="227" t="s">
        <v>152</v>
      </c>
      <c r="AV326" s="12" t="s">
        <v>80</v>
      </c>
      <c r="AW326" s="12" t="s">
        <v>35</v>
      </c>
      <c r="AX326" s="12" t="s">
        <v>72</v>
      </c>
      <c r="AY326" s="227" t="s">
        <v>144</v>
      </c>
    </row>
    <row r="327" spans="2:65" s="13" customFormat="1" ht="13.5">
      <c r="B327" s="228"/>
      <c r="C327" s="229"/>
      <c r="D327" s="204" t="s">
        <v>166</v>
      </c>
      <c r="E327" s="230" t="s">
        <v>21</v>
      </c>
      <c r="F327" s="231" t="s">
        <v>169</v>
      </c>
      <c r="G327" s="229"/>
      <c r="H327" s="232">
        <v>6.7000000000000004E-2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AT327" s="238" t="s">
        <v>166</v>
      </c>
      <c r="AU327" s="238" t="s">
        <v>152</v>
      </c>
      <c r="AV327" s="13" t="s">
        <v>151</v>
      </c>
      <c r="AW327" s="13" t="s">
        <v>35</v>
      </c>
      <c r="AX327" s="13" t="s">
        <v>80</v>
      </c>
      <c r="AY327" s="238" t="s">
        <v>144</v>
      </c>
    </row>
    <row r="328" spans="2:65" s="1" customFormat="1" ht="16.5" customHeight="1">
      <c r="B328" s="41"/>
      <c r="C328" s="251" t="s">
        <v>427</v>
      </c>
      <c r="D328" s="251" t="s">
        <v>283</v>
      </c>
      <c r="E328" s="252" t="s">
        <v>428</v>
      </c>
      <c r="F328" s="253" t="s">
        <v>429</v>
      </c>
      <c r="G328" s="254" t="s">
        <v>272</v>
      </c>
      <c r="H328" s="255">
        <v>6.7000000000000004E-2</v>
      </c>
      <c r="I328" s="256"/>
      <c r="J328" s="257">
        <f>ROUND(I328*H328,2)</f>
        <v>0</v>
      </c>
      <c r="K328" s="253" t="s">
        <v>150</v>
      </c>
      <c r="L328" s="258"/>
      <c r="M328" s="259" t="s">
        <v>21</v>
      </c>
      <c r="N328" s="260" t="s">
        <v>44</v>
      </c>
      <c r="O328" s="42"/>
      <c r="P328" s="201">
        <f>O328*H328</f>
        <v>0</v>
      </c>
      <c r="Q328" s="201">
        <v>1</v>
      </c>
      <c r="R328" s="201">
        <f>Q328*H328</f>
        <v>6.7000000000000004E-2</v>
      </c>
      <c r="S328" s="201">
        <v>0</v>
      </c>
      <c r="T328" s="202">
        <f>S328*H328</f>
        <v>0</v>
      </c>
      <c r="AR328" s="24" t="s">
        <v>192</v>
      </c>
      <c r="AT328" s="24" t="s">
        <v>283</v>
      </c>
      <c r="AU328" s="24" t="s">
        <v>152</v>
      </c>
      <c r="AY328" s="24" t="s">
        <v>144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24" t="s">
        <v>152</v>
      </c>
      <c r="BK328" s="203">
        <f>ROUND(I328*H328,2)</f>
        <v>0</v>
      </c>
      <c r="BL328" s="24" t="s">
        <v>151</v>
      </c>
      <c r="BM328" s="24" t="s">
        <v>430</v>
      </c>
    </row>
    <row r="329" spans="2:65" s="1" customFormat="1" ht="25.5" customHeight="1">
      <c r="B329" s="41"/>
      <c r="C329" s="192" t="s">
        <v>431</v>
      </c>
      <c r="D329" s="192" t="s">
        <v>146</v>
      </c>
      <c r="E329" s="193" t="s">
        <v>432</v>
      </c>
      <c r="F329" s="194" t="s">
        <v>433</v>
      </c>
      <c r="G329" s="195" t="s">
        <v>272</v>
      </c>
      <c r="H329" s="196">
        <v>0.625</v>
      </c>
      <c r="I329" s="197"/>
      <c r="J329" s="198">
        <f>ROUND(I329*H329,2)</f>
        <v>0</v>
      </c>
      <c r="K329" s="194" t="s">
        <v>150</v>
      </c>
      <c r="L329" s="61"/>
      <c r="M329" s="199" t="s">
        <v>21</v>
      </c>
      <c r="N329" s="200" t="s">
        <v>44</v>
      </c>
      <c r="O329" s="42"/>
      <c r="P329" s="201">
        <f>O329*H329</f>
        <v>0</v>
      </c>
      <c r="Q329" s="201">
        <v>1.7090000000000001E-2</v>
      </c>
      <c r="R329" s="201">
        <f>Q329*H329</f>
        <v>1.068125E-2</v>
      </c>
      <c r="S329" s="201">
        <v>0</v>
      </c>
      <c r="T329" s="202">
        <f>S329*H329</f>
        <v>0</v>
      </c>
      <c r="AR329" s="24" t="s">
        <v>151</v>
      </c>
      <c r="AT329" s="24" t="s">
        <v>146</v>
      </c>
      <c r="AU329" s="24" t="s">
        <v>152</v>
      </c>
      <c r="AY329" s="24" t="s">
        <v>144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24" t="s">
        <v>152</v>
      </c>
      <c r="BK329" s="203">
        <f>ROUND(I329*H329,2)</f>
        <v>0</v>
      </c>
      <c r="BL329" s="24" t="s">
        <v>151</v>
      </c>
      <c r="BM329" s="24" t="s">
        <v>434</v>
      </c>
    </row>
    <row r="330" spans="2:65" s="1" customFormat="1" ht="94.5">
      <c r="B330" s="41"/>
      <c r="C330" s="63"/>
      <c r="D330" s="204" t="s">
        <v>154</v>
      </c>
      <c r="E330" s="63"/>
      <c r="F330" s="205" t="s">
        <v>410</v>
      </c>
      <c r="G330" s="63"/>
      <c r="H330" s="63"/>
      <c r="I330" s="163"/>
      <c r="J330" s="63"/>
      <c r="K330" s="63"/>
      <c r="L330" s="61"/>
      <c r="M330" s="206"/>
      <c r="N330" s="42"/>
      <c r="O330" s="42"/>
      <c r="P330" s="42"/>
      <c r="Q330" s="42"/>
      <c r="R330" s="42"/>
      <c r="S330" s="42"/>
      <c r="T330" s="78"/>
      <c r="AT330" s="24" t="s">
        <v>154</v>
      </c>
      <c r="AU330" s="24" t="s">
        <v>152</v>
      </c>
    </row>
    <row r="331" spans="2:65" s="11" customFormat="1" ht="13.5">
      <c r="B331" s="207"/>
      <c r="C331" s="208"/>
      <c r="D331" s="204" t="s">
        <v>166</v>
      </c>
      <c r="E331" s="209" t="s">
        <v>21</v>
      </c>
      <c r="F331" s="210" t="s">
        <v>435</v>
      </c>
      <c r="G331" s="208"/>
      <c r="H331" s="211">
        <v>0.625</v>
      </c>
      <c r="I331" s="212"/>
      <c r="J331" s="208"/>
      <c r="K331" s="208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166</v>
      </c>
      <c r="AU331" s="217" t="s">
        <v>152</v>
      </c>
      <c r="AV331" s="11" t="s">
        <v>152</v>
      </c>
      <c r="AW331" s="11" t="s">
        <v>35</v>
      </c>
      <c r="AX331" s="11" t="s">
        <v>72</v>
      </c>
      <c r="AY331" s="217" t="s">
        <v>144</v>
      </c>
    </row>
    <row r="332" spans="2:65" s="12" customFormat="1" ht="13.5">
      <c r="B332" s="218"/>
      <c r="C332" s="219"/>
      <c r="D332" s="204" t="s">
        <v>166</v>
      </c>
      <c r="E332" s="220" t="s">
        <v>21</v>
      </c>
      <c r="F332" s="221" t="s">
        <v>436</v>
      </c>
      <c r="G332" s="219"/>
      <c r="H332" s="220" t="s">
        <v>21</v>
      </c>
      <c r="I332" s="222"/>
      <c r="J332" s="219"/>
      <c r="K332" s="219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166</v>
      </c>
      <c r="AU332" s="227" t="s">
        <v>152</v>
      </c>
      <c r="AV332" s="12" t="s">
        <v>80</v>
      </c>
      <c r="AW332" s="12" t="s">
        <v>35</v>
      </c>
      <c r="AX332" s="12" t="s">
        <v>72</v>
      </c>
      <c r="AY332" s="227" t="s">
        <v>144</v>
      </c>
    </row>
    <row r="333" spans="2:65" s="13" customFormat="1" ht="13.5">
      <c r="B333" s="228"/>
      <c r="C333" s="229"/>
      <c r="D333" s="204" t="s">
        <v>166</v>
      </c>
      <c r="E333" s="230" t="s">
        <v>21</v>
      </c>
      <c r="F333" s="231" t="s">
        <v>169</v>
      </c>
      <c r="G333" s="229"/>
      <c r="H333" s="232">
        <v>0.625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AT333" s="238" t="s">
        <v>166</v>
      </c>
      <c r="AU333" s="238" t="s">
        <v>152</v>
      </c>
      <c r="AV333" s="13" t="s">
        <v>151</v>
      </c>
      <c r="AW333" s="13" t="s">
        <v>35</v>
      </c>
      <c r="AX333" s="13" t="s">
        <v>80</v>
      </c>
      <c r="AY333" s="238" t="s">
        <v>144</v>
      </c>
    </row>
    <row r="334" spans="2:65" s="1" customFormat="1" ht="16.5" customHeight="1">
      <c r="B334" s="41"/>
      <c r="C334" s="251" t="s">
        <v>437</v>
      </c>
      <c r="D334" s="251" t="s">
        <v>283</v>
      </c>
      <c r="E334" s="252" t="s">
        <v>438</v>
      </c>
      <c r="F334" s="253" t="s">
        <v>439</v>
      </c>
      <c r="G334" s="254" t="s">
        <v>272</v>
      </c>
      <c r="H334" s="255">
        <v>0.625</v>
      </c>
      <c r="I334" s="256"/>
      <c r="J334" s="257">
        <f>ROUND(I334*H334,2)</f>
        <v>0</v>
      </c>
      <c r="K334" s="253" t="s">
        <v>150</v>
      </c>
      <c r="L334" s="258"/>
      <c r="M334" s="259" t="s">
        <v>21</v>
      </c>
      <c r="N334" s="260" t="s">
        <v>44</v>
      </c>
      <c r="O334" s="42"/>
      <c r="P334" s="201">
        <f>O334*H334</f>
        <v>0</v>
      </c>
      <c r="Q334" s="201">
        <v>1</v>
      </c>
      <c r="R334" s="201">
        <f>Q334*H334</f>
        <v>0.625</v>
      </c>
      <c r="S334" s="201">
        <v>0</v>
      </c>
      <c r="T334" s="202">
        <f>S334*H334</f>
        <v>0</v>
      </c>
      <c r="AR334" s="24" t="s">
        <v>192</v>
      </c>
      <c r="AT334" s="24" t="s">
        <v>283</v>
      </c>
      <c r="AU334" s="24" t="s">
        <v>152</v>
      </c>
      <c r="AY334" s="24" t="s">
        <v>144</v>
      </c>
      <c r="BE334" s="203">
        <f>IF(N334="základní",J334,0)</f>
        <v>0</v>
      </c>
      <c r="BF334" s="203">
        <f>IF(N334="snížená",J334,0)</f>
        <v>0</v>
      </c>
      <c r="BG334" s="203">
        <f>IF(N334="zákl. přenesená",J334,0)</f>
        <v>0</v>
      </c>
      <c r="BH334" s="203">
        <f>IF(N334="sníž. přenesená",J334,0)</f>
        <v>0</v>
      </c>
      <c r="BI334" s="203">
        <f>IF(N334="nulová",J334,0)</f>
        <v>0</v>
      </c>
      <c r="BJ334" s="24" t="s">
        <v>152</v>
      </c>
      <c r="BK334" s="203">
        <f>ROUND(I334*H334,2)</f>
        <v>0</v>
      </c>
      <c r="BL334" s="24" t="s">
        <v>151</v>
      </c>
      <c r="BM334" s="24" t="s">
        <v>440</v>
      </c>
    </row>
    <row r="335" spans="2:65" s="1" customFormat="1" ht="38.25" customHeight="1">
      <c r="B335" s="41"/>
      <c r="C335" s="192" t="s">
        <v>441</v>
      </c>
      <c r="D335" s="192" t="s">
        <v>146</v>
      </c>
      <c r="E335" s="193" t="s">
        <v>442</v>
      </c>
      <c r="F335" s="194" t="s">
        <v>443</v>
      </c>
      <c r="G335" s="195" t="s">
        <v>163</v>
      </c>
      <c r="H335" s="196">
        <v>4.4000000000000004</v>
      </c>
      <c r="I335" s="197"/>
      <c r="J335" s="198">
        <f>ROUND(I335*H335,2)</f>
        <v>0</v>
      </c>
      <c r="K335" s="194" t="s">
        <v>150</v>
      </c>
      <c r="L335" s="61"/>
      <c r="M335" s="199" t="s">
        <v>21</v>
      </c>
      <c r="N335" s="200" t="s">
        <v>44</v>
      </c>
      <c r="O335" s="42"/>
      <c r="P335" s="201">
        <f>O335*H335</f>
        <v>0</v>
      </c>
      <c r="Q335" s="201">
        <v>0.10212</v>
      </c>
      <c r="R335" s="201">
        <f>Q335*H335</f>
        <v>0.44932800000000006</v>
      </c>
      <c r="S335" s="201">
        <v>0</v>
      </c>
      <c r="T335" s="202">
        <f>S335*H335</f>
        <v>0</v>
      </c>
      <c r="AR335" s="24" t="s">
        <v>151</v>
      </c>
      <c r="AT335" s="24" t="s">
        <v>146</v>
      </c>
      <c r="AU335" s="24" t="s">
        <v>152</v>
      </c>
      <c r="AY335" s="24" t="s">
        <v>144</v>
      </c>
      <c r="BE335" s="203">
        <f>IF(N335="základní",J335,0)</f>
        <v>0</v>
      </c>
      <c r="BF335" s="203">
        <f>IF(N335="snížená",J335,0)</f>
        <v>0</v>
      </c>
      <c r="BG335" s="203">
        <f>IF(N335="zákl. přenesená",J335,0)</f>
        <v>0</v>
      </c>
      <c r="BH335" s="203">
        <f>IF(N335="sníž. přenesená",J335,0)</f>
        <v>0</v>
      </c>
      <c r="BI335" s="203">
        <f>IF(N335="nulová",J335,0)</f>
        <v>0</v>
      </c>
      <c r="BJ335" s="24" t="s">
        <v>152</v>
      </c>
      <c r="BK335" s="203">
        <f>ROUND(I335*H335,2)</f>
        <v>0</v>
      </c>
      <c r="BL335" s="24" t="s">
        <v>151</v>
      </c>
      <c r="BM335" s="24" t="s">
        <v>444</v>
      </c>
    </row>
    <row r="336" spans="2:65" s="11" customFormat="1" ht="13.5">
      <c r="B336" s="207"/>
      <c r="C336" s="208"/>
      <c r="D336" s="204" t="s">
        <v>166</v>
      </c>
      <c r="E336" s="209" t="s">
        <v>21</v>
      </c>
      <c r="F336" s="210" t="s">
        <v>445</v>
      </c>
      <c r="G336" s="208"/>
      <c r="H336" s="211">
        <v>4.4000000000000004</v>
      </c>
      <c r="I336" s="212"/>
      <c r="J336" s="208"/>
      <c r="K336" s="208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166</v>
      </c>
      <c r="AU336" s="217" t="s">
        <v>152</v>
      </c>
      <c r="AV336" s="11" t="s">
        <v>152</v>
      </c>
      <c r="AW336" s="11" t="s">
        <v>35</v>
      </c>
      <c r="AX336" s="11" t="s">
        <v>72</v>
      </c>
      <c r="AY336" s="217" t="s">
        <v>144</v>
      </c>
    </row>
    <row r="337" spans="2:65" s="13" customFormat="1" ht="13.5">
      <c r="B337" s="228"/>
      <c r="C337" s="229"/>
      <c r="D337" s="204" t="s">
        <v>166</v>
      </c>
      <c r="E337" s="230" t="s">
        <v>21</v>
      </c>
      <c r="F337" s="231" t="s">
        <v>169</v>
      </c>
      <c r="G337" s="229"/>
      <c r="H337" s="232">
        <v>4.4000000000000004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166</v>
      </c>
      <c r="AU337" s="238" t="s">
        <v>152</v>
      </c>
      <c r="AV337" s="13" t="s">
        <v>151</v>
      </c>
      <c r="AW337" s="13" t="s">
        <v>35</v>
      </c>
      <c r="AX337" s="13" t="s">
        <v>80</v>
      </c>
      <c r="AY337" s="238" t="s">
        <v>144</v>
      </c>
    </row>
    <row r="338" spans="2:65" s="1" customFormat="1" ht="38.25" customHeight="1">
      <c r="B338" s="41"/>
      <c r="C338" s="192" t="s">
        <v>446</v>
      </c>
      <c r="D338" s="192" t="s">
        <v>146</v>
      </c>
      <c r="E338" s="193" t="s">
        <v>447</v>
      </c>
      <c r="F338" s="194" t="s">
        <v>448</v>
      </c>
      <c r="G338" s="195" t="s">
        <v>163</v>
      </c>
      <c r="H338" s="196">
        <v>2.468</v>
      </c>
      <c r="I338" s="197"/>
      <c r="J338" s="198">
        <f>ROUND(I338*H338,2)</f>
        <v>0</v>
      </c>
      <c r="K338" s="194" t="s">
        <v>150</v>
      </c>
      <c r="L338" s="61"/>
      <c r="M338" s="199" t="s">
        <v>21</v>
      </c>
      <c r="N338" s="200" t="s">
        <v>44</v>
      </c>
      <c r="O338" s="42"/>
      <c r="P338" s="201">
        <f>O338*H338</f>
        <v>0</v>
      </c>
      <c r="Q338" s="201">
        <v>0.12185</v>
      </c>
      <c r="R338" s="201">
        <f>Q338*H338</f>
        <v>0.30072579999999999</v>
      </c>
      <c r="S338" s="201">
        <v>0</v>
      </c>
      <c r="T338" s="202">
        <f>S338*H338</f>
        <v>0</v>
      </c>
      <c r="AR338" s="24" t="s">
        <v>151</v>
      </c>
      <c r="AT338" s="24" t="s">
        <v>146</v>
      </c>
      <c r="AU338" s="24" t="s">
        <v>152</v>
      </c>
      <c r="AY338" s="24" t="s">
        <v>144</v>
      </c>
      <c r="BE338" s="203">
        <f>IF(N338="základní",J338,0)</f>
        <v>0</v>
      </c>
      <c r="BF338" s="203">
        <f>IF(N338="snížená",J338,0)</f>
        <v>0</v>
      </c>
      <c r="BG338" s="203">
        <f>IF(N338="zákl. přenesená",J338,0)</f>
        <v>0</v>
      </c>
      <c r="BH338" s="203">
        <f>IF(N338="sníž. přenesená",J338,0)</f>
        <v>0</v>
      </c>
      <c r="BI338" s="203">
        <f>IF(N338="nulová",J338,0)</f>
        <v>0</v>
      </c>
      <c r="BJ338" s="24" t="s">
        <v>152</v>
      </c>
      <c r="BK338" s="203">
        <f>ROUND(I338*H338,2)</f>
        <v>0</v>
      </c>
      <c r="BL338" s="24" t="s">
        <v>151</v>
      </c>
      <c r="BM338" s="24" t="s">
        <v>449</v>
      </c>
    </row>
    <row r="339" spans="2:65" s="1" customFormat="1" ht="40.5">
      <c r="B339" s="41"/>
      <c r="C339" s="63"/>
      <c r="D339" s="204" t="s">
        <v>154</v>
      </c>
      <c r="E339" s="63"/>
      <c r="F339" s="205" t="s">
        <v>450</v>
      </c>
      <c r="G339" s="63"/>
      <c r="H339" s="63"/>
      <c r="I339" s="163"/>
      <c r="J339" s="63"/>
      <c r="K339" s="63"/>
      <c r="L339" s="61"/>
      <c r="M339" s="206"/>
      <c r="N339" s="42"/>
      <c r="O339" s="42"/>
      <c r="P339" s="42"/>
      <c r="Q339" s="42"/>
      <c r="R339" s="42"/>
      <c r="S339" s="42"/>
      <c r="T339" s="78"/>
      <c r="AT339" s="24" t="s">
        <v>154</v>
      </c>
      <c r="AU339" s="24" t="s">
        <v>152</v>
      </c>
    </row>
    <row r="340" spans="2:65" s="11" customFormat="1" ht="13.5">
      <c r="B340" s="207"/>
      <c r="C340" s="208"/>
      <c r="D340" s="204" t="s">
        <v>166</v>
      </c>
      <c r="E340" s="209" t="s">
        <v>21</v>
      </c>
      <c r="F340" s="210" t="s">
        <v>451</v>
      </c>
      <c r="G340" s="208"/>
      <c r="H340" s="211">
        <v>2.468</v>
      </c>
      <c r="I340" s="212"/>
      <c r="J340" s="208"/>
      <c r="K340" s="208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166</v>
      </c>
      <c r="AU340" s="217" t="s">
        <v>152</v>
      </c>
      <c r="AV340" s="11" t="s">
        <v>152</v>
      </c>
      <c r="AW340" s="11" t="s">
        <v>35</v>
      </c>
      <c r="AX340" s="11" t="s">
        <v>72</v>
      </c>
      <c r="AY340" s="217" t="s">
        <v>144</v>
      </c>
    </row>
    <row r="341" spans="2:65" s="13" customFormat="1" ht="13.5">
      <c r="B341" s="228"/>
      <c r="C341" s="229"/>
      <c r="D341" s="204" t="s">
        <v>166</v>
      </c>
      <c r="E341" s="230" t="s">
        <v>21</v>
      </c>
      <c r="F341" s="231" t="s">
        <v>169</v>
      </c>
      <c r="G341" s="229"/>
      <c r="H341" s="232">
        <v>2.468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AT341" s="238" t="s">
        <v>166</v>
      </c>
      <c r="AU341" s="238" t="s">
        <v>152</v>
      </c>
      <c r="AV341" s="13" t="s">
        <v>151</v>
      </c>
      <c r="AW341" s="13" t="s">
        <v>35</v>
      </c>
      <c r="AX341" s="13" t="s">
        <v>80</v>
      </c>
      <c r="AY341" s="238" t="s">
        <v>144</v>
      </c>
    </row>
    <row r="342" spans="2:65" s="1" customFormat="1" ht="16.5" customHeight="1">
      <c r="B342" s="41"/>
      <c r="C342" s="192" t="s">
        <v>452</v>
      </c>
      <c r="D342" s="192" t="s">
        <v>146</v>
      </c>
      <c r="E342" s="193" t="s">
        <v>453</v>
      </c>
      <c r="F342" s="194" t="s">
        <v>454</v>
      </c>
      <c r="G342" s="195" t="s">
        <v>176</v>
      </c>
      <c r="H342" s="196">
        <v>4.7</v>
      </c>
      <c r="I342" s="197"/>
      <c r="J342" s="198">
        <f>ROUND(I342*H342,2)</f>
        <v>0</v>
      </c>
      <c r="K342" s="194" t="s">
        <v>150</v>
      </c>
      <c r="L342" s="61"/>
      <c r="M342" s="199" t="s">
        <v>21</v>
      </c>
      <c r="N342" s="200" t="s">
        <v>44</v>
      </c>
      <c r="O342" s="42"/>
      <c r="P342" s="201">
        <f>O342*H342</f>
        <v>0</v>
      </c>
      <c r="Q342" s="201">
        <v>1.2E-4</v>
      </c>
      <c r="R342" s="201">
        <f>Q342*H342</f>
        <v>5.6400000000000005E-4</v>
      </c>
      <c r="S342" s="201">
        <v>0</v>
      </c>
      <c r="T342" s="202">
        <f>S342*H342</f>
        <v>0</v>
      </c>
      <c r="AR342" s="24" t="s">
        <v>151</v>
      </c>
      <c r="AT342" s="24" t="s">
        <v>146</v>
      </c>
      <c r="AU342" s="24" t="s">
        <v>152</v>
      </c>
      <c r="AY342" s="24" t="s">
        <v>144</v>
      </c>
      <c r="BE342" s="203">
        <f>IF(N342="základní",J342,0)</f>
        <v>0</v>
      </c>
      <c r="BF342" s="203">
        <f>IF(N342="snížená",J342,0)</f>
        <v>0</v>
      </c>
      <c r="BG342" s="203">
        <f>IF(N342="zákl. přenesená",J342,0)</f>
        <v>0</v>
      </c>
      <c r="BH342" s="203">
        <f>IF(N342="sníž. přenesená",J342,0)</f>
        <v>0</v>
      </c>
      <c r="BI342" s="203">
        <f>IF(N342="nulová",J342,0)</f>
        <v>0</v>
      </c>
      <c r="BJ342" s="24" t="s">
        <v>152</v>
      </c>
      <c r="BK342" s="203">
        <f>ROUND(I342*H342,2)</f>
        <v>0</v>
      </c>
      <c r="BL342" s="24" t="s">
        <v>151</v>
      </c>
      <c r="BM342" s="24" t="s">
        <v>455</v>
      </c>
    </row>
    <row r="343" spans="2:65" s="1" customFormat="1" ht="81">
      <c r="B343" s="41"/>
      <c r="C343" s="63"/>
      <c r="D343" s="204" t="s">
        <v>154</v>
      </c>
      <c r="E343" s="63"/>
      <c r="F343" s="205" t="s">
        <v>456</v>
      </c>
      <c r="G343" s="63"/>
      <c r="H343" s="63"/>
      <c r="I343" s="163"/>
      <c r="J343" s="63"/>
      <c r="K343" s="63"/>
      <c r="L343" s="61"/>
      <c r="M343" s="206"/>
      <c r="N343" s="42"/>
      <c r="O343" s="42"/>
      <c r="P343" s="42"/>
      <c r="Q343" s="42"/>
      <c r="R343" s="42"/>
      <c r="S343" s="42"/>
      <c r="T343" s="78"/>
      <c r="AT343" s="24" t="s">
        <v>154</v>
      </c>
      <c r="AU343" s="24" t="s">
        <v>152</v>
      </c>
    </row>
    <row r="344" spans="2:65" s="11" customFormat="1" ht="13.5">
      <c r="B344" s="207"/>
      <c r="C344" s="208"/>
      <c r="D344" s="204" t="s">
        <v>166</v>
      </c>
      <c r="E344" s="209" t="s">
        <v>21</v>
      </c>
      <c r="F344" s="210" t="s">
        <v>457</v>
      </c>
      <c r="G344" s="208"/>
      <c r="H344" s="211">
        <v>4.7</v>
      </c>
      <c r="I344" s="212"/>
      <c r="J344" s="208"/>
      <c r="K344" s="208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166</v>
      </c>
      <c r="AU344" s="217" t="s">
        <v>152</v>
      </c>
      <c r="AV344" s="11" t="s">
        <v>152</v>
      </c>
      <c r="AW344" s="11" t="s">
        <v>35</v>
      </c>
      <c r="AX344" s="11" t="s">
        <v>72</v>
      </c>
      <c r="AY344" s="217" t="s">
        <v>144</v>
      </c>
    </row>
    <row r="345" spans="2:65" s="13" customFormat="1" ht="13.5">
      <c r="B345" s="228"/>
      <c r="C345" s="229"/>
      <c r="D345" s="204" t="s">
        <v>166</v>
      </c>
      <c r="E345" s="230" t="s">
        <v>21</v>
      </c>
      <c r="F345" s="231" t="s">
        <v>169</v>
      </c>
      <c r="G345" s="229"/>
      <c r="H345" s="232">
        <v>4.7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AT345" s="238" t="s">
        <v>166</v>
      </c>
      <c r="AU345" s="238" t="s">
        <v>152</v>
      </c>
      <c r="AV345" s="13" t="s">
        <v>151</v>
      </c>
      <c r="AW345" s="13" t="s">
        <v>35</v>
      </c>
      <c r="AX345" s="13" t="s">
        <v>80</v>
      </c>
      <c r="AY345" s="238" t="s">
        <v>144</v>
      </c>
    </row>
    <row r="346" spans="2:65" s="1" customFormat="1" ht="25.5" customHeight="1">
      <c r="B346" s="41"/>
      <c r="C346" s="192" t="s">
        <v>458</v>
      </c>
      <c r="D346" s="192" t="s">
        <v>146</v>
      </c>
      <c r="E346" s="193" t="s">
        <v>459</v>
      </c>
      <c r="F346" s="194" t="s">
        <v>460</v>
      </c>
      <c r="G346" s="195" t="s">
        <v>163</v>
      </c>
      <c r="H346" s="196">
        <v>6.12</v>
      </c>
      <c r="I346" s="197"/>
      <c r="J346" s="198">
        <f>ROUND(I346*H346,2)</f>
        <v>0</v>
      </c>
      <c r="K346" s="194" t="s">
        <v>150</v>
      </c>
      <c r="L346" s="61"/>
      <c r="M346" s="199" t="s">
        <v>21</v>
      </c>
      <c r="N346" s="200" t="s">
        <v>44</v>
      </c>
      <c r="O346" s="42"/>
      <c r="P346" s="201">
        <f>O346*H346</f>
        <v>0</v>
      </c>
      <c r="Q346" s="201">
        <v>0.17818000000000001</v>
      </c>
      <c r="R346" s="201">
        <f>Q346*H346</f>
        <v>1.0904616</v>
      </c>
      <c r="S346" s="201">
        <v>0</v>
      </c>
      <c r="T346" s="202">
        <f>S346*H346</f>
        <v>0</v>
      </c>
      <c r="AR346" s="24" t="s">
        <v>151</v>
      </c>
      <c r="AT346" s="24" t="s">
        <v>146</v>
      </c>
      <c r="AU346" s="24" t="s">
        <v>152</v>
      </c>
      <c r="AY346" s="24" t="s">
        <v>144</v>
      </c>
      <c r="BE346" s="203">
        <f>IF(N346="základní",J346,0)</f>
        <v>0</v>
      </c>
      <c r="BF346" s="203">
        <f>IF(N346="snížená",J346,0)</f>
        <v>0</v>
      </c>
      <c r="BG346" s="203">
        <f>IF(N346="zákl. přenesená",J346,0)</f>
        <v>0</v>
      </c>
      <c r="BH346" s="203">
        <f>IF(N346="sníž. přenesená",J346,0)</f>
        <v>0</v>
      </c>
      <c r="BI346" s="203">
        <f>IF(N346="nulová",J346,0)</f>
        <v>0</v>
      </c>
      <c r="BJ346" s="24" t="s">
        <v>152</v>
      </c>
      <c r="BK346" s="203">
        <f>ROUND(I346*H346,2)</f>
        <v>0</v>
      </c>
      <c r="BL346" s="24" t="s">
        <v>151</v>
      </c>
      <c r="BM346" s="24" t="s">
        <v>461</v>
      </c>
    </row>
    <row r="347" spans="2:65" s="11" customFormat="1" ht="13.5">
      <c r="B347" s="207"/>
      <c r="C347" s="208"/>
      <c r="D347" s="204" t="s">
        <v>166</v>
      </c>
      <c r="E347" s="209" t="s">
        <v>21</v>
      </c>
      <c r="F347" s="210" t="s">
        <v>462</v>
      </c>
      <c r="G347" s="208"/>
      <c r="H347" s="211">
        <v>6.12</v>
      </c>
      <c r="I347" s="212"/>
      <c r="J347" s="208"/>
      <c r="K347" s="208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166</v>
      </c>
      <c r="AU347" s="217" t="s">
        <v>152</v>
      </c>
      <c r="AV347" s="11" t="s">
        <v>152</v>
      </c>
      <c r="AW347" s="11" t="s">
        <v>35</v>
      </c>
      <c r="AX347" s="11" t="s">
        <v>72</v>
      </c>
      <c r="AY347" s="217" t="s">
        <v>144</v>
      </c>
    </row>
    <row r="348" spans="2:65" s="13" customFormat="1" ht="13.5">
      <c r="B348" s="228"/>
      <c r="C348" s="229"/>
      <c r="D348" s="204" t="s">
        <v>166</v>
      </c>
      <c r="E348" s="230" t="s">
        <v>21</v>
      </c>
      <c r="F348" s="231" t="s">
        <v>169</v>
      </c>
      <c r="G348" s="229"/>
      <c r="H348" s="232">
        <v>6.12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166</v>
      </c>
      <c r="AU348" s="238" t="s">
        <v>152</v>
      </c>
      <c r="AV348" s="13" t="s">
        <v>151</v>
      </c>
      <c r="AW348" s="13" t="s">
        <v>35</v>
      </c>
      <c r="AX348" s="13" t="s">
        <v>80</v>
      </c>
      <c r="AY348" s="238" t="s">
        <v>144</v>
      </c>
    </row>
    <row r="349" spans="2:65" s="1" customFormat="1" ht="51" customHeight="1">
      <c r="B349" s="41"/>
      <c r="C349" s="192" t="s">
        <v>463</v>
      </c>
      <c r="D349" s="192" t="s">
        <v>146</v>
      </c>
      <c r="E349" s="193" t="s">
        <v>464</v>
      </c>
      <c r="F349" s="194" t="s">
        <v>465</v>
      </c>
      <c r="G349" s="195" t="s">
        <v>163</v>
      </c>
      <c r="H349" s="196">
        <v>9.18</v>
      </c>
      <c r="I349" s="197"/>
      <c r="J349" s="198">
        <f>ROUND(I349*H349,2)</f>
        <v>0</v>
      </c>
      <c r="K349" s="194" t="s">
        <v>150</v>
      </c>
      <c r="L349" s="61"/>
      <c r="M349" s="199" t="s">
        <v>21</v>
      </c>
      <c r="N349" s="200" t="s">
        <v>44</v>
      </c>
      <c r="O349" s="42"/>
      <c r="P349" s="201">
        <f>O349*H349</f>
        <v>0</v>
      </c>
      <c r="Q349" s="201">
        <v>0.16039999999999999</v>
      </c>
      <c r="R349" s="201">
        <f>Q349*H349</f>
        <v>1.4724719999999998</v>
      </c>
      <c r="S349" s="201">
        <v>0</v>
      </c>
      <c r="T349" s="202">
        <f>S349*H349</f>
        <v>0</v>
      </c>
      <c r="AR349" s="24" t="s">
        <v>151</v>
      </c>
      <c r="AT349" s="24" t="s">
        <v>146</v>
      </c>
      <c r="AU349" s="24" t="s">
        <v>152</v>
      </c>
      <c r="AY349" s="24" t="s">
        <v>144</v>
      </c>
      <c r="BE349" s="203">
        <f>IF(N349="základní",J349,0)</f>
        <v>0</v>
      </c>
      <c r="BF349" s="203">
        <f>IF(N349="snížená",J349,0)</f>
        <v>0</v>
      </c>
      <c r="BG349" s="203">
        <f>IF(N349="zákl. přenesená",J349,0)</f>
        <v>0</v>
      </c>
      <c r="BH349" s="203">
        <f>IF(N349="sníž. přenesená",J349,0)</f>
        <v>0</v>
      </c>
      <c r="BI349" s="203">
        <f>IF(N349="nulová",J349,0)</f>
        <v>0</v>
      </c>
      <c r="BJ349" s="24" t="s">
        <v>152</v>
      </c>
      <c r="BK349" s="203">
        <f>ROUND(I349*H349,2)</f>
        <v>0</v>
      </c>
      <c r="BL349" s="24" t="s">
        <v>151</v>
      </c>
      <c r="BM349" s="24" t="s">
        <v>466</v>
      </c>
    </row>
    <row r="350" spans="2:65" s="1" customFormat="1" ht="81">
      <c r="B350" s="41"/>
      <c r="C350" s="63"/>
      <c r="D350" s="204" t="s">
        <v>154</v>
      </c>
      <c r="E350" s="63"/>
      <c r="F350" s="205" t="s">
        <v>467</v>
      </c>
      <c r="G350" s="63"/>
      <c r="H350" s="63"/>
      <c r="I350" s="163"/>
      <c r="J350" s="63"/>
      <c r="K350" s="63"/>
      <c r="L350" s="61"/>
      <c r="M350" s="206"/>
      <c r="N350" s="42"/>
      <c r="O350" s="42"/>
      <c r="P350" s="42"/>
      <c r="Q350" s="42"/>
      <c r="R350" s="42"/>
      <c r="S350" s="42"/>
      <c r="T350" s="78"/>
      <c r="AT350" s="24" t="s">
        <v>154</v>
      </c>
      <c r="AU350" s="24" t="s">
        <v>152</v>
      </c>
    </row>
    <row r="351" spans="2:65" s="11" customFormat="1" ht="13.5">
      <c r="B351" s="207"/>
      <c r="C351" s="208"/>
      <c r="D351" s="204" t="s">
        <v>166</v>
      </c>
      <c r="E351" s="209" t="s">
        <v>21</v>
      </c>
      <c r="F351" s="210" t="s">
        <v>468</v>
      </c>
      <c r="G351" s="208"/>
      <c r="H351" s="211">
        <v>9.18</v>
      </c>
      <c r="I351" s="212"/>
      <c r="J351" s="208"/>
      <c r="K351" s="208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166</v>
      </c>
      <c r="AU351" s="217" t="s">
        <v>152</v>
      </c>
      <c r="AV351" s="11" t="s">
        <v>152</v>
      </c>
      <c r="AW351" s="11" t="s">
        <v>35</v>
      </c>
      <c r="AX351" s="11" t="s">
        <v>72</v>
      </c>
      <c r="AY351" s="217" t="s">
        <v>144</v>
      </c>
    </row>
    <row r="352" spans="2:65" s="13" customFormat="1" ht="13.5">
      <c r="B352" s="228"/>
      <c r="C352" s="229"/>
      <c r="D352" s="204" t="s">
        <v>166</v>
      </c>
      <c r="E352" s="230" t="s">
        <v>21</v>
      </c>
      <c r="F352" s="231" t="s">
        <v>169</v>
      </c>
      <c r="G352" s="229"/>
      <c r="H352" s="232">
        <v>9.18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166</v>
      </c>
      <c r="AU352" s="238" t="s">
        <v>152</v>
      </c>
      <c r="AV352" s="13" t="s">
        <v>151</v>
      </c>
      <c r="AW352" s="13" t="s">
        <v>35</v>
      </c>
      <c r="AX352" s="13" t="s">
        <v>80</v>
      </c>
      <c r="AY352" s="238" t="s">
        <v>144</v>
      </c>
    </row>
    <row r="353" spans="2:65" s="10" customFormat="1" ht="29.85" customHeight="1">
      <c r="B353" s="176"/>
      <c r="C353" s="177"/>
      <c r="D353" s="178" t="s">
        <v>71</v>
      </c>
      <c r="E353" s="190" t="s">
        <v>151</v>
      </c>
      <c r="F353" s="190" t="s">
        <v>469</v>
      </c>
      <c r="G353" s="177"/>
      <c r="H353" s="177"/>
      <c r="I353" s="180"/>
      <c r="J353" s="191">
        <f>BK353</f>
        <v>0</v>
      </c>
      <c r="K353" s="177"/>
      <c r="L353" s="182"/>
      <c r="M353" s="183"/>
      <c r="N353" s="184"/>
      <c r="O353" s="184"/>
      <c r="P353" s="185">
        <f>SUM(P354:P415)</f>
        <v>0</v>
      </c>
      <c r="Q353" s="184"/>
      <c r="R353" s="185">
        <f>SUM(R354:R415)</f>
        <v>26.692246529999995</v>
      </c>
      <c r="S353" s="184"/>
      <c r="T353" s="186">
        <f>SUM(T354:T415)</f>
        <v>0</v>
      </c>
      <c r="AR353" s="187" t="s">
        <v>80</v>
      </c>
      <c r="AT353" s="188" t="s">
        <v>71</v>
      </c>
      <c r="AU353" s="188" t="s">
        <v>80</v>
      </c>
      <c r="AY353" s="187" t="s">
        <v>144</v>
      </c>
      <c r="BK353" s="189">
        <f>SUM(BK354:BK415)</f>
        <v>0</v>
      </c>
    </row>
    <row r="354" spans="2:65" s="1" customFormat="1" ht="38.25" customHeight="1">
      <c r="B354" s="41"/>
      <c r="C354" s="192" t="s">
        <v>470</v>
      </c>
      <c r="D354" s="192" t="s">
        <v>146</v>
      </c>
      <c r="E354" s="193" t="s">
        <v>471</v>
      </c>
      <c r="F354" s="194" t="s">
        <v>472</v>
      </c>
      <c r="G354" s="195" t="s">
        <v>149</v>
      </c>
      <c r="H354" s="196">
        <v>38</v>
      </c>
      <c r="I354" s="197"/>
      <c r="J354" s="198">
        <f>ROUND(I354*H354,2)</f>
        <v>0</v>
      </c>
      <c r="K354" s="194" t="s">
        <v>150</v>
      </c>
      <c r="L354" s="61"/>
      <c r="M354" s="199" t="s">
        <v>21</v>
      </c>
      <c r="N354" s="200" t="s">
        <v>44</v>
      </c>
      <c r="O354" s="42"/>
      <c r="P354" s="201">
        <f>O354*H354</f>
        <v>0</v>
      </c>
      <c r="Q354" s="201">
        <v>2.2899999999999999E-3</v>
      </c>
      <c r="R354" s="201">
        <f>Q354*H354</f>
        <v>8.702E-2</v>
      </c>
      <c r="S354" s="201">
        <v>0</v>
      </c>
      <c r="T354" s="202">
        <f>S354*H354</f>
        <v>0</v>
      </c>
      <c r="AR354" s="24" t="s">
        <v>151</v>
      </c>
      <c r="AT354" s="24" t="s">
        <v>146</v>
      </c>
      <c r="AU354" s="24" t="s">
        <v>152</v>
      </c>
      <c r="AY354" s="24" t="s">
        <v>144</v>
      </c>
      <c r="BE354" s="203">
        <f>IF(N354="základní",J354,0)</f>
        <v>0</v>
      </c>
      <c r="BF354" s="203">
        <f>IF(N354="snížená",J354,0)</f>
        <v>0</v>
      </c>
      <c r="BG354" s="203">
        <f>IF(N354="zákl. přenesená",J354,0)</f>
        <v>0</v>
      </c>
      <c r="BH354" s="203">
        <f>IF(N354="sníž. přenesená",J354,0)</f>
        <v>0</v>
      </c>
      <c r="BI354" s="203">
        <f>IF(N354="nulová",J354,0)</f>
        <v>0</v>
      </c>
      <c r="BJ354" s="24" t="s">
        <v>152</v>
      </c>
      <c r="BK354" s="203">
        <f>ROUND(I354*H354,2)</f>
        <v>0</v>
      </c>
      <c r="BL354" s="24" t="s">
        <v>151</v>
      </c>
      <c r="BM354" s="24" t="s">
        <v>473</v>
      </c>
    </row>
    <row r="355" spans="2:65" s="1" customFormat="1" ht="94.5">
      <c r="B355" s="41"/>
      <c r="C355" s="63"/>
      <c r="D355" s="204" t="s">
        <v>154</v>
      </c>
      <c r="E355" s="63"/>
      <c r="F355" s="205" t="s">
        <v>474</v>
      </c>
      <c r="G355" s="63"/>
      <c r="H355" s="63"/>
      <c r="I355" s="163"/>
      <c r="J355" s="63"/>
      <c r="K355" s="63"/>
      <c r="L355" s="61"/>
      <c r="M355" s="206"/>
      <c r="N355" s="42"/>
      <c r="O355" s="42"/>
      <c r="P355" s="42"/>
      <c r="Q355" s="42"/>
      <c r="R355" s="42"/>
      <c r="S355" s="42"/>
      <c r="T355" s="78"/>
      <c r="AT355" s="24" t="s">
        <v>154</v>
      </c>
      <c r="AU355" s="24" t="s">
        <v>152</v>
      </c>
    </row>
    <row r="356" spans="2:65" s="11" customFormat="1" ht="13.5">
      <c r="B356" s="207"/>
      <c r="C356" s="208"/>
      <c r="D356" s="204" t="s">
        <v>166</v>
      </c>
      <c r="E356" s="209" t="s">
        <v>21</v>
      </c>
      <c r="F356" s="210" t="s">
        <v>475</v>
      </c>
      <c r="G356" s="208"/>
      <c r="H356" s="211">
        <v>38</v>
      </c>
      <c r="I356" s="212"/>
      <c r="J356" s="208"/>
      <c r="K356" s="208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166</v>
      </c>
      <c r="AU356" s="217" t="s">
        <v>152</v>
      </c>
      <c r="AV356" s="11" t="s">
        <v>152</v>
      </c>
      <c r="AW356" s="11" t="s">
        <v>35</v>
      </c>
      <c r="AX356" s="11" t="s">
        <v>72</v>
      </c>
      <c r="AY356" s="217" t="s">
        <v>144</v>
      </c>
    </row>
    <row r="357" spans="2:65" s="12" customFormat="1" ht="13.5">
      <c r="B357" s="218"/>
      <c r="C357" s="219"/>
      <c r="D357" s="204" t="s">
        <v>166</v>
      </c>
      <c r="E357" s="220" t="s">
        <v>21</v>
      </c>
      <c r="F357" s="221" t="s">
        <v>476</v>
      </c>
      <c r="G357" s="219"/>
      <c r="H357" s="220" t="s">
        <v>21</v>
      </c>
      <c r="I357" s="222"/>
      <c r="J357" s="219"/>
      <c r="K357" s="219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166</v>
      </c>
      <c r="AU357" s="227" t="s">
        <v>152</v>
      </c>
      <c r="AV357" s="12" t="s">
        <v>80</v>
      </c>
      <c r="AW357" s="12" t="s">
        <v>35</v>
      </c>
      <c r="AX357" s="12" t="s">
        <v>72</v>
      </c>
      <c r="AY357" s="227" t="s">
        <v>144</v>
      </c>
    </row>
    <row r="358" spans="2:65" s="13" customFormat="1" ht="13.5">
      <c r="B358" s="228"/>
      <c r="C358" s="229"/>
      <c r="D358" s="204" t="s">
        <v>166</v>
      </c>
      <c r="E358" s="230" t="s">
        <v>21</v>
      </c>
      <c r="F358" s="231" t="s">
        <v>169</v>
      </c>
      <c r="G358" s="229"/>
      <c r="H358" s="232">
        <v>38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166</v>
      </c>
      <c r="AU358" s="238" t="s">
        <v>152</v>
      </c>
      <c r="AV358" s="13" t="s">
        <v>151</v>
      </c>
      <c r="AW358" s="13" t="s">
        <v>35</v>
      </c>
      <c r="AX358" s="13" t="s">
        <v>80</v>
      </c>
      <c r="AY358" s="238" t="s">
        <v>144</v>
      </c>
    </row>
    <row r="359" spans="2:65" s="1" customFormat="1" ht="16.5" customHeight="1">
      <c r="B359" s="41"/>
      <c r="C359" s="251" t="s">
        <v>477</v>
      </c>
      <c r="D359" s="251" t="s">
        <v>283</v>
      </c>
      <c r="E359" s="252" t="s">
        <v>478</v>
      </c>
      <c r="F359" s="253" t="s">
        <v>479</v>
      </c>
      <c r="G359" s="254" t="s">
        <v>149</v>
      </c>
      <c r="H359" s="255">
        <v>38</v>
      </c>
      <c r="I359" s="256"/>
      <c r="J359" s="257">
        <f>ROUND(I359*H359,2)</f>
        <v>0</v>
      </c>
      <c r="K359" s="253" t="s">
        <v>150</v>
      </c>
      <c r="L359" s="258"/>
      <c r="M359" s="259" t="s">
        <v>21</v>
      </c>
      <c r="N359" s="260" t="s">
        <v>44</v>
      </c>
      <c r="O359" s="42"/>
      <c r="P359" s="201">
        <f>O359*H359</f>
        <v>0</v>
      </c>
      <c r="Q359" s="201">
        <v>4.3999999999999997E-2</v>
      </c>
      <c r="R359" s="201">
        <f>Q359*H359</f>
        <v>1.6719999999999999</v>
      </c>
      <c r="S359" s="201">
        <v>0</v>
      </c>
      <c r="T359" s="202">
        <f>S359*H359</f>
        <v>0</v>
      </c>
      <c r="AR359" s="24" t="s">
        <v>192</v>
      </c>
      <c r="AT359" s="24" t="s">
        <v>283</v>
      </c>
      <c r="AU359" s="24" t="s">
        <v>152</v>
      </c>
      <c r="AY359" s="24" t="s">
        <v>144</v>
      </c>
      <c r="BE359" s="203">
        <f>IF(N359="základní",J359,0)</f>
        <v>0</v>
      </c>
      <c r="BF359" s="203">
        <f>IF(N359="snížená",J359,0)</f>
        <v>0</v>
      </c>
      <c r="BG359" s="203">
        <f>IF(N359="zákl. přenesená",J359,0)</f>
        <v>0</v>
      </c>
      <c r="BH359" s="203">
        <f>IF(N359="sníž. přenesená",J359,0)</f>
        <v>0</v>
      </c>
      <c r="BI359" s="203">
        <f>IF(N359="nulová",J359,0)</f>
        <v>0</v>
      </c>
      <c r="BJ359" s="24" t="s">
        <v>152</v>
      </c>
      <c r="BK359" s="203">
        <f>ROUND(I359*H359,2)</f>
        <v>0</v>
      </c>
      <c r="BL359" s="24" t="s">
        <v>151</v>
      </c>
      <c r="BM359" s="24" t="s">
        <v>480</v>
      </c>
    </row>
    <row r="360" spans="2:65" s="1" customFormat="1" ht="38.25" customHeight="1">
      <c r="B360" s="41"/>
      <c r="C360" s="192" t="s">
        <v>481</v>
      </c>
      <c r="D360" s="192" t="s">
        <v>146</v>
      </c>
      <c r="E360" s="193" t="s">
        <v>471</v>
      </c>
      <c r="F360" s="194" t="s">
        <v>472</v>
      </c>
      <c r="G360" s="195" t="s">
        <v>149</v>
      </c>
      <c r="H360" s="196">
        <v>1</v>
      </c>
      <c r="I360" s="197"/>
      <c r="J360" s="198">
        <f>ROUND(I360*H360,2)</f>
        <v>0</v>
      </c>
      <c r="K360" s="194" t="s">
        <v>150</v>
      </c>
      <c r="L360" s="61"/>
      <c r="M360" s="199" t="s">
        <v>21</v>
      </c>
      <c r="N360" s="200" t="s">
        <v>44</v>
      </c>
      <c r="O360" s="42"/>
      <c r="P360" s="201">
        <f>O360*H360</f>
        <v>0</v>
      </c>
      <c r="Q360" s="201">
        <v>2.2899999999999999E-3</v>
      </c>
      <c r="R360" s="201">
        <f>Q360*H360</f>
        <v>2.2899999999999999E-3</v>
      </c>
      <c r="S360" s="201">
        <v>0</v>
      </c>
      <c r="T360" s="202">
        <f>S360*H360</f>
        <v>0</v>
      </c>
      <c r="AR360" s="24" t="s">
        <v>151</v>
      </c>
      <c r="AT360" s="24" t="s">
        <v>146</v>
      </c>
      <c r="AU360" s="24" t="s">
        <v>152</v>
      </c>
      <c r="AY360" s="24" t="s">
        <v>144</v>
      </c>
      <c r="BE360" s="203">
        <f>IF(N360="základní",J360,0)</f>
        <v>0</v>
      </c>
      <c r="BF360" s="203">
        <f>IF(N360="snížená",J360,0)</f>
        <v>0</v>
      </c>
      <c r="BG360" s="203">
        <f>IF(N360="zákl. přenesená",J360,0)</f>
        <v>0</v>
      </c>
      <c r="BH360" s="203">
        <f>IF(N360="sníž. přenesená",J360,0)</f>
        <v>0</v>
      </c>
      <c r="BI360" s="203">
        <f>IF(N360="nulová",J360,0)</f>
        <v>0</v>
      </c>
      <c r="BJ360" s="24" t="s">
        <v>152</v>
      </c>
      <c r="BK360" s="203">
        <f>ROUND(I360*H360,2)</f>
        <v>0</v>
      </c>
      <c r="BL360" s="24" t="s">
        <v>151</v>
      </c>
      <c r="BM360" s="24" t="s">
        <v>482</v>
      </c>
    </row>
    <row r="361" spans="2:65" s="1" customFormat="1" ht="94.5">
      <c r="B361" s="41"/>
      <c r="C361" s="63"/>
      <c r="D361" s="204" t="s">
        <v>154</v>
      </c>
      <c r="E361" s="63"/>
      <c r="F361" s="205" t="s">
        <v>474</v>
      </c>
      <c r="G361" s="63"/>
      <c r="H361" s="63"/>
      <c r="I361" s="163"/>
      <c r="J361" s="63"/>
      <c r="K361" s="63"/>
      <c r="L361" s="61"/>
      <c r="M361" s="206"/>
      <c r="N361" s="42"/>
      <c r="O361" s="42"/>
      <c r="P361" s="42"/>
      <c r="Q361" s="42"/>
      <c r="R361" s="42"/>
      <c r="S361" s="42"/>
      <c r="T361" s="78"/>
      <c r="AT361" s="24" t="s">
        <v>154</v>
      </c>
      <c r="AU361" s="24" t="s">
        <v>152</v>
      </c>
    </row>
    <row r="362" spans="2:65" s="11" customFormat="1" ht="13.5">
      <c r="B362" s="207"/>
      <c r="C362" s="208"/>
      <c r="D362" s="204" t="s">
        <v>166</v>
      </c>
      <c r="E362" s="209" t="s">
        <v>21</v>
      </c>
      <c r="F362" s="210" t="s">
        <v>80</v>
      </c>
      <c r="G362" s="208"/>
      <c r="H362" s="211">
        <v>1</v>
      </c>
      <c r="I362" s="212"/>
      <c r="J362" s="208"/>
      <c r="K362" s="208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166</v>
      </c>
      <c r="AU362" s="217" t="s">
        <v>152</v>
      </c>
      <c r="AV362" s="11" t="s">
        <v>152</v>
      </c>
      <c r="AW362" s="11" t="s">
        <v>35</v>
      </c>
      <c r="AX362" s="11" t="s">
        <v>72</v>
      </c>
      <c r="AY362" s="217" t="s">
        <v>144</v>
      </c>
    </row>
    <row r="363" spans="2:65" s="12" customFormat="1" ht="13.5">
      <c r="B363" s="218"/>
      <c r="C363" s="219"/>
      <c r="D363" s="204" t="s">
        <v>166</v>
      </c>
      <c r="E363" s="220" t="s">
        <v>21</v>
      </c>
      <c r="F363" s="221" t="s">
        <v>483</v>
      </c>
      <c r="G363" s="219"/>
      <c r="H363" s="220" t="s">
        <v>21</v>
      </c>
      <c r="I363" s="222"/>
      <c r="J363" s="219"/>
      <c r="K363" s="219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166</v>
      </c>
      <c r="AU363" s="227" t="s">
        <v>152</v>
      </c>
      <c r="AV363" s="12" t="s">
        <v>80</v>
      </c>
      <c r="AW363" s="12" t="s">
        <v>35</v>
      </c>
      <c r="AX363" s="12" t="s">
        <v>72</v>
      </c>
      <c r="AY363" s="227" t="s">
        <v>144</v>
      </c>
    </row>
    <row r="364" spans="2:65" s="13" customFormat="1" ht="13.5">
      <c r="B364" s="228"/>
      <c r="C364" s="229"/>
      <c r="D364" s="204" t="s">
        <v>166</v>
      </c>
      <c r="E364" s="230" t="s">
        <v>21</v>
      </c>
      <c r="F364" s="231" t="s">
        <v>169</v>
      </c>
      <c r="G364" s="229"/>
      <c r="H364" s="232">
        <v>1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166</v>
      </c>
      <c r="AU364" s="238" t="s">
        <v>152</v>
      </c>
      <c r="AV364" s="13" t="s">
        <v>151</v>
      </c>
      <c r="AW364" s="13" t="s">
        <v>35</v>
      </c>
      <c r="AX364" s="13" t="s">
        <v>80</v>
      </c>
      <c r="AY364" s="238" t="s">
        <v>144</v>
      </c>
    </row>
    <row r="365" spans="2:65" s="1" customFormat="1" ht="16.5" customHeight="1">
      <c r="B365" s="41"/>
      <c r="C365" s="251" t="s">
        <v>484</v>
      </c>
      <c r="D365" s="251" t="s">
        <v>283</v>
      </c>
      <c r="E365" s="252" t="s">
        <v>485</v>
      </c>
      <c r="F365" s="253" t="s">
        <v>486</v>
      </c>
      <c r="G365" s="254" t="s">
        <v>149</v>
      </c>
      <c r="H365" s="255">
        <v>1</v>
      </c>
      <c r="I365" s="256"/>
      <c r="J365" s="257">
        <f>ROUND(I365*H365,2)</f>
        <v>0</v>
      </c>
      <c r="K365" s="253" t="s">
        <v>150</v>
      </c>
      <c r="L365" s="258"/>
      <c r="M365" s="259" t="s">
        <v>21</v>
      </c>
      <c r="N365" s="260" t="s">
        <v>44</v>
      </c>
      <c r="O365" s="42"/>
      <c r="P365" s="201">
        <f>O365*H365</f>
        <v>0</v>
      </c>
      <c r="Q365" s="201">
        <v>5.2999999999999999E-2</v>
      </c>
      <c r="R365" s="201">
        <f>Q365*H365</f>
        <v>5.2999999999999999E-2</v>
      </c>
      <c r="S365" s="201">
        <v>0</v>
      </c>
      <c r="T365" s="202">
        <f>S365*H365</f>
        <v>0</v>
      </c>
      <c r="AR365" s="24" t="s">
        <v>192</v>
      </c>
      <c r="AT365" s="24" t="s">
        <v>283</v>
      </c>
      <c r="AU365" s="24" t="s">
        <v>152</v>
      </c>
      <c r="AY365" s="24" t="s">
        <v>144</v>
      </c>
      <c r="BE365" s="203">
        <f>IF(N365="základní",J365,0)</f>
        <v>0</v>
      </c>
      <c r="BF365" s="203">
        <f>IF(N365="snížená",J365,0)</f>
        <v>0</v>
      </c>
      <c r="BG365" s="203">
        <f>IF(N365="zákl. přenesená",J365,0)</f>
        <v>0</v>
      </c>
      <c r="BH365" s="203">
        <f>IF(N365="sníž. přenesená",J365,0)</f>
        <v>0</v>
      </c>
      <c r="BI365" s="203">
        <f>IF(N365="nulová",J365,0)</f>
        <v>0</v>
      </c>
      <c r="BJ365" s="24" t="s">
        <v>152</v>
      </c>
      <c r="BK365" s="203">
        <f>ROUND(I365*H365,2)</f>
        <v>0</v>
      </c>
      <c r="BL365" s="24" t="s">
        <v>151</v>
      </c>
      <c r="BM365" s="24" t="s">
        <v>487</v>
      </c>
    </row>
    <row r="366" spans="2:65" s="1" customFormat="1" ht="38.25" customHeight="1">
      <c r="B366" s="41"/>
      <c r="C366" s="192" t="s">
        <v>488</v>
      </c>
      <c r="D366" s="192" t="s">
        <v>146</v>
      </c>
      <c r="E366" s="193" t="s">
        <v>489</v>
      </c>
      <c r="F366" s="194" t="s">
        <v>490</v>
      </c>
      <c r="G366" s="195" t="s">
        <v>149</v>
      </c>
      <c r="H366" s="196">
        <v>65</v>
      </c>
      <c r="I366" s="197"/>
      <c r="J366" s="198">
        <f>ROUND(I366*H366,2)</f>
        <v>0</v>
      </c>
      <c r="K366" s="194" t="s">
        <v>150</v>
      </c>
      <c r="L366" s="61"/>
      <c r="M366" s="199" t="s">
        <v>21</v>
      </c>
      <c r="N366" s="200" t="s">
        <v>44</v>
      </c>
      <c r="O366" s="42"/>
      <c r="P366" s="201">
        <f>O366*H366</f>
        <v>0</v>
      </c>
      <c r="Q366" s="201">
        <v>6.8799999999999998E-3</v>
      </c>
      <c r="R366" s="201">
        <f>Q366*H366</f>
        <v>0.44719999999999999</v>
      </c>
      <c r="S366" s="201">
        <v>0</v>
      </c>
      <c r="T366" s="202">
        <f>S366*H366</f>
        <v>0</v>
      </c>
      <c r="AR366" s="24" t="s">
        <v>151</v>
      </c>
      <c r="AT366" s="24" t="s">
        <v>146</v>
      </c>
      <c r="AU366" s="24" t="s">
        <v>152</v>
      </c>
      <c r="AY366" s="24" t="s">
        <v>144</v>
      </c>
      <c r="BE366" s="203">
        <f>IF(N366="základní",J366,0)</f>
        <v>0</v>
      </c>
      <c r="BF366" s="203">
        <f>IF(N366="snížená",J366,0)</f>
        <v>0</v>
      </c>
      <c r="BG366" s="203">
        <f>IF(N366="zákl. přenesená",J366,0)</f>
        <v>0</v>
      </c>
      <c r="BH366" s="203">
        <f>IF(N366="sníž. přenesená",J366,0)</f>
        <v>0</v>
      </c>
      <c r="BI366" s="203">
        <f>IF(N366="nulová",J366,0)</f>
        <v>0</v>
      </c>
      <c r="BJ366" s="24" t="s">
        <v>152</v>
      </c>
      <c r="BK366" s="203">
        <f>ROUND(I366*H366,2)</f>
        <v>0</v>
      </c>
      <c r="BL366" s="24" t="s">
        <v>151</v>
      </c>
      <c r="BM366" s="24" t="s">
        <v>491</v>
      </c>
    </row>
    <row r="367" spans="2:65" s="1" customFormat="1" ht="94.5">
      <c r="B367" s="41"/>
      <c r="C367" s="63"/>
      <c r="D367" s="204" t="s">
        <v>154</v>
      </c>
      <c r="E367" s="63"/>
      <c r="F367" s="205" t="s">
        <v>474</v>
      </c>
      <c r="G367" s="63"/>
      <c r="H367" s="63"/>
      <c r="I367" s="163"/>
      <c r="J367" s="63"/>
      <c r="K367" s="63"/>
      <c r="L367" s="61"/>
      <c r="M367" s="206"/>
      <c r="N367" s="42"/>
      <c r="O367" s="42"/>
      <c r="P367" s="42"/>
      <c r="Q367" s="42"/>
      <c r="R367" s="42"/>
      <c r="S367" s="42"/>
      <c r="T367" s="78"/>
      <c r="AT367" s="24" t="s">
        <v>154</v>
      </c>
      <c r="AU367" s="24" t="s">
        <v>152</v>
      </c>
    </row>
    <row r="368" spans="2:65" s="11" customFormat="1" ht="13.5">
      <c r="B368" s="207"/>
      <c r="C368" s="208"/>
      <c r="D368" s="204" t="s">
        <v>166</v>
      </c>
      <c r="E368" s="209" t="s">
        <v>21</v>
      </c>
      <c r="F368" s="210" t="s">
        <v>10</v>
      </c>
      <c r="G368" s="208"/>
      <c r="H368" s="211">
        <v>15</v>
      </c>
      <c r="I368" s="212"/>
      <c r="J368" s="208"/>
      <c r="K368" s="208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166</v>
      </c>
      <c r="AU368" s="217" t="s">
        <v>152</v>
      </c>
      <c r="AV368" s="11" t="s">
        <v>152</v>
      </c>
      <c r="AW368" s="11" t="s">
        <v>35</v>
      </c>
      <c r="AX368" s="11" t="s">
        <v>72</v>
      </c>
      <c r="AY368" s="217" t="s">
        <v>144</v>
      </c>
    </row>
    <row r="369" spans="2:65" s="11" customFormat="1" ht="13.5">
      <c r="B369" s="207"/>
      <c r="C369" s="208"/>
      <c r="D369" s="204" t="s">
        <v>166</v>
      </c>
      <c r="E369" s="209" t="s">
        <v>21</v>
      </c>
      <c r="F369" s="210" t="s">
        <v>492</v>
      </c>
      <c r="G369" s="208"/>
      <c r="H369" s="211">
        <v>50</v>
      </c>
      <c r="I369" s="212"/>
      <c r="J369" s="208"/>
      <c r="K369" s="208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166</v>
      </c>
      <c r="AU369" s="217" t="s">
        <v>152</v>
      </c>
      <c r="AV369" s="11" t="s">
        <v>152</v>
      </c>
      <c r="AW369" s="11" t="s">
        <v>35</v>
      </c>
      <c r="AX369" s="11" t="s">
        <v>72</v>
      </c>
      <c r="AY369" s="217" t="s">
        <v>144</v>
      </c>
    </row>
    <row r="370" spans="2:65" s="12" customFormat="1" ht="13.5">
      <c r="B370" s="218"/>
      <c r="C370" s="219"/>
      <c r="D370" s="204" t="s">
        <v>166</v>
      </c>
      <c r="E370" s="220" t="s">
        <v>21</v>
      </c>
      <c r="F370" s="221" t="s">
        <v>476</v>
      </c>
      <c r="G370" s="219"/>
      <c r="H370" s="220" t="s">
        <v>21</v>
      </c>
      <c r="I370" s="222"/>
      <c r="J370" s="219"/>
      <c r="K370" s="219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166</v>
      </c>
      <c r="AU370" s="227" t="s">
        <v>152</v>
      </c>
      <c r="AV370" s="12" t="s">
        <v>80</v>
      </c>
      <c r="AW370" s="12" t="s">
        <v>35</v>
      </c>
      <c r="AX370" s="12" t="s">
        <v>72</v>
      </c>
      <c r="AY370" s="227" t="s">
        <v>144</v>
      </c>
    </row>
    <row r="371" spans="2:65" s="13" customFormat="1" ht="13.5">
      <c r="B371" s="228"/>
      <c r="C371" s="229"/>
      <c r="D371" s="204" t="s">
        <v>166</v>
      </c>
      <c r="E371" s="230" t="s">
        <v>21</v>
      </c>
      <c r="F371" s="231" t="s">
        <v>169</v>
      </c>
      <c r="G371" s="229"/>
      <c r="H371" s="232">
        <v>65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166</v>
      </c>
      <c r="AU371" s="238" t="s">
        <v>152</v>
      </c>
      <c r="AV371" s="13" t="s">
        <v>151</v>
      </c>
      <c r="AW371" s="13" t="s">
        <v>35</v>
      </c>
      <c r="AX371" s="13" t="s">
        <v>80</v>
      </c>
      <c r="AY371" s="238" t="s">
        <v>144</v>
      </c>
    </row>
    <row r="372" spans="2:65" s="1" customFormat="1" ht="16.5" customHeight="1">
      <c r="B372" s="41"/>
      <c r="C372" s="251" t="s">
        <v>493</v>
      </c>
      <c r="D372" s="251" t="s">
        <v>283</v>
      </c>
      <c r="E372" s="252" t="s">
        <v>494</v>
      </c>
      <c r="F372" s="253" t="s">
        <v>495</v>
      </c>
      <c r="G372" s="254" t="s">
        <v>149</v>
      </c>
      <c r="H372" s="255">
        <v>50</v>
      </c>
      <c r="I372" s="256"/>
      <c r="J372" s="257">
        <f>ROUND(I372*H372,2)</f>
        <v>0</v>
      </c>
      <c r="K372" s="253" t="s">
        <v>150</v>
      </c>
      <c r="L372" s="258"/>
      <c r="M372" s="259" t="s">
        <v>21</v>
      </c>
      <c r="N372" s="260" t="s">
        <v>44</v>
      </c>
      <c r="O372" s="42"/>
      <c r="P372" s="201">
        <f>O372*H372</f>
        <v>0</v>
      </c>
      <c r="Q372" s="201">
        <v>0.17299999999999999</v>
      </c>
      <c r="R372" s="201">
        <f>Q372*H372</f>
        <v>8.6499999999999986</v>
      </c>
      <c r="S372" s="201">
        <v>0</v>
      </c>
      <c r="T372" s="202">
        <f>S372*H372</f>
        <v>0</v>
      </c>
      <c r="AR372" s="24" t="s">
        <v>192</v>
      </c>
      <c r="AT372" s="24" t="s">
        <v>283</v>
      </c>
      <c r="AU372" s="24" t="s">
        <v>152</v>
      </c>
      <c r="AY372" s="24" t="s">
        <v>144</v>
      </c>
      <c r="BE372" s="203">
        <f>IF(N372="základní",J372,0)</f>
        <v>0</v>
      </c>
      <c r="BF372" s="203">
        <f>IF(N372="snížená",J372,0)</f>
        <v>0</v>
      </c>
      <c r="BG372" s="203">
        <f>IF(N372="zákl. přenesená",J372,0)</f>
        <v>0</v>
      </c>
      <c r="BH372" s="203">
        <f>IF(N372="sníž. přenesená",J372,0)</f>
        <v>0</v>
      </c>
      <c r="BI372" s="203">
        <f>IF(N372="nulová",J372,0)</f>
        <v>0</v>
      </c>
      <c r="BJ372" s="24" t="s">
        <v>152</v>
      </c>
      <c r="BK372" s="203">
        <f>ROUND(I372*H372,2)</f>
        <v>0</v>
      </c>
      <c r="BL372" s="24" t="s">
        <v>151</v>
      </c>
      <c r="BM372" s="24" t="s">
        <v>496</v>
      </c>
    </row>
    <row r="373" spans="2:65" s="1" customFormat="1" ht="16.5" customHeight="1">
      <c r="B373" s="41"/>
      <c r="C373" s="251" t="s">
        <v>497</v>
      </c>
      <c r="D373" s="251" t="s">
        <v>283</v>
      </c>
      <c r="E373" s="252" t="s">
        <v>498</v>
      </c>
      <c r="F373" s="253" t="s">
        <v>499</v>
      </c>
      <c r="G373" s="254" t="s">
        <v>149</v>
      </c>
      <c r="H373" s="255">
        <v>15</v>
      </c>
      <c r="I373" s="256"/>
      <c r="J373" s="257">
        <f>ROUND(I373*H373,2)</f>
        <v>0</v>
      </c>
      <c r="K373" s="253" t="s">
        <v>150</v>
      </c>
      <c r="L373" s="258"/>
      <c r="M373" s="259" t="s">
        <v>21</v>
      </c>
      <c r="N373" s="260" t="s">
        <v>44</v>
      </c>
      <c r="O373" s="42"/>
      <c r="P373" s="201">
        <f>O373*H373</f>
        <v>0</v>
      </c>
      <c r="Q373" s="201">
        <v>0.218</v>
      </c>
      <c r="R373" s="201">
        <f>Q373*H373</f>
        <v>3.27</v>
      </c>
      <c r="S373" s="201">
        <v>0</v>
      </c>
      <c r="T373" s="202">
        <f>S373*H373</f>
        <v>0</v>
      </c>
      <c r="AR373" s="24" t="s">
        <v>192</v>
      </c>
      <c r="AT373" s="24" t="s">
        <v>283</v>
      </c>
      <c r="AU373" s="24" t="s">
        <v>152</v>
      </c>
      <c r="AY373" s="24" t="s">
        <v>144</v>
      </c>
      <c r="BE373" s="203">
        <f>IF(N373="základní",J373,0)</f>
        <v>0</v>
      </c>
      <c r="BF373" s="203">
        <f>IF(N373="snížená",J373,0)</f>
        <v>0</v>
      </c>
      <c r="BG373" s="203">
        <f>IF(N373="zákl. přenesená",J373,0)</f>
        <v>0</v>
      </c>
      <c r="BH373" s="203">
        <f>IF(N373="sníž. přenesená",J373,0)</f>
        <v>0</v>
      </c>
      <c r="BI373" s="203">
        <f>IF(N373="nulová",J373,0)</f>
        <v>0</v>
      </c>
      <c r="BJ373" s="24" t="s">
        <v>152</v>
      </c>
      <c r="BK373" s="203">
        <f>ROUND(I373*H373,2)</f>
        <v>0</v>
      </c>
      <c r="BL373" s="24" t="s">
        <v>151</v>
      </c>
      <c r="BM373" s="24" t="s">
        <v>500</v>
      </c>
    </row>
    <row r="374" spans="2:65" s="1" customFormat="1" ht="38.25" customHeight="1">
      <c r="B374" s="41"/>
      <c r="C374" s="192" t="s">
        <v>501</v>
      </c>
      <c r="D374" s="192" t="s">
        <v>146</v>
      </c>
      <c r="E374" s="193" t="s">
        <v>502</v>
      </c>
      <c r="F374" s="194" t="s">
        <v>503</v>
      </c>
      <c r="G374" s="195" t="s">
        <v>176</v>
      </c>
      <c r="H374" s="196">
        <v>48.3</v>
      </c>
      <c r="I374" s="197"/>
      <c r="J374" s="198">
        <f>ROUND(I374*H374,2)</f>
        <v>0</v>
      </c>
      <c r="K374" s="194" t="s">
        <v>150</v>
      </c>
      <c r="L374" s="61"/>
      <c r="M374" s="199" t="s">
        <v>21</v>
      </c>
      <c r="N374" s="200" t="s">
        <v>44</v>
      </c>
      <c r="O374" s="42"/>
      <c r="P374" s="201">
        <f>O374*H374</f>
        <v>0</v>
      </c>
      <c r="Q374" s="201">
        <v>2.3890000000000002E-2</v>
      </c>
      <c r="R374" s="201">
        <f>Q374*H374</f>
        <v>1.1538870000000001</v>
      </c>
      <c r="S374" s="201">
        <v>0</v>
      </c>
      <c r="T374" s="202">
        <f>S374*H374</f>
        <v>0</v>
      </c>
      <c r="AR374" s="24" t="s">
        <v>151</v>
      </c>
      <c r="AT374" s="24" t="s">
        <v>146</v>
      </c>
      <c r="AU374" s="24" t="s">
        <v>152</v>
      </c>
      <c r="AY374" s="24" t="s">
        <v>144</v>
      </c>
      <c r="BE374" s="203">
        <f>IF(N374="základní",J374,0)</f>
        <v>0</v>
      </c>
      <c r="BF374" s="203">
        <f>IF(N374="snížená",J374,0)</f>
        <v>0</v>
      </c>
      <c r="BG374" s="203">
        <f>IF(N374="zákl. přenesená",J374,0)</f>
        <v>0</v>
      </c>
      <c r="BH374" s="203">
        <f>IF(N374="sníž. přenesená",J374,0)</f>
        <v>0</v>
      </c>
      <c r="BI374" s="203">
        <f>IF(N374="nulová",J374,0)</f>
        <v>0</v>
      </c>
      <c r="BJ374" s="24" t="s">
        <v>152</v>
      </c>
      <c r="BK374" s="203">
        <f>ROUND(I374*H374,2)</f>
        <v>0</v>
      </c>
      <c r="BL374" s="24" t="s">
        <v>151</v>
      </c>
      <c r="BM374" s="24" t="s">
        <v>504</v>
      </c>
    </row>
    <row r="375" spans="2:65" s="1" customFormat="1" ht="67.5">
      <c r="B375" s="41"/>
      <c r="C375" s="63"/>
      <c r="D375" s="204" t="s">
        <v>154</v>
      </c>
      <c r="E375" s="63"/>
      <c r="F375" s="205" t="s">
        <v>505</v>
      </c>
      <c r="G375" s="63"/>
      <c r="H375" s="63"/>
      <c r="I375" s="163"/>
      <c r="J375" s="63"/>
      <c r="K375" s="63"/>
      <c r="L375" s="61"/>
      <c r="M375" s="206"/>
      <c r="N375" s="42"/>
      <c r="O375" s="42"/>
      <c r="P375" s="42"/>
      <c r="Q375" s="42"/>
      <c r="R375" s="42"/>
      <c r="S375" s="42"/>
      <c r="T375" s="78"/>
      <c r="AT375" s="24" t="s">
        <v>154</v>
      </c>
      <c r="AU375" s="24" t="s">
        <v>152</v>
      </c>
    </row>
    <row r="376" spans="2:65" s="11" customFormat="1" ht="13.5">
      <c r="B376" s="207"/>
      <c r="C376" s="208"/>
      <c r="D376" s="204" t="s">
        <v>166</v>
      </c>
      <c r="E376" s="209" t="s">
        <v>21</v>
      </c>
      <c r="F376" s="210" t="s">
        <v>506</v>
      </c>
      <c r="G376" s="208"/>
      <c r="H376" s="211">
        <v>20.3</v>
      </c>
      <c r="I376" s="212"/>
      <c r="J376" s="208"/>
      <c r="K376" s="208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166</v>
      </c>
      <c r="AU376" s="217" t="s">
        <v>152</v>
      </c>
      <c r="AV376" s="11" t="s">
        <v>152</v>
      </c>
      <c r="AW376" s="11" t="s">
        <v>35</v>
      </c>
      <c r="AX376" s="11" t="s">
        <v>72</v>
      </c>
      <c r="AY376" s="217" t="s">
        <v>144</v>
      </c>
    </row>
    <row r="377" spans="2:65" s="12" customFormat="1" ht="13.5">
      <c r="B377" s="218"/>
      <c r="C377" s="219"/>
      <c r="D377" s="204" t="s">
        <v>166</v>
      </c>
      <c r="E377" s="220" t="s">
        <v>21</v>
      </c>
      <c r="F377" s="221" t="s">
        <v>358</v>
      </c>
      <c r="G377" s="219"/>
      <c r="H377" s="220" t="s">
        <v>21</v>
      </c>
      <c r="I377" s="222"/>
      <c r="J377" s="219"/>
      <c r="K377" s="219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166</v>
      </c>
      <c r="AU377" s="227" t="s">
        <v>152</v>
      </c>
      <c r="AV377" s="12" t="s">
        <v>80</v>
      </c>
      <c r="AW377" s="12" t="s">
        <v>35</v>
      </c>
      <c r="AX377" s="12" t="s">
        <v>72</v>
      </c>
      <c r="AY377" s="227" t="s">
        <v>144</v>
      </c>
    </row>
    <row r="378" spans="2:65" s="11" customFormat="1" ht="13.5">
      <c r="B378" s="207"/>
      <c r="C378" s="208"/>
      <c r="D378" s="204" t="s">
        <v>166</v>
      </c>
      <c r="E378" s="209" t="s">
        <v>21</v>
      </c>
      <c r="F378" s="210" t="s">
        <v>507</v>
      </c>
      <c r="G378" s="208"/>
      <c r="H378" s="211">
        <v>14</v>
      </c>
      <c r="I378" s="212"/>
      <c r="J378" s="208"/>
      <c r="K378" s="208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166</v>
      </c>
      <c r="AU378" s="217" t="s">
        <v>152</v>
      </c>
      <c r="AV378" s="11" t="s">
        <v>152</v>
      </c>
      <c r="AW378" s="11" t="s">
        <v>35</v>
      </c>
      <c r="AX378" s="11" t="s">
        <v>72</v>
      </c>
      <c r="AY378" s="217" t="s">
        <v>144</v>
      </c>
    </row>
    <row r="379" spans="2:65" s="12" customFormat="1" ht="13.5">
      <c r="B379" s="218"/>
      <c r="C379" s="219"/>
      <c r="D379" s="204" t="s">
        <v>166</v>
      </c>
      <c r="E379" s="220" t="s">
        <v>21</v>
      </c>
      <c r="F379" s="221" t="s">
        <v>361</v>
      </c>
      <c r="G379" s="219"/>
      <c r="H379" s="220" t="s">
        <v>21</v>
      </c>
      <c r="I379" s="222"/>
      <c r="J379" s="219"/>
      <c r="K379" s="219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166</v>
      </c>
      <c r="AU379" s="227" t="s">
        <v>152</v>
      </c>
      <c r="AV379" s="12" t="s">
        <v>80</v>
      </c>
      <c r="AW379" s="12" t="s">
        <v>35</v>
      </c>
      <c r="AX379" s="12" t="s">
        <v>72</v>
      </c>
      <c r="AY379" s="227" t="s">
        <v>144</v>
      </c>
    </row>
    <row r="380" spans="2:65" s="11" customFormat="1" ht="13.5">
      <c r="B380" s="207"/>
      <c r="C380" s="208"/>
      <c r="D380" s="204" t="s">
        <v>166</v>
      </c>
      <c r="E380" s="209" t="s">
        <v>21</v>
      </c>
      <c r="F380" s="210" t="s">
        <v>507</v>
      </c>
      <c r="G380" s="208"/>
      <c r="H380" s="211">
        <v>14</v>
      </c>
      <c r="I380" s="212"/>
      <c r="J380" s="208"/>
      <c r="K380" s="208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166</v>
      </c>
      <c r="AU380" s="217" t="s">
        <v>152</v>
      </c>
      <c r="AV380" s="11" t="s">
        <v>152</v>
      </c>
      <c r="AW380" s="11" t="s">
        <v>35</v>
      </c>
      <c r="AX380" s="11" t="s">
        <v>72</v>
      </c>
      <c r="AY380" s="217" t="s">
        <v>144</v>
      </c>
    </row>
    <row r="381" spans="2:65" s="12" customFormat="1" ht="13.5">
      <c r="B381" s="218"/>
      <c r="C381" s="219"/>
      <c r="D381" s="204" t="s">
        <v>166</v>
      </c>
      <c r="E381" s="220" t="s">
        <v>21</v>
      </c>
      <c r="F381" s="221" t="s">
        <v>364</v>
      </c>
      <c r="G381" s="219"/>
      <c r="H381" s="220" t="s">
        <v>21</v>
      </c>
      <c r="I381" s="222"/>
      <c r="J381" s="219"/>
      <c r="K381" s="219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166</v>
      </c>
      <c r="AU381" s="227" t="s">
        <v>152</v>
      </c>
      <c r="AV381" s="12" t="s">
        <v>80</v>
      </c>
      <c r="AW381" s="12" t="s">
        <v>35</v>
      </c>
      <c r="AX381" s="12" t="s">
        <v>72</v>
      </c>
      <c r="AY381" s="227" t="s">
        <v>144</v>
      </c>
    </row>
    <row r="382" spans="2:65" s="13" customFormat="1" ht="13.5">
      <c r="B382" s="228"/>
      <c r="C382" s="229"/>
      <c r="D382" s="204" t="s">
        <v>166</v>
      </c>
      <c r="E382" s="230" t="s">
        <v>21</v>
      </c>
      <c r="F382" s="231" t="s">
        <v>169</v>
      </c>
      <c r="G382" s="229"/>
      <c r="H382" s="232">
        <v>48.3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166</v>
      </c>
      <c r="AU382" s="238" t="s">
        <v>152</v>
      </c>
      <c r="AV382" s="13" t="s">
        <v>151</v>
      </c>
      <c r="AW382" s="13" t="s">
        <v>35</v>
      </c>
      <c r="AX382" s="13" t="s">
        <v>80</v>
      </c>
      <c r="AY382" s="238" t="s">
        <v>144</v>
      </c>
    </row>
    <row r="383" spans="2:65" s="1" customFormat="1" ht="25.5" customHeight="1">
      <c r="B383" s="41"/>
      <c r="C383" s="192" t="s">
        <v>167</v>
      </c>
      <c r="D383" s="192" t="s">
        <v>146</v>
      </c>
      <c r="E383" s="193" t="s">
        <v>508</v>
      </c>
      <c r="F383" s="194" t="s">
        <v>509</v>
      </c>
      <c r="G383" s="195" t="s">
        <v>176</v>
      </c>
      <c r="H383" s="196">
        <v>21</v>
      </c>
      <c r="I383" s="197"/>
      <c r="J383" s="198">
        <f>ROUND(I383*H383,2)</f>
        <v>0</v>
      </c>
      <c r="K383" s="194" t="s">
        <v>150</v>
      </c>
      <c r="L383" s="61"/>
      <c r="M383" s="199" t="s">
        <v>21</v>
      </c>
      <c r="N383" s="200" t="s">
        <v>44</v>
      </c>
      <c r="O383" s="42"/>
      <c r="P383" s="201">
        <f>O383*H383</f>
        <v>0</v>
      </c>
      <c r="Q383" s="201">
        <v>2.1559999999999999E-2</v>
      </c>
      <c r="R383" s="201">
        <f>Q383*H383</f>
        <v>0.45276</v>
      </c>
      <c r="S383" s="201">
        <v>0</v>
      </c>
      <c r="T383" s="202">
        <f>S383*H383</f>
        <v>0</v>
      </c>
      <c r="AR383" s="24" t="s">
        <v>151</v>
      </c>
      <c r="AT383" s="24" t="s">
        <v>146</v>
      </c>
      <c r="AU383" s="24" t="s">
        <v>152</v>
      </c>
      <c r="AY383" s="24" t="s">
        <v>144</v>
      </c>
      <c r="BE383" s="203">
        <f>IF(N383="základní",J383,0)</f>
        <v>0</v>
      </c>
      <c r="BF383" s="203">
        <f>IF(N383="snížená",J383,0)</f>
        <v>0</v>
      </c>
      <c r="BG383" s="203">
        <f>IF(N383="zákl. přenesená",J383,0)</f>
        <v>0</v>
      </c>
      <c r="BH383" s="203">
        <f>IF(N383="sníž. přenesená",J383,0)</f>
        <v>0</v>
      </c>
      <c r="BI383" s="203">
        <f>IF(N383="nulová",J383,0)</f>
        <v>0</v>
      </c>
      <c r="BJ383" s="24" t="s">
        <v>152</v>
      </c>
      <c r="BK383" s="203">
        <f>ROUND(I383*H383,2)</f>
        <v>0</v>
      </c>
      <c r="BL383" s="24" t="s">
        <v>151</v>
      </c>
      <c r="BM383" s="24" t="s">
        <v>510</v>
      </c>
    </row>
    <row r="384" spans="2:65" s="1" customFormat="1" ht="67.5">
      <c r="B384" s="41"/>
      <c r="C384" s="63"/>
      <c r="D384" s="204" t="s">
        <v>154</v>
      </c>
      <c r="E384" s="63"/>
      <c r="F384" s="205" t="s">
        <v>505</v>
      </c>
      <c r="G384" s="63"/>
      <c r="H384" s="63"/>
      <c r="I384" s="163"/>
      <c r="J384" s="63"/>
      <c r="K384" s="63"/>
      <c r="L384" s="61"/>
      <c r="M384" s="206"/>
      <c r="N384" s="42"/>
      <c r="O384" s="42"/>
      <c r="P384" s="42"/>
      <c r="Q384" s="42"/>
      <c r="R384" s="42"/>
      <c r="S384" s="42"/>
      <c r="T384" s="78"/>
      <c r="AT384" s="24" t="s">
        <v>154</v>
      </c>
      <c r="AU384" s="24" t="s">
        <v>152</v>
      </c>
    </row>
    <row r="385" spans="2:65" s="11" customFormat="1" ht="13.5">
      <c r="B385" s="207"/>
      <c r="C385" s="208"/>
      <c r="D385" s="204" t="s">
        <v>166</v>
      </c>
      <c r="E385" s="209" t="s">
        <v>21</v>
      </c>
      <c r="F385" s="210" t="s">
        <v>511</v>
      </c>
      <c r="G385" s="208"/>
      <c r="H385" s="211">
        <v>10.5</v>
      </c>
      <c r="I385" s="212"/>
      <c r="J385" s="208"/>
      <c r="K385" s="208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166</v>
      </c>
      <c r="AU385" s="217" t="s">
        <v>152</v>
      </c>
      <c r="AV385" s="11" t="s">
        <v>152</v>
      </c>
      <c r="AW385" s="11" t="s">
        <v>35</v>
      </c>
      <c r="AX385" s="11" t="s">
        <v>72</v>
      </c>
      <c r="AY385" s="217" t="s">
        <v>144</v>
      </c>
    </row>
    <row r="386" spans="2:65" s="12" customFormat="1" ht="13.5">
      <c r="B386" s="218"/>
      <c r="C386" s="219"/>
      <c r="D386" s="204" t="s">
        <v>166</v>
      </c>
      <c r="E386" s="220" t="s">
        <v>21</v>
      </c>
      <c r="F386" s="221" t="s">
        <v>358</v>
      </c>
      <c r="G386" s="219"/>
      <c r="H386" s="220" t="s">
        <v>21</v>
      </c>
      <c r="I386" s="222"/>
      <c r="J386" s="219"/>
      <c r="K386" s="219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166</v>
      </c>
      <c r="AU386" s="227" t="s">
        <v>152</v>
      </c>
      <c r="AV386" s="12" t="s">
        <v>80</v>
      </c>
      <c r="AW386" s="12" t="s">
        <v>35</v>
      </c>
      <c r="AX386" s="12" t="s">
        <v>72</v>
      </c>
      <c r="AY386" s="227" t="s">
        <v>144</v>
      </c>
    </row>
    <row r="387" spans="2:65" s="11" customFormat="1" ht="13.5">
      <c r="B387" s="207"/>
      <c r="C387" s="208"/>
      <c r="D387" s="204" t="s">
        <v>166</v>
      </c>
      <c r="E387" s="209" t="s">
        <v>21</v>
      </c>
      <c r="F387" s="210" t="s">
        <v>511</v>
      </c>
      <c r="G387" s="208"/>
      <c r="H387" s="211">
        <v>10.5</v>
      </c>
      <c r="I387" s="212"/>
      <c r="J387" s="208"/>
      <c r="K387" s="208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166</v>
      </c>
      <c r="AU387" s="217" t="s">
        <v>152</v>
      </c>
      <c r="AV387" s="11" t="s">
        <v>152</v>
      </c>
      <c r="AW387" s="11" t="s">
        <v>35</v>
      </c>
      <c r="AX387" s="11" t="s">
        <v>72</v>
      </c>
      <c r="AY387" s="217" t="s">
        <v>144</v>
      </c>
    </row>
    <row r="388" spans="2:65" s="12" customFormat="1" ht="13.5">
      <c r="B388" s="218"/>
      <c r="C388" s="219"/>
      <c r="D388" s="204" t="s">
        <v>166</v>
      </c>
      <c r="E388" s="220" t="s">
        <v>21</v>
      </c>
      <c r="F388" s="221" t="s">
        <v>361</v>
      </c>
      <c r="G388" s="219"/>
      <c r="H388" s="220" t="s">
        <v>21</v>
      </c>
      <c r="I388" s="222"/>
      <c r="J388" s="219"/>
      <c r="K388" s="219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166</v>
      </c>
      <c r="AU388" s="227" t="s">
        <v>152</v>
      </c>
      <c r="AV388" s="12" t="s">
        <v>80</v>
      </c>
      <c r="AW388" s="12" t="s">
        <v>35</v>
      </c>
      <c r="AX388" s="12" t="s">
        <v>72</v>
      </c>
      <c r="AY388" s="227" t="s">
        <v>144</v>
      </c>
    </row>
    <row r="389" spans="2:65" s="12" customFormat="1" ht="13.5">
      <c r="B389" s="218"/>
      <c r="C389" s="219"/>
      <c r="D389" s="204" t="s">
        <v>166</v>
      </c>
      <c r="E389" s="220" t="s">
        <v>21</v>
      </c>
      <c r="F389" s="221" t="s">
        <v>512</v>
      </c>
      <c r="G389" s="219"/>
      <c r="H389" s="220" t="s">
        <v>21</v>
      </c>
      <c r="I389" s="222"/>
      <c r="J389" s="219"/>
      <c r="K389" s="219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166</v>
      </c>
      <c r="AU389" s="227" t="s">
        <v>152</v>
      </c>
      <c r="AV389" s="12" t="s">
        <v>80</v>
      </c>
      <c r="AW389" s="12" t="s">
        <v>35</v>
      </c>
      <c r="AX389" s="12" t="s">
        <v>72</v>
      </c>
      <c r="AY389" s="227" t="s">
        <v>144</v>
      </c>
    </row>
    <row r="390" spans="2:65" s="13" customFormat="1" ht="13.5">
      <c r="B390" s="228"/>
      <c r="C390" s="229"/>
      <c r="D390" s="204" t="s">
        <v>166</v>
      </c>
      <c r="E390" s="230" t="s">
        <v>21</v>
      </c>
      <c r="F390" s="231" t="s">
        <v>169</v>
      </c>
      <c r="G390" s="229"/>
      <c r="H390" s="232">
        <v>21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AT390" s="238" t="s">
        <v>166</v>
      </c>
      <c r="AU390" s="238" t="s">
        <v>152</v>
      </c>
      <c r="AV390" s="13" t="s">
        <v>151</v>
      </c>
      <c r="AW390" s="13" t="s">
        <v>35</v>
      </c>
      <c r="AX390" s="13" t="s">
        <v>80</v>
      </c>
      <c r="AY390" s="238" t="s">
        <v>144</v>
      </c>
    </row>
    <row r="391" spans="2:65" s="1" customFormat="1" ht="16.5" customHeight="1">
      <c r="B391" s="41"/>
      <c r="C391" s="192" t="s">
        <v>513</v>
      </c>
      <c r="D391" s="192" t="s">
        <v>146</v>
      </c>
      <c r="E391" s="193" t="s">
        <v>514</v>
      </c>
      <c r="F391" s="194" t="s">
        <v>515</v>
      </c>
      <c r="G391" s="195" t="s">
        <v>183</v>
      </c>
      <c r="H391" s="196">
        <v>4.5709999999999997</v>
      </c>
      <c r="I391" s="197"/>
      <c r="J391" s="198">
        <f>ROUND(I391*H391,2)</f>
        <v>0</v>
      </c>
      <c r="K391" s="194" t="s">
        <v>150</v>
      </c>
      <c r="L391" s="61"/>
      <c r="M391" s="199" t="s">
        <v>21</v>
      </c>
      <c r="N391" s="200" t="s">
        <v>44</v>
      </c>
      <c r="O391" s="42"/>
      <c r="P391" s="201">
        <f>O391*H391</f>
        <v>0</v>
      </c>
      <c r="Q391" s="201">
        <v>2.2564500000000001</v>
      </c>
      <c r="R391" s="201">
        <f>Q391*H391</f>
        <v>10.314232949999999</v>
      </c>
      <c r="S391" s="201">
        <v>0</v>
      </c>
      <c r="T391" s="202">
        <f>S391*H391</f>
        <v>0</v>
      </c>
      <c r="AR391" s="24" t="s">
        <v>151</v>
      </c>
      <c r="AT391" s="24" t="s">
        <v>146</v>
      </c>
      <c r="AU391" s="24" t="s">
        <v>152</v>
      </c>
      <c r="AY391" s="24" t="s">
        <v>144</v>
      </c>
      <c r="BE391" s="203">
        <f>IF(N391="základní",J391,0)</f>
        <v>0</v>
      </c>
      <c r="BF391" s="203">
        <f>IF(N391="snížená",J391,0)</f>
        <v>0</v>
      </c>
      <c r="BG391" s="203">
        <f>IF(N391="zákl. přenesená",J391,0)</f>
        <v>0</v>
      </c>
      <c r="BH391" s="203">
        <f>IF(N391="sníž. přenesená",J391,0)</f>
        <v>0</v>
      </c>
      <c r="BI391" s="203">
        <f>IF(N391="nulová",J391,0)</f>
        <v>0</v>
      </c>
      <c r="BJ391" s="24" t="s">
        <v>152</v>
      </c>
      <c r="BK391" s="203">
        <f>ROUND(I391*H391,2)</f>
        <v>0</v>
      </c>
      <c r="BL391" s="24" t="s">
        <v>151</v>
      </c>
      <c r="BM391" s="24" t="s">
        <v>516</v>
      </c>
    </row>
    <row r="392" spans="2:65" s="11" customFormat="1" ht="13.5">
      <c r="B392" s="207"/>
      <c r="C392" s="208"/>
      <c r="D392" s="204" t="s">
        <v>166</v>
      </c>
      <c r="E392" s="209" t="s">
        <v>21</v>
      </c>
      <c r="F392" s="210" t="s">
        <v>517</v>
      </c>
      <c r="G392" s="208"/>
      <c r="H392" s="211">
        <v>2.3159999999999998</v>
      </c>
      <c r="I392" s="212"/>
      <c r="J392" s="208"/>
      <c r="K392" s="208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166</v>
      </c>
      <c r="AU392" s="217" t="s">
        <v>152</v>
      </c>
      <c r="AV392" s="11" t="s">
        <v>152</v>
      </c>
      <c r="AW392" s="11" t="s">
        <v>35</v>
      </c>
      <c r="AX392" s="11" t="s">
        <v>72</v>
      </c>
      <c r="AY392" s="217" t="s">
        <v>144</v>
      </c>
    </row>
    <row r="393" spans="2:65" s="12" customFormat="1" ht="13.5">
      <c r="B393" s="218"/>
      <c r="C393" s="219"/>
      <c r="D393" s="204" t="s">
        <v>166</v>
      </c>
      <c r="E393" s="220" t="s">
        <v>21</v>
      </c>
      <c r="F393" s="221" t="s">
        <v>518</v>
      </c>
      <c r="G393" s="219"/>
      <c r="H393" s="220" t="s">
        <v>21</v>
      </c>
      <c r="I393" s="222"/>
      <c r="J393" s="219"/>
      <c r="K393" s="219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166</v>
      </c>
      <c r="AU393" s="227" t="s">
        <v>152</v>
      </c>
      <c r="AV393" s="12" t="s">
        <v>80</v>
      </c>
      <c r="AW393" s="12" t="s">
        <v>35</v>
      </c>
      <c r="AX393" s="12" t="s">
        <v>72</v>
      </c>
      <c r="AY393" s="227" t="s">
        <v>144</v>
      </c>
    </row>
    <row r="394" spans="2:65" s="11" customFormat="1" ht="13.5">
      <c r="B394" s="207"/>
      <c r="C394" s="208"/>
      <c r="D394" s="204" t="s">
        <v>166</v>
      </c>
      <c r="E394" s="209" t="s">
        <v>21</v>
      </c>
      <c r="F394" s="210" t="s">
        <v>519</v>
      </c>
      <c r="G394" s="208"/>
      <c r="H394" s="211">
        <v>1.08</v>
      </c>
      <c r="I394" s="212"/>
      <c r="J394" s="208"/>
      <c r="K394" s="208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166</v>
      </c>
      <c r="AU394" s="217" t="s">
        <v>152</v>
      </c>
      <c r="AV394" s="11" t="s">
        <v>152</v>
      </c>
      <c r="AW394" s="11" t="s">
        <v>35</v>
      </c>
      <c r="AX394" s="11" t="s">
        <v>72</v>
      </c>
      <c r="AY394" s="217" t="s">
        <v>144</v>
      </c>
    </row>
    <row r="395" spans="2:65" s="12" customFormat="1" ht="13.5">
      <c r="B395" s="218"/>
      <c r="C395" s="219"/>
      <c r="D395" s="204" t="s">
        <v>166</v>
      </c>
      <c r="E395" s="220" t="s">
        <v>21</v>
      </c>
      <c r="F395" s="221" t="s">
        <v>520</v>
      </c>
      <c r="G395" s="219"/>
      <c r="H395" s="220" t="s">
        <v>21</v>
      </c>
      <c r="I395" s="222"/>
      <c r="J395" s="219"/>
      <c r="K395" s="219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166</v>
      </c>
      <c r="AU395" s="227" t="s">
        <v>152</v>
      </c>
      <c r="AV395" s="12" t="s">
        <v>80</v>
      </c>
      <c r="AW395" s="12" t="s">
        <v>35</v>
      </c>
      <c r="AX395" s="12" t="s">
        <v>72</v>
      </c>
      <c r="AY395" s="227" t="s">
        <v>144</v>
      </c>
    </row>
    <row r="396" spans="2:65" s="11" customFormat="1" ht="13.5">
      <c r="B396" s="207"/>
      <c r="C396" s="208"/>
      <c r="D396" s="204" t="s">
        <v>166</v>
      </c>
      <c r="E396" s="209" t="s">
        <v>21</v>
      </c>
      <c r="F396" s="210" t="s">
        <v>521</v>
      </c>
      <c r="G396" s="208"/>
      <c r="H396" s="211">
        <v>0.124</v>
      </c>
      <c r="I396" s="212"/>
      <c r="J396" s="208"/>
      <c r="K396" s="208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166</v>
      </c>
      <c r="AU396" s="217" t="s">
        <v>152</v>
      </c>
      <c r="AV396" s="11" t="s">
        <v>152</v>
      </c>
      <c r="AW396" s="11" t="s">
        <v>35</v>
      </c>
      <c r="AX396" s="11" t="s">
        <v>72</v>
      </c>
      <c r="AY396" s="217" t="s">
        <v>144</v>
      </c>
    </row>
    <row r="397" spans="2:65" s="12" customFormat="1" ht="13.5">
      <c r="B397" s="218"/>
      <c r="C397" s="219"/>
      <c r="D397" s="204" t="s">
        <v>166</v>
      </c>
      <c r="E397" s="220" t="s">
        <v>21</v>
      </c>
      <c r="F397" s="221" t="s">
        <v>522</v>
      </c>
      <c r="G397" s="219"/>
      <c r="H397" s="220" t="s">
        <v>21</v>
      </c>
      <c r="I397" s="222"/>
      <c r="J397" s="219"/>
      <c r="K397" s="219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166</v>
      </c>
      <c r="AU397" s="227" t="s">
        <v>152</v>
      </c>
      <c r="AV397" s="12" t="s">
        <v>80</v>
      </c>
      <c r="AW397" s="12" t="s">
        <v>35</v>
      </c>
      <c r="AX397" s="12" t="s">
        <v>72</v>
      </c>
      <c r="AY397" s="227" t="s">
        <v>144</v>
      </c>
    </row>
    <row r="398" spans="2:65" s="11" customFormat="1" ht="13.5">
      <c r="B398" s="207"/>
      <c r="C398" s="208"/>
      <c r="D398" s="204" t="s">
        <v>166</v>
      </c>
      <c r="E398" s="209" t="s">
        <v>21</v>
      </c>
      <c r="F398" s="210" t="s">
        <v>523</v>
      </c>
      <c r="G398" s="208"/>
      <c r="H398" s="211">
        <v>0.30199999999999999</v>
      </c>
      <c r="I398" s="212"/>
      <c r="J398" s="208"/>
      <c r="K398" s="208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166</v>
      </c>
      <c r="AU398" s="217" t="s">
        <v>152</v>
      </c>
      <c r="AV398" s="11" t="s">
        <v>152</v>
      </c>
      <c r="AW398" s="11" t="s">
        <v>35</v>
      </c>
      <c r="AX398" s="11" t="s">
        <v>72</v>
      </c>
      <c r="AY398" s="217" t="s">
        <v>144</v>
      </c>
    </row>
    <row r="399" spans="2:65" s="12" customFormat="1" ht="13.5">
      <c r="B399" s="218"/>
      <c r="C399" s="219"/>
      <c r="D399" s="204" t="s">
        <v>166</v>
      </c>
      <c r="E399" s="220" t="s">
        <v>21</v>
      </c>
      <c r="F399" s="221" t="s">
        <v>524</v>
      </c>
      <c r="G399" s="219"/>
      <c r="H399" s="220" t="s">
        <v>21</v>
      </c>
      <c r="I399" s="222"/>
      <c r="J399" s="219"/>
      <c r="K399" s="219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166</v>
      </c>
      <c r="AU399" s="227" t="s">
        <v>152</v>
      </c>
      <c r="AV399" s="12" t="s">
        <v>80</v>
      </c>
      <c r="AW399" s="12" t="s">
        <v>35</v>
      </c>
      <c r="AX399" s="12" t="s">
        <v>72</v>
      </c>
      <c r="AY399" s="227" t="s">
        <v>144</v>
      </c>
    </row>
    <row r="400" spans="2:65" s="11" customFormat="1" ht="13.5">
      <c r="B400" s="207"/>
      <c r="C400" s="208"/>
      <c r="D400" s="204" t="s">
        <v>166</v>
      </c>
      <c r="E400" s="209" t="s">
        <v>21</v>
      </c>
      <c r="F400" s="210" t="s">
        <v>525</v>
      </c>
      <c r="G400" s="208"/>
      <c r="H400" s="211">
        <v>0.67700000000000005</v>
      </c>
      <c r="I400" s="212"/>
      <c r="J400" s="208"/>
      <c r="K400" s="208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166</v>
      </c>
      <c r="AU400" s="217" t="s">
        <v>152</v>
      </c>
      <c r="AV400" s="11" t="s">
        <v>152</v>
      </c>
      <c r="AW400" s="11" t="s">
        <v>35</v>
      </c>
      <c r="AX400" s="11" t="s">
        <v>72</v>
      </c>
      <c r="AY400" s="217" t="s">
        <v>144</v>
      </c>
    </row>
    <row r="401" spans="2:65" s="12" customFormat="1" ht="13.5">
      <c r="B401" s="218"/>
      <c r="C401" s="219"/>
      <c r="D401" s="204" t="s">
        <v>166</v>
      </c>
      <c r="E401" s="220" t="s">
        <v>21</v>
      </c>
      <c r="F401" s="221" t="s">
        <v>526</v>
      </c>
      <c r="G401" s="219"/>
      <c r="H401" s="220" t="s">
        <v>21</v>
      </c>
      <c r="I401" s="222"/>
      <c r="J401" s="219"/>
      <c r="K401" s="219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166</v>
      </c>
      <c r="AU401" s="227" t="s">
        <v>152</v>
      </c>
      <c r="AV401" s="12" t="s">
        <v>80</v>
      </c>
      <c r="AW401" s="12" t="s">
        <v>35</v>
      </c>
      <c r="AX401" s="12" t="s">
        <v>72</v>
      </c>
      <c r="AY401" s="227" t="s">
        <v>144</v>
      </c>
    </row>
    <row r="402" spans="2:65" s="11" customFormat="1" ht="13.5">
      <c r="B402" s="207"/>
      <c r="C402" s="208"/>
      <c r="D402" s="204" t="s">
        <v>166</v>
      </c>
      <c r="E402" s="209" t="s">
        <v>21</v>
      </c>
      <c r="F402" s="210" t="s">
        <v>527</v>
      </c>
      <c r="G402" s="208"/>
      <c r="H402" s="211">
        <v>7.1999999999999995E-2</v>
      </c>
      <c r="I402" s="212"/>
      <c r="J402" s="208"/>
      <c r="K402" s="208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166</v>
      </c>
      <c r="AU402" s="217" t="s">
        <v>152</v>
      </c>
      <c r="AV402" s="11" t="s">
        <v>152</v>
      </c>
      <c r="AW402" s="11" t="s">
        <v>35</v>
      </c>
      <c r="AX402" s="11" t="s">
        <v>72</v>
      </c>
      <c r="AY402" s="217" t="s">
        <v>144</v>
      </c>
    </row>
    <row r="403" spans="2:65" s="12" customFormat="1" ht="13.5">
      <c r="B403" s="218"/>
      <c r="C403" s="219"/>
      <c r="D403" s="204" t="s">
        <v>166</v>
      </c>
      <c r="E403" s="220" t="s">
        <v>21</v>
      </c>
      <c r="F403" s="221" t="s">
        <v>528</v>
      </c>
      <c r="G403" s="219"/>
      <c r="H403" s="220" t="s">
        <v>21</v>
      </c>
      <c r="I403" s="222"/>
      <c r="J403" s="219"/>
      <c r="K403" s="219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166</v>
      </c>
      <c r="AU403" s="227" t="s">
        <v>152</v>
      </c>
      <c r="AV403" s="12" t="s">
        <v>80</v>
      </c>
      <c r="AW403" s="12" t="s">
        <v>35</v>
      </c>
      <c r="AX403" s="12" t="s">
        <v>72</v>
      </c>
      <c r="AY403" s="227" t="s">
        <v>144</v>
      </c>
    </row>
    <row r="404" spans="2:65" s="13" customFormat="1" ht="13.5">
      <c r="B404" s="228"/>
      <c r="C404" s="229"/>
      <c r="D404" s="204" t="s">
        <v>166</v>
      </c>
      <c r="E404" s="230" t="s">
        <v>21</v>
      </c>
      <c r="F404" s="231" t="s">
        <v>169</v>
      </c>
      <c r="G404" s="229"/>
      <c r="H404" s="232">
        <v>4.5709999999999997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AT404" s="238" t="s">
        <v>166</v>
      </c>
      <c r="AU404" s="238" t="s">
        <v>152</v>
      </c>
      <c r="AV404" s="13" t="s">
        <v>151</v>
      </c>
      <c r="AW404" s="13" t="s">
        <v>35</v>
      </c>
      <c r="AX404" s="13" t="s">
        <v>80</v>
      </c>
      <c r="AY404" s="238" t="s">
        <v>144</v>
      </c>
    </row>
    <row r="405" spans="2:65" s="1" customFormat="1" ht="16.5" customHeight="1">
      <c r="B405" s="41"/>
      <c r="C405" s="192" t="s">
        <v>529</v>
      </c>
      <c r="D405" s="192" t="s">
        <v>146</v>
      </c>
      <c r="E405" s="193" t="s">
        <v>530</v>
      </c>
      <c r="F405" s="194" t="s">
        <v>531</v>
      </c>
      <c r="G405" s="195" t="s">
        <v>163</v>
      </c>
      <c r="H405" s="196">
        <v>33.950000000000003</v>
      </c>
      <c r="I405" s="197"/>
      <c r="J405" s="198">
        <f>ROUND(I405*H405,2)</f>
        <v>0</v>
      </c>
      <c r="K405" s="194" t="s">
        <v>150</v>
      </c>
      <c r="L405" s="61"/>
      <c r="M405" s="199" t="s">
        <v>21</v>
      </c>
      <c r="N405" s="200" t="s">
        <v>44</v>
      </c>
      <c r="O405" s="42"/>
      <c r="P405" s="201">
        <f>O405*H405</f>
        <v>0</v>
      </c>
      <c r="Q405" s="201">
        <v>5.1900000000000002E-3</v>
      </c>
      <c r="R405" s="201">
        <f>Q405*H405</f>
        <v>0.17620050000000001</v>
      </c>
      <c r="S405" s="201">
        <v>0</v>
      </c>
      <c r="T405" s="202">
        <f>S405*H405</f>
        <v>0</v>
      </c>
      <c r="AR405" s="24" t="s">
        <v>151</v>
      </c>
      <c r="AT405" s="24" t="s">
        <v>146</v>
      </c>
      <c r="AU405" s="24" t="s">
        <v>152</v>
      </c>
      <c r="AY405" s="24" t="s">
        <v>144</v>
      </c>
      <c r="BE405" s="203">
        <f>IF(N405="základní",J405,0)</f>
        <v>0</v>
      </c>
      <c r="BF405" s="203">
        <f>IF(N405="snížená",J405,0)</f>
        <v>0</v>
      </c>
      <c r="BG405" s="203">
        <f>IF(N405="zákl. přenesená",J405,0)</f>
        <v>0</v>
      </c>
      <c r="BH405" s="203">
        <f>IF(N405="sníž. přenesená",J405,0)</f>
        <v>0</v>
      </c>
      <c r="BI405" s="203">
        <f>IF(N405="nulová",J405,0)</f>
        <v>0</v>
      </c>
      <c r="BJ405" s="24" t="s">
        <v>152</v>
      </c>
      <c r="BK405" s="203">
        <f>ROUND(I405*H405,2)</f>
        <v>0</v>
      </c>
      <c r="BL405" s="24" t="s">
        <v>151</v>
      </c>
      <c r="BM405" s="24" t="s">
        <v>532</v>
      </c>
    </row>
    <row r="406" spans="2:65" s="11" customFormat="1" ht="13.5">
      <c r="B406" s="207"/>
      <c r="C406" s="208"/>
      <c r="D406" s="204" t="s">
        <v>166</v>
      </c>
      <c r="E406" s="209" t="s">
        <v>21</v>
      </c>
      <c r="F406" s="210" t="s">
        <v>533</v>
      </c>
      <c r="G406" s="208"/>
      <c r="H406" s="211">
        <v>27.25</v>
      </c>
      <c r="I406" s="212"/>
      <c r="J406" s="208"/>
      <c r="K406" s="208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166</v>
      </c>
      <c r="AU406" s="217" t="s">
        <v>152</v>
      </c>
      <c r="AV406" s="11" t="s">
        <v>152</v>
      </c>
      <c r="AW406" s="11" t="s">
        <v>35</v>
      </c>
      <c r="AX406" s="11" t="s">
        <v>72</v>
      </c>
      <c r="AY406" s="217" t="s">
        <v>144</v>
      </c>
    </row>
    <row r="407" spans="2:65" s="12" customFormat="1" ht="13.5">
      <c r="B407" s="218"/>
      <c r="C407" s="219"/>
      <c r="D407" s="204" t="s">
        <v>166</v>
      </c>
      <c r="E407" s="220" t="s">
        <v>21</v>
      </c>
      <c r="F407" s="221" t="s">
        <v>534</v>
      </c>
      <c r="G407" s="219"/>
      <c r="H407" s="220" t="s">
        <v>21</v>
      </c>
      <c r="I407" s="222"/>
      <c r="J407" s="219"/>
      <c r="K407" s="219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166</v>
      </c>
      <c r="AU407" s="227" t="s">
        <v>152</v>
      </c>
      <c r="AV407" s="12" t="s">
        <v>80</v>
      </c>
      <c r="AW407" s="12" t="s">
        <v>35</v>
      </c>
      <c r="AX407" s="12" t="s">
        <v>72</v>
      </c>
      <c r="AY407" s="227" t="s">
        <v>144</v>
      </c>
    </row>
    <row r="408" spans="2:65" s="11" customFormat="1" ht="13.5">
      <c r="B408" s="207"/>
      <c r="C408" s="208"/>
      <c r="D408" s="204" t="s">
        <v>166</v>
      </c>
      <c r="E408" s="209" t="s">
        <v>21</v>
      </c>
      <c r="F408" s="210" t="s">
        <v>535</v>
      </c>
      <c r="G408" s="208"/>
      <c r="H408" s="211">
        <v>6.7</v>
      </c>
      <c r="I408" s="212"/>
      <c r="J408" s="208"/>
      <c r="K408" s="208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166</v>
      </c>
      <c r="AU408" s="217" t="s">
        <v>152</v>
      </c>
      <c r="AV408" s="11" t="s">
        <v>152</v>
      </c>
      <c r="AW408" s="11" t="s">
        <v>35</v>
      </c>
      <c r="AX408" s="11" t="s">
        <v>72</v>
      </c>
      <c r="AY408" s="217" t="s">
        <v>144</v>
      </c>
    </row>
    <row r="409" spans="2:65" s="12" customFormat="1" ht="13.5">
      <c r="B409" s="218"/>
      <c r="C409" s="219"/>
      <c r="D409" s="204" t="s">
        <v>166</v>
      </c>
      <c r="E409" s="220" t="s">
        <v>21</v>
      </c>
      <c r="F409" s="221" t="s">
        <v>536</v>
      </c>
      <c r="G409" s="219"/>
      <c r="H409" s="220" t="s">
        <v>21</v>
      </c>
      <c r="I409" s="222"/>
      <c r="J409" s="219"/>
      <c r="K409" s="219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166</v>
      </c>
      <c r="AU409" s="227" t="s">
        <v>152</v>
      </c>
      <c r="AV409" s="12" t="s">
        <v>80</v>
      </c>
      <c r="AW409" s="12" t="s">
        <v>35</v>
      </c>
      <c r="AX409" s="12" t="s">
        <v>72</v>
      </c>
      <c r="AY409" s="227" t="s">
        <v>144</v>
      </c>
    </row>
    <row r="410" spans="2:65" s="13" customFormat="1" ht="13.5">
      <c r="B410" s="228"/>
      <c r="C410" s="229"/>
      <c r="D410" s="204" t="s">
        <v>166</v>
      </c>
      <c r="E410" s="230" t="s">
        <v>21</v>
      </c>
      <c r="F410" s="231" t="s">
        <v>169</v>
      </c>
      <c r="G410" s="229"/>
      <c r="H410" s="232">
        <v>33.950000000000003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AT410" s="238" t="s">
        <v>166</v>
      </c>
      <c r="AU410" s="238" t="s">
        <v>152</v>
      </c>
      <c r="AV410" s="13" t="s">
        <v>151</v>
      </c>
      <c r="AW410" s="13" t="s">
        <v>35</v>
      </c>
      <c r="AX410" s="13" t="s">
        <v>80</v>
      </c>
      <c r="AY410" s="238" t="s">
        <v>144</v>
      </c>
    </row>
    <row r="411" spans="2:65" s="1" customFormat="1" ht="16.5" customHeight="1">
      <c r="B411" s="41"/>
      <c r="C411" s="192" t="s">
        <v>537</v>
      </c>
      <c r="D411" s="192" t="s">
        <v>146</v>
      </c>
      <c r="E411" s="193" t="s">
        <v>538</v>
      </c>
      <c r="F411" s="194" t="s">
        <v>539</v>
      </c>
      <c r="G411" s="195" t="s">
        <v>163</v>
      </c>
      <c r="H411" s="196">
        <v>33.950000000000003</v>
      </c>
      <c r="I411" s="197"/>
      <c r="J411" s="198">
        <f>ROUND(I411*H411,2)</f>
        <v>0</v>
      </c>
      <c r="K411" s="194" t="s">
        <v>150</v>
      </c>
      <c r="L411" s="61"/>
      <c r="M411" s="199" t="s">
        <v>21</v>
      </c>
      <c r="N411" s="200" t="s">
        <v>44</v>
      </c>
      <c r="O411" s="42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AR411" s="24" t="s">
        <v>151</v>
      </c>
      <c r="AT411" s="24" t="s">
        <v>146</v>
      </c>
      <c r="AU411" s="24" t="s">
        <v>152</v>
      </c>
      <c r="AY411" s="24" t="s">
        <v>144</v>
      </c>
      <c r="BE411" s="203">
        <f>IF(N411="základní",J411,0)</f>
        <v>0</v>
      </c>
      <c r="BF411" s="203">
        <f>IF(N411="snížená",J411,0)</f>
        <v>0</v>
      </c>
      <c r="BG411" s="203">
        <f>IF(N411="zákl. přenesená",J411,0)</f>
        <v>0</v>
      </c>
      <c r="BH411" s="203">
        <f>IF(N411="sníž. přenesená",J411,0)</f>
        <v>0</v>
      </c>
      <c r="BI411" s="203">
        <f>IF(N411="nulová",J411,0)</f>
        <v>0</v>
      </c>
      <c r="BJ411" s="24" t="s">
        <v>152</v>
      </c>
      <c r="BK411" s="203">
        <f>ROUND(I411*H411,2)</f>
        <v>0</v>
      </c>
      <c r="BL411" s="24" t="s">
        <v>151</v>
      </c>
      <c r="BM411" s="24" t="s">
        <v>540</v>
      </c>
    </row>
    <row r="412" spans="2:65" s="1" customFormat="1" ht="25.5" customHeight="1">
      <c r="B412" s="41"/>
      <c r="C412" s="192" t="s">
        <v>541</v>
      </c>
      <c r="D412" s="192" t="s">
        <v>146</v>
      </c>
      <c r="E412" s="193" t="s">
        <v>542</v>
      </c>
      <c r="F412" s="194" t="s">
        <v>543</v>
      </c>
      <c r="G412" s="195" t="s">
        <v>272</v>
      </c>
      <c r="H412" s="196">
        <v>0.39300000000000002</v>
      </c>
      <c r="I412" s="197"/>
      <c r="J412" s="198">
        <f>ROUND(I412*H412,2)</f>
        <v>0</v>
      </c>
      <c r="K412" s="194" t="s">
        <v>150</v>
      </c>
      <c r="L412" s="61"/>
      <c r="M412" s="199" t="s">
        <v>21</v>
      </c>
      <c r="N412" s="200" t="s">
        <v>44</v>
      </c>
      <c r="O412" s="42"/>
      <c r="P412" s="201">
        <f>O412*H412</f>
        <v>0</v>
      </c>
      <c r="Q412" s="201">
        <v>1.0525599999999999</v>
      </c>
      <c r="R412" s="201">
        <f>Q412*H412</f>
        <v>0.41365607999999998</v>
      </c>
      <c r="S412" s="201">
        <v>0</v>
      </c>
      <c r="T412" s="202">
        <f>S412*H412</f>
        <v>0</v>
      </c>
      <c r="AR412" s="24" t="s">
        <v>151</v>
      </c>
      <c r="AT412" s="24" t="s">
        <v>146</v>
      </c>
      <c r="AU412" s="24" t="s">
        <v>152</v>
      </c>
      <c r="AY412" s="24" t="s">
        <v>144</v>
      </c>
      <c r="BE412" s="203">
        <f>IF(N412="základní",J412,0)</f>
        <v>0</v>
      </c>
      <c r="BF412" s="203">
        <f>IF(N412="snížená",J412,0)</f>
        <v>0</v>
      </c>
      <c r="BG412" s="203">
        <f>IF(N412="zákl. přenesená",J412,0)</f>
        <v>0</v>
      </c>
      <c r="BH412" s="203">
        <f>IF(N412="sníž. přenesená",J412,0)</f>
        <v>0</v>
      </c>
      <c r="BI412" s="203">
        <f>IF(N412="nulová",J412,0)</f>
        <v>0</v>
      </c>
      <c r="BJ412" s="24" t="s">
        <v>152</v>
      </c>
      <c r="BK412" s="203">
        <f>ROUND(I412*H412,2)</f>
        <v>0</v>
      </c>
      <c r="BL412" s="24" t="s">
        <v>151</v>
      </c>
      <c r="BM412" s="24" t="s">
        <v>544</v>
      </c>
    </row>
    <row r="413" spans="2:65" s="11" customFormat="1" ht="13.5">
      <c r="B413" s="207"/>
      <c r="C413" s="208"/>
      <c r="D413" s="204" t="s">
        <v>166</v>
      </c>
      <c r="E413" s="209" t="s">
        <v>21</v>
      </c>
      <c r="F413" s="210" t="s">
        <v>545</v>
      </c>
      <c r="G413" s="208"/>
      <c r="H413" s="211">
        <v>0.39300000000000002</v>
      </c>
      <c r="I413" s="212"/>
      <c r="J413" s="208"/>
      <c r="K413" s="208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166</v>
      </c>
      <c r="AU413" s="217" t="s">
        <v>152</v>
      </c>
      <c r="AV413" s="11" t="s">
        <v>152</v>
      </c>
      <c r="AW413" s="11" t="s">
        <v>35</v>
      </c>
      <c r="AX413" s="11" t="s">
        <v>72</v>
      </c>
      <c r="AY413" s="217" t="s">
        <v>144</v>
      </c>
    </row>
    <row r="414" spans="2:65" s="12" customFormat="1" ht="13.5">
      <c r="B414" s="218"/>
      <c r="C414" s="219"/>
      <c r="D414" s="204" t="s">
        <v>166</v>
      </c>
      <c r="E414" s="220" t="s">
        <v>21</v>
      </c>
      <c r="F414" s="221" t="s">
        <v>546</v>
      </c>
      <c r="G414" s="219"/>
      <c r="H414" s="220" t="s">
        <v>21</v>
      </c>
      <c r="I414" s="222"/>
      <c r="J414" s="219"/>
      <c r="K414" s="219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166</v>
      </c>
      <c r="AU414" s="227" t="s">
        <v>152</v>
      </c>
      <c r="AV414" s="12" t="s">
        <v>80</v>
      </c>
      <c r="AW414" s="12" t="s">
        <v>35</v>
      </c>
      <c r="AX414" s="12" t="s">
        <v>72</v>
      </c>
      <c r="AY414" s="227" t="s">
        <v>144</v>
      </c>
    </row>
    <row r="415" spans="2:65" s="13" customFormat="1" ht="13.5">
      <c r="B415" s="228"/>
      <c r="C415" s="229"/>
      <c r="D415" s="204" t="s">
        <v>166</v>
      </c>
      <c r="E415" s="230" t="s">
        <v>21</v>
      </c>
      <c r="F415" s="231" t="s">
        <v>169</v>
      </c>
      <c r="G415" s="229"/>
      <c r="H415" s="232">
        <v>0.39300000000000002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166</v>
      </c>
      <c r="AU415" s="238" t="s">
        <v>152</v>
      </c>
      <c r="AV415" s="13" t="s">
        <v>151</v>
      </c>
      <c r="AW415" s="13" t="s">
        <v>35</v>
      </c>
      <c r="AX415" s="13" t="s">
        <v>80</v>
      </c>
      <c r="AY415" s="238" t="s">
        <v>144</v>
      </c>
    </row>
    <row r="416" spans="2:65" s="10" customFormat="1" ht="29.85" customHeight="1">
      <c r="B416" s="176"/>
      <c r="C416" s="177"/>
      <c r="D416" s="178" t="s">
        <v>71</v>
      </c>
      <c r="E416" s="190" t="s">
        <v>173</v>
      </c>
      <c r="F416" s="190" t="s">
        <v>547</v>
      </c>
      <c r="G416" s="177"/>
      <c r="H416" s="177"/>
      <c r="I416" s="180"/>
      <c r="J416" s="191">
        <f>BK416</f>
        <v>0</v>
      </c>
      <c r="K416" s="177"/>
      <c r="L416" s="182"/>
      <c r="M416" s="183"/>
      <c r="N416" s="184"/>
      <c r="O416" s="184"/>
      <c r="P416" s="185">
        <f>SUM(P417:P439)</f>
        <v>0</v>
      </c>
      <c r="Q416" s="184"/>
      <c r="R416" s="185">
        <f>SUM(R417:R439)</f>
        <v>0</v>
      </c>
      <c r="S416" s="184"/>
      <c r="T416" s="186">
        <f>SUM(T417:T439)</f>
        <v>0</v>
      </c>
      <c r="AR416" s="187" t="s">
        <v>80</v>
      </c>
      <c r="AT416" s="188" t="s">
        <v>71</v>
      </c>
      <c r="AU416" s="188" t="s">
        <v>80</v>
      </c>
      <c r="AY416" s="187" t="s">
        <v>144</v>
      </c>
      <c r="BK416" s="189">
        <f>SUM(BK417:BK439)</f>
        <v>0</v>
      </c>
    </row>
    <row r="417" spans="2:65" s="1" customFormat="1" ht="25.5" customHeight="1">
      <c r="B417" s="41"/>
      <c r="C417" s="192" t="s">
        <v>548</v>
      </c>
      <c r="D417" s="192" t="s">
        <v>146</v>
      </c>
      <c r="E417" s="193" t="s">
        <v>549</v>
      </c>
      <c r="F417" s="194" t="s">
        <v>550</v>
      </c>
      <c r="G417" s="195" t="s">
        <v>163</v>
      </c>
      <c r="H417" s="196">
        <v>3.51</v>
      </c>
      <c r="I417" s="197"/>
      <c r="J417" s="198">
        <f>ROUND(I417*H417,2)</f>
        <v>0</v>
      </c>
      <c r="K417" s="194" t="s">
        <v>150</v>
      </c>
      <c r="L417" s="61"/>
      <c r="M417" s="199" t="s">
        <v>21</v>
      </c>
      <c r="N417" s="200" t="s">
        <v>44</v>
      </c>
      <c r="O417" s="42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AR417" s="24" t="s">
        <v>151</v>
      </c>
      <c r="AT417" s="24" t="s">
        <v>146</v>
      </c>
      <c r="AU417" s="24" t="s">
        <v>152</v>
      </c>
      <c r="AY417" s="24" t="s">
        <v>144</v>
      </c>
      <c r="BE417" s="203">
        <f>IF(N417="základní",J417,0)</f>
        <v>0</v>
      </c>
      <c r="BF417" s="203">
        <f>IF(N417="snížená",J417,0)</f>
        <v>0</v>
      </c>
      <c r="BG417" s="203">
        <f>IF(N417="zákl. přenesená",J417,0)</f>
        <v>0</v>
      </c>
      <c r="BH417" s="203">
        <f>IF(N417="sníž. přenesená",J417,0)</f>
        <v>0</v>
      </c>
      <c r="BI417" s="203">
        <f>IF(N417="nulová",J417,0)</f>
        <v>0</v>
      </c>
      <c r="BJ417" s="24" t="s">
        <v>152</v>
      </c>
      <c r="BK417" s="203">
        <f>ROUND(I417*H417,2)</f>
        <v>0</v>
      </c>
      <c r="BL417" s="24" t="s">
        <v>151</v>
      </c>
      <c r="BM417" s="24" t="s">
        <v>551</v>
      </c>
    </row>
    <row r="418" spans="2:65" s="11" customFormat="1" ht="13.5">
      <c r="B418" s="207"/>
      <c r="C418" s="208"/>
      <c r="D418" s="204" t="s">
        <v>166</v>
      </c>
      <c r="E418" s="209" t="s">
        <v>21</v>
      </c>
      <c r="F418" s="210" t="s">
        <v>552</v>
      </c>
      <c r="G418" s="208"/>
      <c r="H418" s="211">
        <v>3.51</v>
      </c>
      <c r="I418" s="212"/>
      <c r="J418" s="208"/>
      <c r="K418" s="208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166</v>
      </c>
      <c r="AU418" s="217" t="s">
        <v>152</v>
      </c>
      <c r="AV418" s="11" t="s">
        <v>152</v>
      </c>
      <c r="AW418" s="11" t="s">
        <v>35</v>
      </c>
      <c r="AX418" s="11" t="s">
        <v>72</v>
      </c>
      <c r="AY418" s="217" t="s">
        <v>144</v>
      </c>
    </row>
    <row r="419" spans="2:65" s="12" customFormat="1" ht="13.5">
      <c r="B419" s="218"/>
      <c r="C419" s="219"/>
      <c r="D419" s="204" t="s">
        <v>166</v>
      </c>
      <c r="E419" s="220" t="s">
        <v>21</v>
      </c>
      <c r="F419" s="221" t="s">
        <v>553</v>
      </c>
      <c r="G419" s="219"/>
      <c r="H419" s="220" t="s">
        <v>21</v>
      </c>
      <c r="I419" s="222"/>
      <c r="J419" s="219"/>
      <c r="K419" s="219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166</v>
      </c>
      <c r="AU419" s="227" t="s">
        <v>152</v>
      </c>
      <c r="AV419" s="12" t="s">
        <v>80</v>
      </c>
      <c r="AW419" s="12" t="s">
        <v>35</v>
      </c>
      <c r="AX419" s="12" t="s">
        <v>72</v>
      </c>
      <c r="AY419" s="227" t="s">
        <v>144</v>
      </c>
    </row>
    <row r="420" spans="2:65" s="13" customFormat="1" ht="13.5">
      <c r="B420" s="228"/>
      <c r="C420" s="229"/>
      <c r="D420" s="204" t="s">
        <v>166</v>
      </c>
      <c r="E420" s="230" t="s">
        <v>21</v>
      </c>
      <c r="F420" s="231" t="s">
        <v>169</v>
      </c>
      <c r="G420" s="229"/>
      <c r="H420" s="232">
        <v>3.51</v>
      </c>
      <c r="I420" s="233"/>
      <c r="J420" s="229"/>
      <c r="K420" s="229"/>
      <c r="L420" s="234"/>
      <c r="M420" s="235"/>
      <c r="N420" s="236"/>
      <c r="O420" s="236"/>
      <c r="P420" s="236"/>
      <c r="Q420" s="236"/>
      <c r="R420" s="236"/>
      <c r="S420" s="236"/>
      <c r="T420" s="237"/>
      <c r="AT420" s="238" t="s">
        <v>166</v>
      </c>
      <c r="AU420" s="238" t="s">
        <v>152</v>
      </c>
      <c r="AV420" s="13" t="s">
        <v>151</v>
      </c>
      <c r="AW420" s="13" t="s">
        <v>35</v>
      </c>
      <c r="AX420" s="13" t="s">
        <v>80</v>
      </c>
      <c r="AY420" s="238" t="s">
        <v>144</v>
      </c>
    </row>
    <row r="421" spans="2:65" s="1" customFormat="1" ht="25.5" customHeight="1">
      <c r="B421" s="41"/>
      <c r="C421" s="192" t="s">
        <v>554</v>
      </c>
      <c r="D421" s="192" t="s">
        <v>146</v>
      </c>
      <c r="E421" s="193" t="s">
        <v>549</v>
      </c>
      <c r="F421" s="194" t="s">
        <v>550</v>
      </c>
      <c r="G421" s="195" t="s">
        <v>163</v>
      </c>
      <c r="H421" s="196">
        <v>60</v>
      </c>
      <c r="I421" s="197"/>
      <c r="J421" s="198">
        <f>ROUND(I421*H421,2)</f>
        <v>0</v>
      </c>
      <c r="K421" s="194" t="s">
        <v>150</v>
      </c>
      <c r="L421" s="61"/>
      <c r="M421" s="199" t="s">
        <v>21</v>
      </c>
      <c r="N421" s="200" t="s">
        <v>44</v>
      </c>
      <c r="O421" s="42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AR421" s="24" t="s">
        <v>151</v>
      </c>
      <c r="AT421" s="24" t="s">
        <v>146</v>
      </c>
      <c r="AU421" s="24" t="s">
        <v>152</v>
      </c>
      <c r="AY421" s="24" t="s">
        <v>144</v>
      </c>
      <c r="BE421" s="203">
        <f>IF(N421="základní",J421,0)</f>
        <v>0</v>
      </c>
      <c r="BF421" s="203">
        <f>IF(N421="snížená",J421,0)</f>
        <v>0</v>
      </c>
      <c r="BG421" s="203">
        <f>IF(N421="zákl. přenesená",J421,0)</f>
        <v>0</v>
      </c>
      <c r="BH421" s="203">
        <f>IF(N421="sníž. přenesená",J421,0)</f>
        <v>0</v>
      </c>
      <c r="BI421" s="203">
        <f>IF(N421="nulová",J421,0)</f>
        <v>0</v>
      </c>
      <c r="BJ421" s="24" t="s">
        <v>152</v>
      </c>
      <c r="BK421" s="203">
        <f>ROUND(I421*H421,2)</f>
        <v>0</v>
      </c>
      <c r="BL421" s="24" t="s">
        <v>151</v>
      </c>
      <c r="BM421" s="24" t="s">
        <v>555</v>
      </c>
    </row>
    <row r="422" spans="2:65" s="12" customFormat="1" ht="13.5">
      <c r="B422" s="218"/>
      <c r="C422" s="219"/>
      <c r="D422" s="204" t="s">
        <v>166</v>
      </c>
      <c r="E422" s="220" t="s">
        <v>21</v>
      </c>
      <c r="F422" s="221" t="s">
        <v>556</v>
      </c>
      <c r="G422" s="219"/>
      <c r="H422" s="220" t="s">
        <v>21</v>
      </c>
      <c r="I422" s="222"/>
      <c r="J422" s="219"/>
      <c r="K422" s="219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166</v>
      </c>
      <c r="AU422" s="227" t="s">
        <v>152</v>
      </c>
      <c r="AV422" s="12" t="s">
        <v>80</v>
      </c>
      <c r="AW422" s="12" t="s">
        <v>35</v>
      </c>
      <c r="AX422" s="12" t="s">
        <v>72</v>
      </c>
      <c r="AY422" s="227" t="s">
        <v>144</v>
      </c>
    </row>
    <row r="423" spans="2:65" s="11" customFormat="1" ht="13.5">
      <c r="B423" s="207"/>
      <c r="C423" s="208"/>
      <c r="D423" s="204" t="s">
        <v>166</v>
      </c>
      <c r="E423" s="209" t="s">
        <v>21</v>
      </c>
      <c r="F423" s="210" t="s">
        <v>167</v>
      </c>
      <c r="G423" s="208"/>
      <c r="H423" s="211">
        <v>60</v>
      </c>
      <c r="I423" s="212"/>
      <c r="J423" s="208"/>
      <c r="K423" s="208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166</v>
      </c>
      <c r="AU423" s="217" t="s">
        <v>152</v>
      </c>
      <c r="AV423" s="11" t="s">
        <v>152</v>
      </c>
      <c r="AW423" s="11" t="s">
        <v>35</v>
      </c>
      <c r="AX423" s="11" t="s">
        <v>72</v>
      </c>
      <c r="AY423" s="217" t="s">
        <v>144</v>
      </c>
    </row>
    <row r="424" spans="2:65" s="12" customFormat="1" ht="13.5">
      <c r="B424" s="218"/>
      <c r="C424" s="219"/>
      <c r="D424" s="204" t="s">
        <v>166</v>
      </c>
      <c r="E424" s="220" t="s">
        <v>21</v>
      </c>
      <c r="F424" s="221" t="s">
        <v>168</v>
      </c>
      <c r="G424" s="219"/>
      <c r="H424" s="220" t="s">
        <v>21</v>
      </c>
      <c r="I424" s="222"/>
      <c r="J424" s="219"/>
      <c r="K424" s="219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166</v>
      </c>
      <c r="AU424" s="227" t="s">
        <v>152</v>
      </c>
      <c r="AV424" s="12" t="s">
        <v>80</v>
      </c>
      <c r="AW424" s="12" t="s">
        <v>35</v>
      </c>
      <c r="AX424" s="12" t="s">
        <v>72</v>
      </c>
      <c r="AY424" s="227" t="s">
        <v>144</v>
      </c>
    </row>
    <row r="425" spans="2:65" s="13" customFormat="1" ht="13.5">
      <c r="B425" s="228"/>
      <c r="C425" s="229"/>
      <c r="D425" s="204" t="s">
        <v>166</v>
      </c>
      <c r="E425" s="230" t="s">
        <v>21</v>
      </c>
      <c r="F425" s="231" t="s">
        <v>169</v>
      </c>
      <c r="G425" s="229"/>
      <c r="H425" s="232">
        <v>60</v>
      </c>
      <c r="I425" s="233"/>
      <c r="J425" s="229"/>
      <c r="K425" s="229"/>
      <c r="L425" s="234"/>
      <c r="M425" s="235"/>
      <c r="N425" s="236"/>
      <c r="O425" s="236"/>
      <c r="P425" s="236"/>
      <c r="Q425" s="236"/>
      <c r="R425" s="236"/>
      <c r="S425" s="236"/>
      <c r="T425" s="237"/>
      <c r="AT425" s="238" t="s">
        <v>166</v>
      </c>
      <c r="AU425" s="238" t="s">
        <v>152</v>
      </c>
      <c r="AV425" s="13" t="s">
        <v>151</v>
      </c>
      <c r="AW425" s="13" t="s">
        <v>35</v>
      </c>
      <c r="AX425" s="13" t="s">
        <v>80</v>
      </c>
      <c r="AY425" s="238" t="s">
        <v>144</v>
      </c>
    </row>
    <row r="426" spans="2:65" s="1" customFormat="1" ht="25.5" customHeight="1">
      <c r="B426" s="41"/>
      <c r="C426" s="192" t="s">
        <v>557</v>
      </c>
      <c r="D426" s="192" t="s">
        <v>146</v>
      </c>
      <c r="E426" s="193" t="s">
        <v>558</v>
      </c>
      <c r="F426" s="194" t="s">
        <v>559</v>
      </c>
      <c r="G426" s="195" t="s">
        <v>163</v>
      </c>
      <c r="H426" s="196">
        <v>60</v>
      </c>
      <c r="I426" s="197"/>
      <c r="J426" s="198">
        <f>ROUND(I426*H426,2)</f>
        <v>0</v>
      </c>
      <c r="K426" s="194" t="s">
        <v>150</v>
      </c>
      <c r="L426" s="61"/>
      <c r="M426" s="199" t="s">
        <v>21</v>
      </c>
      <c r="N426" s="200" t="s">
        <v>44</v>
      </c>
      <c r="O426" s="42"/>
      <c r="P426" s="201">
        <f>O426*H426</f>
        <v>0</v>
      </c>
      <c r="Q426" s="201">
        <v>0</v>
      </c>
      <c r="R426" s="201">
        <f>Q426*H426</f>
        <v>0</v>
      </c>
      <c r="S426" s="201">
        <v>0</v>
      </c>
      <c r="T426" s="202">
        <f>S426*H426</f>
        <v>0</v>
      </c>
      <c r="AR426" s="24" t="s">
        <v>151</v>
      </c>
      <c r="AT426" s="24" t="s">
        <v>146</v>
      </c>
      <c r="AU426" s="24" t="s">
        <v>152</v>
      </c>
      <c r="AY426" s="24" t="s">
        <v>144</v>
      </c>
      <c r="BE426" s="203">
        <f>IF(N426="základní",J426,0)</f>
        <v>0</v>
      </c>
      <c r="BF426" s="203">
        <f>IF(N426="snížená",J426,0)</f>
        <v>0</v>
      </c>
      <c r="BG426" s="203">
        <f>IF(N426="zákl. přenesená",J426,0)</f>
        <v>0</v>
      </c>
      <c r="BH426" s="203">
        <f>IF(N426="sníž. přenesená",J426,0)</f>
        <v>0</v>
      </c>
      <c r="BI426" s="203">
        <f>IF(N426="nulová",J426,0)</f>
        <v>0</v>
      </c>
      <c r="BJ426" s="24" t="s">
        <v>152</v>
      </c>
      <c r="BK426" s="203">
        <f>ROUND(I426*H426,2)</f>
        <v>0</v>
      </c>
      <c r="BL426" s="24" t="s">
        <v>151</v>
      </c>
      <c r="BM426" s="24" t="s">
        <v>560</v>
      </c>
    </row>
    <row r="427" spans="2:65" s="1" customFormat="1" ht="108">
      <c r="B427" s="41"/>
      <c r="C427" s="63"/>
      <c r="D427" s="204" t="s">
        <v>154</v>
      </c>
      <c r="E427" s="63"/>
      <c r="F427" s="205" t="s">
        <v>561</v>
      </c>
      <c r="G427" s="63"/>
      <c r="H427" s="63"/>
      <c r="I427" s="163"/>
      <c r="J427" s="63"/>
      <c r="K427" s="63"/>
      <c r="L427" s="61"/>
      <c r="M427" s="206"/>
      <c r="N427" s="42"/>
      <c r="O427" s="42"/>
      <c r="P427" s="42"/>
      <c r="Q427" s="42"/>
      <c r="R427" s="42"/>
      <c r="S427" s="42"/>
      <c r="T427" s="78"/>
      <c r="AT427" s="24" t="s">
        <v>154</v>
      </c>
      <c r="AU427" s="24" t="s">
        <v>152</v>
      </c>
    </row>
    <row r="428" spans="2:65" s="11" customFormat="1" ht="13.5">
      <c r="B428" s="207"/>
      <c r="C428" s="208"/>
      <c r="D428" s="204" t="s">
        <v>166</v>
      </c>
      <c r="E428" s="209" t="s">
        <v>21</v>
      </c>
      <c r="F428" s="210" t="s">
        <v>167</v>
      </c>
      <c r="G428" s="208"/>
      <c r="H428" s="211">
        <v>60</v>
      </c>
      <c r="I428" s="212"/>
      <c r="J428" s="208"/>
      <c r="K428" s="208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166</v>
      </c>
      <c r="AU428" s="217" t="s">
        <v>152</v>
      </c>
      <c r="AV428" s="11" t="s">
        <v>152</v>
      </c>
      <c r="AW428" s="11" t="s">
        <v>35</v>
      </c>
      <c r="AX428" s="11" t="s">
        <v>72</v>
      </c>
      <c r="AY428" s="217" t="s">
        <v>144</v>
      </c>
    </row>
    <row r="429" spans="2:65" s="12" customFormat="1" ht="13.5">
      <c r="B429" s="218"/>
      <c r="C429" s="219"/>
      <c r="D429" s="204" t="s">
        <v>166</v>
      </c>
      <c r="E429" s="220" t="s">
        <v>21</v>
      </c>
      <c r="F429" s="221" t="s">
        <v>168</v>
      </c>
      <c r="G429" s="219"/>
      <c r="H429" s="220" t="s">
        <v>21</v>
      </c>
      <c r="I429" s="222"/>
      <c r="J429" s="219"/>
      <c r="K429" s="219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166</v>
      </c>
      <c r="AU429" s="227" t="s">
        <v>152</v>
      </c>
      <c r="AV429" s="12" t="s">
        <v>80</v>
      </c>
      <c r="AW429" s="12" t="s">
        <v>35</v>
      </c>
      <c r="AX429" s="12" t="s">
        <v>72</v>
      </c>
      <c r="AY429" s="227" t="s">
        <v>144</v>
      </c>
    </row>
    <row r="430" spans="2:65" s="13" customFormat="1" ht="13.5">
      <c r="B430" s="228"/>
      <c r="C430" s="229"/>
      <c r="D430" s="204" t="s">
        <v>166</v>
      </c>
      <c r="E430" s="230" t="s">
        <v>21</v>
      </c>
      <c r="F430" s="231" t="s">
        <v>169</v>
      </c>
      <c r="G430" s="229"/>
      <c r="H430" s="232">
        <v>60</v>
      </c>
      <c r="I430" s="233"/>
      <c r="J430" s="229"/>
      <c r="K430" s="229"/>
      <c r="L430" s="234"/>
      <c r="M430" s="235"/>
      <c r="N430" s="236"/>
      <c r="O430" s="236"/>
      <c r="P430" s="236"/>
      <c r="Q430" s="236"/>
      <c r="R430" s="236"/>
      <c r="S430" s="236"/>
      <c r="T430" s="237"/>
      <c r="AT430" s="238" t="s">
        <v>166</v>
      </c>
      <c r="AU430" s="238" t="s">
        <v>152</v>
      </c>
      <c r="AV430" s="13" t="s">
        <v>151</v>
      </c>
      <c r="AW430" s="13" t="s">
        <v>35</v>
      </c>
      <c r="AX430" s="13" t="s">
        <v>80</v>
      </c>
      <c r="AY430" s="238" t="s">
        <v>144</v>
      </c>
    </row>
    <row r="431" spans="2:65" s="1" customFormat="1" ht="38.25" customHeight="1">
      <c r="B431" s="41"/>
      <c r="C431" s="192" t="s">
        <v>562</v>
      </c>
      <c r="D431" s="192" t="s">
        <v>146</v>
      </c>
      <c r="E431" s="193" t="s">
        <v>563</v>
      </c>
      <c r="F431" s="194" t="s">
        <v>564</v>
      </c>
      <c r="G431" s="195" t="s">
        <v>163</v>
      </c>
      <c r="H431" s="196">
        <v>60</v>
      </c>
      <c r="I431" s="197"/>
      <c r="J431" s="198">
        <f>ROUND(I431*H431,2)</f>
        <v>0</v>
      </c>
      <c r="K431" s="194" t="s">
        <v>150</v>
      </c>
      <c r="L431" s="61"/>
      <c r="M431" s="199" t="s">
        <v>21</v>
      </c>
      <c r="N431" s="200" t="s">
        <v>44</v>
      </c>
      <c r="O431" s="42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AR431" s="24" t="s">
        <v>151</v>
      </c>
      <c r="AT431" s="24" t="s">
        <v>146</v>
      </c>
      <c r="AU431" s="24" t="s">
        <v>152</v>
      </c>
      <c r="AY431" s="24" t="s">
        <v>144</v>
      </c>
      <c r="BE431" s="203">
        <f>IF(N431="základní",J431,0)</f>
        <v>0</v>
      </c>
      <c r="BF431" s="203">
        <f>IF(N431="snížená",J431,0)</f>
        <v>0</v>
      </c>
      <c r="BG431" s="203">
        <f>IF(N431="zákl. přenesená",J431,0)</f>
        <v>0</v>
      </c>
      <c r="BH431" s="203">
        <f>IF(N431="sníž. přenesená",J431,0)</f>
        <v>0</v>
      </c>
      <c r="BI431" s="203">
        <f>IF(N431="nulová",J431,0)</f>
        <v>0</v>
      </c>
      <c r="BJ431" s="24" t="s">
        <v>152</v>
      </c>
      <c r="BK431" s="203">
        <f>ROUND(I431*H431,2)</f>
        <v>0</v>
      </c>
      <c r="BL431" s="24" t="s">
        <v>151</v>
      </c>
      <c r="BM431" s="24" t="s">
        <v>565</v>
      </c>
    </row>
    <row r="432" spans="2:65" s="1" customFormat="1" ht="40.5">
      <c r="B432" s="41"/>
      <c r="C432" s="63"/>
      <c r="D432" s="204" t="s">
        <v>154</v>
      </c>
      <c r="E432" s="63"/>
      <c r="F432" s="205" t="s">
        <v>566</v>
      </c>
      <c r="G432" s="63"/>
      <c r="H432" s="63"/>
      <c r="I432" s="163"/>
      <c r="J432" s="63"/>
      <c r="K432" s="63"/>
      <c r="L432" s="61"/>
      <c r="M432" s="206"/>
      <c r="N432" s="42"/>
      <c r="O432" s="42"/>
      <c r="P432" s="42"/>
      <c r="Q432" s="42"/>
      <c r="R432" s="42"/>
      <c r="S432" s="42"/>
      <c r="T432" s="78"/>
      <c r="AT432" s="24" t="s">
        <v>154</v>
      </c>
      <c r="AU432" s="24" t="s">
        <v>152</v>
      </c>
    </row>
    <row r="433" spans="2:65" s="11" customFormat="1" ht="13.5">
      <c r="B433" s="207"/>
      <c r="C433" s="208"/>
      <c r="D433" s="204" t="s">
        <v>166</v>
      </c>
      <c r="E433" s="209" t="s">
        <v>21</v>
      </c>
      <c r="F433" s="210" t="s">
        <v>167</v>
      </c>
      <c r="G433" s="208"/>
      <c r="H433" s="211">
        <v>60</v>
      </c>
      <c r="I433" s="212"/>
      <c r="J433" s="208"/>
      <c r="K433" s="208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166</v>
      </c>
      <c r="AU433" s="217" t="s">
        <v>152</v>
      </c>
      <c r="AV433" s="11" t="s">
        <v>152</v>
      </c>
      <c r="AW433" s="11" t="s">
        <v>35</v>
      </c>
      <c r="AX433" s="11" t="s">
        <v>72</v>
      </c>
      <c r="AY433" s="217" t="s">
        <v>144</v>
      </c>
    </row>
    <row r="434" spans="2:65" s="12" customFormat="1" ht="13.5">
      <c r="B434" s="218"/>
      <c r="C434" s="219"/>
      <c r="D434" s="204" t="s">
        <v>166</v>
      </c>
      <c r="E434" s="220" t="s">
        <v>21</v>
      </c>
      <c r="F434" s="221" t="s">
        <v>168</v>
      </c>
      <c r="G434" s="219"/>
      <c r="H434" s="220" t="s">
        <v>21</v>
      </c>
      <c r="I434" s="222"/>
      <c r="J434" s="219"/>
      <c r="K434" s="219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166</v>
      </c>
      <c r="AU434" s="227" t="s">
        <v>152</v>
      </c>
      <c r="AV434" s="12" t="s">
        <v>80</v>
      </c>
      <c r="AW434" s="12" t="s">
        <v>35</v>
      </c>
      <c r="AX434" s="12" t="s">
        <v>72</v>
      </c>
      <c r="AY434" s="227" t="s">
        <v>144</v>
      </c>
    </row>
    <row r="435" spans="2:65" s="13" customFormat="1" ht="13.5">
      <c r="B435" s="228"/>
      <c r="C435" s="229"/>
      <c r="D435" s="204" t="s">
        <v>166</v>
      </c>
      <c r="E435" s="230" t="s">
        <v>21</v>
      </c>
      <c r="F435" s="231" t="s">
        <v>169</v>
      </c>
      <c r="G435" s="229"/>
      <c r="H435" s="232">
        <v>60</v>
      </c>
      <c r="I435" s="233"/>
      <c r="J435" s="229"/>
      <c r="K435" s="229"/>
      <c r="L435" s="234"/>
      <c r="M435" s="235"/>
      <c r="N435" s="236"/>
      <c r="O435" s="236"/>
      <c r="P435" s="236"/>
      <c r="Q435" s="236"/>
      <c r="R435" s="236"/>
      <c r="S435" s="236"/>
      <c r="T435" s="237"/>
      <c r="AT435" s="238" t="s">
        <v>166</v>
      </c>
      <c r="AU435" s="238" t="s">
        <v>152</v>
      </c>
      <c r="AV435" s="13" t="s">
        <v>151</v>
      </c>
      <c r="AW435" s="13" t="s">
        <v>35</v>
      </c>
      <c r="AX435" s="13" t="s">
        <v>80</v>
      </c>
      <c r="AY435" s="238" t="s">
        <v>144</v>
      </c>
    </row>
    <row r="436" spans="2:65" s="1" customFormat="1" ht="25.5" customHeight="1">
      <c r="B436" s="41"/>
      <c r="C436" s="192" t="s">
        <v>567</v>
      </c>
      <c r="D436" s="192" t="s">
        <v>146</v>
      </c>
      <c r="E436" s="193" t="s">
        <v>568</v>
      </c>
      <c r="F436" s="194" t="s">
        <v>569</v>
      </c>
      <c r="G436" s="195" t="s">
        <v>163</v>
      </c>
      <c r="H436" s="196">
        <v>60</v>
      </c>
      <c r="I436" s="197"/>
      <c r="J436" s="198">
        <f>ROUND(I436*H436,2)</f>
        <v>0</v>
      </c>
      <c r="K436" s="194" t="s">
        <v>150</v>
      </c>
      <c r="L436" s="61"/>
      <c r="M436" s="199" t="s">
        <v>21</v>
      </c>
      <c r="N436" s="200" t="s">
        <v>44</v>
      </c>
      <c r="O436" s="42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AR436" s="24" t="s">
        <v>151</v>
      </c>
      <c r="AT436" s="24" t="s">
        <v>146</v>
      </c>
      <c r="AU436" s="24" t="s">
        <v>152</v>
      </c>
      <c r="AY436" s="24" t="s">
        <v>144</v>
      </c>
      <c r="BE436" s="203">
        <f>IF(N436="základní",J436,0)</f>
        <v>0</v>
      </c>
      <c r="BF436" s="203">
        <f>IF(N436="snížená",J436,0)</f>
        <v>0</v>
      </c>
      <c r="BG436" s="203">
        <f>IF(N436="zákl. přenesená",J436,0)</f>
        <v>0</v>
      </c>
      <c r="BH436" s="203">
        <f>IF(N436="sníž. přenesená",J436,0)</f>
        <v>0</v>
      </c>
      <c r="BI436" s="203">
        <f>IF(N436="nulová",J436,0)</f>
        <v>0</v>
      </c>
      <c r="BJ436" s="24" t="s">
        <v>152</v>
      </c>
      <c r="BK436" s="203">
        <f>ROUND(I436*H436,2)</f>
        <v>0</v>
      </c>
      <c r="BL436" s="24" t="s">
        <v>151</v>
      </c>
      <c r="BM436" s="24" t="s">
        <v>570</v>
      </c>
    </row>
    <row r="437" spans="2:65" s="11" customFormat="1" ht="13.5">
      <c r="B437" s="207"/>
      <c r="C437" s="208"/>
      <c r="D437" s="204" t="s">
        <v>166</v>
      </c>
      <c r="E437" s="209" t="s">
        <v>21</v>
      </c>
      <c r="F437" s="210" t="s">
        <v>167</v>
      </c>
      <c r="G437" s="208"/>
      <c r="H437" s="211">
        <v>60</v>
      </c>
      <c r="I437" s="212"/>
      <c r="J437" s="208"/>
      <c r="K437" s="208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166</v>
      </c>
      <c r="AU437" s="217" t="s">
        <v>152</v>
      </c>
      <c r="AV437" s="11" t="s">
        <v>152</v>
      </c>
      <c r="AW437" s="11" t="s">
        <v>35</v>
      </c>
      <c r="AX437" s="11" t="s">
        <v>72</v>
      </c>
      <c r="AY437" s="217" t="s">
        <v>144</v>
      </c>
    </row>
    <row r="438" spans="2:65" s="12" customFormat="1" ht="13.5">
      <c r="B438" s="218"/>
      <c r="C438" s="219"/>
      <c r="D438" s="204" t="s">
        <v>166</v>
      </c>
      <c r="E438" s="220" t="s">
        <v>21</v>
      </c>
      <c r="F438" s="221" t="s">
        <v>168</v>
      </c>
      <c r="G438" s="219"/>
      <c r="H438" s="220" t="s">
        <v>21</v>
      </c>
      <c r="I438" s="222"/>
      <c r="J438" s="219"/>
      <c r="K438" s="219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166</v>
      </c>
      <c r="AU438" s="227" t="s">
        <v>152</v>
      </c>
      <c r="AV438" s="12" t="s">
        <v>80</v>
      </c>
      <c r="AW438" s="12" t="s">
        <v>35</v>
      </c>
      <c r="AX438" s="12" t="s">
        <v>72</v>
      </c>
      <c r="AY438" s="227" t="s">
        <v>144</v>
      </c>
    </row>
    <row r="439" spans="2:65" s="13" customFormat="1" ht="13.5">
      <c r="B439" s="228"/>
      <c r="C439" s="229"/>
      <c r="D439" s="204" t="s">
        <v>166</v>
      </c>
      <c r="E439" s="230" t="s">
        <v>21</v>
      </c>
      <c r="F439" s="231" t="s">
        <v>169</v>
      </c>
      <c r="G439" s="229"/>
      <c r="H439" s="232">
        <v>60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AT439" s="238" t="s">
        <v>166</v>
      </c>
      <c r="AU439" s="238" t="s">
        <v>152</v>
      </c>
      <c r="AV439" s="13" t="s">
        <v>151</v>
      </c>
      <c r="AW439" s="13" t="s">
        <v>35</v>
      </c>
      <c r="AX439" s="13" t="s">
        <v>80</v>
      </c>
      <c r="AY439" s="238" t="s">
        <v>144</v>
      </c>
    </row>
    <row r="440" spans="2:65" s="10" customFormat="1" ht="29.85" customHeight="1">
      <c r="B440" s="176"/>
      <c r="C440" s="177"/>
      <c r="D440" s="178" t="s">
        <v>71</v>
      </c>
      <c r="E440" s="190" t="s">
        <v>180</v>
      </c>
      <c r="F440" s="190" t="s">
        <v>571</v>
      </c>
      <c r="G440" s="177"/>
      <c r="H440" s="177"/>
      <c r="I440" s="180"/>
      <c r="J440" s="191">
        <f>BK440</f>
        <v>0</v>
      </c>
      <c r="K440" s="177"/>
      <c r="L440" s="182"/>
      <c r="M440" s="183"/>
      <c r="N440" s="184"/>
      <c r="O440" s="184"/>
      <c r="P440" s="185">
        <f>SUM(P441:P571)</f>
        <v>0</v>
      </c>
      <c r="Q440" s="184"/>
      <c r="R440" s="185">
        <f>SUM(R441:R571)</f>
        <v>60.723687829999989</v>
      </c>
      <c r="S440" s="184"/>
      <c r="T440" s="186">
        <f>SUM(T441:T571)</f>
        <v>0</v>
      </c>
      <c r="AR440" s="187" t="s">
        <v>80</v>
      </c>
      <c r="AT440" s="188" t="s">
        <v>71</v>
      </c>
      <c r="AU440" s="188" t="s">
        <v>80</v>
      </c>
      <c r="AY440" s="187" t="s">
        <v>144</v>
      </c>
      <c r="BK440" s="189">
        <f>SUM(BK441:BK571)</f>
        <v>0</v>
      </c>
    </row>
    <row r="441" spans="2:65" s="1" customFormat="1" ht="38.25" customHeight="1">
      <c r="B441" s="41"/>
      <c r="C441" s="192" t="s">
        <v>572</v>
      </c>
      <c r="D441" s="192" t="s">
        <v>146</v>
      </c>
      <c r="E441" s="193" t="s">
        <v>573</v>
      </c>
      <c r="F441" s="194" t="s">
        <v>574</v>
      </c>
      <c r="G441" s="195" t="s">
        <v>163</v>
      </c>
      <c r="H441" s="196">
        <v>48.12</v>
      </c>
      <c r="I441" s="197"/>
      <c r="J441" s="198">
        <f>ROUND(I441*H441,2)</f>
        <v>0</v>
      </c>
      <c r="K441" s="194" t="s">
        <v>150</v>
      </c>
      <c r="L441" s="61"/>
      <c r="M441" s="199" t="s">
        <v>21</v>
      </c>
      <c r="N441" s="200" t="s">
        <v>44</v>
      </c>
      <c r="O441" s="42"/>
      <c r="P441" s="201">
        <f>O441*H441</f>
        <v>0</v>
      </c>
      <c r="Q441" s="201">
        <v>1.8380000000000001E-2</v>
      </c>
      <c r="R441" s="201">
        <f>Q441*H441</f>
        <v>0.88444559999999994</v>
      </c>
      <c r="S441" s="201">
        <v>0</v>
      </c>
      <c r="T441" s="202">
        <f>S441*H441</f>
        <v>0</v>
      </c>
      <c r="AR441" s="24" t="s">
        <v>151</v>
      </c>
      <c r="AT441" s="24" t="s">
        <v>146</v>
      </c>
      <c r="AU441" s="24" t="s">
        <v>152</v>
      </c>
      <c r="AY441" s="24" t="s">
        <v>144</v>
      </c>
      <c r="BE441" s="203">
        <f>IF(N441="základní",J441,0)</f>
        <v>0</v>
      </c>
      <c r="BF441" s="203">
        <f>IF(N441="snížená",J441,0)</f>
        <v>0</v>
      </c>
      <c r="BG441" s="203">
        <f>IF(N441="zákl. přenesená",J441,0)</f>
        <v>0</v>
      </c>
      <c r="BH441" s="203">
        <f>IF(N441="sníž. přenesená",J441,0)</f>
        <v>0</v>
      </c>
      <c r="BI441" s="203">
        <f>IF(N441="nulová",J441,0)</f>
        <v>0</v>
      </c>
      <c r="BJ441" s="24" t="s">
        <v>152</v>
      </c>
      <c r="BK441" s="203">
        <f>ROUND(I441*H441,2)</f>
        <v>0</v>
      </c>
      <c r="BL441" s="24" t="s">
        <v>151</v>
      </c>
      <c r="BM441" s="24" t="s">
        <v>575</v>
      </c>
    </row>
    <row r="442" spans="2:65" s="1" customFormat="1" ht="121.5">
      <c r="B442" s="41"/>
      <c r="C442" s="63"/>
      <c r="D442" s="204" t="s">
        <v>154</v>
      </c>
      <c r="E442" s="63"/>
      <c r="F442" s="205" t="s">
        <v>576</v>
      </c>
      <c r="G442" s="63"/>
      <c r="H442" s="63"/>
      <c r="I442" s="163"/>
      <c r="J442" s="63"/>
      <c r="K442" s="63"/>
      <c r="L442" s="61"/>
      <c r="M442" s="206"/>
      <c r="N442" s="42"/>
      <c r="O442" s="42"/>
      <c r="P442" s="42"/>
      <c r="Q442" s="42"/>
      <c r="R442" s="42"/>
      <c r="S442" s="42"/>
      <c r="T442" s="78"/>
      <c r="AT442" s="24" t="s">
        <v>154</v>
      </c>
      <c r="AU442" s="24" t="s">
        <v>152</v>
      </c>
    </row>
    <row r="443" spans="2:65" s="11" customFormat="1" ht="13.5">
      <c r="B443" s="207"/>
      <c r="C443" s="208"/>
      <c r="D443" s="204" t="s">
        <v>166</v>
      </c>
      <c r="E443" s="209" t="s">
        <v>21</v>
      </c>
      <c r="F443" s="210" t="s">
        <v>577</v>
      </c>
      <c r="G443" s="208"/>
      <c r="H443" s="211">
        <v>22.55</v>
      </c>
      <c r="I443" s="212"/>
      <c r="J443" s="208"/>
      <c r="K443" s="208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166</v>
      </c>
      <c r="AU443" s="217" t="s">
        <v>152</v>
      </c>
      <c r="AV443" s="11" t="s">
        <v>152</v>
      </c>
      <c r="AW443" s="11" t="s">
        <v>35</v>
      </c>
      <c r="AX443" s="11" t="s">
        <v>72</v>
      </c>
      <c r="AY443" s="217" t="s">
        <v>144</v>
      </c>
    </row>
    <row r="444" spans="2:65" s="11" customFormat="1" ht="13.5">
      <c r="B444" s="207"/>
      <c r="C444" s="208"/>
      <c r="D444" s="204" t="s">
        <v>166</v>
      </c>
      <c r="E444" s="209" t="s">
        <v>21</v>
      </c>
      <c r="F444" s="210" t="s">
        <v>578</v>
      </c>
      <c r="G444" s="208"/>
      <c r="H444" s="211">
        <v>9.4499999999999993</v>
      </c>
      <c r="I444" s="212"/>
      <c r="J444" s="208"/>
      <c r="K444" s="208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166</v>
      </c>
      <c r="AU444" s="217" t="s">
        <v>152</v>
      </c>
      <c r="AV444" s="11" t="s">
        <v>152</v>
      </c>
      <c r="AW444" s="11" t="s">
        <v>35</v>
      </c>
      <c r="AX444" s="11" t="s">
        <v>72</v>
      </c>
      <c r="AY444" s="217" t="s">
        <v>144</v>
      </c>
    </row>
    <row r="445" spans="2:65" s="11" customFormat="1" ht="13.5">
      <c r="B445" s="207"/>
      <c r="C445" s="208"/>
      <c r="D445" s="204" t="s">
        <v>166</v>
      </c>
      <c r="E445" s="209" t="s">
        <v>21</v>
      </c>
      <c r="F445" s="210" t="s">
        <v>579</v>
      </c>
      <c r="G445" s="208"/>
      <c r="H445" s="211">
        <v>16.12</v>
      </c>
      <c r="I445" s="212"/>
      <c r="J445" s="208"/>
      <c r="K445" s="208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166</v>
      </c>
      <c r="AU445" s="217" t="s">
        <v>152</v>
      </c>
      <c r="AV445" s="11" t="s">
        <v>152</v>
      </c>
      <c r="AW445" s="11" t="s">
        <v>35</v>
      </c>
      <c r="AX445" s="11" t="s">
        <v>72</v>
      </c>
      <c r="AY445" s="217" t="s">
        <v>144</v>
      </c>
    </row>
    <row r="446" spans="2:65" s="13" customFormat="1" ht="13.5">
      <c r="B446" s="228"/>
      <c r="C446" s="229"/>
      <c r="D446" s="204" t="s">
        <v>166</v>
      </c>
      <c r="E446" s="230" t="s">
        <v>21</v>
      </c>
      <c r="F446" s="231" t="s">
        <v>169</v>
      </c>
      <c r="G446" s="229"/>
      <c r="H446" s="232">
        <v>48.12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AT446" s="238" t="s">
        <v>166</v>
      </c>
      <c r="AU446" s="238" t="s">
        <v>152</v>
      </c>
      <c r="AV446" s="13" t="s">
        <v>151</v>
      </c>
      <c r="AW446" s="13" t="s">
        <v>35</v>
      </c>
      <c r="AX446" s="13" t="s">
        <v>80</v>
      </c>
      <c r="AY446" s="238" t="s">
        <v>144</v>
      </c>
    </row>
    <row r="447" spans="2:65" s="1" customFormat="1" ht="25.5" customHeight="1">
      <c r="B447" s="41"/>
      <c r="C447" s="192" t="s">
        <v>580</v>
      </c>
      <c r="D447" s="192" t="s">
        <v>146</v>
      </c>
      <c r="E447" s="193" t="s">
        <v>581</v>
      </c>
      <c r="F447" s="194" t="s">
        <v>582</v>
      </c>
      <c r="G447" s="195" t="s">
        <v>163</v>
      </c>
      <c r="H447" s="196">
        <v>48.12</v>
      </c>
      <c r="I447" s="197"/>
      <c r="J447" s="198">
        <f>ROUND(I447*H447,2)</f>
        <v>0</v>
      </c>
      <c r="K447" s="194" t="s">
        <v>150</v>
      </c>
      <c r="L447" s="61"/>
      <c r="M447" s="199" t="s">
        <v>21</v>
      </c>
      <c r="N447" s="200" t="s">
        <v>44</v>
      </c>
      <c r="O447" s="42"/>
      <c r="P447" s="201">
        <f>O447*H447</f>
        <v>0</v>
      </c>
      <c r="Q447" s="201">
        <v>7.9000000000000008E-3</v>
      </c>
      <c r="R447" s="201">
        <f>Q447*H447</f>
        <v>0.38014800000000004</v>
      </c>
      <c r="S447" s="201">
        <v>0</v>
      </c>
      <c r="T447" s="202">
        <f>S447*H447</f>
        <v>0</v>
      </c>
      <c r="AR447" s="24" t="s">
        <v>151</v>
      </c>
      <c r="AT447" s="24" t="s">
        <v>146</v>
      </c>
      <c r="AU447" s="24" t="s">
        <v>152</v>
      </c>
      <c r="AY447" s="24" t="s">
        <v>144</v>
      </c>
      <c r="BE447" s="203">
        <f>IF(N447="základní",J447,0)</f>
        <v>0</v>
      </c>
      <c r="BF447" s="203">
        <f>IF(N447="snížená",J447,0)</f>
        <v>0</v>
      </c>
      <c r="BG447" s="203">
        <f>IF(N447="zákl. přenesená",J447,0)</f>
        <v>0</v>
      </c>
      <c r="BH447" s="203">
        <f>IF(N447="sníž. přenesená",J447,0)</f>
        <v>0</v>
      </c>
      <c r="BI447" s="203">
        <f>IF(N447="nulová",J447,0)</f>
        <v>0</v>
      </c>
      <c r="BJ447" s="24" t="s">
        <v>152</v>
      </c>
      <c r="BK447" s="203">
        <f>ROUND(I447*H447,2)</f>
        <v>0</v>
      </c>
      <c r="BL447" s="24" t="s">
        <v>151</v>
      </c>
      <c r="BM447" s="24" t="s">
        <v>583</v>
      </c>
    </row>
    <row r="448" spans="2:65" s="1" customFormat="1" ht="121.5">
      <c r="B448" s="41"/>
      <c r="C448" s="63"/>
      <c r="D448" s="204" t="s">
        <v>154</v>
      </c>
      <c r="E448" s="63"/>
      <c r="F448" s="205" t="s">
        <v>576</v>
      </c>
      <c r="G448" s="63"/>
      <c r="H448" s="63"/>
      <c r="I448" s="163"/>
      <c r="J448" s="63"/>
      <c r="K448" s="63"/>
      <c r="L448" s="61"/>
      <c r="M448" s="206"/>
      <c r="N448" s="42"/>
      <c r="O448" s="42"/>
      <c r="P448" s="42"/>
      <c r="Q448" s="42"/>
      <c r="R448" s="42"/>
      <c r="S448" s="42"/>
      <c r="T448" s="78"/>
      <c r="AT448" s="24" t="s">
        <v>154</v>
      </c>
      <c r="AU448" s="24" t="s">
        <v>152</v>
      </c>
    </row>
    <row r="449" spans="2:65" s="1" customFormat="1" ht="38.25" customHeight="1">
      <c r="B449" s="41"/>
      <c r="C449" s="192" t="s">
        <v>584</v>
      </c>
      <c r="D449" s="192" t="s">
        <v>146</v>
      </c>
      <c r="E449" s="193" t="s">
        <v>585</v>
      </c>
      <c r="F449" s="194" t="s">
        <v>586</v>
      </c>
      <c r="G449" s="195" t="s">
        <v>163</v>
      </c>
      <c r="H449" s="196">
        <v>238.67500000000001</v>
      </c>
      <c r="I449" s="197"/>
      <c r="J449" s="198">
        <f>ROUND(I449*H449,2)</f>
        <v>0</v>
      </c>
      <c r="K449" s="194" t="s">
        <v>150</v>
      </c>
      <c r="L449" s="61"/>
      <c r="M449" s="199" t="s">
        <v>21</v>
      </c>
      <c r="N449" s="200" t="s">
        <v>44</v>
      </c>
      <c r="O449" s="42"/>
      <c r="P449" s="201">
        <f>O449*H449</f>
        <v>0</v>
      </c>
      <c r="Q449" s="201">
        <v>1.8380000000000001E-2</v>
      </c>
      <c r="R449" s="201">
        <f>Q449*H449</f>
        <v>4.3868465000000008</v>
      </c>
      <c r="S449" s="201">
        <v>0</v>
      </c>
      <c r="T449" s="202">
        <f>S449*H449</f>
        <v>0</v>
      </c>
      <c r="AR449" s="24" t="s">
        <v>151</v>
      </c>
      <c r="AT449" s="24" t="s">
        <v>146</v>
      </c>
      <c r="AU449" s="24" t="s">
        <v>152</v>
      </c>
      <c r="AY449" s="24" t="s">
        <v>144</v>
      </c>
      <c r="BE449" s="203">
        <f>IF(N449="základní",J449,0)</f>
        <v>0</v>
      </c>
      <c r="BF449" s="203">
        <f>IF(N449="snížená",J449,0)</f>
        <v>0</v>
      </c>
      <c r="BG449" s="203">
        <f>IF(N449="zákl. přenesená",J449,0)</f>
        <v>0</v>
      </c>
      <c r="BH449" s="203">
        <f>IF(N449="sníž. přenesená",J449,0)</f>
        <v>0</v>
      </c>
      <c r="BI449" s="203">
        <f>IF(N449="nulová",J449,0)</f>
        <v>0</v>
      </c>
      <c r="BJ449" s="24" t="s">
        <v>152</v>
      </c>
      <c r="BK449" s="203">
        <f>ROUND(I449*H449,2)</f>
        <v>0</v>
      </c>
      <c r="BL449" s="24" t="s">
        <v>151</v>
      </c>
      <c r="BM449" s="24" t="s">
        <v>587</v>
      </c>
    </row>
    <row r="450" spans="2:65" s="1" customFormat="1" ht="121.5">
      <c r="B450" s="41"/>
      <c r="C450" s="63"/>
      <c r="D450" s="204" t="s">
        <v>154</v>
      </c>
      <c r="E450" s="63"/>
      <c r="F450" s="205" t="s">
        <v>576</v>
      </c>
      <c r="G450" s="63"/>
      <c r="H450" s="63"/>
      <c r="I450" s="163"/>
      <c r="J450" s="63"/>
      <c r="K450" s="63"/>
      <c r="L450" s="61"/>
      <c r="M450" s="206"/>
      <c r="N450" s="42"/>
      <c r="O450" s="42"/>
      <c r="P450" s="42"/>
      <c r="Q450" s="42"/>
      <c r="R450" s="42"/>
      <c r="S450" s="42"/>
      <c r="T450" s="78"/>
      <c r="AT450" s="24" t="s">
        <v>154</v>
      </c>
      <c r="AU450" s="24" t="s">
        <v>152</v>
      </c>
    </row>
    <row r="451" spans="2:65" s="11" customFormat="1" ht="13.5">
      <c r="B451" s="207"/>
      <c r="C451" s="208"/>
      <c r="D451" s="204" t="s">
        <v>166</v>
      </c>
      <c r="E451" s="209" t="s">
        <v>21</v>
      </c>
      <c r="F451" s="210" t="s">
        <v>588</v>
      </c>
      <c r="G451" s="208"/>
      <c r="H451" s="211">
        <v>107.625</v>
      </c>
      <c r="I451" s="212"/>
      <c r="J451" s="208"/>
      <c r="K451" s="208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166</v>
      </c>
      <c r="AU451" s="217" t="s">
        <v>152</v>
      </c>
      <c r="AV451" s="11" t="s">
        <v>152</v>
      </c>
      <c r="AW451" s="11" t="s">
        <v>35</v>
      </c>
      <c r="AX451" s="11" t="s">
        <v>72</v>
      </c>
      <c r="AY451" s="217" t="s">
        <v>144</v>
      </c>
    </row>
    <row r="452" spans="2:65" s="11" customFormat="1" ht="13.5">
      <c r="B452" s="207"/>
      <c r="C452" s="208"/>
      <c r="D452" s="204" t="s">
        <v>166</v>
      </c>
      <c r="E452" s="209" t="s">
        <v>21</v>
      </c>
      <c r="F452" s="210" t="s">
        <v>589</v>
      </c>
      <c r="G452" s="208"/>
      <c r="H452" s="211">
        <v>-8.9009999999999998</v>
      </c>
      <c r="I452" s="212"/>
      <c r="J452" s="208"/>
      <c r="K452" s="208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166</v>
      </c>
      <c r="AU452" s="217" t="s">
        <v>152</v>
      </c>
      <c r="AV452" s="11" t="s">
        <v>152</v>
      </c>
      <c r="AW452" s="11" t="s">
        <v>35</v>
      </c>
      <c r="AX452" s="11" t="s">
        <v>72</v>
      </c>
      <c r="AY452" s="217" t="s">
        <v>144</v>
      </c>
    </row>
    <row r="453" spans="2:65" s="11" customFormat="1" ht="13.5">
      <c r="B453" s="207"/>
      <c r="C453" s="208"/>
      <c r="D453" s="204" t="s">
        <v>166</v>
      </c>
      <c r="E453" s="209" t="s">
        <v>21</v>
      </c>
      <c r="F453" s="210" t="s">
        <v>590</v>
      </c>
      <c r="G453" s="208"/>
      <c r="H453" s="211">
        <v>72.36</v>
      </c>
      <c r="I453" s="212"/>
      <c r="J453" s="208"/>
      <c r="K453" s="208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166</v>
      </c>
      <c r="AU453" s="217" t="s">
        <v>152</v>
      </c>
      <c r="AV453" s="11" t="s">
        <v>152</v>
      </c>
      <c r="AW453" s="11" t="s">
        <v>35</v>
      </c>
      <c r="AX453" s="11" t="s">
        <v>72</v>
      </c>
      <c r="AY453" s="217" t="s">
        <v>144</v>
      </c>
    </row>
    <row r="454" spans="2:65" s="12" customFormat="1" ht="13.5">
      <c r="B454" s="218"/>
      <c r="C454" s="219"/>
      <c r="D454" s="204" t="s">
        <v>166</v>
      </c>
      <c r="E454" s="220" t="s">
        <v>21</v>
      </c>
      <c r="F454" s="221" t="s">
        <v>358</v>
      </c>
      <c r="G454" s="219"/>
      <c r="H454" s="220" t="s">
        <v>21</v>
      </c>
      <c r="I454" s="222"/>
      <c r="J454" s="219"/>
      <c r="K454" s="219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166</v>
      </c>
      <c r="AU454" s="227" t="s">
        <v>152</v>
      </c>
      <c r="AV454" s="12" t="s">
        <v>80</v>
      </c>
      <c r="AW454" s="12" t="s">
        <v>35</v>
      </c>
      <c r="AX454" s="12" t="s">
        <v>72</v>
      </c>
      <c r="AY454" s="227" t="s">
        <v>144</v>
      </c>
    </row>
    <row r="455" spans="2:65" s="11" customFormat="1" ht="13.5">
      <c r="B455" s="207"/>
      <c r="C455" s="208"/>
      <c r="D455" s="204" t="s">
        <v>166</v>
      </c>
      <c r="E455" s="209" t="s">
        <v>21</v>
      </c>
      <c r="F455" s="210" t="s">
        <v>591</v>
      </c>
      <c r="G455" s="208"/>
      <c r="H455" s="211">
        <v>31.86</v>
      </c>
      <c r="I455" s="212"/>
      <c r="J455" s="208"/>
      <c r="K455" s="208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166</v>
      </c>
      <c r="AU455" s="217" t="s">
        <v>152</v>
      </c>
      <c r="AV455" s="11" t="s">
        <v>152</v>
      </c>
      <c r="AW455" s="11" t="s">
        <v>35</v>
      </c>
      <c r="AX455" s="11" t="s">
        <v>72</v>
      </c>
      <c r="AY455" s="217" t="s">
        <v>144</v>
      </c>
    </row>
    <row r="456" spans="2:65" s="12" customFormat="1" ht="13.5">
      <c r="B456" s="218"/>
      <c r="C456" s="219"/>
      <c r="D456" s="204" t="s">
        <v>166</v>
      </c>
      <c r="E456" s="220" t="s">
        <v>21</v>
      </c>
      <c r="F456" s="221" t="s">
        <v>361</v>
      </c>
      <c r="G456" s="219"/>
      <c r="H456" s="220" t="s">
        <v>21</v>
      </c>
      <c r="I456" s="222"/>
      <c r="J456" s="219"/>
      <c r="K456" s="219"/>
      <c r="L456" s="223"/>
      <c r="M456" s="224"/>
      <c r="N456" s="225"/>
      <c r="O456" s="225"/>
      <c r="P456" s="225"/>
      <c r="Q456" s="225"/>
      <c r="R456" s="225"/>
      <c r="S456" s="225"/>
      <c r="T456" s="226"/>
      <c r="AT456" s="227" t="s">
        <v>166</v>
      </c>
      <c r="AU456" s="227" t="s">
        <v>152</v>
      </c>
      <c r="AV456" s="12" t="s">
        <v>80</v>
      </c>
      <c r="AW456" s="12" t="s">
        <v>35</v>
      </c>
      <c r="AX456" s="12" t="s">
        <v>72</v>
      </c>
      <c r="AY456" s="227" t="s">
        <v>144</v>
      </c>
    </row>
    <row r="457" spans="2:65" s="11" customFormat="1" ht="13.5">
      <c r="B457" s="207"/>
      <c r="C457" s="208"/>
      <c r="D457" s="204" t="s">
        <v>166</v>
      </c>
      <c r="E457" s="209" t="s">
        <v>21</v>
      </c>
      <c r="F457" s="210" t="s">
        <v>592</v>
      </c>
      <c r="G457" s="208"/>
      <c r="H457" s="211">
        <v>31.86</v>
      </c>
      <c r="I457" s="212"/>
      <c r="J457" s="208"/>
      <c r="K457" s="208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166</v>
      </c>
      <c r="AU457" s="217" t="s">
        <v>152</v>
      </c>
      <c r="AV457" s="11" t="s">
        <v>152</v>
      </c>
      <c r="AW457" s="11" t="s">
        <v>35</v>
      </c>
      <c r="AX457" s="11" t="s">
        <v>72</v>
      </c>
      <c r="AY457" s="217" t="s">
        <v>144</v>
      </c>
    </row>
    <row r="458" spans="2:65" s="12" customFormat="1" ht="13.5">
      <c r="B458" s="218"/>
      <c r="C458" s="219"/>
      <c r="D458" s="204" t="s">
        <v>166</v>
      </c>
      <c r="E458" s="220" t="s">
        <v>21</v>
      </c>
      <c r="F458" s="221" t="s">
        <v>364</v>
      </c>
      <c r="G458" s="219"/>
      <c r="H458" s="220" t="s">
        <v>21</v>
      </c>
      <c r="I458" s="222"/>
      <c r="J458" s="219"/>
      <c r="K458" s="219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166</v>
      </c>
      <c r="AU458" s="227" t="s">
        <v>152</v>
      </c>
      <c r="AV458" s="12" t="s">
        <v>80</v>
      </c>
      <c r="AW458" s="12" t="s">
        <v>35</v>
      </c>
      <c r="AX458" s="12" t="s">
        <v>72</v>
      </c>
      <c r="AY458" s="227" t="s">
        <v>144</v>
      </c>
    </row>
    <row r="459" spans="2:65" s="11" customFormat="1" ht="13.5">
      <c r="B459" s="207"/>
      <c r="C459" s="208"/>
      <c r="D459" s="204" t="s">
        <v>166</v>
      </c>
      <c r="E459" s="209" t="s">
        <v>21</v>
      </c>
      <c r="F459" s="210" t="s">
        <v>593</v>
      </c>
      <c r="G459" s="208"/>
      <c r="H459" s="211">
        <v>-18.260000000000002</v>
      </c>
      <c r="I459" s="212"/>
      <c r="J459" s="208"/>
      <c r="K459" s="208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166</v>
      </c>
      <c r="AU459" s="217" t="s">
        <v>152</v>
      </c>
      <c r="AV459" s="11" t="s">
        <v>152</v>
      </c>
      <c r="AW459" s="11" t="s">
        <v>35</v>
      </c>
      <c r="AX459" s="11" t="s">
        <v>72</v>
      </c>
      <c r="AY459" s="217" t="s">
        <v>144</v>
      </c>
    </row>
    <row r="460" spans="2:65" s="12" customFormat="1" ht="13.5">
      <c r="B460" s="218"/>
      <c r="C460" s="219"/>
      <c r="D460" s="204" t="s">
        <v>166</v>
      </c>
      <c r="E460" s="220" t="s">
        <v>21</v>
      </c>
      <c r="F460" s="221" t="s">
        <v>594</v>
      </c>
      <c r="G460" s="219"/>
      <c r="H460" s="220" t="s">
        <v>21</v>
      </c>
      <c r="I460" s="222"/>
      <c r="J460" s="219"/>
      <c r="K460" s="219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166</v>
      </c>
      <c r="AU460" s="227" t="s">
        <v>152</v>
      </c>
      <c r="AV460" s="12" t="s">
        <v>80</v>
      </c>
      <c r="AW460" s="12" t="s">
        <v>35</v>
      </c>
      <c r="AX460" s="12" t="s">
        <v>72</v>
      </c>
      <c r="AY460" s="227" t="s">
        <v>144</v>
      </c>
    </row>
    <row r="461" spans="2:65" s="11" customFormat="1" ht="13.5">
      <c r="B461" s="207"/>
      <c r="C461" s="208"/>
      <c r="D461" s="204" t="s">
        <v>166</v>
      </c>
      <c r="E461" s="209" t="s">
        <v>21</v>
      </c>
      <c r="F461" s="210" t="s">
        <v>595</v>
      </c>
      <c r="G461" s="208"/>
      <c r="H461" s="211">
        <v>10.62</v>
      </c>
      <c r="I461" s="212"/>
      <c r="J461" s="208"/>
      <c r="K461" s="208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166</v>
      </c>
      <c r="AU461" s="217" t="s">
        <v>152</v>
      </c>
      <c r="AV461" s="11" t="s">
        <v>152</v>
      </c>
      <c r="AW461" s="11" t="s">
        <v>35</v>
      </c>
      <c r="AX461" s="11" t="s">
        <v>72</v>
      </c>
      <c r="AY461" s="217" t="s">
        <v>144</v>
      </c>
    </row>
    <row r="462" spans="2:65" s="11" customFormat="1" ht="13.5">
      <c r="B462" s="207"/>
      <c r="C462" s="208"/>
      <c r="D462" s="204" t="s">
        <v>166</v>
      </c>
      <c r="E462" s="209" t="s">
        <v>21</v>
      </c>
      <c r="F462" s="210" t="s">
        <v>596</v>
      </c>
      <c r="G462" s="208"/>
      <c r="H462" s="211">
        <v>6.8159999999999998</v>
      </c>
      <c r="I462" s="212"/>
      <c r="J462" s="208"/>
      <c r="K462" s="208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166</v>
      </c>
      <c r="AU462" s="217" t="s">
        <v>152</v>
      </c>
      <c r="AV462" s="11" t="s">
        <v>152</v>
      </c>
      <c r="AW462" s="11" t="s">
        <v>35</v>
      </c>
      <c r="AX462" s="11" t="s">
        <v>72</v>
      </c>
      <c r="AY462" s="217" t="s">
        <v>144</v>
      </c>
    </row>
    <row r="463" spans="2:65" s="11" customFormat="1" ht="13.5">
      <c r="B463" s="207"/>
      <c r="C463" s="208"/>
      <c r="D463" s="204" t="s">
        <v>166</v>
      </c>
      <c r="E463" s="209" t="s">
        <v>21</v>
      </c>
      <c r="F463" s="210" t="s">
        <v>597</v>
      </c>
      <c r="G463" s="208"/>
      <c r="H463" s="211">
        <v>4.6950000000000003</v>
      </c>
      <c r="I463" s="212"/>
      <c r="J463" s="208"/>
      <c r="K463" s="208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166</v>
      </c>
      <c r="AU463" s="217" t="s">
        <v>152</v>
      </c>
      <c r="AV463" s="11" t="s">
        <v>152</v>
      </c>
      <c r="AW463" s="11" t="s">
        <v>35</v>
      </c>
      <c r="AX463" s="11" t="s">
        <v>72</v>
      </c>
      <c r="AY463" s="217" t="s">
        <v>144</v>
      </c>
    </row>
    <row r="464" spans="2:65" s="12" customFormat="1" ht="13.5">
      <c r="B464" s="218"/>
      <c r="C464" s="219"/>
      <c r="D464" s="204" t="s">
        <v>166</v>
      </c>
      <c r="E464" s="220" t="s">
        <v>21</v>
      </c>
      <c r="F464" s="221" t="s">
        <v>598</v>
      </c>
      <c r="G464" s="219"/>
      <c r="H464" s="220" t="s">
        <v>21</v>
      </c>
      <c r="I464" s="222"/>
      <c r="J464" s="219"/>
      <c r="K464" s="219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166</v>
      </c>
      <c r="AU464" s="227" t="s">
        <v>152</v>
      </c>
      <c r="AV464" s="12" t="s">
        <v>80</v>
      </c>
      <c r="AW464" s="12" t="s">
        <v>35</v>
      </c>
      <c r="AX464" s="12" t="s">
        <v>72</v>
      </c>
      <c r="AY464" s="227" t="s">
        <v>144</v>
      </c>
    </row>
    <row r="465" spans="2:65" s="13" customFormat="1" ht="13.5">
      <c r="B465" s="228"/>
      <c r="C465" s="229"/>
      <c r="D465" s="204" t="s">
        <v>166</v>
      </c>
      <c r="E465" s="230" t="s">
        <v>21</v>
      </c>
      <c r="F465" s="231" t="s">
        <v>169</v>
      </c>
      <c r="G465" s="229"/>
      <c r="H465" s="232">
        <v>238.67500000000001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166</v>
      </c>
      <c r="AU465" s="238" t="s">
        <v>152</v>
      </c>
      <c r="AV465" s="13" t="s">
        <v>151</v>
      </c>
      <c r="AW465" s="13" t="s">
        <v>35</v>
      </c>
      <c r="AX465" s="13" t="s">
        <v>80</v>
      </c>
      <c r="AY465" s="238" t="s">
        <v>144</v>
      </c>
    </row>
    <row r="466" spans="2:65" s="1" customFormat="1" ht="25.5" customHeight="1">
      <c r="B466" s="41"/>
      <c r="C466" s="192" t="s">
        <v>599</v>
      </c>
      <c r="D466" s="192" t="s">
        <v>146</v>
      </c>
      <c r="E466" s="193" t="s">
        <v>600</v>
      </c>
      <c r="F466" s="194" t="s">
        <v>601</v>
      </c>
      <c r="G466" s="195" t="s">
        <v>163</v>
      </c>
      <c r="H466" s="196">
        <v>238.67500000000001</v>
      </c>
      <c r="I466" s="197"/>
      <c r="J466" s="198">
        <f>ROUND(I466*H466,2)</f>
        <v>0</v>
      </c>
      <c r="K466" s="194" t="s">
        <v>150</v>
      </c>
      <c r="L466" s="61"/>
      <c r="M466" s="199" t="s">
        <v>21</v>
      </c>
      <c r="N466" s="200" t="s">
        <v>44</v>
      </c>
      <c r="O466" s="42"/>
      <c r="P466" s="201">
        <f>O466*H466</f>
        <v>0</v>
      </c>
      <c r="Q466" s="201">
        <v>7.9000000000000008E-3</v>
      </c>
      <c r="R466" s="201">
        <f>Q466*H466</f>
        <v>1.8855325000000003</v>
      </c>
      <c r="S466" s="201">
        <v>0</v>
      </c>
      <c r="T466" s="202">
        <f>S466*H466</f>
        <v>0</v>
      </c>
      <c r="AR466" s="24" t="s">
        <v>151</v>
      </c>
      <c r="AT466" s="24" t="s">
        <v>146</v>
      </c>
      <c r="AU466" s="24" t="s">
        <v>152</v>
      </c>
      <c r="AY466" s="24" t="s">
        <v>144</v>
      </c>
      <c r="BE466" s="203">
        <f>IF(N466="základní",J466,0)</f>
        <v>0</v>
      </c>
      <c r="BF466" s="203">
        <f>IF(N466="snížená",J466,0)</f>
        <v>0</v>
      </c>
      <c r="BG466" s="203">
        <f>IF(N466="zákl. přenesená",J466,0)</f>
        <v>0</v>
      </c>
      <c r="BH466" s="203">
        <f>IF(N466="sníž. přenesená",J466,0)</f>
        <v>0</v>
      </c>
      <c r="BI466" s="203">
        <f>IF(N466="nulová",J466,0)</f>
        <v>0</v>
      </c>
      <c r="BJ466" s="24" t="s">
        <v>152</v>
      </c>
      <c r="BK466" s="203">
        <f>ROUND(I466*H466,2)</f>
        <v>0</v>
      </c>
      <c r="BL466" s="24" t="s">
        <v>151</v>
      </c>
      <c r="BM466" s="24" t="s">
        <v>602</v>
      </c>
    </row>
    <row r="467" spans="2:65" s="1" customFormat="1" ht="121.5">
      <c r="B467" s="41"/>
      <c r="C467" s="63"/>
      <c r="D467" s="204" t="s">
        <v>154</v>
      </c>
      <c r="E467" s="63"/>
      <c r="F467" s="205" t="s">
        <v>576</v>
      </c>
      <c r="G467" s="63"/>
      <c r="H467" s="63"/>
      <c r="I467" s="163"/>
      <c r="J467" s="63"/>
      <c r="K467" s="63"/>
      <c r="L467" s="61"/>
      <c r="M467" s="206"/>
      <c r="N467" s="42"/>
      <c r="O467" s="42"/>
      <c r="P467" s="42"/>
      <c r="Q467" s="42"/>
      <c r="R467" s="42"/>
      <c r="S467" s="42"/>
      <c r="T467" s="78"/>
      <c r="AT467" s="24" t="s">
        <v>154</v>
      </c>
      <c r="AU467" s="24" t="s">
        <v>152</v>
      </c>
    </row>
    <row r="468" spans="2:65" s="11" customFormat="1" ht="13.5">
      <c r="B468" s="207"/>
      <c r="C468" s="208"/>
      <c r="D468" s="204" t="s">
        <v>166</v>
      </c>
      <c r="E468" s="209" t="s">
        <v>21</v>
      </c>
      <c r="F468" s="210" t="s">
        <v>603</v>
      </c>
      <c r="G468" s="208"/>
      <c r="H468" s="211">
        <v>238.67500000000001</v>
      </c>
      <c r="I468" s="212"/>
      <c r="J468" s="208"/>
      <c r="K468" s="208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166</v>
      </c>
      <c r="AU468" s="217" t="s">
        <v>152</v>
      </c>
      <c r="AV468" s="11" t="s">
        <v>152</v>
      </c>
      <c r="AW468" s="11" t="s">
        <v>35</v>
      </c>
      <c r="AX468" s="11" t="s">
        <v>72</v>
      </c>
      <c r="AY468" s="217" t="s">
        <v>144</v>
      </c>
    </row>
    <row r="469" spans="2:65" s="13" customFormat="1" ht="13.5">
      <c r="B469" s="228"/>
      <c r="C469" s="229"/>
      <c r="D469" s="204" t="s">
        <v>166</v>
      </c>
      <c r="E469" s="230" t="s">
        <v>21</v>
      </c>
      <c r="F469" s="231" t="s">
        <v>169</v>
      </c>
      <c r="G469" s="229"/>
      <c r="H469" s="232">
        <v>238.67500000000001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AT469" s="238" t="s">
        <v>166</v>
      </c>
      <c r="AU469" s="238" t="s">
        <v>152</v>
      </c>
      <c r="AV469" s="13" t="s">
        <v>151</v>
      </c>
      <c r="AW469" s="13" t="s">
        <v>35</v>
      </c>
      <c r="AX469" s="13" t="s">
        <v>80</v>
      </c>
      <c r="AY469" s="238" t="s">
        <v>144</v>
      </c>
    </row>
    <row r="470" spans="2:65" s="1" customFormat="1" ht="25.5" customHeight="1">
      <c r="B470" s="41"/>
      <c r="C470" s="192" t="s">
        <v>604</v>
      </c>
      <c r="D470" s="192" t="s">
        <v>146</v>
      </c>
      <c r="E470" s="193" t="s">
        <v>605</v>
      </c>
      <c r="F470" s="194" t="s">
        <v>606</v>
      </c>
      <c r="G470" s="195" t="s">
        <v>149</v>
      </c>
      <c r="H470" s="196">
        <v>3</v>
      </c>
      <c r="I470" s="197"/>
      <c r="J470" s="198">
        <f>ROUND(I470*H470,2)</f>
        <v>0</v>
      </c>
      <c r="K470" s="194" t="s">
        <v>150</v>
      </c>
      <c r="L470" s="61"/>
      <c r="M470" s="199" t="s">
        <v>21</v>
      </c>
      <c r="N470" s="200" t="s">
        <v>44</v>
      </c>
      <c r="O470" s="42"/>
      <c r="P470" s="201">
        <f>O470*H470</f>
        <v>0</v>
      </c>
      <c r="Q470" s="201">
        <v>0.1575</v>
      </c>
      <c r="R470" s="201">
        <f>Q470*H470</f>
        <v>0.47250000000000003</v>
      </c>
      <c r="S470" s="201">
        <v>0</v>
      </c>
      <c r="T470" s="202">
        <f>S470*H470</f>
        <v>0</v>
      </c>
      <c r="AR470" s="24" t="s">
        <v>151</v>
      </c>
      <c r="AT470" s="24" t="s">
        <v>146</v>
      </c>
      <c r="AU470" s="24" t="s">
        <v>152</v>
      </c>
      <c r="AY470" s="24" t="s">
        <v>144</v>
      </c>
      <c r="BE470" s="203">
        <f>IF(N470="základní",J470,0)</f>
        <v>0</v>
      </c>
      <c r="BF470" s="203">
        <f>IF(N470="snížená",J470,0)</f>
        <v>0</v>
      </c>
      <c r="BG470" s="203">
        <f>IF(N470="zákl. přenesená",J470,0)</f>
        <v>0</v>
      </c>
      <c r="BH470" s="203">
        <f>IF(N470="sníž. přenesená",J470,0)</f>
        <v>0</v>
      </c>
      <c r="BI470" s="203">
        <f>IF(N470="nulová",J470,0)</f>
        <v>0</v>
      </c>
      <c r="BJ470" s="24" t="s">
        <v>152</v>
      </c>
      <c r="BK470" s="203">
        <f>ROUND(I470*H470,2)</f>
        <v>0</v>
      </c>
      <c r="BL470" s="24" t="s">
        <v>151</v>
      </c>
      <c r="BM470" s="24" t="s">
        <v>607</v>
      </c>
    </row>
    <row r="471" spans="2:65" s="11" customFormat="1" ht="13.5">
      <c r="B471" s="207"/>
      <c r="C471" s="208"/>
      <c r="D471" s="204" t="s">
        <v>166</v>
      </c>
      <c r="E471" s="209" t="s">
        <v>21</v>
      </c>
      <c r="F471" s="210" t="s">
        <v>160</v>
      </c>
      <c r="G471" s="208"/>
      <c r="H471" s="211">
        <v>3</v>
      </c>
      <c r="I471" s="212"/>
      <c r="J471" s="208"/>
      <c r="K471" s="208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166</v>
      </c>
      <c r="AU471" s="217" t="s">
        <v>152</v>
      </c>
      <c r="AV471" s="11" t="s">
        <v>152</v>
      </c>
      <c r="AW471" s="11" t="s">
        <v>35</v>
      </c>
      <c r="AX471" s="11" t="s">
        <v>72</v>
      </c>
      <c r="AY471" s="217" t="s">
        <v>144</v>
      </c>
    </row>
    <row r="472" spans="2:65" s="12" customFormat="1" ht="13.5">
      <c r="B472" s="218"/>
      <c r="C472" s="219"/>
      <c r="D472" s="204" t="s">
        <v>166</v>
      </c>
      <c r="E472" s="220" t="s">
        <v>21</v>
      </c>
      <c r="F472" s="221" t="s">
        <v>608</v>
      </c>
      <c r="G472" s="219"/>
      <c r="H472" s="220" t="s">
        <v>21</v>
      </c>
      <c r="I472" s="222"/>
      <c r="J472" s="219"/>
      <c r="K472" s="219"/>
      <c r="L472" s="223"/>
      <c r="M472" s="224"/>
      <c r="N472" s="225"/>
      <c r="O472" s="225"/>
      <c r="P472" s="225"/>
      <c r="Q472" s="225"/>
      <c r="R472" s="225"/>
      <c r="S472" s="225"/>
      <c r="T472" s="226"/>
      <c r="AT472" s="227" t="s">
        <v>166</v>
      </c>
      <c r="AU472" s="227" t="s">
        <v>152</v>
      </c>
      <c r="AV472" s="12" t="s">
        <v>80</v>
      </c>
      <c r="AW472" s="12" t="s">
        <v>35</v>
      </c>
      <c r="AX472" s="12" t="s">
        <v>72</v>
      </c>
      <c r="AY472" s="227" t="s">
        <v>144</v>
      </c>
    </row>
    <row r="473" spans="2:65" s="13" customFormat="1" ht="13.5">
      <c r="B473" s="228"/>
      <c r="C473" s="229"/>
      <c r="D473" s="204" t="s">
        <v>166</v>
      </c>
      <c r="E473" s="230" t="s">
        <v>21</v>
      </c>
      <c r="F473" s="231" t="s">
        <v>169</v>
      </c>
      <c r="G473" s="229"/>
      <c r="H473" s="232">
        <v>3</v>
      </c>
      <c r="I473" s="233"/>
      <c r="J473" s="229"/>
      <c r="K473" s="229"/>
      <c r="L473" s="234"/>
      <c r="M473" s="235"/>
      <c r="N473" s="236"/>
      <c r="O473" s="236"/>
      <c r="P473" s="236"/>
      <c r="Q473" s="236"/>
      <c r="R473" s="236"/>
      <c r="S473" s="236"/>
      <c r="T473" s="237"/>
      <c r="AT473" s="238" t="s">
        <v>166</v>
      </c>
      <c r="AU473" s="238" t="s">
        <v>152</v>
      </c>
      <c r="AV473" s="13" t="s">
        <v>151</v>
      </c>
      <c r="AW473" s="13" t="s">
        <v>35</v>
      </c>
      <c r="AX473" s="13" t="s">
        <v>80</v>
      </c>
      <c r="AY473" s="238" t="s">
        <v>144</v>
      </c>
    </row>
    <row r="474" spans="2:65" s="1" customFormat="1" ht="25.5" customHeight="1">
      <c r="B474" s="41"/>
      <c r="C474" s="192" t="s">
        <v>609</v>
      </c>
      <c r="D474" s="192" t="s">
        <v>146</v>
      </c>
      <c r="E474" s="193" t="s">
        <v>610</v>
      </c>
      <c r="F474" s="194" t="s">
        <v>611</v>
      </c>
      <c r="G474" s="195" t="s">
        <v>163</v>
      </c>
      <c r="H474" s="196">
        <v>24.86</v>
      </c>
      <c r="I474" s="197"/>
      <c r="J474" s="198">
        <f>ROUND(I474*H474,2)</f>
        <v>0</v>
      </c>
      <c r="K474" s="194" t="s">
        <v>150</v>
      </c>
      <c r="L474" s="61"/>
      <c r="M474" s="199" t="s">
        <v>21</v>
      </c>
      <c r="N474" s="200" t="s">
        <v>44</v>
      </c>
      <c r="O474" s="42"/>
      <c r="P474" s="201">
        <f>O474*H474</f>
        <v>0</v>
      </c>
      <c r="Q474" s="201">
        <v>2.4000000000000001E-4</v>
      </c>
      <c r="R474" s="201">
        <f>Q474*H474</f>
        <v>5.9664000000000002E-3</v>
      </c>
      <c r="S474" s="201">
        <v>0</v>
      </c>
      <c r="T474" s="202">
        <f>S474*H474</f>
        <v>0</v>
      </c>
      <c r="AR474" s="24" t="s">
        <v>151</v>
      </c>
      <c r="AT474" s="24" t="s">
        <v>146</v>
      </c>
      <c r="AU474" s="24" t="s">
        <v>152</v>
      </c>
      <c r="AY474" s="24" t="s">
        <v>144</v>
      </c>
      <c r="BE474" s="203">
        <f>IF(N474="základní",J474,0)</f>
        <v>0</v>
      </c>
      <c r="BF474" s="203">
        <f>IF(N474="snížená",J474,0)</f>
        <v>0</v>
      </c>
      <c r="BG474" s="203">
        <f>IF(N474="zákl. přenesená",J474,0)</f>
        <v>0</v>
      </c>
      <c r="BH474" s="203">
        <f>IF(N474="sníž. přenesená",J474,0)</f>
        <v>0</v>
      </c>
      <c r="BI474" s="203">
        <f>IF(N474="nulová",J474,0)</f>
        <v>0</v>
      </c>
      <c r="BJ474" s="24" t="s">
        <v>152</v>
      </c>
      <c r="BK474" s="203">
        <f>ROUND(I474*H474,2)</f>
        <v>0</v>
      </c>
      <c r="BL474" s="24" t="s">
        <v>151</v>
      </c>
      <c r="BM474" s="24" t="s">
        <v>612</v>
      </c>
    </row>
    <row r="475" spans="2:65" s="1" customFormat="1" ht="94.5">
      <c r="B475" s="41"/>
      <c r="C475" s="63"/>
      <c r="D475" s="204" t="s">
        <v>154</v>
      </c>
      <c r="E475" s="63"/>
      <c r="F475" s="205" t="s">
        <v>613</v>
      </c>
      <c r="G475" s="63"/>
      <c r="H475" s="63"/>
      <c r="I475" s="163"/>
      <c r="J475" s="63"/>
      <c r="K475" s="63"/>
      <c r="L475" s="61"/>
      <c r="M475" s="206"/>
      <c r="N475" s="42"/>
      <c r="O475" s="42"/>
      <c r="P475" s="42"/>
      <c r="Q475" s="42"/>
      <c r="R475" s="42"/>
      <c r="S475" s="42"/>
      <c r="T475" s="78"/>
      <c r="AT475" s="24" t="s">
        <v>154</v>
      </c>
      <c r="AU475" s="24" t="s">
        <v>152</v>
      </c>
    </row>
    <row r="476" spans="2:65" s="11" customFormat="1" ht="13.5">
      <c r="B476" s="207"/>
      <c r="C476" s="208"/>
      <c r="D476" s="204" t="s">
        <v>166</v>
      </c>
      <c r="E476" s="209" t="s">
        <v>21</v>
      </c>
      <c r="F476" s="210" t="s">
        <v>614</v>
      </c>
      <c r="G476" s="208"/>
      <c r="H476" s="211">
        <v>24.86</v>
      </c>
      <c r="I476" s="212"/>
      <c r="J476" s="208"/>
      <c r="K476" s="208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166</v>
      </c>
      <c r="AU476" s="217" t="s">
        <v>152</v>
      </c>
      <c r="AV476" s="11" t="s">
        <v>152</v>
      </c>
      <c r="AW476" s="11" t="s">
        <v>35</v>
      </c>
      <c r="AX476" s="11" t="s">
        <v>72</v>
      </c>
      <c r="AY476" s="217" t="s">
        <v>144</v>
      </c>
    </row>
    <row r="477" spans="2:65" s="13" customFormat="1" ht="13.5">
      <c r="B477" s="228"/>
      <c r="C477" s="229"/>
      <c r="D477" s="204" t="s">
        <v>166</v>
      </c>
      <c r="E477" s="230" t="s">
        <v>21</v>
      </c>
      <c r="F477" s="231" t="s">
        <v>169</v>
      </c>
      <c r="G477" s="229"/>
      <c r="H477" s="232">
        <v>24.86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166</v>
      </c>
      <c r="AU477" s="238" t="s">
        <v>152</v>
      </c>
      <c r="AV477" s="13" t="s">
        <v>151</v>
      </c>
      <c r="AW477" s="13" t="s">
        <v>35</v>
      </c>
      <c r="AX477" s="13" t="s">
        <v>80</v>
      </c>
      <c r="AY477" s="238" t="s">
        <v>144</v>
      </c>
    </row>
    <row r="478" spans="2:65" s="1" customFormat="1" ht="25.5" customHeight="1">
      <c r="B478" s="41"/>
      <c r="C478" s="192" t="s">
        <v>615</v>
      </c>
      <c r="D478" s="192" t="s">
        <v>146</v>
      </c>
      <c r="E478" s="193" t="s">
        <v>616</v>
      </c>
      <c r="F478" s="194" t="s">
        <v>617</v>
      </c>
      <c r="G478" s="195" t="s">
        <v>176</v>
      </c>
      <c r="H478" s="196">
        <v>18</v>
      </c>
      <c r="I478" s="197"/>
      <c r="J478" s="198">
        <f>ROUND(I478*H478,2)</f>
        <v>0</v>
      </c>
      <c r="K478" s="194" t="s">
        <v>150</v>
      </c>
      <c r="L478" s="61"/>
      <c r="M478" s="199" t="s">
        <v>21</v>
      </c>
      <c r="N478" s="200" t="s">
        <v>44</v>
      </c>
      <c r="O478" s="42"/>
      <c r="P478" s="201">
        <f>O478*H478</f>
        <v>0</v>
      </c>
      <c r="Q478" s="201">
        <v>0</v>
      </c>
      <c r="R478" s="201">
        <f>Q478*H478</f>
        <v>0</v>
      </c>
      <c r="S478" s="201">
        <v>0</v>
      </c>
      <c r="T478" s="202">
        <f>S478*H478</f>
        <v>0</v>
      </c>
      <c r="AR478" s="24" t="s">
        <v>151</v>
      </c>
      <c r="AT478" s="24" t="s">
        <v>146</v>
      </c>
      <c r="AU478" s="24" t="s">
        <v>152</v>
      </c>
      <c r="AY478" s="24" t="s">
        <v>144</v>
      </c>
      <c r="BE478" s="203">
        <f>IF(N478="základní",J478,0)</f>
        <v>0</v>
      </c>
      <c r="BF478" s="203">
        <f>IF(N478="snížená",J478,0)</f>
        <v>0</v>
      </c>
      <c r="BG478" s="203">
        <f>IF(N478="zákl. přenesená",J478,0)</f>
        <v>0</v>
      </c>
      <c r="BH478" s="203">
        <f>IF(N478="sníž. přenesená",J478,0)</f>
        <v>0</v>
      </c>
      <c r="BI478" s="203">
        <f>IF(N478="nulová",J478,0)</f>
        <v>0</v>
      </c>
      <c r="BJ478" s="24" t="s">
        <v>152</v>
      </c>
      <c r="BK478" s="203">
        <f>ROUND(I478*H478,2)</f>
        <v>0</v>
      </c>
      <c r="BL478" s="24" t="s">
        <v>151</v>
      </c>
      <c r="BM478" s="24" t="s">
        <v>618</v>
      </c>
    </row>
    <row r="479" spans="2:65" s="1" customFormat="1" ht="108">
      <c r="B479" s="41"/>
      <c r="C479" s="63"/>
      <c r="D479" s="204" t="s">
        <v>154</v>
      </c>
      <c r="E479" s="63"/>
      <c r="F479" s="205" t="s">
        <v>619</v>
      </c>
      <c r="G479" s="63"/>
      <c r="H479" s="63"/>
      <c r="I479" s="163"/>
      <c r="J479" s="63"/>
      <c r="K479" s="63"/>
      <c r="L479" s="61"/>
      <c r="M479" s="206"/>
      <c r="N479" s="42"/>
      <c r="O479" s="42"/>
      <c r="P479" s="42"/>
      <c r="Q479" s="42"/>
      <c r="R479" s="42"/>
      <c r="S479" s="42"/>
      <c r="T479" s="78"/>
      <c r="AT479" s="24" t="s">
        <v>154</v>
      </c>
      <c r="AU479" s="24" t="s">
        <v>152</v>
      </c>
    </row>
    <row r="480" spans="2:65" s="11" customFormat="1" ht="13.5">
      <c r="B480" s="207"/>
      <c r="C480" s="208"/>
      <c r="D480" s="204" t="s">
        <v>166</v>
      </c>
      <c r="E480" s="209" t="s">
        <v>21</v>
      </c>
      <c r="F480" s="210" t="s">
        <v>250</v>
      </c>
      <c r="G480" s="208"/>
      <c r="H480" s="211">
        <v>18</v>
      </c>
      <c r="I480" s="212"/>
      <c r="J480" s="208"/>
      <c r="K480" s="208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166</v>
      </c>
      <c r="AU480" s="217" t="s">
        <v>152</v>
      </c>
      <c r="AV480" s="11" t="s">
        <v>152</v>
      </c>
      <c r="AW480" s="11" t="s">
        <v>35</v>
      </c>
      <c r="AX480" s="11" t="s">
        <v>72</v>
      </c>
      <c r="AY480" s="217" t="s">
        <v>144</v>
      </c>
    </row>
    <row r="481" spans="2:65" s="13" customFormat="1" ht="13.5">
      <c r="B481" s="228"/>
      <c r="C481" s="229"/>
      <c r="D481" s="204" t="s">
        <v>166</v>
      </c>
      <c r="E481" s="230" t="s">
        <v>21</v>
      </c>
      <c r="F481" s="231" t="s">
        <v>169</v>
      </c>
      <c r="G481" s="229"/>
      <c r="H481" s="232">
        <v>18</v>
      </c>
      <c r="I481" s="233"/>
      <c r="J481" s="229"/>
      <c r="K481" s="229"/>
      <c r="L481" s="234"/>
      <c r="M481" s="235"/>
      <c r="N481" s="236"/>
      <c r="O481" s="236"/>
      <c r="P481" s="236"/>
      <c r="Q481" s="236"/>
      <c r="R481" s="236"/>
      <c r="S481" s="236"/>
      <c r="T481" s="237"/>
      <c r="AT481" s="238" t="s">
        <v>166</v>
      </c>
      <c r="AU481" s="238" t="s">
        <v>152</v>
      </c>
      <c r="AV481" s="13" t="s">
        <v>151</v>
      </c>
      <c r="AW481" s="13" t="s">
        <v>35</v>
      </c>
      <c r="AX481" s="13" t="s">
        <v>80</v>
      </c>
      <c r="AY481" s="238" t="s">
        <v>144</v>
      </c>
    </row>
    <row r="482" spans="2:65" s="1" customFormat="1" ht="16.5" customHeight="1">
      <c r="B482" s="41"/>
      <c r="C482" s="251" t="s">
        <v>620</v>
      </c>
      <c r="D482" s="251" t="s">
        <v>283</v>
      </c>
      <c r="E482" s="252" t="s">
        <v>621</v>
      </c>
      <c r="F482" s="253" t="s">
        <v>622</v>
      </c>
      <c r="G482" s="254" t="s">
        <v>176</v>
      </c>
      <c r="H482" s="255">
        <v>18.899999999999999</v>
      </c>
      <c r="I482" s="256"/>
      <c r="J482" s="257">
        <f>ROUND(I482*H482,2)</f>
        <v>0</v>
      </c>
      <c r="K482" s="253" t="s">
        <v>150</v>
      </c>
      <c r="L482" s="258"/>
      <c r="M482" s="259" t="s">
        <v>21</v>
      </c>
      <c r="N482" s="260" t="s">
        <v>44</v>
      </c>
      <c r="O482" s="42"/>
      <c r="P482" s="201">
        <f>O482*H482</f>
        <v>0</v>
      </c>
      <c r="Q482" s="201">
        <v>5.0000000000000001E-4</v>
      </c>
      <c r="R482" s="201">
        <f>Q482*H482</f>
        <v>9.4500000000000001E-3</v>
      </c>
      <c r="S482" s="201">
        <v>0</v>
      </c>
      <c r="T482" s="202">
        <f>S482*H482</f>
        <v>0</v>
      </c>
      <c r="AR482" s="24" t="s">
        <v>192</v>
      </c>
      <c r="AT482" s="24" t="s">
        <v>283</v>
      </c>
      <c r="AU482" s="24" t="s">
        <v>152</v>
      </c>
      <c r="AY482" s="24" t="s">
        <v>144</v>
      </c>
      <c r="BE482" s="203">
        <f>IF(N482="základní",J482,0)</f>
        <v>0</v>
      </c>
      <c r="BF482" s="203">
        <f>IF(N482="snížená",J482,0)</f>
        <v>0</v>
      </c>
      <c r="BG482" s="203">
        <f>IF(N482="zákl. přenesená",J482,0)</f>
        <v>0</v>
      </c>
      <c r="BH482" s="203">
        <f>IF(N482="sníž. přenesená",J482,0)</f>
        <v>0</v>
      </c>
      <c r="BI482" s="203">
        <f>IF(N482="nulová",J482,0)</f>
        <v>0</v>
      </c>
      <c r="BJ482" s="24" t="s">
        <v>152</v>
      </c>
      <c r="BK482" s="203">
        <f>ROUND(I482*H482,2)</f>
        <v>0</v>
      </c>
      <c r="BL482" s="24" t="s">
        <v>151</v>
      </c>
      <c r="BM482" s="24" t="s">
        <v>623</v>
      </c>
    </row>
    <row r="483" spans="2:65" s="11" customFormat="1" ht="13.5">
      <c r="B483" s="207"/>
      <c r="C483" s="208"/>
      <c r="D483" s="204" t="s">
        <v>166</v>
      </c>
      <c r="E483" s="208"/>
      <c r="F483" s="210" t="s">
        <v>624</v>
      </c>
      <c r="G483" s="208"/>
      <c r="H483" s="211">
        <v>18.899999999999999</v>
      </c>
      <c r="I483" s="212"/>
      <c r="J483" s="208"/>
      <c r="K483" s="208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166</v>
      </c>
      <c r="AU483" s="217" t="s">
        <v>152</v>
      </c>
      <c r="AV483" s="11" t="s">
        <v>152</v>
      </c>
      <c r="AW483" s="11" t="s">
        <v>6</v>
      </c>
      <c r="AX483" s="11" t="s">
        <v>80</v>
      </c>
      <c r="AY483" s="217" t="s">
        <v>144</v>
      </c>
    </row>
    <row r="484" spans="2:65" s="1" customFormat="1" ht="25.5" customHeight="1">
      <c r="B484" s="41"/>
      <c r="C484" s="192" t="s">
        <v>625</v>
      </c>
      <c r="D484" s="192" t="s">
        <v>146</v>
      </c>
      <c r="E484" s="193" t="s">
        <v>626</v>
      </c>
      <c r="F484" s="194" t="s">
        <v>627</v>
      </c>
      <c r="G484" s="195" t="s">
        <v>163</v>
      </c>
      <c r="H484" s="196">
        <v>6.87</v>
      </c>
      <c r="I484" s="197"/>
      <c r="J484" s="198">
        <f>ROUND(I484*H484,2)</f>
        <v>0</v>
      </c>
      <c r="K484" s="194" t="s">
        <v>150</v>
      </c>
      <c r="L484" s="61"/>
      <c r="M484" s="199" t="s">
        <v>21</v>
      </c>
      <c r="N484" s="200" t="s">
        <v>44</v>
      </c>
      <c r="O484" s="42"/>
      <c r="P484" s="201">
        <f>O484*H484</f>
        <v>0</v>
      </c>
      <c r="Q484" s="201">
        <v>2.3630000000000002E-2</v>
      </c>
      <c r="R484" s="201">
        <f>Q484*H484</f>
        <v>0.16233810000000001</v>
      </c>
      <c r="S484" s="201">
        <v>0</v>
      </c>
      <c r="T484" s="202">
        <f>S484*H484</f>
        <v>0</v>
      </c>
      <c r="AR484" s="24" t="s">
        <v>151</v>
      </c>
      <c r="AT484" s="24" t="s">
        <v>146</v>
      </c>
      <c r="AU484" s="24" t="s">
        <v>152</v>
      </c>
      <c r="AY484" s="24" t="s">
        <v>144</v>
      </c>
      <c r="BE484" s="203">
        <f>IF(N484="základní",J484,0)</f>
        <v>0</v>
      </c>
      <c r="BF484" s="203">
        <f>IF(N484="snížená",J484,0)</f>
        <v>0</v>
      </c>
      <c r="BG484" s="203">
        <f>IF(N484="zákl. přenesená",J484,0)</f>
        <v>0</v>
      </c>
      <c r="BH484" s="203">
        <f>IF(N484="sníž. přenesená",J484,0)</f>
        <v>0</v>
      </c>
      <c r="BI484" s="203">
        <f>IF(N484="nulová",J484,0)</f>
        <v>0</v>
      </c>
      <c r="BJ484" s="24" t="s">
        <v>152</v>
      </c>
      <c r="BK484" s="203">
        <f>ROUND(I484*H484,2)</f>
        <v>0</v>
      </c>
      <c r="BL484" s="24" t="s">
        <v>151</v>
      </c>
      <c r="BM484" s="24" t="s">
        <v>628</v>
      </c>
    </row>
    <row r="485" spans="2:65" s="1" customFormat="1" ht="81">
      <c r="B485" s="41"/>
      <c r="C485" s="63"/>
      <c r="D485" s="204" t="s">
        <v>154</v>
      </c>
      <c r="E485" s="63"/>
      <c r="F485" s="205" t="s">
        <v>629</v>
      </c>
      <c r="G485" s="63"/>
      <c r="H485" s="63"/>
      <c r="I485" s="163"/>
      <c r="J485" s="63"/>
      <c r="K485" s="63"/>
      <c r="L485" s="61"/>
      <c r="M485" s="206"/>
      <c r="N485" s="42"/>
      <c r="O485" s="42"/>
      <c r="P485" s="42"/>
      <c r="Q485" s="42"/>
      <c r="R485" s="42"/>
      <c r="S485" s="42"/>
      <c r="T485" s="78"/>
      <c r="AT485" s="24" t="s">
        <v>154</v>
      </c>
      <c r="AU485" s="24" t="s">
        <v>152</v>
      </c>
    </row>
    <row r="486" spans="2:65" s="11" customFormat="1" ht="13.5">
      <c r="B486" s="207"/>
      <c r="C486" s="208"/>
      <c r="D486" s="204" t="s">
        <v>166</v>
      </c>
      <c r="E486" s="209" t="s">
        <v>21</v>
      </c>
      <c r="F486" s="210" t="s">
        <v>630</v>
      </c>
      <c r="G486" s="208"/>
      <c r="H486" s="211">
        <v>6.87</v>
      </c>
      <c r="I486" s="212"/>
      <c r="J486" s="208"/>
      <c r="K486" s="208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166</v>
      </c>
      <c r="AU486" s="217" t="s">
        <v>152</v>
      </c>
      <c r="AV486" s="11" t="s">
        <v>152</v>
      </c>
      <c r="AW486" s="11" t="s">
        <v>35</v>
      </c>
      <c r="AX486" s="11" t="s">
        <v>72</v>
      </c>
      <c r="AY486" s="217" t="s">
        <v>144</v>
      </c>
    </row>
    <row r="487" spans="2:65" s="12" customFormat="1" ht="13.5">
      <c r="B487" s="218"/>
      <c r="C487" s="219"/>
      <c r="D487" s="204" t="s">
        <v>166</v>
      </c>
      <c r="E487" s="220" t="s">
        <v>21</v>
      </c>
      <c r="F487" s="221" t="s">
        <v>631</v>
      </c>
      <c r="G487" s="219"/>
      <c r="H487" s="220" t="s">
        <v>21</v>
      </c>
      <c r="I487" s="222"/>
      <c r="J487" s="219"/>
      <c r="K487" s="219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166</v>
      </c>
      <c r="AU487" s="227" t="s">
        <v>152</v>
      </c>
      <c r="AV487" s="12" t="s">
        <v>80</v>
      </c>
      <c r="AW487" s="12" t="s">
        <v>35</v>
      </c>
      <c r="AX487" s="12" t="s">
        <v>72</v>
      </c>
      <c r="AY487" s="227" t="s">
        <v>144</v>
      </c>
    </row>
    <row r="488" spans="2:65" s="13" customFormat="1" ht="13.5">
      <c r="B488" s="228"/>
      <c r="C488" s="229"/>
      <c r="D488" s="204" t="s">
        <v>166</v>
      </c>
      <c r="E488" s="230" t="s">
        <v>21</v>
      </c>
      <c r="F488" s="231" t="s">
        <v>169</v>
      </c>
      <c r="G488" s="229"/>
      <c r="H488" s="232">
        <v>6.87</v>
      </c>
      <c r="I488" s="233"/>
      <c r="J488" s="229"/>
      <c r="K488" s="229"/>
      <c r="L488" s="234"/>
      <c r="M488" s="235"/>
      <c r="N488" s="236"/>
      <c r="O488" s="236"/>
      <c r="P488" s="236"/>
      <c r="Q488" s="236"/>
      <c r="R488" s="236"/>
      <c r="S488" s="236"/>
      <c r="T488" s="237"/>
      <c r="AT488" s="238" t="s">
        <v>166</v>
      </c>
      <c r="AU488" s="238" t="s">
        <v>152</v>
      </c>
      <c r="AV488" s="13" t="s">
        <v>151</v>
      </c>
      <c r="AW488" s="13" t="s">
        <v>35</v>
      </c>
      <c r="AX488" s="13" t="s">
        <v>80</v>
      </c>
      <c r="AY488" s="238" t="s">
        <v>144</v>
      </c>
    </row>
    <row r="489" spans="2:65" s="1" customFormat="1" ht="25.5" customHeight="1">
      <c r="B489" s="41"/>
      <c r="C489" s="192" t="s">
        <v>632</v>
      </c>
      <c r="D489" s="192" t="s">
        <v>146</v>
      </c>
      <c r="E489" s="193" t="s">
        <v>633</v>
      </c>
      <c r="F489" s="194" t="s">
        <v>634</v>
      </c>
      <c r="G489" s="195" t="s">
        <v>163</v>
      </c>
      <c r="H489" s="196">
        <v>4.2699999999999996</v>
      </c>
      <c r="I489" s="197"/>
      <c r="J489" s="198">
        <f>ROUND(I489*H489,2)</f>
        <v>0</v>
      </c>
      <c r="K489" s="194" t="s">
        <v>150</v>
      </c>
      <c r="L489" s="61"/>
      <c r="M489" s="199" t="s">
        <v>21</v>
      </c>
      <c r="N489" s="200" t="s">
        <v>44</v>
      </c>
      <c r="O489" s="42"/>
      <c r="P489" s="201">
        <f>O489*H489</f>
        <v>0</v>
      </c>
      <c r="Q489" s="201">
        <v>2.3099999999999999E-2</v>
      </c>
      <c r="R489" s="201">
        <f>Q489*H489</f>
        <v>9.8636999999999989E-2</v>
      </c>
      <c r="S489" s="201">
        <v>0</v>
      </c>
      <c r="T489" s="202">
        <f>S489*H489</f>
        <v>0</v>
      </c>
      <c r="AR489" s="24" t="s">
        <v>151</v>
      </c>
      <c r="AT489" s="24" t="s">
        <v>146</v>
      </c>
      <c r="AU489" s="24" t="s">
        <v>152</v>
      </c>
      <c r="AY489" s="24" t="s">
        <v>144</v>
      </c>
      <c r="BE489" s="203">
        <f>IF(N489="základní",J489,0)</f>
        <v>0</v>
      </c>
      <c r="BF489" s="203">
        <f>IF(N489="snížená",J489,0)</f>
        <v>0</v>
      </c>
      <c r="BG489" s="203">
        <f>IF(N489="zákl. přenesená",J489,0)</f>
        <v>0</v>
      </c>
      <c r="BH489" s="203">
        <f>IF(N489="sníž. přenesená",J489,0)</f>
        <v>0</v>
      </c>
      <c r="BI489" s="203">
        <f>IF(N489="nulová",J489,0)</f>
        <v>0</v>
      </c>
      <c r="BJ489" s="24" t="s">
        <v>152</v>
      </c>
      <c r="BK489" s="203">
        <f>ROUND(I489*H489,2)</f>
        <v>0</v>
      </c>
      <c r="BL489" s="24" t="s">
        <v>151</v>
      </c>
      <c r="BM489" s="24" t="s">
        <v>635</v>
      </c>
    </row>
    <row r="490" spans="2:65" s="1" customFormat="1" ht="81">
      <c r="B490" s="41"/>
      <c r="C490" s="63"/>
      <c r="D490" s="204" t="s">
        <v>154</v>
      </c>
      <c r="E490" s="63"/>
      <c r="F490" s="205" t="s">
        <v>629</v>
      </c>
      <c r="G490" s="63"/>
      <c r="H490" s="63"/>
      <c r="I490" s="163"/>
      <c r="J490" s="63"/>
      <c r="K490" s="63"/>
      <c r="L490" s="61"/>
      <c r="M490" s="206"/>
      <c r="N490" s="42"/>
      <c r="O490" s="42"/>
      <c r="P490" s="42"/>
      <c r="Q490" s="42"/>
      <c r="R490" s="42"/>
      <c r="S490" s="42"/>
      <c r="T490" s="78"/>
      <c r="AT490" s="24" t="s">
        <v>154</v>
      </c>
      <c r="AU490" s="24" t="s">
        <v>152</v>
      </c>
    </row>
    <row r="491" spans="2:65" s="12" customFormat="1" ht="13.5">
      <c r="B491" s="218"/>
      <c r="C491" s="219"/>
      <c r="D491" s="204" t="s">
        <v>166</v>
      </c>
      <c r="E491" s="220" t="s">
        <v>21</v>
      </c>
      <c r="F491" s="221" t="s">
        <v>636</v>
      </c>
      <c r="G491" s="219"/>
      <c r="H491" s="220" t="s">
        <v>21</v>
      </c>
      <c r="I491" s="222"/>
      <c r="J491" s="219"/>
      <c r="K491" s="219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166</v>
      </c>
      <c r="AU491" s="227" t="s">
        <v>152</v>
      </c>
      <c r="AV491" s="12" t="s">
        <v>80</v>
      </c>
      <c r="AW491" s="12" t="s">
        <v>35</v>
      </c>
      <c r="AX491" s="12" t="s">
        <v>72</v>
      </c>
      <c r="AY491" s="227" t="s">
        <v>144</v>
      </c>
    </row>
    <row r="492" spans="2:65" s="11" customFormat="1" ht="13.5">
      <c r="B492" s="207"/>
      <c r="C492" s="208"/>
      <c r="D492" s="204" t="s">
        <v>166</v>
      </c>
      <c r="E492" s="209" t="s">
        <v>21</v>
      </c>
      <c r="F492" s="210" t="s">
        <v>637</v>
      </c>
      <c r="G492" s="208"/>
      <c r="H492" s="211">
        <v>1.26</v>
      </c>
      <c r="I492" s="212"/>
      <c r="J492" s="208"/>
      <c r="K492" s="208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166</v>
      </c>
      <c r="AU492" s="217" t="s">
        <v>152</v>
      </c>
      <c r="AV492" s="11" t="s">
        <v>152</v>
      </c>
      <c r="AW492" s="11" t="s">
        <v>35</v>
      </c>
      <c r="AX492" s="11" t="s">
        <v>72</v>
      </c>
      <c r="AY492" s="217" t="s">
        <v>144</v>
      </c>
    </row>
    <row r="493" spans="2:65" s="11" customFormat="1" ht="13.5">
      <c r="B493" s="207"/>
      <c r="C493" s="208"/>
      <c r="D493" s="204" t="s">
        <v>166</v>
      </c>
      <c r="E493" s="209" t="s">
        <v>21</v>
      </c>
      <c r="F493" s="210" t="s">
        <v>638</v>
      </c>
      <c r="G493" s="208"/>
      <c r="H493" s="211">
        <v>1.53</v>
      </c>
      <c r="I493" s="212"/>
      <c r="J493" s="208"/>
      <c r="K493" s="208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166</v>
      </c>
      <c r="AU493" s="217" t="s">
        <v>152</v>
      </c>
      <c r="AV493" s="11" t="s">
        <v>152</v>
      </c>
      <c r="AW493" s="11" t="s">
        <v>35</v>
      </c>
      <c r="AX493" s="11" t="s">
        <v>72</v>
      </c>
      <c r="AY493" s="217" t="s">
        <v>144</v>
      </c>
    </row>
    <row r="494" spans="2:65" s="11" customFormat="1" ht="13.5">
      <c r="B494" s="207"/>
      <c r="C494" s="208"/>
      <c r="D494" s="204" t="s">
        <v>166</v>
      </c>
      <c r="E494" s="209" t="s">
        <v>21</v>
      </c>
      <c r="F494" s="210" t="s">
        <v>639</v>
      </c>
      <c r="G494" s="208"/>
      <c r="H494" s="211">
        <v>1.48</v>
      </c>
      <c r="I494" s="212"/>
      <c r="J494" s="208"/>
      <c r="K494" s="208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166</v>
      </c>
      <c r="AU494" s="217" t="s">
        <v>152</v>
      </c>
      <c r="AV494" s="11" t="s">
        <v>152</v>
      </c>
      <c r="AW494" s="11" t="s">
        <v>35</v>
      </c>
      <c r="AX494" s="11" t="s">
        <v>72</v>
      </c>
      <c r="AY494" s="217" t="s">
        <v>144</v>
      </c>
    </row>
    <row r="495" spans="2:65" s="13" customFormat="1" ht="13.5">
      <c r="B495" s="228"/>
      <c r="C495" s="229"/>
      <c r="D495" s="204" t="s">
        <v>166</v>
      </c>
      <c r="E495" s="230" t="s">
        <v>21</v>
      </c>
      <c r="F495" s="231" t="s">
        <v>169</v>
      </c>
      <c r="G495" s="229"/>
      <c r="H495" s="232">
        <v>4.2699999999999996</v>
      </c>
      <c r="I495" s="233"/>
      <c r="J495" s="229"/>
      <c r="K495" s="229"/>
      <c r="L495" s="234"/>
      <c r="M495" s="235"/>
      <c r="N495" s="236"/>
      <c r="O495" s="236"/>
      <c r="P495" s="236"/>
      <c r="Q495" s="236"/>
      <c r="R495" s="236"/>
      <c r="S495" s="236"/>
      <c r="T495" s="237"/>
      <c r="AT495" s="238" t="s">
        <v>166</v>
      </c>
      <c r="AU495" s="238" t="s">
        <v>152</v>
      </c>
      <c r="AV495" s="13" t="s">
        <v>151</v>
      </c>
      <c r="AW495" s="13" t="s">
        <v>35</v>
      </c>
      <c r="AX495" s="13" t="s">
        <v>80</v>
      </c>
      <c r="AY495" s="238" t="s">
        <v>144</v>
      </c>
    </row>
    <row r="496" spans="2:65" s="1" customFormat="1" ht="25.5" customHeight="1">
      <c r="B496" s="41"/>
      <c r="C496" s="192" t="s">
        <v>640</v>
      </c>
      <c r="D496" s="192" t="s">
        <v>146</v>
      </c>
      <c r="E496" s="193" t="s">
        <v>641</v>
      </c>
      <c r="F496" s="194" t="s">
        <v>642</v>
      </c>
      <c r="G496" s="195" t="s">
        <v>163</v>
      </c>
      <c r="H496" s="196">
        <v>146.65299999999999</v>
      </c>
      <c r="I496" s="197"/>
      <c r="J496" s="198">
        <f>ROUND(I496*H496,2)</f>
        <v>0</v>
      </c>
      <c r="K496" s="194" t="s">
        <v>150</v>
      </c>
      <c r="L496" s="61"/>
      <c r="M496" s="199" t="s">
        <v>21</v>
      </c>
      <c r="N496" s="200" t="s">
        <v>44</v>
      </c>
      <c r="O496" s="42"/>
      <c r="P496" s="201">
        <f>O496*H496</f>
        <v>0</v>
      </c>
      <c r="Q496" s="201">
        <v>2.6360000000000001E-2</v>
      </c>
      <c r="R496" s="201">
        <f>Q496*H496</f>
        <v>3.8657730799999999</v>
      </c>
      <c r="S496" s="201">
        <v>0</v>
      </c>
      <c r="T496" s="202">
        <f>S496*H496</f>
        <v>0</v>
      </c>
      <c r="AR496" s="24" t="s">
        <v>151</v>
      </c>
      <c r="AT496" s="24" t="s">
        <v>146</v>
      </c>
      <c r="AU496" s="24" t="s">
        <v>152</v>
      </c>
      <c r="AY496" s="24" t="s">
        <v>144</v>
      </c>
      <c r="BE496" s="203">
        <f>IF(N496="základní",J496,0)</f>
        <v>0</v>
      </c>
      <c r="BF496" s="203">
        <f>IF(N496="snížená",J496,0)</f>
        <v>0</v>
      </c>
      <c r="BG496" s="203">
        <f>IF(N496="zákl. přenesená",J496,0)</f>
        <v>0</v>
      </c>
      <c r="BH496" s="203">
        <f>IF(N496="sníž. přenesená",J496,0)</f>
        <v>0</v>
      </c>
      <c r="BI496" s="203">
        <f>IF(N496="nulová",J496,0)</f>
        <v>0</v>
      </c>
      <c r="BJ496" s="24" t="s">
        <v>152</v>
      </c>
      <c r="BK496" s="203">
        <f>ROUND(I496*H496,2)</f>
        <v>0</v>
      </c>
      <c r="BL496" s="24" t="s">
        <v>151</v>
      </c>
      <c r="BM496" s="24" t="s">
        <v>643</v>
      </c>
    </row>
    <row r="497" spans="2:65" s="1" customFormat="1" ht="81">
      <c r="B497" s="41"/>
      <c r="C497" s="63"/>
      <c r="D497" s="204" t="s">
        <v>154</v>
      </c>
      <c r="E497" s="63"/>
      <c r="F497" s="205" t="s">
        <v>629</v>
      </c>
      <c r="G497" s="63"/>
      <c r="H497" s="63"/>
      <c r="I497" s="163"/>
      <c r="J497" s="63"/>
      <c r="K497" s="63"/>
      <c r="L497" s="61"/>
      <c r="M497" s="206"/>
      <c r="N497" s="42"/>
      <c r="O497" s="42"/>
      <c r="P497" s="42"/>
      <c r="Q497" s="42"/>
      <c r="R497" s="42"/>
      <c r="S497" s="42"/>
      <c r="T497" s="78"/>
      <c r="AT497" s="24" t="s">
        <v>154</v>
      </c>
      <c r="AU497" s="24" t="s">
        <v>152</v>
      </c>
    </row>
    <row r="498" spans="2:65" s="11" customFormat="1" ht="13.5">
      <c r="B498" s="207"/>
      <c r="C498" s="208"/>
      <c r="D498" s="204" t="s">
        <v>166</v>
      </c>
      <c r="E498" s="209" t="s">
        <v>21</v>
      </c>
      <c r="F498" s="210" t="s">
        <v>644</v>
      </c>
      <c r="G498" s="208"/>
      <c r="H498" s="211">
        <v>36.524999999999999</v>
      </c>
      <c r="I498" s="212"/>
      <c r="J498" s="208"/>
      <c r="K498" s="208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166</v>
      </c>
      <c r="AU498" s="217" t="s">
        <v>152</v>
      </c>
      <c r="AV498" s="11" t="s">
        <v>152</v>
      </c>
      <c r="AW498" s="11" t="s">
        <v>35</v>
      </c>
      <c r="AX498" s="11" t="s">
        <v>72</v>
      </c>
      <c r="AY498" s="217" t="s">
        <v>144</v>
      </c>
    </row>
    <row r="499" spans="2:65" s="11" customFormat="1" ht="13.5">
      <c r="B499" s="207"/>
      <c r="C499" s="208"/>
      <c r="D499" s="204" t="s">
        <v>166</v>
      </c>
      <c r="E499" s="209" t="s">
        <v>21</v>
      </c>
      <c r="F499" s="210" t="s">
        <v>645</v>
      </c>
      <c r="G499" s="208"/>
      <c r="H499" s="211">
        <v>-7.27</v>
      </c>
      <c r="I499" s="212"/>
      <c r="J499" s="208"/>
      <c r="K499" s="208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166</v>
      </c>
      <c r="AU499" s="217" t="s">
        <v>152</v>
      </c>
      <c r="AV499" s="11" t="s">
        <v>152</v>
      </c>
      <c r="AW499" s="11" t="s">
        <v>35</v>
      </c>
      <c r="AX499" s="11" t="s">
        <v>72</v>
      </c>
      <c r="AY499" s="217" t="s">
        <v>144</v>
      </c>
    </row>
    <row r="500" spans="2:65" s="12" customFormat="1" ht="13.5">
      <c r="B500" s="218"/>
      <c r="C500" s="219"/>
      <c r="D500" s="204" t="s">
        <v>166</v>
      </c>
      <c r="E500" s="220" t="s">
        <v>21</v>
      </c>
      <c r="F500" s="221" t="s">
        <v>594</v>
      </c>
      <c r="G500" s="219"/>
      <c r="H500" s="220" t="s">
        <v>21</v>
      </c>
      <c r="I500" s="222"/>
      <c r="J500" s="219"/>
      <c r="K500" s="219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166</v>
      </c>
      <c r="AU500" s="227" t="s">
        <v>152</v>
      </c>
      <c r="AV500" s="12" t="s">
        <v>80</v>
      </c>
      <c r="AW500" s="12" t="s">
        <v>35</v>
      </c>
      <c r="AX500" s="12" t="s">
        <v>72</v>
      </c>
      <c r="AY500" s="227" t="s">
        <v>144</v>
      </c>
    </row>
    <row r="501" spans="2:65" s="11" customFormat="1" ht="13.5">
      <c r="B501" s="207"/>
      <c r="C501" s="208"/>
      <c r="D501" s="204" t="s">
        <v>166</v>
      </c>
      <c r="E501" s="209" t="s">
        <v>21</v>
      </c>
      <c r="F501" s="210" t="s">
        <v>646</v>
      </c>
      <c r="G501" s="208"/>
      <c r="H501" s="211">
        <v>4.0949999999999998</v>
      </c>
      <c r="I501" s="212"/>
      <c r="J501" s="208"/>
      <c r="K501" s="208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166</v>
      </c>
      <c r="AU501" s="217" t="s">
        <v>152</v>
      </c>
      <c r="AV501" s="11" t="s">
        <v>152</v>
      </c>
      <c r="AW501" s="11" t="s">
        <v>35</v>
      </c>
      <c r="AX501" s="11" t="s">
        <v>72</v>
      </c>
      <c r="AY501" s="217" t="s">
        <v>144</v>
      </c>
    </row>
    <row r="502" spans="2:65" s="12" customFormat="1" ht="13.5">
      <c r="B502" s="218"/>
      <c r="C502" s="219"/>
      <c r="D502" s="204" t="s">
        <v>166</v>
      </c>
      <c r="E502" s="220" t="s">
        <v>21</v>
      </c>
      <c r="F502" s="221" t="s">
        <v>598</v>
      </c>
      <c r="G502" s="219"/>
      <c r="H502" s="220" t="s">
        <v>21</v>
      </c>
      <c r="I502" s="222"/>
      <c r="J502" s="219"/>
      <c r="K502" s="219"/>
      <c r="L502" s="223"/>
      <c r="M502" s="224"/>
      <c r="N502" s="225"/>
      <c r="O502" s="225"/>
      <c r="P502" s="225"/>
      <c r="Q502" s="225"/>
      <c r="R502" s="225"/>
      <c r="S502" s="225"/>
      <c r="T502" s="226"/>
      <c r="AT502" s="227" t="s">
        <v>166</v>
      </c>
      <c r="AU502" s="227" t="s">
        <v>152</v>
      </c>
      <c r="AV502" s="12" t="s">
        <v>80</v>
      </c>
      <c r="AW502" s="12" t="s">
        <v>35</v>
      </c>
      <c r="AX502" s="12" t="s">
        <v>72</v>
      </c>
      <c r="AY502" s="227" t="s">
        <v>144</v>
      </c>
    </row>
    <row r="503" spans="2:65" s="12" customFormat="1" ht="13.5">
      <c r="B503" s="218"/>
      <c r="C503" s="219"/>
      <c r="D503" s="204" t="s">
        <v>166</v>
      </c>
      <c r="E503" s="220" t="s">
        <v>21</v>
      </c>
      <c r="F503" s="221" t="s">
        <v>647</v>
      </c>
      <c r="G503" s="219"/>
      <c r="H503" s="220" t="s">
        <v>21</v>
      </c>
      <c r="I503" s="222"/>
      <c r="J503" s="219"/>
      <c r="K503" s="219"/>
      <c r="L503" s="223"/>
      <c r="M503" s="224"/>
      <c r="N503" s="225"/>
      <c r="O503" s="225"/>
      <c r="P503" s="225"/>
      <c r="Q503" s="225"/>
      <c r="R503" s="225"/>
      <c r="S503" s="225"/>
      <c r="T503" s="226"/>
      <c r="AT503" s="227" t="s">
        <v>166</v>
      </c>
      <c r="AU503" s="227" t="s">
        <v>152</v>
      </c>
      <c r="AV503" s="12" t="s">
        <v>80</v>
      </c>
      <c r="AW503" s="12" t="s">
        <v>35</v>
      </c>
      <c r="AX503" s="12" t="s">
        <v>72</v>
      </c>
      <c r="AY503" s="227" t="s">
        <v>144</v>
      </c>
    </row>
    <row r="504" spans="2:65" s="11" customFormat="1" ht="13.5">
      <c r="B504" s="207"/>
      <c r="C504" s="208"/>
      <c r="D504" s="204" t="s">
        <v>166</v>
      </c>
      <c r="E504" s="209" t="s">
        <v>21</v>
      </c>
      <c r="F504" s="210" t="s">
        <v>648</v>
      </c>
      <c r="G504" s="208"/>
      <c r="H504" s="211">
        <v>56.857999999999997</v>
      </c>
      <c r="I504" s="212"/>
      <c r="J504" s="208"/>
      <c r="K504" s="208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166</v>
      </c>
      <c r="AU504" s="217" t="s">
        <v>152</v>
      </c>
      <c r="AV504" s="11" t="s">
        <v>152</v>
      </c>
      <c r="AW504" s="11" t="s">
        <v>35</v>
      </c>
      <c r="AX504" s="11" t="s">
        <v>72</v>
      </c>
      <c r="AY504" s="217" t="s">
        <v>144</v>
      </c>
    </row>
    <row r="505" spans="2:65" s="11" customFormat="1" ht="13.5">
      <c r="B505" s="207"/>
      <c r="C505" s="208"/>
      <c r="D505" s="204" t="s">
        <v>166</v>
      </c>
      <c r="E505" s="209" t="s">
        <v>21</v>
      </c>
      <c r="F505" s="210" t="s">
        <v>649</v>
      </c>
      <c r="G505" s="208"/>
      <c r="H505" s="211">
        <v>59.594999999999999</v>
      </c>
      <c r="I505" s="212"/>
      <c r="J505" s="208"/>
      <c r="K505" s="208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166</v>
      </c>
      <c r="AU505" s="217" t="s">
        <v>152</v>
      </c>
      <c r="AV505" s="11" t="s">
        <v>152</v>
      </c>
      <c r="AW505" s="11" t="s">
        <v>35</v>
      </c>
      <c r="AX505" s="11" t="s">
        <v>72</v>
      </c>
      <c r="AY505" s="217" t="s">
        <v>144</v>
      </c>
    </row>
    <row r="506" spans="2:65" s="11" customFormat="1" ht="13.5">
      <c r="B506" s="207"/>
      <c r="C506" s="208"/>
      <c r="D506" s="204" t="s">
        <v>166</v>
      </c>
      <c r="E506" s="209" t="s">
        <v>21</v>
      </c>
      <c r="F506" s="210" t="s">
        <v>650</v>
      </c>
      <c r="G506" s="208"/>
      <c r="H506" s="211">
        <v>-4.5</v>
      </c>
      <c r="I506" s="212"/>
      <c r="J506" s="208"/>
      <c r="K506" s="208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166</v>
      </c>
      <c r="AU506" s="217" t="s">
        <v>152</v>
      </c>
      <c r="AV506" s="11" t="s">
        <v>152</v>
      </c>
      <c r="AW506" s="11" t="s">
        <v>35</v>
      </c>
      <c r="AX506" s="11" t="s">
        <v>72</v>
      </c>
      <c r="AY506" s="217" t="s">
        <v>144</v>
      </c>
    </row>
    <row r="507" spans="2:65" s="12" customFormat="1" ht="13.5">
      <c r="B507" s="218"/>
      <c r="C507" s="219"/>
      <c r="D507" s="204" t="s">
        <v>166</v>
      </c>
      <c r="E507" s="220" t="s">
        <v>21</v>
      </c>
      <c r="F507" s="221" t="s">
        <v>594</v>
      </c>
      <c r="G507" s="219"/>
      <c r="H507" s="220" t="s">
        <v>21</v>
      </c>
      <c r="I507" s="222"/>
      <c r="J507" s="219"/>
      <c r="K507" s="219"/>
      <c r="L507" s="223"/>
      <c r="M507" s="224"/>
      <c r="N507" s="225"/>
      <c r="O507" s="225"/>
      <c r="P507" s="225"/>
      <c r="Q507" s="225"/>
      <c r="R507" s="225"/>
      <c r="S507" s="225"/>
      <c r="T507" s="226"/>
      <c r="AT507" s="227" t="s">
        <v>166</v>
      </c>
      <c r="AU507" s="227" t="s">
        <v>152</v>
      </c>
      <c r="AV507" s="12" t="s">
        <v>80</v>
      </c>
      <c r="AW507" s="12" t="s">
        <v>35</v>
      </c>
      <c r="AX507" s="12" t="s">
        <v>72</v>
      </c>
      <c r="AY507" s="227" t="s">
        <v>144</v>
      </c>
    </row>
    <row r="508" spans="2:65" s="11" customFormat="1" ht="13.5">
      <c r="B508" s="207"/>
      <c r="C508" s="208"/>
      <c r="D508" s="204" t="s">
        <v>166</v>
      </c>
      <c r="E508" s="209" t="s">
        <v>21</v>
      </c>
      <c r="F508" s="210" t="s">
        <v>651</v>
      </c>
      <c r="G508" s="208"/>
      <c r="H508" s="211">
        <v>1.35</v>
      </c>
      <c r="I508" s="212"/>
      <c r="J508" s="208"/>
      <c r="K508" s="208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166</v>
      </c>
      <c r="AU508" s="217" t="s">
        <v>152</v>
      </c>
      <c r="AV508" s="11" t="s">
        <v>152</v>
      </c>
      <c r="AW508" s="11" t="s">
        <v>35</v>
      </c>
      <c r="AX508" s="11" t="s">
        <v>72</v>
      </c>
      <c r="AY508" s="217" t="s">
        <v>144</v>
      </c>
    </row>
    <row r="509" spans="2:65" s="12" customFormat="1" ht="13.5">
      <c r="B509" s="218"/>
      <c r="C509" s="219"/>
      <c r="D509" s="204" t="s">
        <v>166</v>
      </c>
      <c r="E509" s="220" t="s">
        <v>21</v>
      </c>
      <c r="F509" s="221" t="s">
        <v>598</v>
      </c>
      <c r="G509" s="219"/>
      <c r="H509" s="220" t="s">
        <v>21</v>
      </c>
      <c r="I509" s="222"/>
      <c r="J509" s="219"/>
      <c r="K509" s="219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166</v>
      </c>
      <c r="AU509" s="227" t="s">
        <v>152</v>
      </c>
      <c r="AV509" s="12" t="s">
        <v>80</v>
      </c>
      <c r="AW509" s="12" t="s">
        <v>35</v>
      </c>
      <c r="AX509" s="12" t="s">
        <v>72</v>
      </c>
      <c r="AY509" s="227" t="s">
        <v>144</v>
      </c>
    </row>
    <row r="510" spans="2:65" s="13" customFormat="1" ht="13.5">
      <c r="B510" s="228"/>
      <c r="C510" s="229"/>
      <c r="D510" s="204" t="s">
        <v>166</v>
      </c>
      <c r="E510" s="230" t="s">
        <v>21</v>
      </c>
      <c r="F510" s="231" t="s">
        <v>169</v>
      </c>
      <c r="G510" s="229"/>
      <c r="H510" s="232">
        <v>146.65299999999999</v>
      </c>
      <c r="I510" s="233"/>
      <c r="J510" s="229"/>
      <c r="K510" s="229"/>
      <c r="L510" s="234"/>
      <c r="M510" s="235"/>
      <c r="N510" s="236"/>
      <c r="O510" s="236"/>
      <c r="P510" s="236"/>
      <c r="Q510" s="236"/>
      <c r="R510" s="236"/>
      <c r="S510" s="236"/>
      <c r="T510" s="237"/>
      <c r="AT510" s="238" t="s">
        <v>166</v>
      </c>
      <c r="AU510" s="238" t="s">
        <v>152</v>
      </c>
      <c r="AV510" s="13" t="s">
        <v>151</v>
      </c>
      <c r="AW510" s="13" t="s">
        <v>35</v>
      </c>
      <c r="AX510" s="13" t="s">
        <v>80</v>
      </c>
      <c r="AY510" s="238" t="s">
        <v>144</v>
      </c>
    </row>
    <row r="511" spans="2:65" s="1" customFormat="1" ht="25.5" customHeight="1">
      <c r="B511" s="41"/>
      <c r="C511" s="192" t="s">
        <v>652</v>
      </c>
      <c r="D511" s="192" t="s">
        <v>146</v>
      </c>
      <c r="E511" s="193" t="s">
        <v>653</v>
      </c>
      <c r="F511" s="194" t="s">
        <v>654</v>
      </c>
      <c r="G511" s="195" t="s">
        <v>163</v>
      </c>
      <c r="H511" s="196">
        <v>6.87</v>
      </c>
      <c r="I511" s="197"/>
      <c r="J511" s="198">
        <f>ROUND(I511*H511,2)</f>
        <v>0</v>
      </c>
      <c r="K511" s="194" t="s">
        <v>150</v>
      </c>
      <c r="L511" s="61"/>
      <c r="M511" s="199" t="s">
        <v>21</v>
      </c>
      <c r="N511" s="200" t="s">
        <v>44</v>
      </c>
      <c r="O511" s="42"/>
      <c r="P511" s="201">
        <f>O511*H511</f>
        <v>0</v>
      </c>
      <c r="Q511" s="201">
        <v>6.28E-3</v>
      </c>
      <c r="R511" s="201">
        <f>Q511*H511</f>
        <v>4.3143599999999997E-2</v>
      </c>
      <c r="S511" s="201">
        <v>0</v>
      </c>
      <c r="T511" s="202">
        <f>S511*H511</f>
        <v>0</v>
      </c>
      <c r="AR511" s="24" t="s">
        <v>151</v>
      </c>
      <c r="AT511" s="24" t="s">
        <v>146</v>
      </c>
      <c r="AU511" s="24" t="s">
        <v>152</v>
      </c>
      <c r="AY511" s="24" t="s">
        <v>144</v>
      </c>
      <c r="BE511" s="203">
        <f>IF(N511="základní",J511,0)</f>
        <v>0</v>
      </c>
      <c r="BF511" s="203">
        <f>IF(N511="snížená",J511,0)</f>
        <v>0</v>
      </c>
      <c r="BG511" s="203">
        <f>IF(N511="zákl. přenesená",J511,0)</f>
        <v>0</v>
      </c>
      <c r="BH511" s="203">
        <f>IF(N511="sníž. přenesená",J511,0)</f>
        <v>0</v>
      </c>
      <c r="BI511" s="203">
        <f>IF(N511="nulová",J511,0)</f>
        <v>0</v>
      </c>
      <c r="BJ511" s="24" t="s">
        <v>152</v>
      </c>
      <c r="BK511" s="203">
        <f>ROUND(I511*H511,2)</f>
        <v>0</v>
      </c>
      <c r="BL511" s="24" t="s">
        <v>151</v>
      </c>
      <c r="BM511" s="24" t="s">
        <v>655</v>
      </c>
    </row>
    <row r="512" spans="2:65" s="12" customFormat="1" ht="13.5">
      <c r="B512" s="218"/>
      <c r="C512" s="219"/>
      <c r="D512" s="204" t="s">
        <v>166</v>
      </c>
      <c r="E512" s="220" t="s">
        <v>21</v>
      </c>
      <c r="F512" s="221" t="s">
        <v>631</v>
      </c>
      <c r="G512" s="219"/>
      <c r="H512" s="220" t="s">
        <v>21</v>
      </c>
      <c r="I512" s="222"/>
      <c r="J512" s="219"/>
      <c r="K512" s="219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166</v>
      </c>
      <c r="AU512" s="227" t="s">
        <v>152</v>
      </c>
      <c r="AV512" s="12" t="s">
        <v>80</v>
      </c>
      <c r="AW512" s="12" t="s">
        <v>35</v>
      </c>
      <c r="AX512" s="12" t="s">
        <v>72</v>
      </c>
      <c r="AY512" s="227" t="s">
        <v>144</v>
      </c>
    </row>
    <row r="513" spans="2:65" s="11" customFormat="1" ht="13.5">
      <c r="B513" s="207"/>
      <c r="C513" s="208"/>
      <c r="D513" s="204" t="s">
        <v>166</v>
      </c>
      <c r="E513" s="209" t="s">
        <v>21</v>
      </c>
      <c r="F513" s="210" t="s">
        <v>656</v>
      </c>
      <c r="G513" s="208"/>
      <c r="H513" s="211">
        <v>2.7</v>
      </c>
      <c r="I513" s="212"/>
      <c r="J513" s="208"/>
      <c r="K513" s="208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166</v>
      </c>
      <c r="AU513" s="217" t="s">
        <v>152</v>
      </c>
      <c r="AV513" s="11" t="s">
        <v>152</v>
      </c>
      <c r="AW513" s="11" t="s">
        <v>35</v>
      </c>
      <c r="AX513" s="11" t="s">
        <v>72</v>
      </c>
      <c r="AY513" s="217" t="s">
        <v>144</v>
      </c>
    </row>
    <row r="514" spans="2:65" s="11" customFormat="1" ht="13.5">
      <c r="B514" s="207"/>
      <c r="C514" s="208"/>
      <c r="D514" s="204" t="s">
        <v>166</v>
      </c>
      <c r="E514" s="209" t="s">
        <v>21</v>
      </c>
      <c r="F514" s="210" t="s">
        <v>657</v>
      </c>
      <c r="G514" s="208"/>
      <c r="H514" s="211">
        <v>2.1</v>
      </c>
      <c r="I514" s="212"/>
      <c r="J514" s="208"/>
      <c r="K514" s="208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166</v>
      </c>
      <c r="AU514" s="217" t="s">
        <v>152</v>
      </c>
      <c r="AV514" s="11" t="s">
        <v>152</v>
      </c>
      <c r="AW514" s="11" t="s">
        <v>35</v>
      </c>
      <c r="AX514" s="11" t="s">
        <v>72</v>
      </c>
      <c r="AY514" s="217" t="s">
        <v>144</v>
      </c>
    </row>
    <row r="515" spans="2:65" s="11" customFormat="1" ht="13.5">
      <c r="B515" s="207"/>
      <c r="C515" s="208"/>
      <c r="D515" s="204" t="s">
        <v>166</v>
      </c>
      <c r="E515" s="209" t="s">
        <v>21</v>
      </c>
      <c r="F515" s="210" t="s">
        <v>658</v>
      </c>
      <c r="G515" s="208"/>
      <c r="H515" s="211">
        <v>0.93</v>
      </c>
      <c r="I515" s="212"/>
      <c r="J515" s="208"/>
      <c r="K515" s="208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166</v>
      </c>
      <c r="AU515" s="217" t="s">
        <v>152</v>
      </c>
      <c r="AV515" s="11" t="s">
        <v>152</v>
      </c>
      <c r="AW515" s="11" t="s">
        <v>35</v>
      </c>
      <c r="AX515" s="11" t="s">
        <v>72</v>
      </c>
      <c r="AY515" s="217" t="s">
        <v>144</v>
      </c>
    </row>
    <row r="516" spans="2:65" s="11" customFormat="1" ht="13.5">
      <c r="B516" s="207"/>
      <c r="C516" s="208"/>
      <c r="D516" s="204" t="s">
        <v>166</v>
      </c>
      <c r="E516" s="209" t="s">
        <v>21</v>
      </c>
      <c r="F516" s="210" t="s">
        <v>659</v>
      </c>
      <c r="G516" s="208"/>
      <c r="H516" s="211">
        <v>1.1399999999999999</v>
      </c>
      <c r="I516" s="212"/>
      <c r="J516" s="208"/>
      <c r="K516" s="208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166</v>
      </c>
      <c r="AU516" s="217" t="s">
        <v>152</v>
      </c>
      <c r="AV516" s="11" t="s">
        <v>152</v>
      </c>
      <c r="AW516" s="11" t="s">
        <v>35</v>
      </c>
      <c r="AX516" s="11" t="s">
        <v>72</v>
      </c>
      <c r="AY516" s="217" t="s">
        <v>144</v>
      </c>
    </row>
    <row r="517" spans="2:65" s="13" customFormat="1" ht="13.5">
      <c r="B517" s="228"/>
      <c r="C517" s="229"/>
      <c r="D517" s="204" t="s">
        <v>166</v>
      </c>
      <c r="E517" s="230" t="s">
        <v>21</v>
      </c>
      <c r="F517" s="231" t="s">
        <v>169</v>
      </c>
      <c r="G517" s="229"/>
      <c r="H517" s="232">
        <v>6.87</v>
      </c>
      <c r="I517" s="233"/>
      <c r="J517" s="229"/>
      <c r="K517" s="229"/>
      <c r="L517" s="234"/>
      <c r="M517" s="235"/>
      <c r="N517" s="236"/>
      <c r="O517" s="236"/>
      <c r="P517" s="236"/>
      <c r="Q517" s="236"/>
      <c r="R517" s="236"/>
      <c r="S517" s="236"/>
      <c r="T517" s="237"/>
      <c r="AT517" s="238" t="s">
        <v>166</v>
      </c>
      <c r="AU517" s="238" t="s">
        <v>152</v>
      </c>
      <c r="AV517" s="13" t="s">
        <v>151</v>
      </c>
      <c r="AW517" s="13" t="s">
        <v>35</v>
      </c>
      <c r="AX517" s="13" t="s">
        <v>80</v>
      </c>
      <c r="AY517" s="238" t="s">
        <v>144</v>
      </c>
    </row>
    <row r="518" spans="2:65" s="1" customFormat="1" ht="25.5" customHeight="1">
      <c r="B518" s="41"/>
      <c r="C518" s="192" t="s">
        <v>660</v>
      </c>
      <c r="D518" s="192" t="s">
        <v>146</v>
      </c>
      <c r="E518" s="193" t="s">
        <v>661</v>
      </c>
      <c r="F518" s="194" t="s">
        <v>662</v>
      </c>
      <c r="G518" s="195" t="s">
        <v>163</v>
      </c>
      <c r="H518" s="196">
        <v>11.77</v>
      </c>
      <c r="I518" s="197"/>
      <c r="J518" s="198">
        <f>ROUND(I518*H518,2)</f>
        <v>0</v>
      </c>
      <c r="K518" s="194" t="s">
        <v>150</v>
      </c>
      <c r="L518" s="61"/>
      <c r="M518" s="199" t="s">
        <v>21</v>
      </c>
      <c r="N518" s="200" t="s">
        <v>44</v>
      </c>
      <c r="O518" s="42"/>
      <c r="P518" s="201">
        <f>O518*H518</f>
        <v>0</v>
      </c>
      <c r="Q518" s="201">
        <v>1.2E-4</v>
      </c>
      <c r="R518" s="201">
        <f>Q518*H518</f>
        <v>1.4124000000000001E-3</v>
      </c>
      <c r="S518" s="201">
        <v>0</v>
      </c>
      <c r="T518" s="202">
        <f>S518*H518</f>
        <v>0</v>
      </c>
      <c r="AR518" s="24" t="s">
        <v>151</v>
      </c>
      <c r="AT518" s="24" t="s">
        <v>146</v>
      </c>
      <c r="AU518" s="24" t="s">
        <v>152</v>
      </c>
      <c r="AY518" s="24" t="s">
        <v>144</v>
      </c>
      <c r="BE518" s="203">
        <f>IF(N518="základní",J518,0)</f>
        <v>0</v>
      </c>
      <c r="BF518" s="203">
        <f>IF(N518="snížená",J518,0)</f>
        <v>0</v>
      </c>
      <c r="BG518" s="203">
        <f>IF(N518="zákl. přenesená",J518,0)</f>
        <v>0</v>
      </c>
      <c r="BH518" s="203">
        <f>IF(N518="sníž. přenesená",J518,0)</f>
        <v>0</v>
      </c>
      <c r="BI518" s="203">
        <f>IF(N518="nulová",J518,0)</f>
        <v>0</v>
      </c>
      <c r="BJ518" s="24" t="s">
        <v>152</v>
      </c>
      <c r="BK518" s="203">
        <f>ROUND(I518*H518,2)</f>
        <v>0</v>
      </c>
      <c r="BL518" s="24" t="s">
        <v>151</v>
      </c>
      <c r="BM518" s="24" t="s">
        <v>663</v>
      </c>
    </row>
    <row r="519" spans="2:65" s="1" customFormat="1" ht="54">
      <c r="B519" s="41"/>
      <c r="C519" s="63"/>
      <c r="D519" s="204" t="s">
        <v>154</v>
      </c>
      <c r="E519" s="63"/>
      <c r="F519" s="205" t="s">
        <v>664</v>
      </c>
      <c r="G519" s="63"/>
      <c r="H519" s="63"/>
      <c r="I519" s="163"/>
      <c r="J519" s="63"/>
      <c r="K519" s="63"/>
      <c r="L519" s="61"/>
      <c r="M519" s="206"/>
      <c r="N519" s="42"/>
      <c r="O519" s="42"/>
      <c r="P519" s="42"/>
      <c r="Q519" s="42"/>
      <c r="R519" s="42"/>
      <c r="S519" s="42"/>
      <c r="T519" s="78"/>
      <c r="AT519" s="24" t="s">
        <v>154</v>
      </c>
      <c r="AU519" s="24" t="s">
        <v>152</v>
      </c>
    </row>
    <row r="520" spans="2:65" s="11" customFormat="1" ht="13.5">
      <c r="B520" s="207"/>
      <c r="C520" s="208"/>
      <c r="D520" s="204" t="s">
        <v>166</v>
      </c>
      <c r="E520" s="209" t="s">
        <v>21</v>
      </c>
      <c r="F520" s="210" t="s">
        <v>665</v>
      </c>
      <c r="G520" s="208"/>
      <c r="H520" s="211">
        <v>4.5</v>
      </c>
      <c r="I520" s="212"/>
      <c r="J520" s="208"/>
      <c r="K520" s="208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166</v>
      </c>
      <c r="AU520" s="217" t="s">
        <v>152</v>
      </c>
      <c r="AV520" s="11" t="s">
        <v>152</v>
      </c>
      <c r="AW520" s="11" t="s">
        <v>35</v>
      </c>
      <c r="AX520" s="11" t="s">
        <v>72</v>
      </c>
      <c r="AY520" s="217" t="s">
        <v>144</v>
      </c>
    </row>
    <row r="521" spans="2:65" s="11" customFormat="1" ht="13.5">
      <c r="B521" s="207"/>
      <c r="C521" s="208"/>
      <c r="D521" s="204" t="s">
        <v>166</v>
      </c>
      <c r="E521" s="209" t="s">
        <v>21</v>
      </c>
      <c r="F521" s="210" t="s">
        <v>666</v>
      </c>
      <c r="G521" s="208"/>
      <c r="H521" s="211">
        <v>7.27</v>
      </c>
      <c r="I521" s="212"/>
      <c r="J521" s="208"/>
      <c r="K521" s="208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166</v>
      </c>
      <c r="AU521" s="217" t="s">
        <v>152</v>
      </c>
      <c r="AV521" s="11" t="s">
        <v>152</v>
      </c>
      <c r="AW521" s="11" t="s">
        <v>35</v>
      </c>
      <c r="AX521" s="11" t="s">
        <v>72</v>
      </c>
      <c r="AY521" s="217" t="s">
        <v>144</v>
      </c>
    </row>
    <row r="522" spans="2:65" s="13" customFormat="1" ht="13.5">
      <c r="B522" s="228"/>
      <c r="C522" s="229"/>
      <c r="D522" s="204" t="s">
        <v>166</v>
      </c>
      <c r="E522" s="230" t="s">
        <v>21</v>
      </c>
      <c r="F522" s="231" t="s">
        <v>169</v>
      </c>
      <c r="G522" s="229"/>
      <c r="H522" s="232">
        <v>11.77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AT522" s="238" t="s">
        <v>166</v>
      </c>
      <c r="AU522" s="238" t="s">
        <v>152</v>
      </c>
      <c r="AV522" s="13" t="s">
        <v>151</v>
      </c>
      <c r="AW522" s="13" t="s">
        <v>35</v>
      </c>
      <c r="AX522" s="13" t="s">
        <v>80</v>
      </c>
      <c r="AY522" s="238" t="s">
        <v>144</v>
      </c>
    </row>
    <row r="523" spans="2:65" s="1" customFormat="1" ht="25.5" customHeight="1">
      <c r="B523" s="41"/>
      <c r="C523" s="192" t="s">
        <v>667</v>
      </c>
      <c r="D523" s="192" t="s">
        <v>146</v>
      </c>
      <c r="E523" s="193" t="s">
        <v>668</v>
      </c>
      <c r="F523" s="194" t="s">
        <v>669</v>
      </c>
      <c r="G523" s="195" t="s">
        <v>183</v>
      </c>
      <c r="H523" s="196">
        <v>3.0139999999999998</v>
      </c>
      <c r="I523" s="197"/>
      <c r="J523" s="198">
        <f>ROUND(I523*H523,2)</f>
        <v>0</v>
      </c>
      <c r="K523" s="194" t="s">
        <v>150</v>
      </c>
      <c r="L523" s="61"/>
      <c r="M523" s="199" t="s">
        <v>21</v>
      </c>
      <c r="N523" s="200" t="s">
        <v>44</v>
      </c>
      <c r="O523" s="42"/>
      <c r="P523" s="201">
        <f>O523*H523</f>
        <v>0</v>
      </c>
      <c r="Q523" s="201">
        <v>2.2563399999999998</v>
      </c>
      <c r="R523" s="201">
        <f>Q523*H523</f>
        <v>6.8006087599999985</v>
      </c>
      <c r="S523" s="201">
        <v>0</v>
      </c>
      <c r="T523" s="202">
        <f>S523*H523</f>
        <v>0</v>
      </c>
      <c r="AR523" s="24" t="s">
        <v>151</v>
      </c>
      <c r="AT523" s="24" t="s">
        <v>146</v>
      </c>
      <c r="AU523" s="24" t="s">
        <v>152</v>
      </c>
      <c r="AY523" s="24" t="s">
        <v>144</v>
      </c>
      <c r="BE523" s="203">
        <f>IF(N523="základní",J523,0)</f>
        <v>0</v>
      </c>
      <c r="BF523" s="203">
        <f>IF(N523="snížená",J523,0)</f>
        <v>0</v>
      </c>
      <c r="BG523" s="203">
        <f>IF(N523="zákl. přenesená",J523,0)</f>
        <v>0</v>
      </c>
      <c r="BH523" s="203">
        <f>IF(N523="sníž. přenesená",J523,0)</f>
        <v>0</v>
      </c>
      <c r="BI523" s="203">
        <f>IF(N523="nulová",J523,0)</f>
        <v>0</v>
      </c>
      <c r="BJ523" s="24" t="s">
        <v>152</v>
      </c>
      <c r="BK523" s="203">
        <f>ROUND(I523*H523,2)</f>
        <v>0</v>
      </c>
      <c r="BL523" s="24" t="s">
        <v>151</v>
      </c>
      <c r="BM523" s="24" t="s">
        <v>670</v>
      </c>
    </row>
    <row r="524" spans="2:65" s="1" customFormat="1" ht="270">
      <c r="B524" s="41"/>
      <c r="C524" s="63"/>
      <c r="D524" s="204" t="s">
        <v>154</v>
      </c>
      <c r="E524" s="63"/>
      <c r="F524" s="205" t="s">
        <v>671</v>
      </c>
      <c r="G524" s="63"/>
      <c r="H524" s="63"/>
      <c r="I524" s="163"/>
      <c r="J524" s="63"/>
      <c r="K524" s="63"/>
      <c r="L524" s="61"/>
      <c r="M524" s="206"/>
      <c r="N524" s="42"/>
      <c r="O524" s="42"/>
      <c r="P524" s="42"/>
      <c r="Q524" s="42"/>
      <c r="R524" s="42"/>
      <c r="S524" s="42"/>
      <c r="T524" s="78"/>
      <c r="AT524" s="24" t="s">
        <v>154</v>
      </c>
      <c r="AU524" s="24" t="s">
        <v>152</v>
      </c>
    </row>
    <row r="525" spans="2:65" s="11" customFormat="1" ht="13.5">
      <c r="B525" s="207"/>
      <c r="C525" s="208"/>
      <c r="D525" s="204" t="s">
        <v>166</v>
      </c>
      <c r="E525" s="209" t="s">
        <v>21</v>
      </c>
      <c r="F525" s="210" t="s">
        <v>672</v>
      </c>
      <c r="G525" s="208"/>
      <c r="H525" s="211">
        <v>1.6910000000000001</v>
      </c>
      <c r="I525" s="212"/>
      <c r="J525" s="208"/>
      <c r="K525" s="208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166</v>
      </c>
      <c r="AU525" s="217" t="s">
        <v>152</v>
      </c>
      <c r="AV525" s="11" t="s">
        <v>152</v>
      </c>
      <c r="AW525" s="11" t="s">
        <v>35</v>
      </c>
      <c r="AX525" s="11" t="s">
        <v>72</v>
      </c>
      <c r="AY525" s="217" t="s">
        <v>144</v>
      </c>
    </row>
    <row r="526" spans="2:65" s="12" customFormat="1" ht="13.5">
      <c r="B526" s="218"/>
      <c r="C526" s="219"/>
      <c r="D526" s="204" t="s">
        <v>166</v>
      </c>
      <c r="E526" s="220" t="s">
        <v>21</v>
      </c>
      <c r="F526" s="221" t="s">
        <v>673</v>
      </c>
      <c r="G526" s="219"/>
      <c r="H526" s="220" t="s">
        <v>21</v>
      </c>
      <c r="I526" s="222"/>
      <c r="J526" s="219"/>
      <c r="K526" s="219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166</v>
      </c>
      <c r="AU526" s="227" t="s">
        <v>152</v>
      </c>
      <c r="AV526" s="12" t="s">
        <v>80</v>
      </c>
      <c r="AW526" s="12" t="s">
        <v>35</v>
      </c>
      <c r="AX526" s="12" t="s">
        <v>72</v>
      </c>
      <c r="AY526" s="227" t="s">
        <v>144</v>
      </c>
    </row>
    <row r="527" spans="2:65" s="11" customFormat="1" ht="13.5">
      <c r="B527" s="207"/>
      <c r="C527" s="208"/>
      <c r="D527" s="204" t="s">
        <v>166</v>
      </c>
      <c r="E527" s="209" t="s">
        <v>21</v>
      </c>
      <c r="F527" s="210" t="s">
        <v>674</v>
      </c>
      <c r="G527" s="208"/>
      <c r="H527" s="211">
        <v>0.56699999999999995</v>
      </c>
      <c r="I527" s="212"/>
      <c r="J527" s="208"/>
      <c r="K527" s="208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166</v>
      </c>
      <c r="AU527" s="217" t="s">
        <v>152</v>
      </c>
      <c r="AV527" s="11" t="s">
        <v>152</v>
      </c>
      <c r="AW527" s="11" t="s">
        <v>35</v>
      </c>
      <c r="AX527" s="11" t="s">
        <v>72</v>
      </c>
      <c r="AY527" s="217" t="s">
        <v>144</v>
      </c>
    </row>
    <row r="528" spans="2:65" s="12" customFormat="1" ht="13.5">
      <c r="B528" s="218"/>
      <c r="C528" s="219"/>
      <c r="D528" s="204" t="s">
        <v>166</v>
      </c>
      <c r="E528" s="220" t="s">
        <v>21</v>
      </c>
      <c r="F528" s="221" t="s">
        <v>675</v>
      </c>
      <c r="G528" s="219"/>
      <c r="H528" s="220" t="s">
        <v>21</v>
      </c>
      <c r="I528" s="222"/>
      <c r="J528" s="219"/>
      <c r="K528" s="219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166</v>
      </c>
      <c r="AU528" s="227" t="s">
        <v>152</v>
      </c>
      <c r="AV528" s="12" t="s">
        <v>80</v>
      </c>
      <c r="AW528" s="12" t="s">
        <v>35</v>
      </c>
      <c r="AX528" s="12" t="s">
        <v>72</v>
      </c>
      <c r="AY528" s="227" t="s">
        <v>144</v>
      </c>
    </row>
    <row r="529" spans="2:65" s="11" customFormat="1" ht="13.5">
      <c r="B529" s="207"/>
      <c r="C529" s="208"/>
      <c r="D529" s="204" t="s">
        <v>166</v>
      </c>
      <c r="E529" s="209" t="s">
        <v>21</v>
      </c>
      <c r="F529" s="210" t="s">
        <v>676</v>
      </c>
      <c r="G529" s="208"/>
      <c r="H529" s="211">
        <v>0.75600000000000001</v>
      </c>
      <c r="I529" s="212"/>
      <c r="J529" s="208"/>
      <c r="K529" s="208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166</v>
      </c>
      <c r="AU529" s="217" t="s">
        <v>152</v>
      </c>
      <c r="AV529" s="11" t="s">
        <v>152</v>
      </c>
      <c r="AW529" s="11" t="s">
        <v>35</v>
      </c>
      <c r="AX529" s="11" t="s">
        <v>72</v>
      </c>
      <c r="AY529" s="217" t="s">
        <v>144</v>
      </c>
    </row>
    <row r="530" spans="2:65" s="12" customFormat="1" ht="13.5">
      <c r="B530" s="218"/>
      <c r="C530" s="219"/>
      <c r="D530" s="204" t="s">
        <v>166</v>
      </c>
      <c r="E530" s="220" t="s">
        <v>21</v>
      </c>
      <c r="F530" s="221" t="s">
        <v>677</v>
      </c>
      <c r="G530" s="219"/>
      <c r="H530" s="220" t="s">
        <v>21</v>
      </c>
      <c r="I530" s="222"/>
      <c r="J530" s="219"/>
      <c r="K530" s="219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166</v>
      </c>
      <c r="AU530" s="227" t="s">
        <v>152</v>
      </c>
      <c r="AV530" s="12" t="s">
        <v>80</v>
      </c>
      <c r="AW530" s="12" t="s">
        <v>35</v>
      </c>
      <c r="AX530" s="12" t="s">
        <v>72</v>
      </c>
      <c r="AY530" s="227" t="s">
        <v>144</v>
      </c>
    </row>
    <row r="531" spans="2:65" s="13" customFormat="1" ht="13.5">
      <c r="B531" s="228"/>
      <c r="C531" s="229"/>
      <c r="D531" s="204" t="s">
        <v>166</v>
      </c>
      <c r="E531" s="230" t="s">
        <v>21</v>
      </c>
      <c r="F531" s="231" t="s">
        <v>169</v>
      </c>
      <c r="G531" s="229"/>
      <c r="H531" s="232">
        <v>3.0139999999999998</v>
      </c>
      <c r="I531" s="233"/>
      <c r="J531" s="229"/>
      <c r="K531" s="229"/>
      <c r="L531" s="234"/>
      <c r="M531" s="235"/>
      <c r="N531" s="236"/>
      <c r="O531" s="236"/>
      <c r="P531" s="236"/>
      <c r="Q531" s="236"/>
      <c r="R531" s="236"/>
      <c r="S531" s="236"/>
      <c r="T531" s="237"/>
      <c r="AT531" s="238" t="s">
        <v>166</v>
      </c>
      <c r="AU531" s="238" t="s">
        <v>152</v>
      </c>
      <c r="AV531" s="13" t="s">
        <v>151</v>
      </c>
      <c r="AW531" s="13" t="s">
        <v>35</v>
      </c>
      <c r="AX531" s="13" t="s">
        <v>80</v>
      </c>
      <c r="AY531" s="238" t="s">
        <v>144</v>
      </c>
    </row>
    <row r="532" spans="2:65" s="1" customFormat="1" ht="25.5" customHeight="1">
      <c r="B532" s="41"/>
      <c r="C532" s="192" t="s">
        <v>678</v>
      </c>
      <c r="D532" s="192" t="s">
        <v>146</v>
      </c>
      <c r="E532" s="193" t="s">
        <v>679</v>
      </c>
      <c r="F532" s="194" t="s">
        <v>680</v>
      </c>
      <c r="G532" s="195" t="s">
        <v>183</v>
      </c>
      <c r="H532" s="196">
        <v>0.66700000000000004</v>
      </c>
      <c r="I532" s="197"/>
      <c r="J532" s="198">
        <f>ROUND(I532*H532,2)</f>
        <v>0</v>
      </c>
      <c r="K532" s="194" t="s">
        <v>150</v>
      </c>
      <c r="L532" s="61"/>
      <c r="M532" s="199" t="s">
        <v>21</v>
      </c>
      <c r="N532" s="200" t="s">
        <v>44</v>
      </c>
      <c r="O532" s="42"/>
      <c r="P532" s="201">
        <f>O532*H532</f>
        <v>0</v>
      </c>
      <c r="Q532" s="201">
        <v>2.2563399999999998</v>
      </c>
      <c r="R532" s="201">
        <f>Q532*H532</f>
        <v>1.5049787799999998</v>
      </c>
      <c r="S532" s="201">
        <v>0</v>
      </c>
      <c r="T532" s="202">
        <f>S532*H532</f>
        <v>0</v>
      </c>
      <c r="AR532" s="24" t="s">
        <v>151</v>
      </c>
      <c r="AT532" s="24" t="s">
        <v>146</v>
      </c>
      <c r="AU532" s="24" t="s">
        <v>152</v>
      </c>
      <c r="AY532" s="24" t="s">
        <v>144</v>
      </c>
      <c r="BE532" s="203">
        <f>IF(N532="základní",J532,0)</f>
        <v>0</v>
      </c>
      <c r="BF532" s="203">
        <f>IF(N532="snížená",J532,0)</f>
        <v>0</v>
      </c>
      <c r="BG532" s="203">
        <f>IF(N532="zákl. přenesená",J532,0)</f>
        <v>0</v>
      </c>
      <c r="BH532" s="203">
        <f>IF(N532="sníž. přenesená",J532,0)</f>
        <v>0</v>
      </c>
      <c r="BI532" s="203">
        <f>IF(N532="nulová",J532,0)</f>
        <v>0</v>
      </c>
      <c r="BJ532" s="24" t="s">
        <v>152</v>
      </c>
      <c r="BK532" s="203">
        <f>ROUND(I532*H532,2)</f>
        <v>0</v>
      </c>
      <c r="BL532" s="24" t="s">
        <v>151</v>
      </c>
      <c r="BM532" s="24" t="s">
        <v>681</v>
      </c>
    </row>
    <row r="533" spans="2:65" s="1" customFormat="1" ht="270">
      <c r="B533" s="41"/>
      <c r="C533" s="63"/>
      <c r="D533" s="204" t="s">
        <v>154</v>
      </c>
      <c r="E533" s="63"/>
      <c r="F533" s="205" t="s">
        <v>671</v>
      </c>
      <c r="G533" s="63"/>
      <c r="H533" s="63"/>
      <c r="I533" s="163"/>
      <c r="J533" s="63"/>
      <c r="K533" s="63"/>
      <c r="L533" s="61"/>
      <c r="M533" s="206"/>
      <c r="N533" s="42"/>
      <c r="O533" s="42"/>
      <c r="P533" s="42"/>
      <c r="Q533" s="42"/>
      <c r="R533" s="42"/>
      <c r="S533" s="42"/>
      <c r="T533" s="78"/>
      <c r="AT533" s="24" t="s">
        <v>154</v>
      </c>
      <c r="AU533" s="24" t="s">
        <v>152</v>
      </c>
    </row>
    <row r="534" spans="2:65" s="11" customFormat="1" ht="13.5">
      <c r="B534" s="207"/>
      <c r="C534" s="208"/>
      <c r="D534" s="204" t="s">
        <v>166</v>
      </c>
      <c r="E534" s="209" t="s">
        <v>21</v>
      </c>
      <c r="F534" s="210" t="s">
        <v>682</v>
      </c>
      <c r="G534" s="208"/>
      <c r="H534" s="211">
        <v>0.66700000000000004</v>
      </c>
      <c r="I534" s="212"/>
      <c r="J534" s="208"/>
      <c r="K534" s="208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166</v>
      </c>
      <c r="AU534" s="217" t="s">
        <v>152</v>
      </c>
      <c r="AV534" s="11" t="s">
        <v>152</v>
      </c>
      <c r="AW534" s="11" t="s">
        <v>35</v>
      </c>
      <c r="AX534" s="11" t="s">
        <v>72</v>
      </c>
      <c r="AY534" s="217" t="s">
        <v>144</v>
      </c>
    </row>
    <row r="535" spans="2:65" s="12" customFormat="1" ht="13.5">
      <c r="B535" s="218"/>
      <c r="C535" s="219"/>
      <c r="D535" s="204" t="s">
        <v>166</v>
      </c>
      <c r="E535" s="220" t="s">
        <v>21</v>
      </c>
      <c r="F535" s="221" t="s">
        <v>336</v>
      </c>
      <c r="G535" s="219"/>
      <c r="H535" s="220" t="s">
        <v>21</v>
      </c>
      <c r="I535" s="222"/>
      <c r="J535" s="219"/>
      <c r="K535" s="219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166</v>
      </c>
      <c r="AU535" s="227" t="s">
        <v>152</v>
      </c>
      <c r="AV535" s="12" t="s">
        <v>80</v>
      </c>
      <c r="AW535" s="12" t="s">
        <v>35</v>
      </c>
      <c r="AX535" s="12" t="s">
        <v>72</v>
      </c>
      <c r="AY535" s="227" t="s">
        <v>144</v>
      </c>
    </row>
    <row r="536" spans="2:65" s="13" customFormat="1" ht="13.5">
      <c r="B536" s="228"/>
      <c r="C536" s="229"/>
      <c r="D536" s="204" t="s">
        <v>166</v>
      </c>
      <c r="E536" s="230" t="s">
        <v>21</v>
      </c>
      <c r="F536" s="231" t="s">
        <v>169</v>
      </c>
      <c r="G536" s="229"/>
      <c r="H536" s="232">
        <v>0.66700000000000004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AT536" s="238" t="s">
        <v>166</v>
      </c>
      <c r="AU536" s="238" t="s">
        <v>152</v>
      </c>
      <c r="AV536" s="13" t="s">
        <v>151</v>
      </c>
      <c r="AW536" s="13" t="s">
        <v>35</v>
      </c>
      <c r="AX536" s="13" t="s">
        <v>80</v>
      </c>
      <c r="AY536" s="238" t="s">
        <v>144</v>
      </c>
    </row>
    <row r="537" spans="2:65" s="1" customFormat="1" ht="25.5" customHeight="1">
      <c r="B537" s="41"/>
      <c r="C537" s="192" t="s">
        <v>683</v>
      </c>
      <c r="D537" s="192" t="s">
        <v>146</v>
      </c>
      <c r="E537" s="193" t="s">
        <v>684</v>
      </c>
      <c r="F537" s="194" t="s">
        <v>685</v>
      </c>
      <c r="G537" s="195" t="s">
        <v>183</v>
      </c>
      <c r="H537" s="196">
        <v>3.0139999999999998</v>
      </c>
      <c r="I537" s="197"/>
      <c r="J537" s="198">
        <f>ROUND(I537*H537,2)</f>
        <v>0</v>
      </c>
      <c r="K537" s="194" t="s">
        <v>150</v>
      </c>
      <c r="L537" s="61"/>
      <c r="M537" s="199" t="s">
        <v>21</v>
      </c>
      <c r="N537" s="200" t="s">
        <v>44</v>
      </c>
      <c r="O537" s="42"/>
      <c r="P537" s="201">
        <f>O537*H537</f>
        <v>0</v>
      </c>
      <c r="Q537" s="201">
        <v>0</v>
      </c>
      <c r="R537" s="201">
        <f>Q537*H537</f>
        <v>0</v>
      </c>
      <c r="S537" s="201">
        <v>0</v>
      </c>
      <c r="T537" s="202">
        <f>S537*H537</f>
        <v>0</v>
      </c>
      <c r="AR537" s="24" t="s">
        <v>151</v>
      </c>
      <c r="AT537" s="24" t="s">
        <v>146</v>
      </c>
      <c r="AU537" s="24" t="s">
        <v>152</v>
      </c>
      <c r="AY537" s="24" t="s">
        <v>144</v>
      </c>
      <c r="BE537" s="203">
        <f>IF(N537="základní",J537,0)</f>
        <v>0</v>
      </c>
      <c r="BF537" s="203">
        <f>IF(N537="snížená",J537,0)</f>
        <v>0</v>
      </c>
      <c r="BG537" s="203">
        <f>IF(N537="zákl. přenesená",J537,0)</f>
        <v>0</v>
      </c>
      <c r="BH537" s="203">
        <f>IF(N537="sníž. přenesená",J537,0)</f>
        <v>0</v>
      </c>
      <c r="BI537" s="203">
        <f>IF(N537="nulová",J537,0)</f>
        <v>0</v>
      </c>
      <c r="BJ537" s="24" t="s">
        <v>152</v>
      </c>
      <c r="BK537" s="203">
        <f>ROUND(I537*H537,2)</f>
        <v>0</v>
      </c>
      <c r="BL537" s="24" t="s">
        <v>151</v>
      </c>
      <c r="BM537" s="24" t="s">
        <v>686</v>
      </c>
    </row>
    <row r="538" spans="2:65" s="1" customFormat="1" ht="121.5">
      <c r="B538" s="41"/>
      <c r="C538" s="63"/>
      <c r="D538" s="204" t="s">
        <v>154</v>
      </c>
      <c r="E538" s="63"/>
      <c r="F538" s="205" t="s">
        <v>687</v>
      </c>
      <c r="G538" s="63"/>
      <c r="H538" s="63"/>
      <c r="I538" s="163"/>
      <c r="J538" s="63"/>
      <c r="K538" s="63"/>
      <c r="L538" s="61"/>
      <c r="M538" s="206"/>
      <c r="N538" s="42"/>
      <c r="O538" s="42"/>
      <c r="P538" s="42"/>
      <c r="Q538" s="42"/>
      <c r="R538" s="42"/>
      <c r="S538" s="42"/>
      <c r="T538" s="78"/>
      <c r="AT538" s="24" t="s">
        <v>154</v>
      </c>
      <c r="AU538" s="24" t="s">
        <v>152</v>
      </c>
    </row>
    <row r="539" spans="2:65" s="11" customFormat="1" ht="13.5">
      <c r="B539" s="207"/>
      <c r="C539" s="208"/>
      <c r="D539" s="204" t="s">
        <v>166</v>
      </c>
      <c r="E539" s="209" t="s">
        <v>21</v>
      </c>
      <c r="F539" s="210" t="s">
        <v>688</v>
      </c>
      <c r="G539" s="208"/>
      <c r="H539" s="211">
        <v>3.0139999999999998</v>
      </c>
      <c r="I539" s="212"/>
      <c r="J539" s="208"/>
      <c r="K539" s="208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166</v>
      </c>
      <c r="AU539" s="217" t="s">
        <v>152</v>
      </c>
      <c r="AV539" s="11" t="s">
        <v>152</v>
      </c>
      <c r="AW539" s="11" t="s">
        <v>35</v>
      </c>
      <c r="AX539" s="11" t="s">
        <v>72</v>
      </c>
      <c r="AY539" s="217" t="s">
        <v>144</v>
      </c>
    </row>
    <row r="540" spans="2:65" s="13" customFormat="1" ht="13.5">
      <c r="B540" s="228"/>
      <c r="C540" s="229"/>
      <c r="D540" s="204" t="s">
        <v>166</v>
      </c>
      <c r="E540" s="230" t="s">
        <v>21</v>
      </c>
      <c r="F540" s="231" t="s">
        <v>169</v>
      </c>
      <c r="G540" s="229"/>
      <c r="H540" s="232">
        <v>3.0139999999999998</v>
      </c>
      <c r="I540" s="233"/>
      <c r="J540" s="229"/>
      <c r="K540" s="229"/>
      <c r="L540" s="234"/>
      <c r="M540" s="235"/>
      <c r="N540" s="236"/>
      <c r="O540" s="236"/>
      <c r="P540" s="236"/>
      <c r="Q540" s="236"/>
      <c r="R540" s="236"/>
      <c r="S540" s="236"/>
      <c r="T540" s="237"/>
      <c r="AT540" s="238" t="s">
        <v>166</v>
      </c>
      <c r="AU540" s="238" t="s">
        <v>152</v>
      </c>
      <c r="AV540" s="13" t="s">
        <v>151</v>
      </c>
      <c r="AW540" s="13" t="s">
        <v>35</v>
      </c>
      <c r="AX540" s="13" t="s">
        <v>80</v>
      </c>
      <c r="AY540" s="238" t="s">
        <v>144</v>
      </c>
    </row>
    <row r="541" spans="2:65" s="1" customFormat="1" ht="25.5" customHeight="1">
      <c r="B541" s="41"/>
      <c r="C541" s="192" t="s">
        <v>689</v>
      </c>
      <c r="D541" s="192" t="s">
        <v>146</v>
      </c>
      <c r="E541" s="193" t="s">
        <v>690</v>
      </c>
      <c r="F541" s="194" t="s">
        <v>691</v>
      </c>
      <c r="G541" s="195" t="s">
        <v>183</v>
      </c>
      <c r="H541" s="196">
        <v>0.66700000000000004</v>
      </c>
      <c r="I541" s="197"/>
      <c r="J541" s="198">
        <f>ROUND(I541*H541,2)</f>
        <v>0</v>
      </c>
      <c r="K541" s="194" t="s">
        <v>150</v>
      </c>
      <c r="L541" s="61"/>
      <c r="M541" s="199" t="s">
        <v>21</v>
      </c>
      <c r="N541" s="200" t="s">
        <v>44</v>
      </c>
      <c r="O541" s="42"/>
      <c r="P541" s="201">
        <f>O541*H541</f>
        <v>0</v>
      </c>
      <c r="Q541" s="201">
        <v>0</v>
      </c>
      <c r="R541" s="201">
        <f>Q541*H541</f>
        <v>0</v>
      </c>
      <c r="S541" s="201">
        <v>0</v>
      </c>
      <c r="T541" s="202">
        <f>S541*H541</f>
        <v>0</v>
      </c>
      <c r="AR541" s="24" t="s">
        <v>151</v>
      </c>
      <c r="AT541" s="24" t="s">
        <v>146</v>
      </c>
      <c r="AU541" s="24" t="s">
        <v>152</v>
      </c>
      <c r="AY541" s="24" t="s">
        <v>144</v>
      </c>
      <c r="BE541" s="203">
        <f>IF(N541="základní",J541,0)</f>
        <v>0</v>
      </c>
      <c r="BF541" s="203">
        <f>IF(N541="snížená",J541,0)</f>
        <v>0</v>
      </c>
      <c r="BG541" s="203">
        <f>IF(N541="zákl. přenesená",J541,0)</f>
        <v>0</v>
      </c>
      <c r="BH541" s="203">
        <f>IF(N541="sníž. přenesená",J541,0)</f>
        <v>0</v>
      </c>
      <c r="BI541" s="203">
        <f>IF(N541="nulová",J541,0)</f>
        <v>0</v>
      </c>
      <c r="BJ541" s="24" t="s">
        <v>152</v>
      </c>
      <c r="BK541" s="203">
        <f>ROUND(I541*H541,2)</f>
        <v>0</v>
      </c>
      <c r="BL541" s="24" t="s">
        <v>151</v>
      </c>
      <c r="BM541" s="24" t="s">
        <v>692</v>
      </c>
    </row>
    <row r="542" spans="2:65" s="1" customFormat="1" ht="121.5">
      <c r="B542" s="41"/>
      <c r="C542" s="63"/>
      <c r="D542" s="204" t="s">
        <v>154</v>
      </c>
      <c r="E542" s="63"/>
      <c r="F542" s="205" t="s">
        <v>687</v>
      </c>
      <c r="G542" s="63"/>
      <c r="H542" s="63"/>
      <c r="I542" s="163"/>
      <c r="J542" s="63"/>
      <c r="K542" s="63"/>
      <c r="L542" s="61"/>
      <c r="M542" s="206"/>
      <c r="N542" s="42"/>
      <c r="O542" s="42"/>
      <c r="P542" s="42"/>
      <c r="Q542" s="42"/>
      <c r="R542" s="42"/>
      <c r="S542" s="42"/>
      <c r="T542" s="78"/>
      <c r="AT542" s="24" t="s">
        <v>154</v>
      </c>
      <c r="AU542" s="24" t="s">
        <v>152</v>
      </c>
    </row>
    <row r="543" spans="2:65" s="1" customFormat="1" ht="38.25" customHeight="1">
      <c r="B543" s="41"/>
      <c r="C543" s="192" t="s">
        <v>693</v>
      </c>
      <c r="D543" s="192" t="s">
        <v>146</v>
      </c>
      <c r="E543" s="193" t="s">
        <v>694</v>
      </c>
      <c r="F543" s="194" t="s">
        <v>695</v>
      </c>
      <c r="G543" s="195" t="s">
        <v>183</v>
      </c>
      <c r="H543" s="196">
        <v>3.0139999999999998</v>
      </c>
      <c r="I543" s="197"/>
      <c r="J543" s="198">
        <f>ROUND(I543*H543,2)</f>
        <v>0</v>
      </c>
      <c r="K543" s="194" t="s">
        <v>150</v>
      </c>
      <c r="L543" s="61"/>
      <c r="M543" s="199" t="s">
        <v>21</v>
      </c>
      <c r="N543" s="200" t="s">
        <v>44</v>
      </c>
      <c r="O543" s="42"/>
      <c r="P543" s="201">
        <f>O543*H543</f>
        <v>0</v>
      </c>
      <c r="Q543" s="201">
        <v>0</v>
      </c>
      <c r="R543" s="201">
        <f>Q543*H543</f>
        <v>0</v>
      </c>
      <c r="S543" s="201">
        <v>0</v>
      </c>
      <c r="T543" s="202">
        <f>S543*H543</f>
        <v>0</v>
      </c>
      <c r="AR543" s="24" t="s">
        <v>151</v>
      </c>
      <c r="AT543" s="24" t="s">
        <v>146</v>
      </c>
      <c r="AU543" s="24" t="s">
        <v>152</v>
      </c>
      <c r="AY543" s="24" t="s">
        <v>144</v>
      </c>
      <c r="BE543" s="203">
        <f>IF(N543="základní",J543,0)</f>
        <v>0</v>
      </c>
      <c r="BF543" s="203">
        <f>IF(N543="snížená",J543,0)</f>
        <v>0</v>
      </c>
      <c r="BG543" s="203">
        <f>IF(N543="zákl. přenesená",J543,0)</f>
        <v>0</v>
      </c>
      <c r="BH543" s="203">
        <f>IF(N543="sníž. přenesená",J543,0)</f>
        <v>0</v>
      </c>
      <c r="BI543" s="203">
        <f>IF(N543="nulová",J543,0)</f>
        <v>0</v>
      </c>
      <c r="BJ543" s="24" t="s">
        <v>152</v>
      </c>
      <c r="BK543" s="203">
        <f>ROUND(I543*H543,2)</f>
        <v>0</v>
      </c>
      <c r="BL543" s="24" t="s">
        <v>151</v>
      </c>
      <c r="BM543" s="24" t="s">
        <v>696</v>
      </c>
    </row>
    <row r="544" spans="2:65" s="1" customFormat="1" ht="121.5">
      <c r="B544" s="41"/>
      <c r="C544" s="63"/>
      <c r="D544" s="204" t="s">
        <v>154</v>
      </c>
      <c r="E544" s="63"/>
      <c r="F544" s="205" t="s">
        <v>687</v>
      </c>
      <c r="G544" s="63"/>
      <c r="H544" s="63"/>
      <c r="I544" s="163"/>
      <c r="J544" s="63"/>
      <c r="K544" s="63"/>
      <c r="L544" s="61"/>
      <c r="M544" s="206"/>
      <c r="N544" s="42"/>
      <c r="O544" s="42"/>
      <c r="P544" s="42"/>
      <c r="Q544" s="42"/>
      <c r="R544" s="42"/>
      <c r="S544" s="42"/>
      <c r="T544" s="78"/>
      <c r="AT544" s="24" t="s">
        <v>154</v>
      </c>
      <c r="AU544" s="24" t="s">
        <v>152</v>
      </c>
    </row>
    <row r="545" spans="2:65" s="11" customFormat="1" ht="13.5">
      <c r="B545" s="207"/>
      <c r="C545" s="208"/>
      <c r="D545" s="204" t="s">
        <v>166</v>
      </c>
      <c r="E545" s="209" t="s">
        <v>21</v>
      </c>
      <c r="F545" s="210" t="s">
        <v>688</v>
      </c>
      <c r="G545" s="208"/>
      <c r="H545" s="211">
        <v>3.0139999999999998</v>
      </c>
      <c r="I545" s="212"/>
      <c r="J545" s="208"/>
      <c r="K545" s="208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166</v>
      </c>
      <c r="AU545" s="217" t="s">
        <v>152</v>
      </c>
      <c r="AV545" s="11" t="s">
        <v>152</v>
      </c>
      <c r="AW545" s="11" t="s">
        <v>35</v>
      </c>
      <c r="AX545" s="11" t="s">
        <v>72</v>
      </c>
      <c r="AY545" s="217" t="s">
        <v>144</v>
      </c>
    </row>
    <row r="546" spans="2:65" s="13" customFormat="1" ht="13.5">
      <c r="B546" s="228"/>
      <c r="C546" s="229"/>
      <c r="D546" s="204" t="s">
        <v>166</v>
      </c>
      <c r="E546" s="230" t="s">
        <v>21</v>
      </c>
      <c r="F546" s="231" t="s">
        <v>169</v>
      </c>
      <c r="G546" s="229"/>
      <c r="H546" s="232">
        <v>3.0139999999999998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AT546" s="238" t="s">
        <v>166</v>
      </c>
      <c r="AU546" s="238" t="s">
        <v>152</v>
      </c>
      <c r="AV546" s="13" t="s">
        <v>151</v>
      </c>
      <c r="AW546" s="13" t="s">
        <v>35</v>
      </c>
      <c r="AX546" s="13" t="s">
        <v>80</v>
      </c>
      <c r="AY546" s="238" t="s">
        <v>144</v>
      </c>
    </row>
    <row r="547" spans="2:65" s="1" customFormat="1" ht="38.25" customHeight="1">
      <c r="B547" s="41"/>
      <c r="C547" s="192" t="s">
        <v>697</v>
      </c>
      <c r="D547" s="192" t="s">
        <v>146</v>
      </c>
      <c r="E547" s="193" t="s">
        <v>698</v>
      </c>
      <c r="F547" s="194" t="s">
        <v>699</v>
      </c>
      <c r="G547" s="195" t="s">
        <v>183</v>
      </c>
      <c r="H547" s="196">
        <v>0.66700000000000004</v>
      </c>
      <c r="I547" s="197"/>
      <c r="J547" s="198">
        <f>ROUND(I547*H547,2)</f>
        <v>0</v>
      </c>
      <c r="K547" s="194" t="s">
        <v>150</v>
      </c>
      <c r="L547" s="61"/>
      <c r="M547" s="199" t="s">
        <v>21</v>
      </c>
      <c r="N547" s="200" t="s">
        <v>44</v>
      </c>
      <c r="O547" s="42"/>
      <c r="P547" s="201">
        <f>O547*H547</f>
        <v>0</v>
      </c>
      <c r="Q547" s="201">
        <v>0</v>
      </c>
      <c r="R547" s="201">
        <f>Q547*H547</f>
        <v>0</v>
      </c>
      <c r="S547" s="201">
        <v>0</v>
      </c>
      <c r="T547" s="202">
        <f>S547*H547</f>
        <v>0</v>
      </c>
      <c r="AR547" s="24" t="s">
        <v>151</v>
      </c>
      <c r="AT547" s="24" t="s">
        <v>146</v>
      </c>
      <c r="AU547" s="24" t="s">
        <v>152</v>
      </c>
      <c r="AY547" s="24" t="s">
        <v>144</v>
      </c>
      <c r="BE547" s="203">
        <f>IF(N547="základní",J547,0)</f>
        <v>0</v>
      </c>
      <c r="BF547" s="203">
        <f>IF(N547="snížená",J547,0)</f>
        <v>0</v>
      </c>
      <c r="BG547" s="203">
        <f>IF(N547="zákl. přenesená",J547,0)</f>
        <v>0</v>
      </c>
      <c r="BH547" s="203">
        <f>IF(N547="sníž. přenesená",J547,0)</f>
        <v>0</v>
      </c>
      <c r="BI547" s="203">
        <f>IF(N547="nulová",J547,0)</f>
        <v>0</v>
      </c>
      <c r="BJ547" s="24" t="s">
        <v>152</v>
      </c>
      <c r="BK547" s="203">
        <f>ROUND(I547*H547,2)</f>
        <v>0</v>
      </c>
      <c r="BL547" s="24" t="s">
        <v>151</v>
      </c>
      <c r="BM547" s="24" t="s">
        <v>700</v>
      </c>
    </row>
    <row r="548" spans="2:65" s="1" customFormat="1" ht="121.5">
      <c r="B548" s="41"/>
      <c r="C548" s="63"/>
      <c r="D548" s="204" t="s">
        <v>154</v>
      </c>
      <c r="E548" s="63"/>
      <c r="F548" s="205" t="s">
        <v>687</v>
      </c>
      <c r="G548" s="63"/>
      <c r="H548" s="63"/>
      <c r="I548" s="163"/>
      <c r="J548" s="63"/>
      <c r="K548" s="63"/>
      <c r="L548" s="61"/>
      <c r="M548" s="206"/>
      <c r="N548" s="42"/>
      <c r="O548" s="42"/>
      <c r="P548" s="42"/>
      <c r="Q548" s="42"/>
      <c r="R548" s="42"/>
      <c r="S548" s="42"/>
      <c r="T548" s="78"/>
      <c r="AT548" s="24" t="s">
        <v>154</v>
      </c>
      <c r="AU548" s="24" t="s">
        <v>152</v>
      </c>
    </row>
    <row r="549" spans="2:65" s="1" customFormat="1" ht="16.5" customHeight="1">
      <c r="B549" s="41"/>
      <c r="C549" s="192" t="s">
        <v>701</v>
      </c>
      <c r="D549" s="192" t="s">
        <v>146</v>
      </c>
      <c r="E549" s="193" t="s">
        <v>702</v>
      </c>
      <c r="F549" s="194" t="s">
        <v>703</v>
      </c>
      <c r="G549" s="195" t="s">
        <v>272</v>
      </c>
      <c r="H549" s="196">
        <v>0.221</v>
      </c>
      <c r="I549" s="197"/>
      <c r="J549" s="198">
        <f>ROUND(I549*H549,2)</f>
        <v>0</v>
      </c>
      <c r="K549" s="194" t="s">
        <v>150</v>
      </c>
      <c r="L549" s="61"/>
      <c r="M549" s="199" t="s">
        <v>21</v>
      </c>
      <c r="N549" s="200" t="s">
        <v>44</v>
      </c>
      <c r="O549" s="42"/>
      <c r="P549" s="201">
        <f>O549*H549</f>
        <v>0</v>
      </c>
      <c r="Q549" s="201">
        <v>1.0525899999999999</v>
      </c>
      <c r="R549" s="201">
        <f>Q549*H549</f>
        <v>0.23262238999999998</v>
      </c>
      <c r="S549" s="201">
        <v>0</v>
      </c>
      <c r="T549" s="202">
        <f>S549*H549</f>
        <v>0</v>
      </c>
      <c r="AR549" s="24" t="s">
        <v>151</v>
      </c>
      <c r="AT549" s="24" t="s">
        <v>146</v>
      </c>
      <c r="AU549" s="24" t="s">
        <v>152</v>
      </c>
      <c r="AY549" s="24" t="s">
        <v>144</v>
      </c>
      <c r="BE549" s="203">
        <f>IF(N549="základní",J549,0)</f>
        <v>0</v>
      </c>
      <c r="BF549" s="203">
        <f>IF(N549="snížená",J549,0)</f>
        <v>0</v>
      </c>
      <c r="BG549" s="203">
        <f>IF(N549="zákl. přenesená",J549,0)</f>
        <v>0</v>
      </c>
      <c r="BH549" s="203">
        <f>IF(N549="sníž. přenesená",J549,0)</f>
        <v>0</v>
      </c>
      <c r="BI549" s="203">
        <f>IF(N549="nulová",J549,0)</f>
        <v>0</v>
      </c>
      <c r="BJ549" s="24" t="s">
        <v>152</v>
      </c>
      <c r="BK549" s="203">
        <f>ROUND(I549*H549,2)</f>
        <v>0</v>
      </c>
      <c r="BL549" s="24" t="s">
        <v>151</v>
      </c>
      <c r="BM549" s="24" t="s">
        <v>704</v>
      </c>
    </row>
    <row r="550" spans="2:65" s="11" customFormat="1" ht="13.5">
      <c r="B550" s="207"/>
      <c r="C550" s="208"/>
      <c r="D550" s="204" t="s">
        <v>166</v>
      </c>
      <c r="E550" s="209" t="s">
        <v>21</v>
      </c>
      <c r="F550" s="210" t="s">
        <v>705</v>
      </c>
      <c r="G550" s="208"/>
      <c r="H550" s="211">
        <v>0.221</v>
      </c>
      <c r="I550" s="212"/>
      <c r="J550" s="208"/>
      <c r="K550" s="208"/>
      <c r="L550" s="213"/>
      <c r="M550" s="214"/>
      <c r="N550" s="215"/>
      <c r="O550" s="215"/>
      <c r="P550" s="215"/>
      <c r="Q550" s="215"/>
      <c r="R550" s="215"/>
      <c r="S550" s="215"/>
      <c r="T550" s="216"/>
      <c r="AT550" s="217" t="s">
        <v>166</v>
      </c>
      <c r="AU550" s="217" t="s">
        <v>152</v>
      </c>
      <c r="AV550" s="11" t="s">
        <v>152</v>
      </c>
      <c r="AW550" s="11" t="s">
        <v>35</v>
      </c>
      <c r="AX550" s="11" t="s">
        <v>72</v>
      </c>
      <c r="AY550" s="217" t="s">
        <v>144</v>
      </c>
    </row>
    <row r="551" spans="2:65" s="13" customFormat="1" ht="13.5">
      <c r="B551" s="228"/>
      <c r="C551" s="229"/>
      <c r="D551" s="204" t="s">
        <v>166</v>
      </c>
      <c r="E551" s="230" t="s">
        <v>21</v>
      </c>
      <c r="F551" s="231" t="s">
        <v>169</v>
      </c>
      <c r="G551" s="229"/>
      <c r="H551" s="232">
        <v>0.221</v>
      </c>
      <c r="I551" s="233"/>
      <c r="J551" s="229"/>
      <c r="K551" s="229"/>
      <c r="L551" s="234"/>
      <c r="M551" s="235"/>
      <c r="N551" s="236"/>
      <c r="O551" s="236"/>
      <c r="P551" s="236"/>
      <c r="Q551" s="236"/>
      <c r="R551" s="236"/>
      <c r="S551" s="236"/>
      <c r="T551" s="237"/>
      <c r="AT551" s="238" t="s">
        <v>166</v>
      </c>
      <c r="AU551" s="238" t="s">
        <v>152</v>
      </c>
      <c r="AV551" s="13" t="s">
        <v>151</v>
      </c>
      <c r="AW551" s="13" t="s">
        <v>35</v>
      </c>
      <c r="AX551" s="13" t="s">
        <v>80</v>
      </c>
      <c r="AY551" s="238" t="s">
        <v>144</v>
      </c>
    </row>
    <row r="552" spans="2:65" s="1" customFormat="1" ht="16.5" customHeight="1">
      <c r="B552" s="41"/>
      <c r="C552" s="192" t="s">
        <v>706</v>
      </c>
      <c r="D552" s="192" t="s">
        <v>146</v>
      </c>
      <c r="E552" s="193" t="s">
        <v>702</v>
      </c>
      <c r="F552" s="194" t="s">
        <v>703</v>
      </c>
      <c r="G552" s="195" t="s">
        <v>272</v>
      </c>
      <c r="H552" s="196">
        <v>35.537999999999997</v>
      </c>
      <c r="I552" s="197"/>
      <c r="J552" s="198">
        <f>ROUND(I552*H552,2)</f>
        <v>0</v>
      </c>
      <c r="K552" s="194" t="s">
        <v>150</v>
      </c>
      <c r="L552" s="61"/>
      <c r="M552" s="199" t="s">
        <v>21</v>
      </c>
      <c r="N552" s="200" t="s">
        <v>44</v>
      </c>
      <c r="O552" s="42"/>
      <c r="P552" s="201">
        <f>O552*H552</f>
        <v>0</v>
      </c>
      <c r="Q552" s="201">
        <v>1.0525899999999999</v>
      </c>
      <c r="R552" s="201">
        <f>Q552*H552</f>
        <v>37.40694341999999</v>
      </c>
      <c r="S552" s="201">
        <v>0</v>
      </c>
      <c r="T552" s="202">
        <f>S552*H552</f>
        <v>0</v>
      </c>
      <c r="AR552" s="24" t="s">
        <v>151</v>
      </c>
      <c r="AT552" s="24" t="s">
        <v>146</v>
      </c>
      <c r="AU552" s="24" t="s">
        <v>152</v>
      </c>
      <c r="AY552" s="24" t="s">
        <v>144</v>
      </c>
      <c r="BE552" s="203">
        <f>IF(N552="základní",J552,0)</f>
        <v>0</v>
      </c>
      <c r="BF552" s="203">
        <f>IF(N552="snížená",J552,0)</f>
        <v>0</v>
      </c>
      <c r="BG552" s="203">
        <f>IF(N552="zákl. přenesená",J552,0)</f>
        <v>0</v>
      </c>
      <c r="BH552" s="203">
        <f>IF(N552="sníž. přenesená",J552,0)</f>
        <v>0</v>
      </c>
      <c r="BI552" s="203">
        <f>IF(N552="nulová",J552,0)</f>
        <v>0</v>
      </c>
      <c r="BJ552" s="24" t="s">
        <v>152</v>
      </c>
      <c r="BK552" s="203">
        <f>ROUND(I552*H552,2)</f>
        <v>0</v>
      </c>
      <c r="BL552" s="24" t="s">
        <v>151</v>
      </c>
      <c r="BM552" s="24" t="s">
        <v>707</v>
      </c>
    </row>
    <row r="553" spans="2:65" s="11" customFormat="1" ht="13.5">
      <c r="B553" s="207"/>
      <c r="C553" s="208"/>
      <c r="D553" s="204" t="s">
        <v>166</v>
      </c>
      <c r="E553" s="209" t="s">
        <v>21</v>
      </c>
      <c r="F553" s="210" t="s">
        <v>708</v>
      </c>
      <c r="G553" s="208"/>
      <c r="H553" s="211">
        <v>35.537999999999997</v>
      </c>
      <c r="I553" s="212"/>
      <c r="J553" s="208"/>
      <c r="K553" s="208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166</v>
      </c>
      <c r="AU553" s="217" t="s">
        <v>152</v>
      </c>
      <c r="AV553" s="11" t="s">
        <v>152</v>
      </c>
      <c r="AW553" s="11" t="s">
        <v>35</v>
      </c>
      <c r="AX553" s="11" t="s">
        <v>72</v>
      </c>
      <c r="AY553" s="217" t="s">
        <v>144</v>
      </c>
    </row>
    <row r="554" spans="2:65" s="12" customFormat="1" ht="13.5">
      <c r="B554" s="218"/>
      <c r="C554" s="219"/>
      <c r="D554" s="204" t="s">
        <v>166</v>
      </c>
      <c r="E554" s="220" t="s">
        <v>21</v>
      </c>
      <c r="F554" s="221" t="s">
        <v>709</v>
      </c>
      <c r="G554" s="219"/>
      <c r="H554" s="220" t="s">
        <v>21</v>
      </c>
      <c r="I554" s="222"/>
      <c r="J554" s="219"/>
      <c r="K554" s="219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166</v>
      </c>
      <c r="AU554" s="227" t="s">
        <v>152</v>
      </c>
      <c r="AV554" s="12" t="s">
        <v>80</v>
      </c>
      <c r="AW554" s="12" t="s">
        <v>35</v>
      </c>
      <c r="AX554" s="12" t="s">
        <v>72</v>
      </c>
      <c r="AY554" s="227" t="s">
        <v>144</v>
      </c>
    </row>
    <row r="555" spans="2:65" s="13" customFormat="1" ht="13.5">
      <c r="B555" s="228"/>
      <c r="C555" s="229"/>
      <c r="D555" s="204" t="s">
        <v>166</v>
      </c>
      <c r="E555" s="230" t="s">
        <v>21</v>
      </c>
      <c r="F555" s="231" t="s">
        <v>169</v>
      </c>
      <c r="G555" s="229"/>
      <c r="H555" s="232">
        <v>35.537999999999997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AT555" s="238" t="s">
        <v>166</v>
      </c>
      <c r="AU555" s="238" t="s">
        <v>152</v>
      </c>
      <c r="AV555" s="13" t="s">
        <v>151</v>
      </c>
      <c r="AW555" s="13" t="s">
        <v>35</v>
      </c>
      <c r="AX555" s="13" t="s">
        <v>80</v>
      </c>
      <c r="AY555" s="238" t="s">
        <v>144</v>
      </c>
    </row>
    <row r="556" spans="2:65" s="1" customFormat="1" ht="25.5" customHeight="1">
      <c r="B556" s="41"/>
      <c r="C556" s="192" t="s">
        <v>710</v>
      </c>
      <c r="D556" s="192" t="s">
        <v>146</v>
      </c>
      <c r="E556" s="193" t="s">
        <v>711</v>
      </c>
      <c r="F556" s="194" t="s">
        <v>712</v>
      </c>
      <c r="G556" s="195" t="s">
        <v>163</v>
      </c>
      <c r="H556" s="196">
        <v>3.51</v>
      </c>
      <c r="I556" s="197"/>
      <c r="J556" s="198">
        <f>ROUND(I556*H556,2)</f>
        <v>0</v>
      </c>
      <c r="K556" s="194" t="s">
        <v>150</v>
      </c>
      <c r="L556" s="61"/>
      <c r="M556" s="199" t="s">
        <v>21</v>
      </c>
      <c r="N556" s="200" t="s">
        <v>44</v>
      </c>
      <c r="O556" s="42"/>
      <c r="P556" s="201">
        <f>O556*H556</f>
        <v>0</v>
      </c>
      <c r="Q556" s="201">
        <v>0.34562999999999999</v>
      </c>
      <c r="R556" s="201">
        <f>Q556*H556</f>
        <v>1.2131612999999999</v>
      </c>
      <c r="S556" s="201">
        <v>0</v>
      </c>
      <c r="T556" s="202">
        <f>S556*H556</f>
        <v>0</v>
      </c>
      <c r="AR556" s="24" t="s">
        <v>151</v>
      </c>
      <c r="AT556" s="24" t="s">
        <v>146</v>
      </c>
      <c r="AU556" s="24" t="s">
        <v>152</v>
      </c>
      <c r="AY556" s="24" t="s">
        <v>144</v>
      </c>
      <c r="BE556" s="203">
        <f>IF(N556="základní",J556,0)</f>
        <v>0</v>
      </c>
      <c r="BF556" s="203">
        <f>IF(N556="snížená",J556,0)</f>
        <v>0</v>
      </c>
      <c r="BG556" s="203">
        <f>IF(N556="zákl. přenesená",J556,0)</f>
        <v>0</v>
      </c>
      <c r="BH556" s="203">
        <f>IF(N556="sníž. přenesená",J556,0)</f>
        <v>0</v>
      </c>
      <c r="BI556" s="203">
        <f>IF(N556="nulová",J556,0)</f>
        <v>0</v>
      </c>
      <c r="BJ556" s="24" t="s">
        <v>152</v>
      </c>
      <c r="BK556" s="203">
        <f>ROUND(I556*H556,2)</f>
        <v>0</v>
      </c>
      <c r="BL556" s="24" t="s">
        <v>151</v>
      </c>
      <c r="BM556" s="24" t="s">
        <v>713</v>
      </c>
    </row>
    <row r="557" spans="2:65" s="11" customFormat="1" ht="13.5">
      <c r="B557" s="207"/>
      <c r="C557" s="208"/>
      <c r="D557" s="204" t="s">
        <v>166</v>
      </c>
      <c r="E557" s="209" t="s">
        <v>21</v>
      </c>
      <c r="F557" s="210" t="s">
        <v>714</v>
      </c>
      <c r="G557" s="208"/>
      <c r="H557" s="211">
        <v>3.51</v>
      </c>
      <c r="I557" s="212"/>
      <c r="J557" s="208"/>
      <c r="K557" s="208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166</v>
      </c>
      <c r="AU557" s="217" t="s">
        <v>152</v>
      </c>
      <c r="AV557" s="11" t="s">
        <v>152</v>
      </c>
      <c r="AW557" s="11" t="s">
        <v>35</v>
      </c>
      <c r="AX557" s="11" t="s">
        <v>72</v>
      </c>
      <c r="AY557" s="217" t="s">
        <v>144</v>
      </c>
    </row>
    <row r="558" spans="2:65" s="12" customFormat="1" ht="13.5">
      <c r="B558" s="218"/>
      <c r="C558" s="219"/>
      <c r="D558" s="204" t="s">
        <v>166</v>
      </c>
      <c r="E558" s="220" t="s">
        <v>21</v>
      </c>
      <c r="F558" s="221" t="s">
        <v>715</v>
      </c>
      <c r="G558" s="219"/>
      <c r="H558" s="220" t="s">
        <v>21</v>
      </c>
      <c r="I558" s="222"/>
      <c r="J558" s="219"/>
      <c r="K558" s="219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166</v>
      </c>
      <c r="AU558" s="227" t="s">
        <v>152</v>
      </c>
      <c r="AV558" s="12" t="s">
        <v>80</v>
      </c>
      <c r="AW558" s="12" t="s">
        <v>35</v>
      </c>
      <c r="AX558" s="12" t="s">
        <v>72</v>
      </c>
      <c r="AY558" s="227" t="s">
        <v>144</v>
      </c>
    </row>
    <row r="559" spans="2:65" s="13" customFormat="1" ht="13.5">
      <c r="B559" s="228"/>
      <c r="C559" s="229"/>
      <c r="D559" s="204" t="s">
        <v>166</v>
      </c>
      <c r="E559" s="230" t="s">
        <v>21</v>
      </c>
      <c r="F559" s="231" t="s">
        <v>169</v>
      </c>
      <c r="G559" s="229"/>
      <c r="H559" s="232">
        <v>3.51</v>
      </c>
      <c r="I559" s="233"/>
      <c r="J559" s="229"/>
      <c r="K559" s="229"/>
      <c r="L559" s="234"/>
      <c r="M559" s="235"/>
      <c r="N559" s="236"/>
      <c r="O559" s="236"/>
      <c r="P559" s="236"/>
      <c r="Q559" s="236"/>
      <c r="R559" s="236"/>
      <c r="S559" s="236"/>
      <c r="T559" s="237"/>
      <c r="AT559" s="238" t="s">
        <v>166</v>
      </c>
      <c r="AU559" s="238" t="s">
        <v>152</v>
      </c>
      <c r="AV559" s="13" t="s">
        <v>151</v>
      </c>
      <c r="AW559" s="13" t="s">
        <v>35</v>
      </c>
      <c r="AX559" s="13" t="s">
        <v>80</v>
      </c>
      <c r="AY559" s="238" t="s">
        <v>144</v>
      </c>
    </row>
    <row r="560" spans="2:65" s="1" customFormat="1" ht="25.5" customHeight="1">
      <c r="B560" s="41"/>
      <c r="C560" s="192" t="s">
        <v>716</v>
      </c>
      <c r="D560" s="192" t="s">
        <v>146</v>
      </c>
      <c r="E560" s="193" t="s">
        <v>717</v>
      </c>
      <c r="F560" s="194" t="s">
        <v>718</v>
      </c>
      <c r="G560" s="195" t="s">
        <v>149</v>
      </c>
      <c r="H560" s="196">
        <v>3</v>
      </c>
      <c r="I560" s="197"/>
      <c r="J560" s="198">
        <f>ROUND(I560*H560,2)</f>
        <v>0</v>
      </c>
      <c r="K560" s="194" t="s">
        <v>150</v>
      </c>
      <c r="L560" s="61"/>
      <c r="M560" s="199" t="s">
        <v>21</v>
      </c>
      <c r="N560" s="200" t="s">
        <v>44</v>
      </c>
      <c r="O560" s="42"/>
      <c r="P560" s="201">
        <f>O560*H560</f>
        <v>0</v>
      </c>
      <c r="Q560" s="201">
        <v>0.44169999999999998</v>
      </c>
      <c r="R560" s="201">
        <f>Q560*H560</f>
        <v>1.3250999999999999</v>
      </c>
      <c r="S560" s="201">
        <v>0</v>
      </c>
      <c r="T560" s="202">
        <f>S560*H560</f>
        <v>0</v>
      </c>
      <c r="AR560" s="24" t="s">
        <v>151</v>
      </c>
      <c r="AT560" s="24" t="s">
        <v>146</v>
      </c>
      <c r="AU560" s="24" t="s">
        <v>152</v>
      </c>
      <c r="AY560" s="24" t="s">
        <v>144</v>
      </c>
      <c r="BE560" s="203">
        <f>IF(N560="základní",J560,0)</f>
        <v>0</v>
      </c>
      <c r="BF560" s="203">
        <f>IF(N560="snížená",J560,0)</f>
        <v>0</v>
      </c>
      <c r="BG560" s="203">
        <f>IF(N560="zákl. přenesená",J560,0)</f>
        <v>0</v>
      </c>
      <c r="BH560" s="203">
        <f>IF(N560="sníž. přenesená",J560,0)</f>
        <v>0</v>
      </c>
      <c r="BI560" s="203">
        <f>IF(N560="nulová",J560,0)</f>
        <v>0</v>
      </c>
      <c r="BJ560" s="24" t="s">
        <v>152</v>
      </c>
      <c r="BK560" s="203">
        <f>ROUND(I560*H560,2)</f>
        <v>0</v>
      </c>
      <c r="BL560" s="24" t="s">
        <v>151</v>
      </c>
      <c r="BM560" s="24" t="s">
        <v>719</v>
      </c>
    </row>
    <row r="561" spans="2:65" s="1" customFormat="1" ht="162">
      <c r="B561" s="41"/>
      <c r="C561" s="63"/>
      <c r="D561" s="204" t="s">
        <v>154</v>
      </c>
      <c r="E561" s="63"/>
      <c r="F561" s="205" t="s">
        <v>720</v>
      </c>
      <c r="G561" s="63"/>
      <c r="H561" s="63"/>
      <c r="I561" s="163"/>
      <c r="J561" s="63"/>
      <c r="K561" s="63"/>
      <c r="L561" s="61"/>
      <c r="M561" s="206"/>
      <c r="N561" s="42"/>
      <c r="O561" s="42"/>
      <c r="P561" s="42"/>
      <c r="Q561" s="42"/>
      <c r="R561" s="42"/>
      <c r="S561" s="42"/>
      <c r="T561" s="78"/>
      <c r="AT561" s="24" t="s">
        <v>154</v>
      </c>
      <c r="AU561" s="24" t="s">
        <v>152</v>
      </c>
    </row>
    <row r="562" spans="2:65" s="11" customFormat="1" ht="13.5">
      <c r="B562" s="207"/>
      <c r="C562" s="208"/>
      <c r="D562" s="204" t="s">
        <v>166</v>
      </c>
      <c r="E562" s="209" t="s">
        <v>21</v>
      </c>
      <c r="F562" s="210" t="s">
        <v>160</v>
      </c>
      <c r="G562" s="208"/>
      <c r="H562" s="211">
        <v>3</v>
      </c>
      <c r="I562" s="212"/>
      <c r="J562" s="208"/>
      <c r="K562" s="208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166</v>
      </c>
      <c r="AU562" s="217" t="s">
        <v>152</v>
      </c>
      <c r="AV562" s="11" t="s">
        <v>152</v>
      </c>
      <c r="AW562" s="11" t="s">
        <v>35</v>
      </c>
      <c r="AX562" s="11" t="s">
        <v>72</v>
      </c>
      <c r="AY562" s="217" t="s">
        <v>144</v>
      </c>
    </row>
    <row r="563" spans="2:65" s="12" customFormat="1" ht="13.5">
      <c r="B563" s="218"/>
      <c r="C563" s="219"/>
      <c r="D563" s="204" t="s">
        <v>166</v>
      </c>
      <c r="E563" s="220" t="s">
        <v>21</v>
      </c>
      <c r="F563" s="221" t="s">
        <v>721</v>
      </c>
      <c r="G563" s="219"/>
      <c r="H563" s="220" t="s">
        <v>21</v>
      </c>
      <c r="I563" s="222"/>
      <c r="J563" s="219"/>
      <c r="K563" s="219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166</v>
      </c>
      <c r="AU563" s="227" t="s">
        <v>152</v>
      </c>
      <c r="AV563" s="12" t="s">
        <v>80</v>
      </c>
      <c r="AW563" s="12" t="s">
        <v>35</v>
      </c>
      <c r="AX563" s="12" t="s">
        <v>72</v>
      </c>
      <c r="AY563" s="227" t="s">
        <v>144</v>
      </c>
    </row>
    <row r="564" spans="2:65" s="13" customFormat="1" ht="13.5">
      <c r="B564" s="228"/>
      <c r="C564" s="229"/>
      <c r="D564" s="204" t="s">
        <v>166</v>
      </c>
      <c r="E564" s="230" t="s">
        <v>21</v>
      </c>
      <c r="F564" s="231" t="s">
        <v>169</v>
      </c>
      <c r="G564" s="229"/>
      <c r="H564" s="232">
        <v>3</v>
      </c>
      <c r="I564" s="233"/>
      <c r="J564" s="229"/>
      <c r="K564" s="229"/>
      <c r="L564" s="234"/>
      <c r="M564" s="235"/>
      <c r="N564" s="236"/>
      <c r="O564" s="236"/>
      <c r="P564" s="236"/>
      <c r="Q564" s="236"/>
      <c r="R564" s="236"/>
      <c r="S564" s="236"/>
      <c r="T564" s="237"/>
      <c r="AT564" s="238" t="s">
        <v>166</v>
      </c>
      <c r="AU564" s="238" t="s">
        <v>152</v>
      </c>
      <c r="AV564" s="13" t="s">
        <v>151</v>
      </c>
      <c r="AW564" s="13" t="s">
        <v>35</v>
      </c>
      <c r="AX564" s="13" t="s">
        <v>80</v>
      </c>
      <c r="AY564" s="238" t="s">
        <v>144</v>
      </c>
    </row>
    <row r="565" spans="2:65" s="1" customFormat="1" ht="16.5" customHeight="1">
      <c r="B565" s="41"/>
      <c r="C565" s="251" t="s">
        <v>722</v>
      </c>
      <c r="D565" s="251" t="s">
        <v>283</v>
      </c>
      <c r="E565" s="252" t="s">
        <v>723</v>
      </c>
      <c r="F565" s="253" t="s">
        <v>724</v>
      </c>
      <c r="G565" s="254" t="s">
        <v>149</v>
      </c>
      <c r="H565" s="255">
        <v>3</v>
      </c>
      <c r="I565" s="256"/>
      <c r="J565" s="257">
        <f>ROUND(I565*H565,2)</f>
        <v>0</v>
      </c>
      <c r="K565" s="253" t="s">
        <v>21</v>
      </c>
      <c r="L565" s="258"/>
      <c r="M565" s="259" t="s">
        <v>21</v>
      </c>
      <c r="N565" s="260" t="s">
        <v>44</v>
      </c>
      <c r="O565" s="42"/>
      <c r="P565" s="201">
        <f>O565*H565</f>
        <v>0</v>
      </c>
      <c r="Q565" s="201">
        <v>1.4500000000000001E-2</v>
      </c>
      <c r="R565" s="201">
        <f>Q565*H565</f>
        <v>4.3500000000000004E-2</v>
      </c>
      <c r="S565" s="201">
        <v>0</v>
      </c>
      <c r="T565" s="202">
        <f>S565*H565</f>
        <v>0</v>
      </c>
      <c r="AR565" s="24" t="s">
        <v>192</v>
      </c>
      <c r="AT565" s="24" t="s">
        <v>283</v>
      </c>
      <c r="AU565" s="24" t="s">
        <v>152</v>
      </c>
      <c r="AY565" s="24" t="s">
        <v>144</v>
      </c>
      <c r="BE565" s="203">
        <f>IF(N565="základní",J565,0)</f>
        <v>0</v>
      </c>
      <c r="BF565" s="203">
        <f>IF(N565="snížená",J565,0)</f>
        <v>0</v>
      </c>
      <c r="BG565" s="203">
        <f>IF(N565="zákl. přenesená",J565,0)</f>
        <v>0</v>
      </c>
      <c r="BH565" s="203">
        <f>IF(N565="sníž. přenesená",J565,0)</f>
        <v>0</v>
      </c>
      <c r="BI565" s="203">
        <f>IF(N565="nulová",J565,0)</f>
        <v>0</v>
      </c>
      <c r="BJ565" s="24" t="s">
        <v>152</v>
      </c>
      <c r="BK565" s="203">
        <f>ROUND(I565*H565,2)</f>
        <v>0</v>
      </c>
      <c r="BL565" s="24" t="s">
        <v>151</v>
      </c>
      <c r="BM565" s="24" t="s">
        <v>725</v>
      </c>
    </row>
    <row r="566" spans="2:65" s="1" customFormat="1" ht="16.5" customHeight="1">
      <c r="B566" s="41"/>
      <c r="C566" s="192" t="s">
        <v>726</v>
      </c>
      <c r="D566" s="192" t="s">
        <v>146</v>
      </c>
      <c r="E566" s="193" t="s">
        <v>727</v>
      </c>
      <c r="F566" s="194" t="s">
        <v>728</v>
      </c>
      <c r="G566" s="195" t="s">
        <v>149</v>
      </c>
      <c r="H566" s="196">
        <v>1</v>
      </c>
      <c r="I566" s="197"/>
      <c r="J566" s="198">
        <f>ROUND(I566*H566,2)</f>
        <v>0</v>
      </c>
      <c r="K566" s="194" t="s">
        <v>150</v>
      </c>
      <c r="L566" s="61"/>
      <c r="M566" s="199" t="s">
        <v>21</v>
      </c>
      <c r="N566" s="200" t="s">
        <v>44</v>
      </c>
      <c r="O566" s="42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AR566" s="24" t="s">
        <v>151</v>
      </c>
      <c r="AT566" s="24" t="s">
        <v>146</v>
      </c>
      <c r="AU566" s="24" t="s">
        <v>152</v>
      </c>
      <c r="AY566" s="24" t="s">
        <v>144</v>
      </c>
      <c r="BE566" s="203">
        <f>IF(N566="základní",J566,0)</f>
        <v>0</v>
      </c>
      <c r="BF566" s="203">
        <f>IF(N566="snížená",J566,0)</f>
        <v>0</v>
      </c>
      <c r="BG566" s="203">
        <f>IF(N566="zákl. přenesená",J566,0)</f>
        <v>0</v>
      </c>
      <c r="BH566" s="203">
        <f>IF(N566="sníž. přenesená",J566,0)</f>
        <v>0</v>
      </c>
      <c r="BI566" s="203">
        <f>IF(N566="nulová",J566,0)</f>
        <v>0</v>
      </c>
      <c r="BJ566" s="24" t="s">
        <v>152</v>
      </c>
      <c r="BK566" s="203">
        <f>ROUND(I566*H566,2)</f>
        <v>0</v>
      </c>
      <c r="BL566" s="24" t="s">
        <v>151</v>
      </c>
      <c r="BM566" s="24" t="s">
        <v>729</v>
      </c>
    </row>
    <row r="567" spans="2:65" s="1" customFormat="1" ht="54">
      <c r="B567" s="41"/>
      <c r="C567" s="63"/>
      <c r="D567" s="204" t="s">
        <v>154</v>
      </c>
      <c r="E567" s="63"/>
      <c r="F567" s="205" t="s">
        <v>730</v>
      </c>
      <c r="G567" s="63"/>
      <c r="H567" s="63"/>
      <c r="I567" s="163"/>
      <c r="J567" s="63"/>
      <c r="K567" s="63"/>
      <c r="L567" s="61"/>
      <c r="M567" s="206"/>
      <c r="N567" s="42"/>
      <c r="O567" s="42"/>
      <c r="P567" s="42"/>
      <c r="Q567" s="42"/>
      <c r="R567" s="42"/>
      <c r="S567" s="42"/>
      <c r="T567" s="78"/>
      <c r="AT567" s="24" t="s">
        <v>154</v>
      </c>
      <c r="AU567" s="24" t="s">
        <v>152</v>
      </c>
    </row>
    <row r="568" spans="2:65" s="1" customFormat="1" ht="16.5" customHeight="1">
      <c r="B568" s="41"/>
      <c r="C568" s="251" t="s">
        <v>731</v>
      </c>
      <c r="D568" s="251" t="s">
        <v>283</v>
      </c>
      <c r="E568" s="252" t="s">
        <v>732</v>
      </c>
      <c r="F568" s="253" t="s">
        <v>733</v>
      </c>
      <c r="G568" s="254" t="s">
        <v>149</v>
      </c>
      <c r="H568" s="255">
        <v>1</v>
      </c>
      <c r="I568" s="256"/>
      <c r="J568" s="257">
        <f>ROUND(I568*H568,2)</f>
        <v>0</v>
      </c>
      <c r="K568" s="253" t="s">
        <v>150</v>
      </c>
      <c r="L568" s="258"/>
      <c r="M568" s="259" t="s">
        <v>21</v>
      </c>
      <c r="N568" s="260" t="s">
        <v>44</v>
      </c>
      <c r="O568" s="42"/>
      <c r="P568" s="201">
        <f>O568*H568</f>
        <v>0</v>
      </c>
      <c r="Q568" s="201">
        <v>1.2E-4</v>
      </c>
      <c r="R568" s="201">
        <f>Q568*H568</f>
        <v>1.2E-4</v>
      </c>
      <c r="S568" s="201">
        <v>0</v>
      </c>
      <c r="T568" s="202">
        <f>S568*H568</f>
        <v>0</v>
      </c>
      <c r="AR568" s="24" t="s">
        <v>192</v>
      </c>
      <c r="AT568" s="24" t="s">
        <v>283</v>
      </c>
      <c r="AU568" s="24" t="s">
        <v>152</v>
      </c>
      <c r="AY568" s="24" t="s">
        <v>144</v>
      </c>
      <c r="BE568" s="203">
        <f>IF(N568="základní",J568,0)</f>
        <v>0</v>
      </c>
      <c r="BF568" s="203">
        <f>IF(N568="snížená",J568,0)</f>
        <v>0</v>
      </c>
      <c r="BG568" s="203">
        <f>IF(N568="zákl. přenesená",J568,0)</f>
        <v>0</v>
      </c>
      <c r="BH568" s="203">
        <f>IF(N568="sníž. přenesená",J568,0)</f>
        <v>0</v>
      </c>
      <c r="BI568" s="203">
        <f>IF(N568="nulová",J568,0)</f>
        <v>0</v>
      </c>
      <c r="BJ568" s="24" t="s">
        <v>152</v>
      </c>
      <c r="BK568" s="203">
        <f>ROUND(I568*H568,2)</f>
        <v>0</v>
      </c>
      <c r="BL568" s="24" t="s">
        <v>151</v>
      </c>
      <c r="BM568" s="24" t="s">
        <v>734</v>
      </c>
    </row>
    <row r="569" spans="2:65" s="1" customFormat="1" ht="25.5" customHeight="1">
      <c r="B569" s="41"/>
      <c r="C569" s="192" t="s">
        <v>735</v>
      </c>
      <c r="D569" s="192" t="s">
        <v>146</v>
      </c>
      <c r="E569" s="193" t="s">
        <v>736</v>
      </c>
      <c r="F569" s="194" t="s">
        <v>737</v>
      </c>
      <c r="G569" s="195" t="s">
        <v>149</v>
      </c>
      <c r="H569" s="196">
        <v>1</v>
      </c>
      <c r="I569" s="197"/>
      <c r="J569" s="198">
        <f>ROUND(I569*H569,2)</f>
        <v>0</v>
      </c>
      <c r="K569" s="194" t="s">
        <v>150</v>
      </c>
      <c r="L569" s="61"/>
      <c r="M569" s="199" t="s">
        <v>21</v>
      </c>
      <c r="N569" s="200" t="s">
        <v>44</v>
      </c>
      <c r="O569" s="42"/>
      <c r="P569" s="201">
        <f>O569*H569</f>
        <v>0</v>
      </c>
      <c r="Q569" s="201">
        <v>0</v>
      </c>
      <c r="R569" s="201">
        <f>Q569*H569</f>
        <v>0</v>
      </c>
      <c r="S569" s="201">
        <v>0</v>
      </c>
      <c r="T569" s="202">
        <f>S569*H569</f>
        <v>0</v>
      </c>
      <c r="AR569" s="24" t="s">
        <v>151</v>
      </c>
      <c r="AT569" s="24" t="s">
        <v>146</v>
      </c>
      <c r="AU569" s="24" t="s">
        <v>152</v>
      </c>
      <c r="AY569" s="24" t="s">
        <v>144</v>
      </c>
      <c r="BE569" s="203">
        <f>IF(N569="základní",J569,0)</f>
        <v>0</v>
      </c>
      <c r="BF569" s="203">
        <f>IF(N569="snížená",J569,0)</f>
        <v>0</v>
      </c>
      <c r="BG569" s="203">
        <f>IF(N569="zákl. přenesená",J569,0)</f>
        <v>0</v>
      </c>
      <c r="BH569" s="203">
        <f>IF(N569="sníž. přenesená",J569,0)</f>
        <v>0</v>
      </c>
      <c r="BI569" s="203">
        <f>IF(N569="nulová",J569,0)</f>
        <v>0</v>
      </c>
      <c r="BJ569" s="24" t="s">
        <v>152</v>
      </c>
      <c r="BK569" s="203">
        <f>ROUND(I569*H569,2)</f>
        <v>0</v>
      </c>
      <c r="BL569" s="24" t="s">
        <v>151</v>
      </c>
      <c r="BM569" s="24" t="s">
        <v>738</v>
      </c>
    </row>
    <row r="570" spans="2:65" s="1" customFormat="1" ht="54">
      <c r="B570" s="41"/>
      <c r="C570" s="63"/>
      <c r="D570" s="204" t="s">
        <v>154</v>
      </c>
      <c r="E570" s="63"/>
      <c r="F570" s="205" t="s">
        <v>730</v>
      </c>
      <c r="G570" s="63"/>
      <c r="H570" s="63"/>
      <c r="I570" s="163"/>
      <c r="J570" s="63"/>
      <c r="K570" s="63"/>
      <c r="L570" s="61"/>
      <c r="M570" s="206"/>
      <c r="N570" s="42"/>
      <c r="O570" s="42"/>
      <c r="P570" s="42"/>
      <c r="Q570" s="42"/>
      <c r="R570" s="42"/>
      <c r="S570" s="42"/>
      <c r="T570" s="78"/>
      <c r="AT570" s="24" t="s">
        <v>154</v>
      </c>
      <c r="AU570" s="24" t="s">
        <v>152</v>
      </c>
    </row>
    <row r="571" spans="2:65" s="1" customFormat="1" ht="16.5" customHeight="1">
      <c r="B571" s="41"/>
      <c r="C571" s="251" t="s">
        <v>739</v>
      </c>
      <c r="D571" s="251" t="s">
        <v>283</v>
      </c>
      <c r="E571" s="252" t="s">
        <v>740</v>
      </c>
      <c r="F571" s="253" t="s">
        <v>741</v>
      </c>
      <c r="G571" s="254" t="s">
        <v>149</v>
      </c>
      <c r="H571" s="255">
        <v>1</v>
      </c>
      <c r="I571" s="256"/>
      <c r="J571" s="257">
        <f>ROUND(I571*H571,2)</f>
        <v>0</v>
      </c>
      <c r="K571" s="253" t="s">
        <v>150</v>
      </c>
      <c r="L571" s="258"/>
      <c r="M571" s="259" t="s">
        <v>21</v>
      </c>
      <c r="N571" s="260" t="s">
        <v>44</v>
      </c>
      <c r="O571" s="42"/>
      <c r="P571" s="201">
        <f>O571*H571</f>
        <v>0</v>
      </c>
      <c r="Q571" s="201">
        <v>4.6000000000000001E-4</v>
      </c>
      <c r="R571" s="201">
        <f>Q571*H571</f>
        <v>4.6000000000000001E-4</v>
      </c>
      <c r="S571" s="201">
        <v>0</v>
      </c>
      <c r="T571" s="202">
        <f>S571*H571</f>
        <v>0</v>
      </c>
      <c r="AR571" s="24" t="s">
        <v>192</v>
      </c>
      <c r="AT571" s="24" t="s">
        <v>283</v>
      </c>
      <c r="AU571" s="24" t="s">
        <v>152</v>
      </c>
      <c r="AY571" s="24" t="s">
        <v>144</v>
      </c>
      <c r="BE571" s="203">
        <f>IF(N571="základní",J571,0)</f>
        <v>0</v>
      </c>
      <c r="BF571" s="203">
        <f>IF(N571="snížená",J571,0)</f>
        <v>0</v>
      </c>
      <c r="BG571" s="203">
        <f>IF(N571="zákl. přenesená",J571,0)</f>
        <v>0</v>
      </c>
      <c r="BH571" s="203">
        <f>IF(N571="sníž. přenesená",J571,0)</f>
        <v>0</v>
      </c>
      <c r="BI571" s="203">
        <f>IF(N571="nulová",J571,0)</f>
        <v>0</v>
      </c>
      <c r="BJ571" s="24" t="s">
        <v>152</v>
      </c>
      <c r="BK571" s="203">
        <f>ROUND(I571*H571,2)</f>
        <v>0</v>
      </c>
      <c r="BL571" s="24" t="s">
        <v>151</v>
      </c>
      <c r="BM571" s="24" t="s">
        <v>742</v>
      </c>
    </row>
    <row r="572" spans="2:65" s="10" customFormat="1" ht="29.85" customHeight="1">
      <c r="B572" s="176"/>
      <c r="C572" s="177"/>
      <c r="D572" s="178" t="s">
        <v>71</v>
      </c>
      <c r="E572" s="190" t="s">
        <v>192</v>
      </c>
      <c r="F572" s="190" t="s">
        <v>743</v>
      </c>
      <c r="G572" s="177"/>
      <c r="H572" s="177"/>
      <c r="I572" s="180"/>
      <c r="J572" s="191">
        <f>BK572</f>
        <v>0</v>
      </c>
      <c r="K572" s="177"/>
      <c r="L572" s="182"/>
      <c r="M572" s="183"/>
      <c r="N572" s="184"/>
      <c r="O572" s="184"/>
      <c r="P572" s="185">
        <f>SUM(P573:P576)</f>
        <v>0</v>
      </c>
      <c r="Q572" s="184"/>
      <c r="R572" s="185">
        <f>SUM(R573:R576)</f>
        <v>3.0999999999999999E-3</v>
      </c>
      <c r="S572" s="184"/>
      <c r="T572" s="186">
        <f>SUM(T573:T576)</f>
        <v>0</v>
      </c>
      <c r="AR572" s="187" t="s">
        <v>80</v>
      </c>
      <c r="AT572" s="188" t="s">
        <v>71</v>
      </c>
      <c r="AU572" s="188" t="s">
        <v>80</v>
      </c>
      <c r="AY572" s="187" t="s">
        <v>144</v>
      </c>
      <c r="BK572" s="189">
        <f>SUM(BK573:BK576)</f>
        <v>0</v>
      </c>
    </row>
    <row r="573" spans="2:65" s="1" customFormat="1" ht="16.5" customHeight="1">
      <c r="B573" s="41"/>
      <c r="C573" s="192" t="s">
        <v>744</v>
      </c>
      <c r="D573" s="192" t="s">
        <v>146</v>
      </c>
      <c r="E573" s="193" t="s">
        <v>745</v>
      </c>
      <c r="F573" s="194" t="s">
        <v>746</v>
      </c>
      <c r="G573" s="195" t="s">
        <v>149</v>
      </c>
      <c r="H573" s="196">
        <v>10</v>
      </c>
      <c r="I573" s="197"/>
      <c r="J573" s="198">
        <f>ROUND(I573*H573,2)</f>
        <v>0</v>
      </c>
      <c r="K573" s="194" t="s">
        <v>150</v>
      </c>
      <c r="L573" s="61"/>
      <c r="M573" s="199" t="s">
        <v>21</v>
      </c>
      <c r="N573" s="200" t="s">
        <v>44</v>
      </c>
      <c r="O573" s="42"/>
      <c r="P573" s="201">
        <f>O573*H573</f>
        <v>0</v>
      </c>
      <c r="Q573" s="201">
        <v>3.1E-4</v>
      </c>
      <c r="R573" s="201">
        <f>Q573*H573</f>
        <v>3.0999999999999999E-3</v>
      </c>
      <c r="S573" s="201">
        <v>0</v>
      </c>
      <c r="T573" s="202">
        <f>S573*H573</f>
        <v>0</v>
      </c>
      <c r="AR573" s="24" t="s">
        <v>151</v>
      </c>
      <c r="AT573" s="24" t="s">
        <v>146</v>
      </c>
      <c r="AU573" s="24" t="s">
        <v>152</v>
      </c>
      <c r="AY573" s="24" t="s">
        <v>144</v>
      </c>
      <c r="BE573" s="203">
        <f>IF(N573="základní",J573,0)</f>
        <v>0</v>
      </c>
      <c r="BF573" s="203">
        <f>IF(N573="snížená",J573,0)</f>
        <v>0</v>
      </c>
      <c r="BG573" s="203">
        <f>IF(N573="zákl. přenesená",J573,0)</f>
        <v>0</v>
      </c>
      <c r="BH573" s="203">
        <f>IF(N573="sníž. přenesená",J573,0)</f>
        <v>0</v>
      </c>
      <c r="BI573" s="203">
        <f>IF(N573="nulová",J573,0)</f>
        <v>0</v>
      </c>
      <c r="BJ573" s="24" t="s">
        <v>152</v>
      </c>
      <c r="BK573" s="203">
        <f>ROUND(I573*H573,2)</f>
        <v>0</v>
      </c>
      <c r="BL573" s="24" t="s">
        <v>151</v>
      </c>
      <c r="BM573" s="24" t="s">
        <v>747</v>
      </c>
    </row>
    <row r="574" spans="2:65" s="1" customFormat="1" ht="81">
      <c r="B574" s="41"/>
      <c r="C574" s="63"/>
      <c r="D574" s="204" t="s">
        <v>154</v>
      </c>
      <c r="E574" s="63"/>
      <c r="F574" s="205" t="s">
        <v>748</v>
      </c>
      <c r="G574" s="63"/>
      <c r="H574" s="63"/>
      <c r="I574" s="163"/>
      <c r="J574" s="63"/>
      <c r="K574" s="63"/>
      <c r="L574" s="61"/>
      <c r="M574" s="206"/>
      <c r="N574" s="42"/>
      <c r="O574" s="42"/>
      <c r="P574" s="42"/>
      <c r="Q574" s="42"/>
      <c r="R574" s="42"/>
      <c r="S574" s="42"/>
      <c r="T574" s="78"/>
      <c r="AT574" s="24" t="s">
        <v>154</v>
      </c>
      <c r="AU574" s="24" t="s">
        <v>152</v>
      </c>
    </row>
    <row r="575" spans="2:65" s="11" customFormat="1" ht="13.5">
      <c r="B575" s="207"/>
      <c r="C575" s="208"/>
      <c r="D575" s="204" t="s">
        <v>166</v>
      </c>
      <c r="E575" s="209" t="s">
        <v>21</v>
      </c>
      <c r="F575" s="210" t="s">
        <v>749</v>
      </c>
      <c r="G575" s="208"/>
      <c r="H575" s="211">
        <v>10</v>
      </c>
      <c r="I575" s="212"/>
      <c r="J575" s="208"/>
      <c r="K575" s="208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166</v>
      </c>
      <c r="AU575" s="217" t="s">
        <v>152</v>
      </c>
      <c r="AV575" s="11" t="s">
        <v>152</v>
      </c>
      <c r="AW575" s="11" t="s">
        <v>35</v>
      </c>
      <c r="AX575" s="11" t="s">
        <v>72</v>
      </c>
      <c r="AY575" s="217" t="s">
        <v>144</v>
      </c>
    </row>
    <row r="576" spans="2:65" s="13" customFormat="1" ht="13.5">
      <c r="B576" s="228"/>
      <c r="C576" s="229"/>
      <c r="D576" s="204" t="s">
        <v>166</v>
      </c>
      <c r="E576" s="230" t="s">
        <v>21</v>
      </c>
      <c r="F576" s="231" t="s">
        <v>169</v>
      </c>
      <c r="G576" s="229"/>
      <c r="H576" s="232">
        <v>10</v>
      </c>
      <c r="I576" s="233"/>
      <c r="J576" s="229"/>
      <c r="K576" s="229"/>
      <c r="L576" s="234"/>
      <c r="M576" s="235"/>
      <c r="N576" s="236"/>
      <c r="O576" s="236"/>
      <c r="P576" s="236"/>
      <c r="Q576" s="236"/>
      <c r="R576" s="236"/>
      <c r="S576" s="236"/>
      <c r="T576" s="237"/>
      <c r="AT576" s="238" t="s">
        <v>166</v>
      </c>
      <c r="AU576" s="238" t="s">
        <v>152</v>
      </c>
      <c r="AV576" s="13" t="s">
        <v>151</v>
      </c>
      <c r="AW576" s="13" t="s">
        <v>35</v>
      </c>
      <c r="AX576" s="13" t="s">
        <v>80</v>
      </c>
      <c r="AY576" s="238" t="s">
        <v>144</v>
      </c>
    </row>
    <row r="577" spans="2:65" s="10" customFormat="1" ht="29.85" customHeight="1">
      <c r="B577" s="176"/>
      <c r="C577" s="177"/>
      <c r="D577" s="178" t="s">
        <v>71</v>
      </c>
      <c r="E577" s="190" t="s">
        <v>199</v>
      </c>
      <c r="F577" s="190" t="s">
        <v>750</v>
      </c>
      <c r="G577" s="177"/>
      <c r="H577" s="177"/>
      <c r="I577" s="180"/>
      <c r="J577" s="191">
        <f>BK577</f>
        <v>0</v>
      </c>
      <c r="K577" s="177"/>
      <c r="L577" s="182"/>
      <c r="M577" s="183"/>
      <c r="N577" s="184"/>
      <c r="O577" s="184"/>
      <c r="P577" s="185">
        <f>SUM(P578:P657)</f>
        <v>0</v>
      </c>
      <c r="Q577" s="184"/>
      <c r="R577" s="185">
        <f>SUM(R578:R657)</f>
        <v>2.2462486399999988</v>
      </c>
      <c r="S577" s="184"/>
      <c r="T577" s="186">
        <f>SUM(T578:T657)</f>
        <v>12.370519999999999</v>
      </c>
      <c r="AR577" s="187" t="s">
        <v>80</v>
      </c>
      <c r="AT577" s="188" t="s">
        <v>71</v>
      </c>
      <c r="AU577" s="188" t="s">
        <v>80</v>
      </c>
      <c r="AY577" s="187" t="s">
        <v>144</v>
      </c>
      <c r="BK577" s="189">
        <f>SUM(BK578:BK657)</f>
        <v>0</v>
      </c>
    </row>
    <row r="578" spans="2:65" s="1" customFormat="1" ht="38.25" customHeight="1">
      <c r="B578" s="41"/>
      <c r="C578" s="192" t="s">
        <v>751</v>
      </c>
      <c r="D578" s="192" t="s">
        <v>146</v>
      </c>
      <c r="E578" s="193" t="s">
        <v>752</v>
      </c>
      <c r="F578" s="194" t="s">
        <v>753</v>
      </c>
      <c r="G578" s="195" t="s">
        <v>176</v>
      </c>
      <c r="H578" s="196">
        <v>8</v>
      </c>
      <c r="I578" s="197"/>
      <c r="J578" s="198">
        <f>ROUND(I578*H578,2)</f>
        <v>0</v>
      </c>
      <c r="K578" s="194" t="s">
        <v>150</v>
      </c>
      <c r="L578" s="61"/>
      <c r="M578" s="199" t="s">
        <v>21</v>
      </c>
      <c r="N578" s="200" t="s">
        <v>44</v>
      </c>
      <c r="O578" s="42"/>
      <c r="P578" s="201">
        <f>O578*H578</f>
        <v>0</v>
      </c>
      <c r="Q578" s="201">
        <v>0.1295</v>
      </c>
      <c r="R578" s="201">
        <f>Q578*H578</f>
        <v>1.036</v>
      </c>
      <c r="S578" s="201">
        <v>0</v>
      </c>
      <c r="T578" s="202">
        <f>S578*H578</f>
        <v>0</v>
      </c>
      <c r="AR578" s="24" t="s">
        <v>151</v>
      </c>
      <c r="AT578" s="24" t="s">
        <v>146</v>
      </c>
      <c r="AU578" s="24" t="s">
        <v>152</v>
      </c>
      <c r="AY578" s="24" t="s">
        <v>144</v>
      </c>
      <c r="BE578" s="203">
        <f>IF(N578="základní",J578,0)</f>
        <v>0</v>
      </c>
      <c r="BF578" s="203">
        <f>IF(N578="snížená",J578,0)</f>
        <v>0</v>
      </c>
      <c r="BG578" s="203">
        <f>IF(N578="zákl. přenesená",J578,0)</f>
        <v>0</v>
      </c>
      <c r="BH578" s="203">
        <f>IF(N578="sníž. přenesená",J578,0)</f>
        <v>0</v>
      </c>
      <c r="BI578" s="203">
        <f>IF(N578="nulová",J578,0)</f>
        <v>0</v>
      </c>
      <c r="BJ578" s="24" t="s">
        <v>152</v>
      </c>
      <c r="BK578" s="203">
        <f>ROUND(I578*H578,2)</f>
        <v>0</v>
      </c>
      <c r="BL578" s="24" t="s">
        <v>151</v>
      </c>
      <c r="BM578" s="24" t="s">
        <v>754</v>
      </c>
    </row>
    <row r="579" spans="2:65" s="1" customFormat="1" ht="121.5">
      <c r="B579" s="41"/>
      <c r="C579" s="63"/>
      <c r="D579" s="204" t="s">
        <v>154</v>
      </c>
      <c r="E579" s="63"/>
      <c r="F579" s="205" t="s">
        <v>755</v>
      </c>
      <c r="G579" s="63"/>
      <c r="H579" s="63"/>
      <c r="I579" s="163"/>
      <c r="J579" s="63"/>
      <c r="K579" s="63"/>
      <c r="L579" s="61"/>
      <c r="M579" s="206"/>
      <c r="N579" s="42"/>
      <c r="O579" s="42"/>
      <c r="P579" s="42"/>
      <c r="Q579" s="42"/>
      <c r="R579" s="42"/>
      <c r="S579" s="42"/>
      <c r="T579" s="78"/>
      <c r="AT579" s="24" t="s">
        <v>154</v>
      </c>
      <c r="AU579" s="24" t="s">
        <v>152</v>
      </c>
    </row>
    <row r="580" spans="2:65" s="11" customFormat="1" ht="13.5">
      <c r="B580" s="207"/>
      <c r="C580" s="208"/>
      <c r="D580" s="204" t="s">
        <v>166</v>
      </c>
      <c r="E580" s="209" t="s">
        <v>21</v>
      </c>
      <c r="F580" s="210" t="s">
        <v>192</v>
      </c>
      <c r="G580" s="208"/>
      <c r="H580" s="211">
        <v>8</v>
      </c>
      <c r="I580" s="212"/>
      <c r="J580" s="208"/>
      <c r="K580" s="208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166</v>
      </c>
      <c r="AU580" s="217" t="s">
        <v>152</v>
      </c>
      <c r="AV580" s="11" t="s">
        <v>152</v>
      </c>
      <c r="AW580" s="11" t="s">
        <v>35</v>
      </c>
      <c r="AX580" s="11" t="s">
        <v>72</v>
      </c>
      <c r="AY580" s="217" t="s">
        <v>144</v>
      </c>
    </row>
    <row r="581" spans="2:65" s="13" customFormat="1" ht="13.5">
      <c r="B581" s="228"/>
      <c r="C581" s="229"/>
      <c r="D581" s="204" t="s">
        <v>166</v>
      </c>
      <c r="E581" s="230" t="s">
        <v>21</v>
      </c>
      <c r="F581" s="231" t="s">
        <v>169</v>
      </c>
      <c r="G581" s="229"/>
      <c r="H581" s="232">
        <v>8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AT581" s="238" t="s">
        <v>166</v>
      </c>
      <c r="AU581" s="238" t="s">
        <v>152</v>
      </c>
      <c r="AV581" s="13" t="s">
        <v>151</v>
      </c>
      <c r="AW581" s="13" t="s">
        <v>35</v>
      </c>
      <c r="AX581" s="13" t="s">
        <v>80</v>
      </c>
      <c r="AY581" s="238" t="s">
        <v>144</v>
      </c>
    </row>
    <row r="582" spans="2:65" s="1" customFormat="1" ht="16.5" customHeight="1">
      <c r="B582" s="41"/>
      <c r="C582" s="251" t="s">
        <v>756</v>
      </c>
      <c r="D582" s="251" t="s">
        <v>283</v>
      </c>
      <c r="E582" s="252" t="s">
        <v>757</v>
      </c>
      <c r="F582" s="253" t="s">
        <v>758</v>
      </c>
      <c r="G582" s="254" t="s">
        <v>149</v>
      </c>
      <c r="H582" s="255">
        <v>8</v>
      </c>
      <c r="I582" s="256"/>
      <c r="J582" s="257">
        <f>ROUND(I582*H582,2)</f>
        <v>0</v>
      </c>
      <c r="K582" s="253" t="s">
        <v>150</v>
      </c>
      <c r="L582" s="258"/>
      <c r="M582" s="259" t="s">
        <v>21</v>
      </c>
      <c r="N582" s="260" t="s">
        <v>44</v>
      </c>
      <c r="O582" s="42"/>
      <c r="P582" s="201">
        <f>O582*H582</f>
        <v>0</v>
      </c>
      <c r="Q582" s="201">
        <v>5.5E-2</v>
      </c>
      <c r="R582" s="201">
        <f>Q582*H582</f>
        <v>0.44</v>
      </c>
      <c r="S582" s="201">
        <v>0</v>
      </c>
      <c r="T582" s="202">
        <f>S582*H582</f>
        <v>0</v>
      </c>
      <c r="AR582" s="24" t="s">
        <v>192</v>
      </c>
      <c r="AT582" s="24" t="s">
        <v>283</v>
      </c>
      <c r="AU582" s="24" t="s">
        <v>152</v>
      </c>
      <c r="AY582" s="24" t="s">
        <v>144</v>
      </c>
      <c r="BE582" s="203">
        <f>IF(N582="základní",J582,0)</f>
        <v>0</v>
      </c>
      <c r="BF582" s="203">
        <f>IF(N582="snížená",J582,0)</f>
        <v>0</v>
      </c>
      <c r="BG582" s="203">
        <f>IF(N582="zákl. přenesená",J582,0)</f>
        <v>0</v>
      </c>
      <c r="BH582" s="203">
        <f>IF(N582="sníž. přenesená",J582,0)</f>
        <v>0</v>
      </c>
      <c r="BI582" s="203">
        <f>IF(N582="nulová",J582,0)</f>
        <v>0</v>
      </c>
      <c r="BJ582" s="24" t="s">
        <v>152</v>
      </c>
      <c r="BK582" s="203">
        <f>ROUND(I582*H582,2)</f>
        <v>0</v>
      </c>
      <c r="BL582" s="24" t="s">
        <v>151</v>
      </c>
      <c r="BM582" s="24" t="s">
        <v>759</v>
      </c>
    </row>
    <row r="583" spans="2:65" s="1" customFormat="1" ht="25.5" customHeight="1">
      <c r="B583" s="41"/>
      <c r="C583" s="192" t="s">
        <v>760</v>
      </c>
      <c r="D583" s="192" t="s">
        <v>146</v>
      </c>
      <c r="E583" s="193" t="s">
        <v>761</v>
      </c>
      <c r="F583" s="194" t="s">
        <v>762</v>
      </c>
      <c r="G583" s="195" t="s">
        <v>183</v>
      </c>
      <c r="H583" s="196">
        <v>0.24</v>
      </c>
      <c r="I583" s="197"/>
      <c r="J583" s="198">
        <f>ROUND(I583*H583,2)</f>
        <v>0</v>
      </c>
      <c r="K583" s="194" t="s">
        <v>150</v>
      </c>
      <c r="L583" s="61"/>
      <c r="M583" s="199" t="s">
        <v>21</v>
      </c>
      <c r="N583" s="200" t="s">
        <v>44</v>
      </c>
      <c r="O583" s="42"/>
      <c r="P583" s="201">
        <f>O583*H583</f>
        <v>0</v>
      </c>
      <c r="Q583" s="201">
        <v>2.2563399999999998</v>
      </c>
      <c r="R583" s="201">
        <f>Q583*H583</f>
        <v>0.54152159999999994</v>
      </c>
      <c r="S583" s="201">
        <v>0</v>
      </c>
      <c r="T583" s="202">
        <f>S583*H583</f>
        <v>0</v>
      </c>
      <c r="AR583" s="24" t="s">
        <v>151</v>
      </c>
      <c r="AT583" s="24" t="s">
        <v>146</v>
      </c>
      <c r="AU583" s="24" t="s">
        <v>152</v>
      </c>
      <c r="AY583" s="24" t="s">
        <v>144</v>
      </c>
      <c r="BE583" s="203">
        <f>IF(N583="základní",J583,0)</f>
        <v>0</v>
      </c>
      <c r="BF583" s="203">
        <f>IF(N583="snížená",J583,0)</f>
        <v>0</v>
      </c>
      <c r="BG583" s="203">
        <f>IF(N583="zákl. přenesená",J583,0)</f>
        <v>0</v>
      </c>
      <c r="BH583" s="203">
        <f>IF(N583="sníž. přenesená",J583,0)</f>
        <v>0</v>
      </c>
      <c r="BI583" s="203">
        <f>IF(N583="nulová",J583,0)</f>
        <v>0</v>
      </c>
      <c r="BJ583" s="24" t="s">
        <v>152</v>
      </c>
      <c r="BK583" s="203">
        <f>ROUND(I583*H583,2)</f>
        <v>0</v>
      </c>
      <c r="BL583" s="24" t="s">
        <v>151</v>
      </c>
      <c r="BM583" s="24" t="s">
        <v>763</v>
      </c>
    </row>
    <row r="584" spans="2:65" s="11" customFormat="1" ht="13.5">
      <c r="B584" s="207"/>
      <c r="C584" s="208"/>
      <c r="D584" s="204" t="s">
        <v>166</v>
      </c>
      <c r="E584" s="209" t="s">
        <v>21</v>
      </c>
      <c r="F584" s="210" t="s">
        <v>764</v>
      </c>
      <c r="G584" s="208"/>
      <c r="H584" s="211">
        <v>0.24</v>
      </c>
      <c r="I584" s="212"/>
      <c r="J584" s="208"/>
      <c r="K584" s="208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166</v>
      </c>
      <c r="AU584" s="217" t="s">
        <v>152</v>
      </c>
      <c r="AV584" s="11" t="s">
        <v>152</v>
      </c>
      <c r="AW584" s="11" t="s">
        <v>35</v>
      </c>
      <c r="AX584" s="11" t="s">
        <v>72</v>
      </c>
      <c r="AY584" s="217" t="s">
        <v>144</v>
      </c>
    </row>
    <row r="585" spans="2:65" s="13" customFormat="1" ht="13.5">
      <c r="B585" s="228"/>
      <c r="C585" s="229"/>
      <c r="D585" s="204" t="s">
        <v>166</v>
      </c>
      <c r="E585" s="230" t="s">
        <v>21</v>
      </c>
      <c r="F585" s="231" t="s">
        <v>169</v>
      </c>
      <c r="G585" s="229"/>
      <c r="H585" s="232">
        <v>0.24</v>
      </c>
      <c r="I585" s="233"/>
      <c r="J585" s="229"/>
      <c r="K585" s="229"/>
      <c r="L585" s="234"/>
      <c r="M585" s="235"/>
      <c r="N585" s="236"/>
      <c r="O585" s="236"/>
      <c r="P585" s="236"/>
      <c r="Q585" s="236"/>
      <c r="R585" s="236"/>
      <c r="S585" s="236"/>
      <c r="T585" s="237"/>
      <c r="AT585" s="238" t="s">
        <v>166</v>
      </c>
      <c r="AU585" s="238" t="s">
        <v>152</v>
      </c>
      <c r="AV585" s="13" t="s">
        <v>151</v>
      </c>
      <c r="AW585" s="13" t="s">
        <v>35</v>
      </c>
      <c r="AX585" s="13" t="s">
        <v>80</v>
      </c>
      <c r="AY585" s="238" t="s">
        <v>144</v>
      </c>
    </row>
    <row r="586" spans="2:65" s="1" customFormat="1" ht="38.25" customHeight="1">
      <c r="B586" s="41"/>
      <c r="C586" s="192" t="s">
        <v>765</v>
      </c>
      <c r="D586" s="192" t="s">
        <v>146</v>
      </c>
      <c r="E586" s="193" t="s">
        <v>766</v>
      </c>
      <c r="F586" s="194" t="s">
        <v>767</v>
      </c>
      <c r="G586" s="195" t="s">
        <v>163</v>
      </c>
      <c r="H586" s="196">
        <v>208.88499999999999</v>
      </c>
      <c r="I586" s="197"/>
      <c r="J586" s="198">
        <f>ROUND(I586*H586,2)</f>
        <v>0</v>
      </c>
      <c r="K586" s="194" t="s">
        <v>150</v>
      </c>
      <c r="L586" s="61"/>
      <c r="M586" s="199" t="s">
        <v>21</v>
      </c>
      <c r="N586" s="200" t="s">
        <v>44</v>
      </c>
      <c r="O586" s="42"/>
      <c r="P586" s="201">
        <f>O586*H586</f>
        <v>0</v>
      </c>
      <c r="Q586" s="201">
        <v>0</v>
      </c>
      <c r="R586" s="201">
        <f>Q586*H586</f>
        <v>0</v>
      </c>
      <c r="S586" s="201">
        <v>0</v>
      </c>
      <c r="T586" s="202">
        <f>S586*H586</f>
        <v>0</v>
      </c>
      <c r="AR586" s="24" t="s">
        <v>151</v>
      </c>
      <c r="AT586" s="24" t="s">
        <v>146</v>
      </c>
      <c r="AU586" s="24" t="s">
        <v>152</v>
      </c>
      <c r="AY586" s="24" t="s">
        <v>144</v>
      </c>
      <c r="BE586" s="203">
        <f>IF(N586="základní",J586,0)</f>
        <v>0</v>
      </c>
      <c r="BF586" s="203">
        <f>IF(N586="snížená",J586,0)</f>
        <v>0</v>
      </c>
      <c r="BG586" s="203">
        <f>IF(N586="zákl. přenesená",J586,0)</f>
        <v>0</v>
      </c>
      <c r="BH586" s="203">
        <f>IF(N586="sníž. přenesená",J586,0)</f>
        <v>0</v>
      </c>
      <c r="BI586" s="203">
        <f>IF(N586="nulová",J586,0)</f>
        <v>0</v>
      </c>
      <c r="BJ586" s="24" t="s">
        <v>152</v>
      </c>
      <c r="BK586" s="203">
        <f>ROUND(I586*H586,2)</f>
        <v>0</v>
      </c>
      <c r="BL586" s="24" t="s">
        <v>151</v>
      </c>
      <c r="BM586" s="24" t="s">
        <v>768</v>
      </c>
    </row>
    <row r="587" spans="2:65" s="1" customFormat="1" ht="94.5">
      <c r="B587" s="41"/>
      <c r="C587" s="63"/>
      <c r="D587" s="204" t="s">
        <v>154</v>
      </c>
      <c r="E587" s="63"/>
      <c r="F587" s="205" t="s">
        <v>769</v>
      </c>
      <c r="G587" s="63"/>
      <c r="H587" s="63"/>
      <c r="I587" s="163"/>
      <c r="J587" s="63"/>
      <c r="K587" s="63"/>
      <c r="L587" s="61"/>
      <c r="M587" s="206"/>
      <c r="N587" s="42"/>
      <c r="O587" s="42"/>
      <c r="P587" s="42"/>
      <c r="Q587" s="42"/>
      <c r="R587" s="42"/>
      <c r="S587" s="42"/>
      <c r="T587" s="78"/>
      <c r="AT587" s="24" t="s">
        <v>154</v>
      </c>
      <c r="AU587" s="24" t="s">
        <v>152</v>
      </c>
    </row>
    <row r="588" spans="2:65" s="11" customFormat="1" ht="13.5">
      <c r="B588" s="207"/>
      <c r="C588" s="208"/>
      <c r="D588" s="204" t="s">
        <v>166</v>
      </c>
      <c r="E588" s="209" t="s">
        <v>21</v>
      </c>
      <c r="F588" s="210" t="s">
        <v>770</v>
      </c>
      <c r="G588" s="208"/>
      <c r="H588" s="211">
        <v>49.98</v>
      </c>
      <c r="I588" s="212"/>
      <c r="J588" s="208"/>
      <c r="K588" s="208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166</v>
      </c>
      <c r="AU588" s="217" t="s">
        <v>152</v>
      </c>
      <c r="AV588" s="11" t="s">
        <v>152</v>
      </c>
      <c r="AW588" s="11" t="s">
        <v>35</v>
      </c>
      <c r="AX588" s="11" t="s">
        <v>72</v>
      </c>
      <c r="AY588" s="217" t="s">
        <v>144</v>
      </c>
    </row>
    <row r="589" spans="2:65" s="11" customFormat="1" ht="13.5">
      <c r="B589" s="207"/>
      <c r="C589" s="208"/>
      <c r="D589" s="204" t="s">
        <v>166</v>
      </c>
      <c r="E589" s="209" t="s">
        <v>21</v>
      </c>
      <c r="F589" s="210" t="s">
        <v>771</v>
      </c>
      <c r="G589" s="208"/>
      <c r="H589" s="211">
        <v>76.094999999999999</v>
      </c>
      <c r="I589" s="212"/>
      <c r="J589" s="208"/>
      <c r="K589" s="208"/>
      <c r="L589" s="213"/>
      <c r="M589" s="214"/>
      <c r="N589" s="215"/>
      <c r="O589" s="215"/>
      <c r="P589" s="215"/>
      <c r="Q589" s="215"/>
      <c r="R589" s="215"/>
      <c r="S589" s="215"/>
      <c r="T589" s="216"/>
      <c r="AT589" s="217" t="s">
        <v>166</v>
      </c>
      <c r="AU589" s="217" t="s">
        <v>152</v>
      </c>
      <c r="AV589" s="11" t="s">
        <v>152</v>
      </c>
      <c r="AW589" s="11" t="s">
        <v>35</v>
      </c>
      <c r="AX589" s="11" t="s">
        <v>72</v>
      </c>
      <c r="AY589" s="217" t="s">
        <v>144</v>
      </c>
    </row>
    <row r="590" spans="2:65" s="11" customFormat="1" ht="13.5">
      <c r="B590" s="207"/>
      <c r="C590" s="208"/>
      <c r="D590" s="204" t="s">
        <v>166</v>
      </c>
      <c r="E590" s="209" t="s">
        <v>21</v>
      </c>
      <c r="F590" s="210" t="s">
        <v>772</v>
      </c>
      <c r="G590" s="208"/>
      <c r="H590" s="211">
        <v>82.81</v>
      </c>
      <c r="I590" s="212"/>
      <c r="J590" s="208"/>
      <c r="K590" s="208"/>
      <c r="L590" s="213"/>
      <c r="M590" s="214"/>
      <c r="N590" s="215"/>
      <c r="O590" s="215"/>
      <c r="P590" s="215"/>
      <c r="Q590" s="215"/>
      <c r="R590" s="215"/>
      <c r="S590" s="215"/>
      <c r="T590" s="216"/>
      <c r="AT590" s="217" t="s">
        <v>166</v>
      </c>
      <c r="AU590" s="217" t="s">
        <v>152</v>
      </c>
      <c r="AV590" s="11" t="s">
        <v>152</v>
      </c>
      <c r="AW590" s="11" t="s">
        <v>35</v>
      </c>
      <c r="AX590" s="11" t="s">
        <v>72</v>
      </c>
      <c r="AY590" s="217" t="s">
        <v>144</v>
      </c>
    </row>
    <row r="591" spans="2:65" s="13" customFormat="1" ht="13.5">
      <c r="B591" s="228"/>
      <c r="C591" s="229"/>
      <c r="D591" s="204" t="s">
        <v>166</v>
      </c>
      <c r="E591" s="230" t="s">
        <v>21</v>
      </c>
      <c r="F591" s="231" t="s">
        <v>169</v>
      </c>
      <c r="G591" s="229"/>
      <c r="H591" s="232">
        <v>208.88499999999999</v>
      </c>
      <c r="I591" s="233"/>
      <c r="J591" s="229"/>
      <c r="K591" s="229"/>
      <c r="L591" s="234"/>
      <c r="M591" s="235"/>
      <c r="N591" s="236"/>
      <c r="O591" s="236"/>
      <c r="P591" s="236"/>
      <c r="Q591" s="236"/>
      <c r="R591" s="236"/>
      <c r="S591" s="236"/>
      <c r="T591" s="237"/>
      <c r="AT591" s="238" t="s">
        <v>166</v>
      </c>
      <c r="AU591" s="238" t="s">
        <v>152</v>
      </c>
      <c r="AV591" s="13" t="s">
        <v>151</v>
      </c>
      <c r="AW591" s="13" t="s">
        <v>35</v>
      </c>
      <c r="AX591" s="13" t="s">
        <v>80</v>
      </c>
      <c r="AY591" s="238" t="s">
        <v>144</v>
      </c>
    </row>
    <row r="592" spans="2:65" s="1" customFormat="1" ht="38.25" customHeight="1">
      <c r="B592" s="41"/>
      <c r="C592" s="192" t="s">
        <v>773</v>
      </c>
      <c r="D592" s="192" t="s">
        <v>146</v>
      </c>
      <c r="E592" s="193" t="s">
        <v>774</v>
      </c>
      <c r="F592" s="194" t="s">
        <v>775</v>
      </c>
      <c r="G592" s="195" t="s">
        <v>163</v>
      </c>
      <c r="H592" s="196">
        <v>18799.650000000001</v>
      </c>
      <c r="I592" s="197"/>
      <c r="J592" s="198">
        <f>ROUND(I592*H592,2)</f>
        <v>0</v>
      </c>
      <c r="K592" s="194" t="s">
        <v>150</v>
      </c>
      <c r="L592" s="61"/>
      <c r="M592" s="199" t="s">
        <v>21</v>
      </c>
      <c r="N592" s="200" t="s">
        <v>44</v>
      </c>
      <c r="O592" s="42"/>
      <c r="P592" s="201">
        <f>O592*H592</f>
        <v>0</v>
      </c>
      <c r="Q592" s="201">
        <v>0</v>
      </c>
      <c r="R592" s="201">
        <f>Q592*H592</f>
        <v>0</v>
      </c>
      <c r="S592" s="201">
        <v>0</v>
      </c>
      <c r="T592" s="202">
        <f>S592*H592</f>
        <v>0</v>
      </c>
      <c r="AR592" s="24" t="s">
        <v>151</v>
      </c>
      <c r="AT592" s="24" t="s">
        <v>146</v>
      </c>
      <c r="AU592" s="24" t="s">
        <v>152</v>
      </c>
      <c r="AY592" s="24" t="s">
        <v>144</v>
      </c>
      <c r="BE592" s="203">
        <f>IF(N592="základní",J592,0)</f>
        <v>0</v>
      </c>
      <c r="BF592" s="203">
        <f>IF(N592="snížená",J592,0)</f>
        <v>0</v>
      </c>
      <c r="BG592" s="203">
        <f>IF(N592="zákl. přenesená",J592,0)</f>
        <v>0</v>
      </c>
      <c r="BH592" s="203">
        <f>IF(N592="sníž. přenesená",J592,0)</f>
        <v>0</v>
      </c>
      <c r="BI592" s="203">
        <f>IF(N592="nulová",J592,0)</f>
        <v>0</v>
      </c>
      <c r="BJ592" s="24" t="s">
        <v>152</v>
      </c>
      <c r="BK592" s="203">
        <f>ROUND(I592*H592,2)</f>
        <v>0</v>
      </c>
      <c r="BL592" s="24" t="s">
        <v>151</v>
      </c>
      <c r="BM592" s="24" t="s">
        <v>776</v>
      </c>
    </row>
    <row r="593" spans="2:65" s="1" customFormat="1" ht="94.5">
      <c r="B593" s="41"/>
      <c r="C593" s="63"/>
      <c r="D593" s="204" t="s">
        <v>154</v>
      </c>
      <c r="E593" s="63"/>
      <c r="F593" s="205" t="s">
        <v>769</v>
      </c>
      <c r="G593" s="63"/>
      <c r="H593" s="63"/>
      <c r="I593" s="163"/>
      <c r="J593" s="63"/>
      <c r="K593" s="63"/>
      <c r="L593" s="61"/>
      <c r="M593" s="206"/>
      <c r="N593" s="42"/>
      <c r="O593" s="42"/>
      <c r="P593" s="42"/>
      <c r="Q593" s="42"/>
      <c r="R593" s="42"/>
      <c r="S593" s="42"/>
      <c r="T593" s="78"/>
      <c r="AT593" s="24" t="s">
        <v>154</v>
      </c>
      <c r="AU593" s="24" t="s">
        <v>152</v>
      </c>
    </row>
    <row r="594" spans="2:65" s="11" customFormat="1" ht="13.5">
      <c r="B594" s="207"/>
      <c r="C594" s="208"/>
      <c r="D594" s="204" t="s">
        <v>166</v>
      </c>
      <c r="E594" s="209" t="s">
        <v>21</v>
      </c>
      <c r="F594" s="210" t="s">
        <v>777</v>
      </c>
      <c r="G594" s="208"/>
      <c r="H594" s="211">
        <v>18799.650000000001</v>
      </c>
      <c r="I594" s="212"/>
      <c r="J594" s="208"/>
      <c r="K594" s="208"/>
      <c r="L594" s="213"/>
      <c r="M594" s="214"/>
      <c r="N594" s="215"/>
      <c r="O594" s="215"/>
      <c r="P594" s="215"/>
      <c r="Q594" s="215"/>
      <c r="R594" s="215"/>
      <c r="S594" s="215"/>
      <c r="T594" s="216"/>
      <c r="AT594" s="217" t="s">
        <v>166</v>
      </c>
      <c r="AU594" s="217" t="s">
        <v>152</v>
      </c>
      <c r="AV594" s="11" t="s">
        <v>152</v>
      </c>
      <c r="AW594" s="11" t="s">
        <v>35</v>
      </c>
      <c r="AX594" s="11" t="s">
        <v>72</v>
      </c>
      <c r="AY594" s="217" t="s">
        <v>144</v>
      </c>
    </row>
    <row r="595" spans="2:65" s="13" customFormat="1" ht="13.5">
      <c r="B595" s="228"/>
      <c r="C595" s="229"/>
      <c r="D595" s="204" t="s">
        <v>166</v>
      </c>
      <c r="E595" s="230" t="s">
        <v>21</v>
      </c>
      <c r="F595" s="231" t="s">
        <v>169</v>
      </c>
      <c r="G595" s="229"/>
      <c r="H595" s="232">
        <v>18799.650000000001</v>
      </c>
      <c r="I595" s="233"/>
      <c r="J595" s="229"/>
      <c r="K595" s="229"/>
      <c r="L595" s="234"/>
      <c r="M595" s="235"/>
      <c r="N595" s="236"/>
      <c r="O595" s="236"/>
      <c r="P595" s="236"/>
      <c r="Q595" s="236"/>
      <c r="R595" s="236"/>
      <c r="S595" s="236"/>
      <c r="T595" s="237"/>
      <c r="AT595" s="238" t="s">
        <v>166</v>
      </c>
      <c r="AU595" s="238" t="s">
        <v>152</v>
      </c>
      <c r="AV595" s="13" t="s">
        <v>151</v>
      </c>
      <c r="AW595" s="13" t="s">
        <v>35</v>
      </c>
      <c r="AX595" s="13" t="s">
        <v>80</v>
      </c>
      <c r="AY595" s="238" t="s">
        <v>144</v>
      </c>
    </row>
    <row r="596" spans="2:65" s="1" customFormat="1" ht="38.25" customHeight="1">
      <c r="B596" s="41"/>
      <c r="C596" s="192" t="s">
        <v>778</v>
      </c>
      <c r="D596" s="192" t="s">
        <v>146</v>
      </c>
      <c r="E596" s="193" t="s">
        <v>779</v>
      </c>
      <c r="F596" s="194" t="s">
        <v>780</v>
      </c>
      <c r="G596" s="195" t="s">
        <v>163</v>
      </c>
      <c r="H596" s="196">
        <v>208.88499999999999</v>
      </c>
      <c r="I596" s="197"/>
      <c r="J596" s="198">
        <f>ROUND(I596*H596,2)</f>
        <v>0</v>
      </c>
      <c r="K596" s="194" t="s">
        <v>150</v>
      </c>
      <c r="L596" s="61"/>
      <c r="M596" s="199" t="s">
        <v>21</v>
      </c>
      <c r="N596" s="200" t="s">
        <v>44</v>
      </c>
      <c r="O596" s="42"/>
      <c r="P596" s="201">
        <f>O596*H596</f>
        <v>0</v>
      </c>
      <c r="Q596" s="201">
        <v>0</v>
      </c>
      <c r="R596" s="201">
        <f>Q596*H596</f>
        <v>0</v>
      </c>
      <c r="S596" s="201">
        <v>0</v>
      </c>
      <c r="T596" s="202">
        <f>S596*H596</f>
        <v>0</v>
      </c>
      <c r="AR596" s="24" t="s">
        <v>151</v>
      </c>
      <c r="AT596" s="24" t="s">
        <v>146</v>
      </c>
      <c r="AU596" s="24" t="s">
        <v>152</v>
      </c>
      <c r="AY596" s="24" t="s">
        <v>144</v>
      </c>
      <c r="BE596" s="203">
        <f>IF(N596="základní",J596,0)</f>
        <v>0</v>
      </c>
      <c r="BF596" s="203">
        <f>IF(N596="snížená",J596,0)</f>
        <v>0</v>
      </c>
      <c r="BG596" s="203">
        <f>IF(N596="zákl. přenesená",J596,0)</f>
        <v>0</v>
      </c>
      <c r="BH596" s="203">
        <f>IF(N596="sníž. přenesená",J596,0)</f>
        <v>0</v>
      </c>
      <c r="BI596" s="203">
        <f>IF(N596="nulová",J596,0)</f>
        <v>0</v>
      </c>
      <c r="BJ596" s="24" t="s">
        <v>152</v>
      </c>
      <c r="BK596" s="203">
        <f>ROUND(I596*H596,2)</f>
        <v>0</v>
      </c>
      <c r="BL596" s="24" t="s">
        <v>151</v>
      </c>
      <c r="BM596" s="24" t="s">
        <v>781</v>
      </c>
    </row>
    <row r="597" spans="2:65" s="1" customFormat="1" ht="40.5">
      <c r="B597" s="41"/>
      <c r="C597" s="63"/>
      <c r="D597" s="204" t="s">
        <v>154</v>
      </c>
      <c r="E597" s="63"/>
      <c r="F597" s="205" t="s">
        <v>782</v>
      </c>
      <c r="G597" s="63"/>
      <c r="H597" s="63"/>
      <c r="I597" s="163"/>
      <c r="J597" s="63"/>
      <c r="K597" s="63"/>
      <c r="L597" s="61"/>
      <c r="M597" s="206"/>
      <c r="N597" s="42"/>
      <c r="O597" s="42"/>
      <c r="P597" s="42"/>
      <c r="Q597" s="42"/>
      <c r="R597" s="42"/>
      <c r="S597" s="42"/>
      <c r="T597" s="78"/>
      <c r="AT597" s="24" t="s">
        <v>154</v>
      </c>
      <c r="AU597" s="24" t="s">
        <v>152</v>
      </c>
    </row>
    <row r="598" spans="2:65" s="1" customFormat="1" ht="25.5" customHeight="1">
      <c r="B598" s="41"/>
      <c r="C598" s="192" t="s">
        <v>783</v>
      </c>
      <c r="D598" s="192" t="s">
        <v>146</v>
      </c>
      <c r="E598" s="193" t="s">
        <v>784</v>
      </c>
      <c r="F598" s="194" t="s">
        <v>785</v>
      </c>
      <c r="G598" s="195" t="s">
        <v>163</v>
      </c>
      <c r="H598" s="196">
        <v>208.88499999999999</v>
      </c>
      <c r="I598" s="197"/>
      <c r="J598" s="198">
        <f>ROUND(I598*H598,2)</f>
        <v>0</v>
      </c>
      <c r="K598" s="194" t="s">
        <v>150</v>
      </c>
      <c r="L598" s="61"/>
      <c r="M598" s="199" t="s">
        <v>21</v>
      </c>
      <c r="N598" s="200" t="s">
        <v>44</v>
      </c>
      <c r="O598" s="42"/>
      <c r="P598" s="201">
        <f>O598*H598</f>
        <v>0</v>
      </c>
      <c r="Q598" s="201">
        <v>0</v>
      </c>
      <c r="R598" s="201">
        <f>Q598*H598</f>
        <v>0</v>
      </c>
      <c r="S598" s="201">
        <v>0</v>
      </c>
      <c r="T598" s="202">
        <f>S598*H598</f>
        <v>0</v>
      </c>
      <c r="AR598" s="24" t="s">
        <v>151</v>
      </c>
      <c r="AT598" s="24" t="s">
        <v>146</v>
      </c>
      <c r="AU598" s="24" t="s">
        <v>152</v>
      </c>
      <c r="AY598" s="24" t="s">
        <v>144</v>
      </c>
      <c r="BE598" s="203">
        <f>IF(N598="základní",J598,0)</f>
        <v>0</v>
      </c>
      <c r="BF598" s="203">
        <f>IF(N598="snížená",J598,0)</f>
        <v>0</v>
      </c>
      <c r="BG598" s="203">
        <f>IF(N598="zákl. přenesená",J598,0)</f>
        <v>0</v>
      </c>
      <c r="BH598" s="203">
        <f>IF(N598="sníž. přenesená",J598,0)</f>
        <v>0</v>
      </c>
      <c r="BI598" s="203">
        <f>IF(N598="nulová",J598,0)</f>
        <v>0</v>
      </c>
      <c r="BJ598" s="24" t="s">
        <v>152</v>
      </c>
      <c r="BK598" s="203">
        <f>ROUND(I598*H598,2)</f>
        <v>0</v>
      </c>
      <c r="BL598" s="24" t="s">
        <v>151</v>
      </c>
      <c r="BM598" s="24" t="s">
        <v>786</v>
      </c>
    </row>
    <row r="599" spans="2:65" s="1" customFormat="1" ht="54">
      <c r="B599" s="41"/>
      <c r="C599" s="63"/>
      <c r="D599" s="204" t="s">
        <v>154</v>
      </c>
      <c r="E599" s="63"/>
      <c r="F599" s="205" t="s">
        <v>787</v>
      </c>
      <c r="G599" s="63"/>
      <c r="H599" s="63"/>
      <c r="I599" s="163"/>
      <c r="J599" s="63"/>
      <c r="K599" s="63"/>
      <c r="L599" s="61"/>
      <c r="M599" s="206"/>
      <c r="N599" s="42"/>
      <c r="O599" s="42"/>
      <c r="P599" s="42"/>
      <c r="Q599" s="42"/>
      <c r="R599" s="42"/>
      <c r="S599" s="42"/>
      <c r="T599" s="78"/>
      <c r="AT599" s="24" t="s">
        <v>154</v>
      </c>
      <c r="AU599" s="24" t="s">
        <v>152</v>
      </c>
    </row>
    <row r="600" spans="2:65" s="11" customFormat="1" ht="13.5">
      <c r="B600" s="207"/>
      <c r="C600" s="208"/>
      <c r="D600" s="204" t="s">
        <v>166</v>
      </c>
      <c r="E600" s="209" t="s">
        <v>21</v>
      </c>
      <c r="F600" s="210" t="s">
        <v>788</v>
      </c>
      <c r="G600" s="208"/>
      <c r="H600" s="211">
        <v>208.88499999999999</v>
      </c>
      <c r="I600" s="212"/>
      <c r="J600" s="208"/>
      <c r="K600" s="208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166</v>
      </c>
      <c r="AU600" s="217" t="s">
        <v>152</v>
      </c>
      <c r="AV600" s="11" t="s">
        <v>152</v>
      </c>
      <c r="AW600" s="11" t="s">
        <v>35</v>
      </c>
      <c r="AX600" s="11" t="s">
        <v>72</v>
      </c>
      <c r="AY600" s="217" t="s">
        <v>144</v>
      </c>
    </row>
    <row r="601" spans="2:65" s="13" customFormat="1" ht="13.5">
      <c r="B601" s="228"/>
      <c r="C601" s="229"/>
      <c r="D601" s="204" t="s">
        <v>166</v>
      </c>
      <c r="E601" s="230" t="s">
        <v>21</v>
      </c>
      <c r="F601" s="231" t="s">
        <v>169</v>
      </c>
      <c r="G601" s="229"/>
      <c r="H601" s="232">
        <v>208.88499999999999</v>
      </c>
      <c r="I601" s="233"/>
      <c r="J601" s="229"/>
      <c r="K601" s="229"/>
      <c r="L601" s="234"/>
      <c r="M601" s="235"/>
      <c r="N601" s="236"/>
      <c r="O601" s="236"/>
      <c r="P601" s="236"/>
      <c r="Q601" s="236"/>
      <c r="R601" s="236"/>
      <c r="S601" s="236"/>
      <c r="T601" s="237"/>
      <c r="AT601" s="238" t="s">
        <v>166</v>
      </c>
      <c r="AU601" s="238" t="s">
        <v>152</v>
      </c>
      <c r="AV601" s="13" t="s">
        <v>151</v>
      </c>
      <c r="AW601" s="13" t="s">
        <v>35</v>
      </c>
      <c r="AX601" s="13" t="s">
        <v>80</v>
      </c>
      <c r="AY601" s="238" t="s">
        <v>144</v>
      </c>
    </row>
    <row r="602" spans="2:65" s="1" customFormat="1" ht="25.5" customHeight="1">
      <c r="B602" s="41"/>
      <c r="C602" s="192" t="s">
        <v>789</v>
      </c>
      <c r="D602" s="192" t="s">
        <v>146</v>
      </c>
      <c r="E602" s="193" t="s">
        <v>790</v>
      </c>
      <c r="F602" s="194" t="s">
        <v>791</v>
      </c>
      <c r="G602" s="195" t="s">
        <v>163</v>
      </c>
      <c r="H602" s="196">
        <v>18799.650000000001</v>
      </c>
      <c r="I602" s="197"/>
      <c r="J602" s="198">
        <f>ROUND(I602*H602,2)</f>
        <v>0</v>
      </c>
      <c r="K602" s="194" t="s">
        <v>150</v>
      </c>
      <c r="L602" s="61"/>
      <c r="M602" s="199" t="s">
        <v>21</v>
      </c>
      <c r="N602" s="200" t="s">
        <v>44</v>
      </c>
      <c r="O602" s="42"/>
      <c r="P602" s="201">
        <f>O602*H602</f>
        <v>0</v>
      </c>
      <c r="Q602" s="201">
        <v>0</v>
      </c>
      <c r="R602" s="201">
        <f>Q602*H602</f>
        <v>0</v>
      </c>
      <c r="S602" s="201">
        <v>0</v>
      </c>
      <c r="T602" s="202">
        <f>S602*H602</f>
        <v>0</v>
      </c>
      <c r="AR602" s="24" t="s">
        <v>151</v>
      </c>
      <c r="AT602" s="24" t="s">
        <v>146</v>
      </c>
      <c r="AU602" s="24" t="s">
        <v>152</v>
      </c>
      <c r="AY602" s="24" t="s">
        <v>144</v>
      </c>
      <c r="BE602" s="203">
        <f>IF(N602="základní",J602,0)</f>
        <v>0</v>
      </c>
      <c r="BF602" s="203">
        <f>IF(N602="snížená",J602,0)</f>
        <v>0</v>
      </c>
      <c r="BG602" s="203">
        <f>IF(N602="zákl. přenesená",J602,0)</f>
        <v>0</v>
      </c>
      <c r="BH602" s="203">
        <f>IF(N602="sníž. přenesená",J602,0)</f>
        <v>0</v>
      </c>
      <c r="BI602" s="203">
        <f>IF(N602="nulová",J602,0)</f>
        <v>0</v>
      </c>
      <c r="BJ602" s="24" t="s">
        <v>152</v>
      </c>
      <c r="BK602" s="203">
        <f>ROUND(I602*H602,2)</f>
        <v>0</v>
      </c>
      <c r="BL602" s="24" t="s">
        <v>151</v>
      </c>
      <c r="BM602" s="24" t="s">
        <v>792</v>
      </c>
    </row>
    <row r="603" spans="2:65" s="1" customFormat="1" ht="54">
      <c r="B603" s="41"/>
      <c r="C603" s="63"/>
      <c r="D603" s="204" t="s">
        <v>154</v>
      </c>
      <c r="E603" s="63"/>
      <c r="F603" s="205" t="s">
        <v>787</v>
      </c>
      <c r="G603" s="63"/>
      <c r="H603" s="63"/>
      <c r="I603" s="163"/>
      <c r="J603" s="63"/>
      <c r="K603" s="63"/>
      <c r="L603" s="61"/>
      <c r="M603" s="206"/>
      <c r="N603" s="42"/>
      <c r="O603" s="42"/>
      <c r="P603" s="42"/>
      <c r="Q603" s="42"/>
      <c r="R603" s="42"/>
      <c r="S603" s="42"/>
      <c r="T603" s="78"/>
      <c r="AT603" s="24" t="s">
        <v>154</v>
      </c>
      <c r="AU603" s="24" t="s">
        <v>152</v>
      </c>
    </row>
    <row r="604" spans="2:65" s="11" customFormat="1" ht="13.5">
      <c r="B604" s="207"/>
      <c r="C604" s="208"/>
      <c r="D604" s="204" t="s">
        <v>166</v>
      </c>
      <c r="E604" s="209" t="s">
        <v>21</v>
      </c>
      <c r="F604" s="210" t="s">
        <v>777</v>
      </c>
      <c r="G604" s="208"/>
      <c r="H604" s="211">
        <v>18799.650000000001</v>
      </c>
      <c r="I604" s="212"/>
      <c r="J604" s="208"/>
      <c r="K604" s="208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166</v>
      </c>
      <c r="AU604" s="217" t="s">
        <v>152</v>
      </c>
      <c r="AV604" s="11" t="s">
        <v>152</v>
      </c>
      <c r="AW604" s="11" t="s">
        <v>35</v>
      </c>
      <c r="AX604" s="11" t="s">
        <v>72</v>
      </c>
      <c r="AY604" s="217" t="s">
        <v>144</v>
      </c>
    </row>
    <row r="605" spans="2:65" s="13" customFormat="1" ht="13.5">
      <c r="B605" s="228"/>
      <c r="C605" s="229"/>
      <c r="D605" s="204" t="s">
        <v>166</v>
      </c>
      <c r="E605" s="230" t="s">
        <v>21</v>
      </c>
      <c r="F605" s="231" t="s">
        <v>169</v>
      </c>
      <c r="G605" s="229"/>
      <c r="H605" s="232">
        <v>18799.650000000001</v>
      </c>
      <c r="I605" s="233"/>
      <c r="J605" s="229"/>
      <c r="K605" s="229"/>
      <c r="L605" s="234"/>
      <c r="M605" s="235"/>
      <c r="N605" s="236"/>
      <c r="O605" s="236"/>
      <c r="P605" s="236"/>
      <c r="Q605" s="236"/>
      <c r="R605" s="236"/>
      <c r="S605" s="236"/>
      <c r="T605" s="237"/>
      <c r="AT605" s="238" t="s">
        <v>166</v>
      </c>
      <c r="AU605" s="238" t="s">
        <v>152</v>
      </c>
      <c r="AV605" s="13" t="s">
        <v>151</v>
      </c>
      <c r="AW605" s="13" t="s">
        <v>35</v>
      </c>
      <c r="AX605" s="13" t="s">
        <v>80</v>
      </c>
      <c r="AY605" s="238" t="s">
        <v>144</v>
      </c>
    </row>
    <row r="606" spans="2:65" s="1" customFormat="1" ht="25.5" customHeight="1">
      <c r="B606" s="41"/>
      <c r="C606" s="192" t="s">
        <v>793</v>
      </c>
      <c r="D606" s="192" t="s">
        <v>146</v>
      </c>
      <c r="E606" s="193" t="s">
        <v>794</v>
      </c>
      <c r="F606" s="194" t="s">
        <v>795</v>
      </c>
      <c r="G606" s="195" t="s">
        <v>163</v>
      </c>
      <c r="H606" s="196">
        <v>208.88499999999999</v>
      </c>
      <c r="I606" s="197"/>
      <c r="J606" s="198">
        <f>ROUND(I606*H606,2)</f>
        <v>0</v>
      </c>
      <c r="K606" s="194" t="s">
        <v>150</v>
      </c>
      <c r="L606" s="61"/>
      <c r="M606" s="199" t="s">
        <v>21</v>
      </c>
      <c r="N606" s="200" t="s">
        <v>44</v>
      </c>
      <c r="O606" s="42"/>
      <c r="P606" s="201">
        <f>O606*H606</f>
        <v>0</v>
      </c>
      <c r="Q606" s="201">
        <v>0</v>
      </c>
      <c r="R606" s="201">
        <f>Q606*H606</f>
        <v>0</v>
      </c>
      <c r="S606" s="201">
        <v>0</v>
      </c>
      <c r="T606" s="202">
        <f>S606*H606</f>
        <v>0</v>
      </c>
      <c r="AR606" s="24" t="s">
        <v>151</v>
      </c>
      <c r="AT606" s="24" t="s">
        <v>146</v>
      </c>
      <c r="AU606" s="24" t="s">
        <v>152</v>
      </c>
      <c r="AY606" s="24" t="s">
        <v>144</v>
      </c>
      <c r="BE606" s="203">
        <f>IF(N606="základní",J606,0)</f>
        <v>0</v>
      </c>
      <c r="BF606" s="203">
        <f>IF(N606="snížená",J606,0)</f>
        <v>0</v>
      </c>
      <c r="BG606" s="203">
        <f>IF(N606="zákl. přenesená",J606,0)</f>
        <v>0</v>
      </c>
      <c r="BH606" s="203">
        <f>IF(N606="sníž. přenesená",J606,0)</f>
        <v>0</v>
      </c>
      <c r="BI606" s="203">
        <f>IF(N606="nulová",J606,0)</f>
        <v>0</v>
      </c>
      <c r="BJ606" s="24" t="s">
        <v>152</v>
      </c>
      <c r="BK606" s="203">
        <f>ROUND(I606*H606,2)</f>
        <v>0</v>
      </c>
      <c r="BL606" s="24" t="s">
        <v>151</v>
      </c>
      <c r="BM606" s="24" t="s">
        <v>796</v>
      </c>
    </row>
    <row r="607" spans="2:65" s="1" customFormat="1" ht="63.75" customHeight="1">
      <c r="B607" s="41"/>
      <c r="C607" s="192" t="s">
        <v>797</v>
      </c>
      <c r="D607" s="192" t="s">
        <v>146</v>
      </c>
      <c r="E607" s="193" t="s">
        <v>798</v>
      </c>
      <c r="F607" s="194" t="s">
        <v>799</v>
      </c>
      <c r="G607" s="195" t="s">
        <v>163</v>
      </c>
      <c r="H607" s="196">
        <v>48.12</v>
      </c>
      <c r="I607" s="197"/>
      <c r="J607" s="198">
        <f>ROUND(I607*H607,2)</f>
        <v>0</v>
      </c>
      <c r="K607" s="194" t="s">
        <v>150</v>
      </c>
      <c r="L607" s="61"/>
      <c r="M607" s="199" t="s">
        <v>21</v>
      </c>
      <c r="N607" s="200" t="s">
        <v>44</v>
      </c>
      <c r="O607" s="42"/>
      <c r="P607" s="201">
        <f>O607*H607</f>
        <v>0</v>
      </c>
      <c r="Q607" s="201">
        <v>4.0000000000000003E-5</v>
      </c>
      <c r="R607" s="201">
        <f>Q607*H607</f>
        <v>1.9247999999999999E-3</v>
      </c>
      <c r="S607" s="201">
        <v>0</v>
      </c>
      <c r="T607" s="202">
        <f>S607*H607</f>
        <v>0</v>
      </c>
      <c r="AR607" s="24" t="s">
        <v>151</v>
      </c>
      <c r="AT607" s="24" t="s">
        <v>146</v>
      </c>
      <c r="AU607" s="24" t="s">
        <v>152</v>
      </c>
      <c r="AY607" s="24" t="s">
        <v>144</v>
      </c>
      <c r="BE607" s="203">
        <f>IF(N607="základní",J607,0)</f>
        <v>0</v>
      </c>
      <c r="BF607" s="203">
        <f>IF(N607="snížená",J607,0)</f>
        <v>0</v>
      </c>
      <c r="BG607" s="203">
        <f>IF(N607="zákl. přenesená",J607,0)</f>
        <v>0</v>
      </c>
      <c r="BH607" s="203">
        <f>IF(N607="sníž. přenesená",J607,0)</f>
        <v>0</v>
      </c>
      <c r="BI607" s="203">
        <f>IF(N607="nulová",J607,0)</f>
        <v>0</v>
      </c>
      <c r="BJ607" s="24" t="s">
        <v>152</v>
      </c>
      <c r="BK607" s="203">
        <f>ROUND(I607*H607,2)</f>
        <v>0</v>
      </c>
      <c r="BL607" s="24" t="s">
        <v>151</v>
      </c>
      <c r="BM607" s="24" t="s">
        <v>800</v>
      </c>
    </row>
    <row r="608" spans="2:65" s="1" customFormat="1" ht="135">
      <c r="B608" s="41"/>
      <c r="C608" s="63"/>
      <c r="D608" s="204" t="s">
        <v>154</v>
      </c>
      <c r="E608" s="63"/>
      <c r="F608" s="205" t="s">
        <v>801</v>
      </c>
      <c r="G608" s="63"/>
      <c r="H608" s="63"/>
      <c r="I608" s="163"/>
      <c r="J608" s="63"/>
      <c r="K608" s="63"/>
      <c r="L608" s="61"/>
      <c r="M608" s="206"/>
      <c r="N608" s="42"/>
      <c r="O608" s="42"/>
      <c r="P608" s="42"/>
      <c r="Q608" s="42"/>
      <c r="R608" s="42"/>
      <c r="S608" s="42"/>
      <c r="T608" s="78"/>
      <c r="AT608" s="24" t="s">
        <v>154</v>
      </c>
      <c r="AU608" s="24" t="s">
        <v>152</v>
      </c>
    </row>
    <row r="609" spans="2:65" s="11" customFormat="1" ht="13.5">
      <c r="B609" s="207"/>
      <c r="C609" s="208"/>
      <c r="D609" s="204" t="s">
        <v>166</v>
      </c>
      <c r="E609" s="209" t="s">
        <v>21</v>
      </c>
      <c r="F609" s="210" t="s">
        <v>802</v>
      </c>
      <c r="G609" s="208"/>
      <c r="H609" s="211">
        <v>48.12</v>
      </c>
      <c r="I609" s="212"/>
      <c r="J609" s="208"/>
      <c r="K609" s="208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166</v>
      </c>
      <c r="AU609" s="217" t="s">
        <v>152</v>
      </c>
      <c r="AV609" s="11" t="s">
        <v>152</v>
      </c>
      <c r="AW609" s="11" t="s">
        <v>35</v>
      </c>
      <c r="AX609" s="11" t="s">
        <v>72</v>
      </c>
      <c r="AY609" s="217" t="s">
        <v>144</v>
      </c>
    </row>
    <row r="610" spans="2:65" s="13" customFormat="1" ht="13.5">
      <c r="B610" s="228"/>
      <c r="C610" s="229"/>
      <c r="D610" s="204" t="s">
        <v>166</v>
      </c>
      <c r="E610" s="230" t="s">
        <v>21</v>
      </c>
      <c r="F610" s="231" t="s">
        <v>169</v>
      </c>
      <c r="G610" s="229"/>
      <c r="H610" s="232">
        <v>48.12</v>
      </c>
      <c r="I610" s="233"/>
      <c r="J610" s="229"/>
      <c r="K610" s="229"/>
      <c r="L610" s="234"/>
      <c r="M610" s="235"/>
      <c r="N610" s="236"/>
      <c r="O610" s="236"/>
      <c r="P610" s="236"/>
      <c r="Q610" s="236"/>
      <c r="R610" s="236"/>
      <c r="S610" s="236"/>
      <c r="T610" s="237"/>
      <c r="AT610" s="238" t="s">
        <v>166</v>
      </c>
      <c r="AU610" s="238" t="s">
        <v>152</v>
      </c>
      <c r="AV610" s="13" t="s">
        <v>151</v>
      </c>
      <c r="AW610" s="13" t="s">
        <v>35</v>
      </c>
      <c r="AX610" s="13" t="s">
        <v>80</v>
      </c>
      <c r="AY610" s="238" t="s">
        <v>144</v>
      </c>
    </row>
    <row r="611" spans="2:65" s="1" customFormat="1" ht="25.5" customHeight="1">
      <c r="B611" s="41"/>
      <c r="C611" s="192" t="s">
        <v>803</v>
      </c>
      <c r="D611" s="192" t="s">
        <v>146</v>
      </c>
      <c r="E611" s="193" t="s">
        <v>804</v>
      </c>
      <c r="F611" s="194" t="s">
        <v>805</v>
      </c>
      <c r="G611" s="195" t="s">
        <v>163</v>
      </c>
      <c r="H611" s="196">
        <v>64.8</v>
      </c>
      <c r="I611" s="197"/>
      <c r="J611" s="198">
        <f>ROUND(I611*H611,2)</f>
        <v>0</v>
      </c>
      <c r="K611" s="194" t="s">
        <v>150</v>
      </c>
      <c r="L611" s="61"/>
      <c r="M611" s="199" t="s">
        <v>21</v>
      </c>
      <c r="N611" s="200" t="s">
        <v>44</v>
      </c>
      <c r="O611" s="42"/>
      <c r="P611" s="201">
        <f>O611*H611</f>
        <v>0</v>
      </c>
      <c r="Q611" s="201">
        <v>3.6000000000000002E-4</v>
      </c>
      <c r="R611" s="201">
        <f>Q611*H611</f>
        <v>2.3328000000000002E-2</v>
      </c>
      <c r="S611" s="201">
        <v>0</v>
      </c>
      <c r="T611" s="202">
        <f>S611*H611</f>
        <v>0</v>
      </c>
      <c r="AR611" s="24" t="s">
        <v>151</v>
      </c>
      <c r="AT611" s="24" t="s">
        <v>146</v>
      </c>
      <c r="AU611" s="24" t="s">
        <v>152</v>
      </c>
      <c r="AY611" s="24" t="s">
        <v>144</v>
      </c>
      <c r="BE611" s="203">
        <f>IF(N611="základní",J611,0)</f>
        <v>0</v>
      </c>
      <c r="BF611" s="203">
        <f>IF(N611="snížená",J611,0)</f>
        <v>0</v>
      </c>
      <c r="BG611" s="203">
        <f>IF(N611="zákl. přenesená",J611,0)</f>
        <v>0</v>
      </c>
      <c r="BH611" s="203">
        <f>IF(N611="sníž. přenesená",J611,0)</f>
        <v>0</v>
      </c>
      <c r="BI611" s="203">
        <f>IF(N611="nulová",J611,0)</f>
        <v>0</v>
      </c>
      <c r="BJ611" s="24" t="s">
        <v>152</v>
      </c>
      <c r="BK611" s="203">
        <f>ROUND(I611*H611,2)</f>
        <v>0</v>
      </c>
      <c r="BL611" s="24" t="s">
        <v>151</v>
      </c>
      <c r="BM611" s="24" t="s">
        <v>806</v>
      </c>
    </row>
    <row r="612" spans="2:65" s="11" customFormat="1" ht="13.5">
      <c r="B612" s="207"/>
      <c r="C612" s="208"/>
      <c r="D612" s="204" t="s">
        <v>166</v>
      </c>
      <c r="E612" s="209" t="s">
        <v>21</v>
      </c>
      <c r="F612" s="210" t="s">
        <v>807</v>
      </c>
      <c r="G612" s="208"/>
      <c r="H612" s="211">
        <v>74.7</v>
      </c>
      <c r="I612" s="212"/>
      <c r="J612" s="208"/>
      <c r="K612" s="208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166</v>
      </c>
      <c r="AU612" s="217" t="s">
        <v>152</v>
      </c>
      <c r="AV612" s="11" t="s">
        <v>152</v>
      </c>
      <c r="AW612" s="11" t="s">
        <v>35</v>
      </c>
      <c r="AX612" s="11" t="s">
        <v>72</v>
      </c>
      <c r="AY612" s="217" t="s">
        <v>144</v>
      </c>
    </row>
    <row r="613" spans="2:65" s="11" customFormat="1" ht="13.5">
      <c r="B613" s="207"/>
      <c r="C613" s="208"/>
      <c r="D613" s="204" t="s">
        <v>166</v>
      </c>
      <c r="E613" s="209" t="s">
        <v>21</v>
      </c>
      <c r="F613" s="210" t="s">
        <v>808</v>
      </c>
      <c r="G613" s="208"/>
      <c r="H613" s="211">
        <v>-9.9</v>
      </c>
      <c r="I613" s="212"/>
      <c r="J613" s="208"/>
      <c r="K613" s="208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166</v>
      </c>
      <c r="AU613" s="217" t="s">
        <v>152</v>
      </c>
      <c r="AV613" s="11" t="s">
        <v>152</v>
      </c>
      <c r="AW613" s="11" t="s">
        <v>35</v>
      </c>
      <c r="AX613" s="11" t="s">
        <v>72</v>
      </c>
      <c r="AY613" s="217" t="s">
        <v>144</v>
      </c>
    </row>
    <row r="614" spans="2:65" s="13" customFormat="1" ht="13.5">
      <c r="B614" s="228"/>
      <c r="C614" s="229"/>
      <c r="D614" s="204" t="s">
        <v>166</v>
      </c>
      <c r="E614" s="230" t="s">
        <v>21</v>
      </c>
      <c r="F614" s="231" t="s">
        <v>169</v>
      </c>
      <c r="G614" s="229"/>
      <c r="H614" s="232">
        <v>64.8</v>
      </c>
      <c r="I614" s="233"/>
      <c r="J614" s="229"/>
      <c r="K614" s="229"/>
      <c r="L614" s="234"/>
      <c r="M614" s="235"/>
      <c r="N614" s="236"/>
      <c r="O614" s="236"/>
      <c r="P614" s="236"/>
      <c r="Q614" s="236"/>
      <c r="R614" s="236"/>
      <c r="S614" s="236"/>
      <c r="T614" s="237"/>
      <c r="AT614" s="238" t="s">
        <v>166</v>
      </c>
      <c r="AU614" s="238" t="s">
        <v>152</v>
      </c>
      <c r="AV614" s="13" t="s">
        <v>151</v>
      </c>
      <c r="AW614" s="13" t="s">
        <v>35</v>
      </c>
      <c r="AX614" s="13" t="s">
        <v>80</v>
      </c>
      <c r="AY614" s="238" t="s">
        <v>144</v>
      </c>
    </row>
    <row r="615" spans="2:65" s="1" customFormat="1" ht="25.5" customHeight="1">
      <c r="B615" s="41"/>
      <c r="C615" s="192" t="s">
        <v>809</v>
      </c>
      <c r="D615" s="192" t="s">
        <v>146</v>
      </c>
      <c r="E615" s="193" t="s">
        <v>810</v>
      </c>
      <c r="F615" s="194" t="s">
        <v>811</v>
      </c>
      <c r="G615" s="195" t="s">
        <v>163</v>
      </c>
      <c r="H615" s="196">
        <v>14.028</v>
      </c>
      <c r="I615" s="197"/>
      <c r="J615" s="198">
        <f>ROUND(I615*H615,2)</f>
        <v>0</v>
      </c>
      <c r="K615" s="194" t="s">
        <v>150</v>
      </c>
      <c r="L615" s="61"/>
      <c r="M615" s="199" t="s">
        <v>21</v>
      </c>
      <c r="N615" s="200" t="s">
        <v>44</v>
      </c>
      <c r="O615" s="42"/>
      <c r="P615" s="201">
        <f>O615*H615</f>
        <v>0</v>
      </c>
      <c r="Q615" s="201">
        <v>1.58E-3</v>
      </c>
      <c r="R615" s="201">
        <f>Q615*H615</f>
        <v>2.2164240000000002E-2</v>
      </c>
      <c r="S615" s="201">
        <v>0</v>
      </c>
      <c r="T615" s="202">
        <f>S615*H615</f>
        <v>0</v>
      </c>
      <c r="AR615" s="24" t="s">
        <v>151</v>
      </c>
      <c r="AT615" s="24" t="s">
        <v>146</v>
      </c>
      <c r="AU615" s="24" t="s">
        <v>152</v>
      </c>
      <c r="AY615" s="24" t="s">
        <v>144</v>
      </c>
      <c r="BE615" s="203">
        <f>IF(N615="základní",J615,0)</f>
        <v>0</v>
      </c>
      <c r="BF615" s="203">
        <f>IF(N615="snížená",J615,0)</f>
        <v>0</v>
      </c>
      <c r="BG615" s="203">
        <f>IF(N615="zákl. přenesená",J615,0)</f>
        <v>0</v>
      </c>
      <c r="BH615" s="203">
        <f>IF(N615="sníž. přenesená",J615,0)</f>
        <v>0</v>
      </c>
      <c r="BI615" s="203">
        <f>IF(N615="nulová",J615,0)</f>
        <v>0</v>
      </c>
      <c r="BJ615" s="24" t="s">
        <v>152</v>
      </c>
      <c r="BK615" s="203">
        <f>ROUND(I615*H615,2)</f>
        <v>0</v>
      </c>
      <c r="BL615" s="24" t="s">
        <v>151</v>
      </c>
      <c r="BM615" s="24" t="s">
        <v>812</v>
      </c>
    </row>
    <row r="616" spans="2:65" s="11" customFormat="1" ht="13.5">
      <c r="B616" s="207"/>
      <c r="C616" s="208"/>
      <c r="D616" s="204" t="s">
        <v>166</v>
      </c>
      <c r="E616" s="209" t="s">
        <v>21</v>
      </c>
      <c r="F616" s="210" t="s">
        <v>813</v>
      </c>
      <c r="G616" s="208"/>
      <c r="H616" s="211">
        <v>14.028</v>
      </c>
      <c r="I616" s="212"/>
      <c r="J616" s="208"/>
      <c r="K616" s="208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166</v>
      </c>
      <c r="AU616" s="217" t="s">
        <v>152</v>
      </c>
      <c r="AV616" s="11" t="s">
        <v>152</v>
      </c>
      <c r="AW616" s="11" t="s">
        <v>35</v>
      </c>
      <c r="AX616" s="11" t="s">
        <v>72</v>
      </c>
      <c r="AY616" s="217" t="s">
        <v>144</v>
      </c>
    </row>
    <row r="617" spans="2:65" s="13" customFormat="1" ht="13.5">
      <c r="B617" s="228"/>
      <c r="C617" s="229"/>
      <c r="D617" s="204" t="s">
        <v>166</v>
      </c>
      <c r="E617" s="230" t="s">
        <v>21</v>
      </c>
      <c r="F617" s="231" t="s">
        <v>169</v>
      </c>
      <c r="G617" s="229"/>
      <c r="H617" s="232">
        <v>14.028</v>
      </c>
      <c r="I617" s="233"/>
      <c r="J617" s="229"/>
      <c r="K617" s="229"/>
      <c r="L617" s="234"/>
      <c r="M617" s="235"/>
      <c r="N617" s="236"/>
      <c r="O617" s="236"/>
      <c r="P617" s="236"/>
      <c r="Q617" s="236"/>
      <c r="R617" s="236"/>
      <c r="S617" s="236"/>
      <c r="T617" s="237"/>
      <c r="AT617" s="238" t="s">
        <v>166</v>
      </c>
      <c r="AU617" s="238" t="s">
        <v>152</v>
      </c>
      <c r="AV617" s="13" t="s">
        <v>151</v>
      </c>
      <c r="AW617" s="13" t="s">
        <v>35</v>
      </c>
      <c r="AX617" s="13" t="s">
        <v>80</v>
      </c>
      <c r="AY617" s="238" t="s">
        <v>144</v>
      </c>
    </row>
    <row r="618" spans="2:65" s="1" customFormat="1" ht="38.25" customHeight="1">
      <c r="B618" s="41"/>
      <c r="C618" s="192" t="s">
        <v>814</v>
      </c>
      <c r="D618" s="192" t="s">
        <v>146</v>
      </c>
      <c r="E618" s="193" t="s">
        <v>815</v>
      </c>
      <c r="F618" s="194" t="s">
        <v>816</v>
      </c>
      <c r="G618" s="195" t="s">
        <v>149</v>
      </c>
      <c r="H618" s="196">
        <v>1</v>
      </c>
      <c r="I618" s="197"/>
      <c r="J618" s="198">
        <f>ROUND(I618*H618,2)</f>
        <v>0</v>
      </c>
      <c r="K618" s="194" t="s">
        <v>150</v>
      </c>
      <c r="L618" s="61"/>
      <c r="M618" s="199" t="s">
        <v>21</v>
      </c>
      <c r="N618" s="200" t="s">
        <v>44</v>
      </c>
      <c r="O618" s="42"/>
      <c r="P618" s="201">
        <f>O618*H618</f>
        <v>0</v>
      </c>
      <c r="Q618" s="201">
        <v>6.8510000000000001E-2</v>
      </c>
      <c r="R618" s="201">
        <f>Q618*H618</f>
        <v>6.8510000000000001E-2</v>
      </c>
      <c r="S618" s="201">
        <v>0</v>
      </c>
      <c r="T618" s="202">
        <f>S618*H618</f>
        <v>0</v>
      </c>
      <c r="AR618" s="24" t="s">
        <v>151</v>
      </c>
      <c r="AT618" s="24" t="s">
        <v>146</v>
      </c>
      <c r="AU618" s="24" t="s">
        <v>152</v>
      </c>
      <c r="AY618" s="24" t="s">
        <v>144</v>
      </c>
      <c r="BE618" s="203">
        <f>IF(N618="základní",J618,0)</f>
        <v>0</v>
      </c>
      <c r="BF618" s="203">
        <f>IF(N618="snížená",J618,0)</f>
        <v>0</v>
      </c>
      <c r="BG618" s="203">
        <f>IF(N618="zákl. přenesená",J618,0)</f>
        <v>0</v>
      </c>
      <c r="BH618" s="203">
        <f>IF(N618="sníž. přenesená",J618,0)</f>
        <v>0</v>
      </c>
      <c r="BI618" s="203">
        <f>IF(N618="nulová",J618,0)</f>
        <v>0</v>
      </c>
      <c r="BJ618" s="24" t="s">
        <v>152</v>
      </c>
      <c r="BK618" s="203">
        <f>ROUND(I618*H618,2)</f>
        <v>0</v>
      </c>
      <c r="BL618" s="24" t="s">
        <v>151</v>
      </c>
      <c r="BM618" s="24" t="s">
        <v>817</v>
      </c>
    </row>
    <row r="619" spans="2:65" s="1" customFormat="1" ht="54">
      <c r="B619" s="41"/>
      <c r="C619" s="63"/>
      <c r="D619" s="204" t="s">
        <v>154</v>
      </c>
      <c r="E619" s="63"/>
      <c r="F619" s="205" t="s">
        <v>818</v>
      </c>
      <c r="G619" s="63"/>
      <c r="H619" s="63"/>
      <c r="I619" s="163"/>
      <c r="J619" s="63"/>
      <c r="K619" s="63"/>
      <c r="L619" s="61"/>
      <c r="M619" s="206"/>
      <c r="N619" s="42"/>
      <c r="O619" s="42"/>
      <c r="P619" s="42"/>
      <c r="Q619" s="42"/>
      <c r="R619" s="42"/>
      <c r="S619" s="42"/>
      <c r="T619" s="78"/>
      <c r="AT619" s="24" t="s">
        <v>154</v>
      </c>
      <c r="AU619" s="24" t="s">
        <v>152</v>
      </c>
    </row>
    <row r="620" spans="2:65" s="11" customFormat="1" ht="13.5">
      <c r="B620" s="207"/>
      <c r="C620" s="208"/>
      <c r="D620" s="204" t="s">
        <v>166</v>
      </c>
      <c r="E620" s="209" t="s">
        <v>21</v>
      </c>
      <c r="F620" s="210" t="s">
        <v>80</v>
      </c>
      <c r="G620" s="208"/>
      <c r="H620" s="211">
        <v>1</v>
      </c>
      <c r="I620" s="212"/>
      <c r="J620" s="208"/>
      <c r="K620" s="208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166</v>
      </c>
      <c r="AU620" s="217" t="s">
        <v>152</v>
      </c>
      <c r="AV620" s="11" t="s">
        <v>152</v>
      </c>
      <c r="AW620" s="11" t="s">
        <v>35</v>
      </c>
      <c r="AX620" s="11" t="s">
        <v>72</v>
      </c>
      <c r="AY620" s="217" t="s">
        <v>144</v>
      </c>
    </row>
    <row r="621" spans="2:65" s="12" customFormat="1" ht="13.5">
      <c r="B621" s="218"/>
      <c r="C621" s="219"/>
      <c r="D621" s="204" t="s">
        <v>166</v>
      </c>
      <c r="E621" s="220" t="s">
        <v>21</v>
      </c>
      <c r="F621" s="221" t="s">
        <v>819</v>
      </c>
      <c r="G621" s="219"/>
      <c r="H621" s="220" t="s">
        <v>21</v>
      </c>
      <c r="I621" s="222"/>
      <c r="J621" s="219"/>
      <c r="K621" s="219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166</v>
      </c>
      <c r="AU621" s="227" t="s">
        <v>152</v>
      </c>
      <c r="AV621" s="12" t="s">
        <v>80</v>
      </c>
      <c r="AW621" s="12" t="s">
        <v>35</v>
      </c>
      <c r="AX621" s="12" t="s">
        <v>72</v>
      </c>
      <c r="AY621" s="227" t="s">
        <v>144</v>
      </c>
    </row>
    <row r="622" spans="2:65" s="13" customFormat="1" ht="13.5">
      <c r="B622" s="228"/>
      <c r="C622" s="229"/>
      <c r="D622" s="204" t="s">
        <v>166</v>
      </c>
      <c r="E622" s="230" t="s">
        <v>21</v>
      </c>
      <c r="F622" s="231" t="s">
        <v>169</v>
      </c>
      <c r="G622" s="229"/>
      <c r="H622" s="232">
        <v>1</v>
      </c>
      <c r="I622" s="233"/>
      <c r="J622" s="229"/>
      <c r="K622" s="229"/>
      <c r="L622" s="234"/>
      <c r="M622" s="235"/>
      <c r="N622" s="236"/>
      <c r="O622" s="236"/>
      <c r="P622" s="236"/>
      <c r="Q622" s="236"/>
      <c r="R622" s="236"/>
      <c r="S622" s="236"/>
      <c r="T622" s="237"/>
      <c r="AT622" s="238" t="s">
        <v>166</v>
      </c>
      <c r="AU622" s="238" t="s">
        <v>152</v>
      </c>
      <c r="AV622" s="13" t="s">
        <v>151</v>
      </c>
      <c r="AW622" s="13" t="s">
        <v>35</v>
      </c>
      <c r="AX622" s="13" t="s">
        <v>80</v>
      </c>
      <c r="AY622" s="238" t="s">
        <v>144</v>
      </c>
    </row>
    <row r="623" spans="2:65" s="1" customFormat="1" ht="25.5" customHeight="1">
      <c r="B623" s="41"/>
      <c r="C623" s="251" t="s">
        <v>820</v>
      </c>
      <c r="D623" s="251" t="s">
        <v>283</v>
      </c>
      <c r="E623" s="252" t="s">
        <v>821</v>
      </c>
      <c r="F623" s="253" t="s">
        <v>822</v>
      </c>
      <c r="G623" s="254" t="s">
        <v>149</v>
      </c>
      <c r="H623" s="255">
        <v>1</v>
      </c>
      <c r="I623" s="256"/>
      <c r="J623" s="257">
        <f>ROUND(I623*H623,2)</f>
        <v>0</v>
      </c>
      <c r="K623" s="253" t="s">
        <v>150</v>
      </c>
      <c r="L623" s="258"/>
      <c r="M623" s="259" t="s">
        <v>21</v>
      </c>
      <c r="N623" s="260" t="s">
        <v>44</v>
      </c>
      <c r="O623" s="42"/>
      <c r="P623" s="201">
        <f>O623*H623</f>
        <v>0</v>
      </c>
      <c r="Q623" s="201">
        <v>4.5999999999999999E-2</v>
      </c>
      <c r="R623" s="201">
        <f>Q623*H623</f>
        <v>4.5999999999999999E-2</v>
      </c>
      <c r="S623" s="201">
        <v>0</v>
      </c>
      <c r="T623" s="202">
        <f>S623*H623</f>
        <v>0</v>
      </c>
      <c r="AR623" s="24" t="s">
        <v>192</v>
      </c>
      <c r="AT623" s="24" t="s">
        <v>283</v>
      </c>
      <c r="AU623" s="24" t="s">
        <v>152</v>
      </c>
      <c r="AY623" s="24" t="s">
        <v>144</v>
      </c>
      <c r="BE623" s="203">
        <f>IF(N623="základní",J623,0)</f>
        <v>0</v>
      </c>
      <c r="BF623" s="203">
        <f>IF(N623="snížená",J623,0)</f>
        <v>0</v>
      </c>
      <c r="BG623" s="203">
        <f>IF(N623="zákl. přenesená",J623,0)</f>
        <v>0</v>
      </c>
      <c r="BH623" s="203">
        <f>IF(N623="sníž. přenesená",J623,0)</f>
        <v>0</v>
      </c>
      <c r="BI623" s="203">
        <f>IF(N623="nulová",J623,0)</f>
        <v>0</v>
      </c>
      <c r="BJ623" s="24" t="s">
        <v>152</v>
      </c>
      <c r="BK623" s="203">
        <f>ROUND(I623*H623,2)</f>
        <v>0</v>
      </c>
      <c r="BL623" s="24" t="s">
        <v>151</v>
      </c>
      <c r="BM623" s="24" t="s">
        <v>823</v>
      </c>
    </row>
    <row r="624" spans="2:65" s="1" customFormat="1" ht="38.25" customHeight="1">
      <c r="B624" s="41"/>
      <c r="C624" s="192" t="s">
        <v>824</v>
      </c>
      <c r="D624" s="192" t="s">
        <v>146</v>
      </c>
      <c r="E624" s="193" t="s">
        <v>825</v>
      </c>
      <c r="F624" s="194" t="s">
        <v>826</v>
      </c>
      <c r="G624" s="195" t="s">
        <v>149</v>
      </c>
      <c r="H624" s="196">
        <v>1</v>
      </c>
      <c r="I624" s="197"/>
      <c r="J624" s="198">
        <f>ROUND(I624*H624,2)</f>
        <v>0</v>
      </c>
      <c r="K624" s="194" t="s">
        <v>150</v>
      </c>
      <c r="L624" s="61"/>
      <c r="M624" s="199" t="s">
        <v>21</v>
      </c>
      <c r="N624" s="200" t="s">
        <v>44</v>
      </c>
      <c r="O624" s="42"/>
      <c r="P624" s="201">
        <f>O624*H624</f>
        <v>0</v>
      </c>
      <c r="Q624" s="201">
        <v>2.3400000000000001E-2</v>
      </c>
      <c r="R624" s="201">
        <f>Q624*H624</f>
        <v>2.3400000000000001E-2</v>
      </c>
      <c r="S624" s="201">
        <v>0</v>
      </c>
      <c r="T624" s="202">
        <f>S624*H624</f>
        <v>0</v>
      </c>
      <c r="AR624" s="24" t="s">
        <v>151</v>
      </c>
      <c r="AT624" s="24" t="s">
        <v>146</v>
      </c>
      <c r="AU624" s="24" t="s">
        <v>152</v>
      </c>
      <c r="AY624" s="24" t="s">
        <v>144</v>
      </c>
      <c r="BE624" s="203">
        <f>IF(N624="základní",J624,0)</f>
        <v>0</v>
      </c>
      <c r="BF624" s="203">
        <f>IF(N624="snížená",J624,0)</f>
        <v>0</v>
      </c>
      <c r="BG624" s="203">
        <f>IF(N624="zákl. přenesená",J624,0)</f>
        <v>0</v>
      </c>
      <c r="BH624" s="203">
        <f>IF(N624="sníž. přenesená",J624,0)</f>
        <v>0</v>
      </c>
      <c r="BI624" s="203">
        <f>IF(N624="nulová",J624,0)</f>
        <v>0</v>
      </c>
      <c r="BJ624" s="24" t="s">
        <v>152</v>
      </c>
      <c r="BK624" s="203">
        <f>ROUND(I624*H624,2)</f>
        <v>0</v>
      </c>
      <c r="BL624" s="24" t="s">
        <v>151</v>
      </c>
      <c r="BM624" s="24" t="s">
        <v>827</v>
      </c>
    </row>
    <row r="625" spans="2:65" s="1" customFormat="1" ht="148.5">
      <c r="B625" s="41"/>
      <c r="C625" s="63"/>
      <c r="D625" s="204" t="s">
        <v>154</v>
      </c>
      <c r="E625" s="63"/>
      <c r="F625" s="205" t="s">
        <v>828</v>
      </c>
      <c r="G625" s="63"/>
      <c r="H625" s="63"/>
      <c r="I625" s="163"/>
      <c r="J625" s="63"/>
      <c r="K625" s="63"/>
      <c r="L625" s="61"/>
      <c r="M625" s="206"/>
      <c r="N625" s="42"/>
      <c r="O625" s="42"/>
      <c r="P625" s="42"/>
      <c r="Q625" s="42"/>
      <c r="R625" s="42"/>
      <c r="S625" s="42"/>
      <c r="T625" s="78"/>
      <c r="AT625" s="24" t="s">
        <v>154</v>
      </c>
      <c r="AU625" s="24" t="s">
        <v>152</v>
      </c>
    </row>
    <row r="626" spans="2:65" s="11" customFormat="1" ht="13.5">
      <c r="B626" s="207"/>
      <c r="C626" s="208"/>
      <c r="D626" s="204" t="s">
        <v>166</v>
      </c>
      <c r="E626" s="209" t="s">
        <v>21</v>
      </c>
      <c r="F626" s="210" t="s">
        <v>80</v>
      </c>
      <c r="G626" s="208"/>
      <c r="H626" s="211">
        <v>1</v>
      </c>
      <c r="I626" s="212"/>
      <c r="J626" s="208"/>
      <c r="K626" s="208"/>
      <c r="L626" s="213"/>
      <c r="M626" s="214"/>
      <c r="N626" s="215"/>
      <c r="O626" s="215"/>
      <c r="P626" s="215"/>
      <c r="Q626" s="215"/>
      <c r="R626" s="215"/>
      <c r="S626" s="215"/>
      <c r="T626" s="216"/>
      <c r="AT626" s="217" t="s">
        <v>166</v>
      </c>
      <c r="AU626" s="217" t="s">
        <v>152</v>
      </c>
      <c r="AV626" s="11" t="s">
        <v>152</v>
      </c>
      <c r="AW626" s="11" t="s">
        <v>35</v>
      </c>
      <c r="AX626" s="11" t="s">
        <v>72</v>
      </c>
      <c r="AY626" s="217" t="s">
        <v>144</v>
      </c>
    </row>
    <row r="627" spans="2:65" s="12" customFormat="1" ht="13.5">
      <c r="B627" s="218"/>
      <c r="C627" s="219"/>
      <c r="D627" s="204" t="s">
        <v>166</v>
      </c>
      <c r="E627" s="220" t="s">
        <v>21</v>
      </c>
      <c r="F627" s="221" t="s">
        <v>829</v>
      </c>
      <c r="G627" s="219"/>
      <c r="H627" s="220" t="s">
        <v>21</v>
      </c>
      <c r="I627" s="222"/>
      <c r="J627" s="219"/>
      <c r="K627" s="219"/>
      <c r="L627" s="223"/>
      <c r="M627" s="224"/>
      <c r="N627" s="225"/>
      <c r="O627" s="225"/>
      <c r="P627" s="225"/>
      <c r="Q627" s="225"/>
      <c r="R627" s="225"/>
      <c r="S627" s="225"/>
      <c r="T627" s="226"/>
      <c r="AT627" s="227" t="s">
        <v>166</v>
      </c>
      <c r="AU627" s="227" t="s">
        <v>152</v>
      </c>
      <c r="AV627" s="12" t="s">
        <v>80</v>
      </c>
      <c r="AW627" s="12" t="s">
        <v>35</v>
      </c>
      <c r="AX627" s="12" t="s">
        <v>72</v>
      </c>
      <c r="AY627" s="227" t="s">
        <v>144</v>
      </c>
    </row>
    <row r="628" spans="2:65" s="13" customFormat="1" ht="13.5">
      <c r="B628" s="228"/>
      <c r="C628" s="229"/>
      <c r="D628" s="204" t="s">
        <v>166</v>
      </c>
      <c r="E628" s="230" t="s">
        <v>21</v>
      </c>
      <c r="F628" s="231" t="s">
        <v>169</v>
      </c>
      <c r="G628" s="229"/>
      <c r="H628" s="232">
        <v>1</v>
      </c>
      <c r="I628" s="233"/>
      <c r="J628" s="229"/>
      <c r="K628" s="229"/>
      <c r="L628" s="234"/>
      <c r="M628" s="235"/>
      <c r="N628" s="236"/>
      <c r="O628" s="236"/>
      <c r="P628" s="236"/>
      <c r="Q628" s="236"/>
      <c r="R628" s="236"/>
      <c r="S628" s="236"/>
      <c r="T628" s="237"/>
      <c r="AT628" s="238" t="s">
        <v>166</v>
      </c>
      <c r="AU628" s="238" t="s">
        <v>152</v>
      </c>
      <c r="AV628" s="13" t="s">
        <v>151</v>
      </c>
      <c r="AW628" s="13" t="s">
        <v>35</v>
      </c>
      <c r="AX628" s="13" t="s">
        <v>80</v>
      </c>
      <c r="AY628" s="238" t="s">
        <v>144</v>
      </c>
    </row>
    <row r="629" spans="2:65" s="1" customFormat="1" ht="16.5" customHeight="1">
      <c r="B629" s="41"/>
      <c r="C629" s="251" t="s">
        <v>830</v>
      </c>
      <c r="D629" s="251" t="s">
        <v>283</v>
      </c>
      <c r="E629" s="252" t="s">
        <v>831</v>
      </c>
      <c r="F629" s="253" t="s">
        <v>832</v>
      </c>
      <c r="G629" s="254" t="s">
        <v>149</v>
      </c>
      <c r="H629" s="255">
        <v>1</v>
      </c>
      <c r="I629" s="256"/>
      <c r="J629" s="257">
        <f>ROUND(I629*H629,2)</f>
        <v>0</v>
      </c>
      <c r="K629" s="253" t="s">
        <v>150</v>
      </c>
      <c r="L629" s="258"/>
      <c r="M629" s="259" t="s">
        <v>21</v>
      </c>
      <c r="N629" s="260" t="s">
        <v>44</v>
      </c>
      <c r="O629" s="42"/>
      <c r="P629" s="201">
        <f>O629*H629</f>
        <v>0</v>
      </c>
      <c r="Q629" s="201">
        <v>0.01</v>
      </c>
      <c r="R629" s="201">
        <f>Q629*H629</f>
        <v>0.01</v>
      </c>
      <c r="S629" s="201">
        <v>0</v>
      </c>
      <c r="T629" s="202">
        <f>S629*H629</f>
        <v>0</v>
      </c>
      <c r="AR629" s="24" t="s">
        <v>192</v>
      </c>
      <c r="AT629" s="24" t="s">
        <v>283</v>
      </c>
      <c r="AU629" s="24" t="s">
        <v>152</v>
      </c>
      <c r="AY629" s="24" t="s">
        <v>144</v>
      </c>
      <c r="BE629" s="203">
        <f>IF(N629="základní",J629,0)</f>
        <v>0</v>
      </c>
      <c r="BF629" s="203">
        <f>IF(N629="snížená",J629,0)</f>
        <v>0</v>
      </c>
      <c r="BG629" s="203">
        <f>IF(N629="zákl. přenesená",J629,0)</f>
        <v>0</v>
      </c>
      <c r="BH629" s="203">
        <f>IF(N629="sníž. přenesená",J629,0)</f>
        <v>0</v>
      </c>
      <c r="BI629" s="203">
        <f>IF(N629="nulová",J629,0)</f>
        <v>0</v>
      </c>
      <c r="BJ629" s="24" t="s">
        <v>152</v>
      </c>
      <c r="BK629" s="203">
        <f>ROUND(I629*H629,2)</f>
        <v>0</v>
      </c>
      <c r="BL629" s="24" t="s">
        <v>151</v>
      </c>
      <c r="BM629" s="24" t="s">
        <v>833</v>
      </c>
    </row>
    <row r="630" spans="2:65" s="1" customFormat="1" ht="38.25" customHeight="1">
      <c r="B630" s="41"/>
      <c r="C630" s="192" t="s">
        <v>834</v>
      </c>
      <c r="D630" s="192" t="s">
        <v>146</v>
      </c>
      <c r="E630" s="193" t="s">
        <v>825</v>
      </c>
      <c r="F630" s="194" t="s">
        <v>826</v>
      </c>
      <c r="G630" s="195" t="s">
        <v>149</v>
      </c>
      <c r="H630" s="196">
        <v>1</v>
      </c>
      <c r="I630" s="197"/>
      <c r="J630" s="198">
        <f>ROUND(I630*H630,2)</f>
        <v>0</v>
      </c>
      <c r="K630" s="194" t="s">
        <v>150</v>
      </c>
      <c r="L630" s="61"/>
      <c r="M630" s="199" t="s">
        <v>21</v>
      </c>
      <c r="N630" s="200" t="s">
        <v>44</v>
      </c>
      <c r="O630" s="42"/>
      <c r="P630" s="201">
        <f>O630*H630</f>
        <v>0</v>
      </c>
      <c r="Q630" s="201">
        <v>2.3400000000000001E-2</v>
      </c>
      <c r="R630" s="201">
        <f>Q630*H630</f>
        <v>2.3400000000000001E-2</v>
      </c>
      <c r="S630" s="201">
        <v>0</v>
      </c>
      <c r="T630" s="202">
        <f>S630*H630</f>
        <v>0</v>
      </c>
      <c r="AR630" s="24" t="s">
        <v>151</v>
      </c>
      <c r="AT630" s="24" t="s">
        <v>146</v>
      </c>
      <c r="AU630" s="24" t="s">
        <v>152</v>
      </c>
      <c r="AY630" s="24" t="s">
        <v>144</v>
      </c>
      <c r="BE630" s="203">
        <f>IF(N630="základní",J630,0)</f>
        <v>0</v>
      </c>
      <c r="BF630" s="203">
        <f>IF(N630="snížená",J630,0)</f>
        <v>0</v>
      </c>
      <c r="BG630" s="203">
        <f>IF(N630="zákl. přenesená",J630,0)</f>
        <v>0</v>
      </c>
      <c r="BH630" s="203">
        <f>IF(N630="sníž. přenesená",J630,0)</f>
        <v>0</v>
      </c>
      <c r="BI630" s="203">
        <f>IF(N630="nulová",J630,0)</f>
        <v>0</v>
      </c>
      <c r="BJ630" s="24" t="s">
        <v>152</v>
      </c>
      <c r="BK630" s="203">
        <f>ROUND(I630*H630,2)</f>
        <v>0</v>
      </c>
      <c r="BL630" s="24" t="s">
        <v>151</v>
      </c>
      <c r="BM630" s="24" t="s">
        <v>835</v>
      </c>
    </row>
    <row r="631" spans="2:65" s="1" customFormat="1" ht="148.5">
      <c r="B631" s="41"/>
      <c r="C631" s="63"/>
      <c r="D631" s="204" t="s">
        <v>154</v>
      </c>
      <c r="E631" s="63"/>
      <c r="F631" s="205" t="s">
        <v>828</v>
      </c>
      <c r="G631" s="63"/>
      <c r="H631" s="63"/>
      <c r="I631" s="163"/>
      <c r="J631" s="63"/>
      <c r="K631" s="63"/>
      <c r="L631" s="61"/>
      <c r="M631" s="206"/>
      <c r="N631" s="42"/>
      <c r="O631" s="42"/>
      <c r="P631" s="42"/>
      <c r="Q631" s="42"/>
      <c r="R631" s="42"/>
      <c r="S631" s="42"/>
      <c r="T631" s="78"/>
      <c r="AT631" s="24" t="s">
        <v>154</v>
      </c>
      <c r="AU631" s="24" t="s">
        <v>152</v>
      </c>
    </row>
    <row r="632" spans="2:65" s="11" customFormat="1" ht="13.5">
      <c r="B632" s="207"/>
      <c r="C632" s="208"/>
      <c r="D632" s="204" t="s">
        <v>166</v>
      </c>
      <c r="E632" s="209" t="s">
        <v>21</v>
      </c>
      <c r="F632" s="210" t="s">
        <v>80</v>
      </c>
      <c r="G632" s="208"/>
      <c r="H632" s="211">
        <v>1</v>
      </c>
      <c r="I632" s="212"/>
      <c r="J632" s="208"/>
      <c r="K632" s="208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166</v>
      </c>
      <c r="AU632" s="217" t="s">
        <v>152</v>
      </c>
      <c r="AV632" s="11" t="s">
        <v>152</v>
      </c>
      <c r="AW632" s="11" t="s">
        <v>35</v>
      </c>
      <c r="AX632" s="11" t="s">
        <v>72</v>
      </c>
      <c r="AY632" s="217" t="s">
        <v>144</v>
      </c>
    </row>
    <row r="633" spans="2:65" s="13" customFormat="1" ht="13.5">
      <c r="B633" s="228"/>
      <c r="C633" s="229"/>
      <c r="D633" s="204" t="s">
        <v>166</v>
      </c>
      <c r="E633" s="230" t="s">
        <v>21</v>
      </c>
      <c r="F633" s="231" t="s">
        <v>169</v>
      </c>
      <c r="G633" s="229"/>
      <c r="H633" s="232">
        <v>1</v>
      </c>
      <c r="I633" s="233"/>
      <c r="J633" s="229"/>
      <c r="K633" s="229"/>
      <c r="L633" s="234"/>
      <c r="M633" s="235"/>
      <c r="N633" s="236"/>
      <c r="O633" s="236"/>
      <c r="P633" s="236"/>
      <c r="Q633" s="236"/>
      <c r="R633" s="236"/>
      <c r="S633" s="236"/>
      <c r="T633" s="237"/>
      <c r="AT633" s="238" t="s">
        <v>166</v>
      </c>
      <c r="AU633" s="238" t="s">
        <v>152</v>
      </c>
      <c r="AV633" s="13" t="s">
        <v>151</v>
      </c>
      <c r="AW633" s="13" t="s">
        <v>35</v>
      </c>
      <c r="AX633" s="13" t="s">
        <v>80</v>
      </c>
      <c r="AY633" s="238" t="s">
        <v>144</v>
      </c>
    </row>
    <row r="634" spans="2:65" s="1" customFormat="1" ht="16.5" customHeight="1">
      <c r="B634" s="41"/>
      <c r="C634" s="251" t="s">
        <v>836</v>
      </c>
      <c r="D634" s="251" t="s">
        <v>283</v>
      </c>
      <c r="E634" s="252" t="s">
        <v>837</v>
      </c>
      <c r="F634" s="253" t="s">
        <v>838</v>
      </c>
      <c r="G634" s="254" t="s">
        <v>149</v>
      </c>
      <c r="H634" s="255">
        <v>1</v>
      </c>
      <c r="I634" s="256"/>
      <c r="J634" s="257">
        <f>ROUND(I634*H634,2)</f>
        <v>0</v>
      </c>
      <c r="K634" s="253" t="s">
        <v>21</v>
      </c>
      <c r="L634" s="258"/>
      <c r="M634" s="259" t="s">
        <v>21</v>
      </c>
      <c r="N634" s="260" t="s">
        <v>44</v>
      </c>
      <c r="O634" s="42"/>
      <c r="P634" s="201">
        <f>O634*H634</f>
        <v>0</v>
      </c>
      <c r="Q634" s="201">
        <v>0.01</v>
      </c>
      <c r="R634" s="201">
        <f>Q634*H634</f>
        <v>0.01</v>
      </c>
      <c r="S634" s="201">
        <v>0</v>
      </c>
      <c r="T634" s="202">
        <f>S634*H634</f>
        <v>0</v>
      </c>
      <c r="AR634" s="24" t="s">
        <v>192</v>
      </c>
      <c r="AT634" s="24" t="s">
        <v>283</v>
      </c>
      <c r="AU634" s="24" t="s">
        <v>152</v>
      </c>
      <c r="AY634" s="24" t="s">
        <v>144</v>
      </c>
      <c r="BE634" s="203">
        <f>IF(N634="základní",J634,0)</f>
        <v>0</v>
      </c>
      <c r="BF634" s="203">
        <f>IF(N634="snížená",J634,0)</f>
        <v>0</v>
      </c>
      <c r="BG634" s="203">
        <f>IF(N634="zákl. přenesená",J634,0)</f>
        <v>0</v>
      </c>
      <c r="BH634" s="203">
        <f>IF(N634="sníž. přenesená",J634,0)</f>
        <v>0</v>
      </c>
      <c r="BI634" s="203">
        <f>IF(N634="nulová",J634,0)</f>
        <v>0</v>
      </c>
      <c r="BJ634" s="24" t="s">
        <v>152</v>
      </c>
      <c r="BK634" s="203">
        <f>ROUND(I634*H634,2)</f>
        <v>0</v>
      </c>
      <c r="BL634" s="24" t="s">
        <v>151</v>
      </c>
      <c r="BM634" s="24" t="s">
        <v>839</v>
      </c>
    </row>
    <row r="635" spans="2:65" s="1" customFormat="1" ht="16.5" customHeight="1">
      <c r="B635" s="41"/>
      <c r="C635" s="192" t="s">
        <v>840</v>
      </c>
      <c r="D635" s="192" t="s">
        <v>146</v>
      </c>
      <c r="E635" s="193" t="s">
        <v>841</v>
      </c>
      <c r="F635" s="194" t="s">
        <v>842</v>
      </c>
      <c r="G635" s="195" t="s">
        <v>183</v>
      </c>
      <c r="H635" s="196">
        <v>0.72</v>
      </c>
      <c r="I635" s="197"/>
      <c r="J635" s="198">
        <f>ROUND(I635*H635,2)</f>
        <v>0</v>
      </c>
      <c r="K635" s="194" t="s">
        <v>150</v>
      </c>
      <c r="L635" s="61"/>
      <c r="M635" s="199" t="s">
        <v>21</v>
      </c>
      <c r="N635" s="200" t="s">
        <v>44</v>
      </c>
      <c r="O635" s="42"/>
      <c r="P635" s="201">
        <f>O635*H635</f>
        <v>0</v>
      </c>
      <c r="Q635" s="201">
        <v>0</v>
      </c>
      <c r="R635" s="201">
        <f>Q635*H635</f>
        <v>0</v>
      </c>
      <c r="S635" s="201">
        <v>2</v>
      </c>
      <c r="T635" s="202">
        <f>S635*H635</f>
        <v>1.44</v>
      </c>
      <c r="AR635" s="24" t="s">
        <v>151</v>
      </c>
      <c r="AT635" s="24" t="s">
        <v>146</v>
      </c>
      <c r="AU635" s="24" t="s">
        <v>152</v>
      </c>
      <c r="AY635" s="24" t="s">
        <v>144</v>
      </c>
      <c r="BE635" s="203">
        <f>IF(N635="základní",J635,0)</f>
        <v>0</v>
      </c>
      <c r="BF635" s="203">
        <f>IF(N635="snížená",J635,0)</f>
        <v>0</v>
      </c>
      <c r="BG635" s="203">
        <f>IF(N635="zákl. přenesená",J635,0)</f>
        <v>0</v>
      </c>
      <c r="BH635" s="203">
        <f>IF(N635="sníž. přenesená",J635,0)</f>
        <v>0</v>
      </c>
      <c r="BI635" s="203">
        <f>IF(N635="nulová",J635,0)</f>
        <v>0</v>
      </c>
      <c r="BJ635" s="24" t="s">
        <v>152</v>
      </c>
      <c r="BK635" s="203">
        <f>ROUND(I635*H635,2)</f>
        <v>0</v>
      </c>
      <c r="BL635" s="24" t="s">
        <v>151</v>
      </c>
      <c r="BM635" s="24" t="s">
        <v>843</v>
      </c>
    </row>
    <row r="636" spans="2:65" s="12" customFormat="1" ht="13.5">
      <c r="B636" s="218"/>
      <c r="C636" s="219"/>
      <c r="D636" s="204" t="s">
        <v>166</v>
      </c>
      <c r="E636" s="220" t="s">
        <v>21</v>
      </c>
      <c r="F636" s="221" t="s">
        <v>844</v>
      </c>
      <c r="G636" s="219"/>
      <c r="H636" s="220" t="s">
        <v>21</v>
      </c>
      <c r="I636" s="222"/>
      <c r="J636" s="219"/>
      <c r="K636" s="219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166</v>
      </c>
      <c r="AU636" s="227" t="s">
        <v>152</v>
      </c>
      <c r="AV636" s="12" t="s">
        <v>80</v>
      </c>
      <c r="AW636" s="12" t="s">
        <v>35</v>
      </c>
      <c r="AX636" s="12" t="s">
        <v>72</v>
      </c>
      <c r="AY636" s="227" t="s">
        <v>144</v>
      </c>
    </row>
    <row r="637" spans="2:65" s="11" customFormat="1" ht="13.5">
      <c r="B637" s="207"/>
      <c r="C637" s="208"/>
      <c r="D637" s="204" t="s">
        <v>166</v>
      </c>
      <c r="E637" s="209" t="s">
        <v>21</v>
      </c>
      <c r="F637" s="210" t="s">
        <v>845</v>
      </c>
      <c r="G637" s="208"/>
      <c r="H637" s="211">
        <v>0.72</v>
      </c>
      <c r="I637" s="212"/>
      <c r="J637" s="208"/>
      <c r="K637" s="208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166</v>
      </c>
      <c r="AU637" s="217" t="s">
        <v>152</v>
      </c>
      <c r="AV637" s="11" t="s">
        <v>152</v>
      </c>
      <c r="AW637" s="11" t="s">
        <v>35</v>
      </c>
      <c r="AX637" s="11" t="s">
        <v>72</v>
      </c>
      <c r="AY637" s="217" t="s">
        <v>144</v>
      </c>
    </row>
    <row r="638" spans="2:65" s="13" customFormat="1" ht="13.5">
      <c r="B638" s="228"/>
      <c r="C638" s="229"/>
      <c r="D638" s="204" t="s">
        <v>166</v>
      </c>
      <c r="E638" s="230" t="s">
        <v>21</v>
      </c>
      <c r="F638" s="231" t="s">
        <v>169</v>
      </c>
      <c r="G638" s="229"/>
      <c r="H638" s="232">
        <v>0.72</v>
      </c>
      <c r="I638" s="233"/>
      <c r="J638" s="229"/>
      <c r="K638" s="229"/>
      <c r="L638" s="234"/>
      <c r="M638" s="235"/>
      <c r="N638" s="236"/>
      <c r="O638" s="236"/>
      <c r="P638" s="236"/>
      <c r="Q638" s="236"/>
      <c r="R638" s="236"/>
      <c r="S638" s="236"/>
      <c r="T638" s="237"/>
      <c r="AT638" s="238" t="s">
        <v>166</v>
      </c>
      <c r="AU638" s="238" t="s">
        <v>152</v>
      </c>
      <c r="AV638" s="13" t="s">
        <v>151</v>
      </c>
      <c r="AW638" s="13" t="s">
        <v>35</v>
      </c>
      <c r="AX638" s="13" t="s">
        <v>80</v>
      </c>
      <c r="AY638" s="238" t="s">
        <v>144</v>
      </c>
    </row>
    <row r="639" spans="2:65" s="1" customFormat="1" ht="16.5" customHeight="1">
      <c r="B639" s="41"/>
      <c r="C639" s="192" t="s">
        <v>846</v>
      </c>
      <c r="D639" s="192" t="s">
        <v>146</v>
      </c>
      <c r="E639" s="193" t="s">
        <v>847</v>
      </c>
      <c r="F639" s="194" t="s">
        <v>848</v>
      </c>
      <c r="G639" s="195" t="s">
        <v>183</v>
      </c>
      <c r="H639" s="196">
        <v>0.92</v>
      </c>
      <c r="I639" s="197"/>
      <c r="J639" s="198">
        <f>ROUND(I639*H639,2)</f>
        <v>0</v>
      </c>
      <c r="K639" s="194" t="s">
        <v>150</v>
      </c>
      <c r="L639" s="61"/>
      <c r="M639" s="199" t="s">
        <v>21</v>
      </c>
      <c r="N639" s="200" t="s">
        <v>44</v>
      </c>
      <c r="O639" s="42"/>
      <c r="P639" s="201">
        <f>O639*H639</f>
        <v>0</v>
      </c>
      <c r="Q639" s="201">
        <v>0</v>
      </c>
      <c r="R639" s="201">
        <f>Q639*H639</f>
        <v>0</v>
      </c>
      <c r="S639" s="201">
        <v>2.2000000000000002</v>
      </c>
      <c r="T639" s="202">
        <f>S639*H639</f>
        <v>2.0240000000000005</v>
      </c>
      <c r="AR639" s="24" t="s">
        <v>151</v>
      </c>
      <c r="AT639" s="24" t="s">
        <v>146</v>
      </c>
      <c r="AU639" s="24" t="s">
        <v>152</v>
      </c>
      <c r="AY639" s="24" t="s">
        <v>144</v>
      </c>
      <c r="BE639" s="203">
        <f>IF(N639="základní",J639,0)</f>
        <v>0</v>
      </c>
      <c r="BF639" s="203">
        <f>IF(N639="snížená",J639,0)</f>
        <v>0</v>
      </c>
      <c r="BG639" s="203">
        <f>IF(N639="zákl. přenesená",J639,0)</f>
        <v>0</v>
      </c>
      <c r="BH639" s="203">
        <f>IF(N639="sníž. přenesená",J639,0)</f>
        <v>0</v>
      </c>
      <c r="BI639" s="203">
        <f>IF(N639="nulová",J639,0)</f>
        <v>0</v>
      </c>
      <c r="BJ639" s="24" t="s">
        <v>152</v>
      </c>
      <c r="BK639" s="203">
        <f>ROUND(I639*H639,2)</f>
        <v>0</v>
      </c>
      <c r="BL639" s="24" t="s">
        <v>151</v>
      </c>
      <c r="BM639" s="24" t="s">
        <v>849</v>
      </c>
    </row>
    <row r="640" spans="2:65" s="1" customFormat="1" ht="54">
      <c r="B640" s="41"/>
      <c r="C640" s="63"/>
      <c r="D640" s="204" t="s">
        <v>154</v>
      </c>
      <c r="E640" s="63"/>
      <c r="F640" s="205" t="s">
        <v>850</v>
      </c>
      <c r="G640" s="63"/>
      <c r="H640" s="63"/>
      <c r="I640" s="163"/>
      <c r="J640" s="63"/>
      <c r="K640" s="63"/>
      <c r="L640" s="61"/>
      <c r="M640" s="206"/>
      <c r="N640" s="42"/>
      <c r="O640" s="42"/>
      <c r="P640" s="42"/>
      <c r="Q640" s="42"/>
      <c r="R640" s="42"/>
      <c r="S640" s="42"/>
      <c r="T640" s="78"/>
      <c r="AT640" s="24" t="s">
        <v>154</v>
      </c>
      <c r="AU640" s="24" t="s">
        <v>152</v>
      </c>
    </row>
    <row r="641" spans="2:65" s="12" customFormat="1" ht="13.5">
      <c r="B641" s="218"/>
      <c r="C641" s="219"/>
      <c r="D641" s="204" t="s">
        <v>166</v>
      </c>
      <c r="E641" s="220" t="s">
        <v>21</v>
      </c>
      <c r="F641" s="221" t="s">
        <v>851</v>
      </c>
      <c r="G641" s="219"/>
      <c r="H641" s="220" t="s">
        <v>21</v>
      </c>
      <c r="I641" s="222"/>
      <c r="J641" s="219"/>
      <c r="K641" s="219"/>
      <c r="L641" s="223"/>
      <c r="M641" s="224"/>
      <c r="N641" s="225"/>
      <c r="O641" s="225"/>
      <c r="P641" s="225"/>
      <c r="Q641" s="225"/>
      <c r="R641" s="225"/>
      <c r="S641" s="225"/>
      <c r="T641" s="226"/>
      <c r="AT641" s="227" t="s">
        <v>166</v>
      </c>
      <c r="AU641" s="227" t="s">
        <v>152</v>
      </c>
      <c r="AV641" s="12" t="s">
        <v>80</v>
      </c>
      <c r="AW641" s="12" t="s">
        <v>35</v>
      </c>
      <c r="AX641" s="12" t="s">
        <v>72</v>
      </c>
      <c r="AY641" s="227" t="s">
        <v>144</v>
      </c>
    </row>
    <row r="642" spans="2:65" s="11" customFormat="1" ht="13.5">
      <c r="B642" s="207"/>
      <c r="C642" s="208"/>
      <c r="D642" s="204" t="s">
        <v>166</v>
      </c>
      <c r="E642" s="209" t="s">
        <v>21</v>
      </c>
      <c r="F642" s="210" t="s">
        <v>852</v>
      </c>
      <c r="G642" s="208"/>
      <c r="H642" s="211">
        <v>0.92</v>
      </c>
      <c r="I642" s="212"/>
      <c r="J642" s="208"/>
      <c r="K642" s="208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166</v>
      </c>
      <c r="AU642" s="217" t="s">
        <v>152</v>
      </c>
      <c r="AV642" s="11" t="s">
        <v>152</v>
      </c>
      <c r="AW642" s="11" t="s">
        <v>35</v>
      </c>
      <c r="AX642" s="11" t="s">
        <v>72</v>
      </c>
      <c r="AY642" s="217" t="s">
        <v>144</v>
      </c>
    </row>
    <row r="643" spans="2:65" s="13" customFormat="1" ht="13.5">
      <c r="B643" s="228"/>
      <c r="C643" s="229"/>
      <c r="D643" s="204" t="s">
        <v>166</v>
      </c>
      <c r="E643" s="230" t="s">
        <v>21</v>
      </c>
      <c r="F643" s="231" t="s">
        <v>169</v>
      </c>
      <c r="G643" s="229"/>
      <c r="H643" s="232">
        <v>0.92</v>
      </c>
      <c r="I643" s="233"/>
      <c r="J643" s="229"/>
      <c r="K643" s="229"/>
      <c r="L643" s="234"/>
      <c r="M643" s="235"/>
      <c r="N643" s="236"/>
      <c r="O643" s="236"/>
      <c r="P643" s="236"/>
      <c r="Q643" s="236"/>
      <c r="R643" s="236"/>
      <c r="S643" s="236"/>
      <c r="T643" s="237"/>
      <c r="AT643" s="238" t="s">
        <v>166</v>
      </c>
      <c r="AU643" s="238" t="s">
        <v>152</v>
      </c>
      <c r="AV643" s="13" t="s">
        <v>151</v>
      </c>
      <c r="AW643" s="13" t="s">
        <v>35</v>
      </c>
      <c r="AX643" s="13" t="s">
        <v>80</v>
      </c>
      <c r="AY643" s="238" t="s">
        <v>144</v>
      </c>
    </row>
    <row r="644" spans="2:65" s="1" customFormat="1" ht="25.5" customHeight="1">
      <c r="B644" s="41"/>
      <c r="C644" s="192" t="s">
        <v>853</v>
      </c>
      <c r="D644" s="192" t="s">
        <v>146</v>
      </c>
      <c r="E644" s="193" t="s">
        <v>854</v>
      </c>
      <c r="F644" s="194" t="s">
        <v>855</v>
      </c>
      <c r="G644" s="195" t="s">
        <v>163</v>
      </c>
      <c r="H644" s="196">
        <v>10.8</v>
      </c>
      <c r="I644" s="197"/>
      <c r="J644" s="198">
        <f>ROUND(I644*H644,2)</f>
        <v>0</v>
      </c>
      <c r="K644" s="194" t="s">
        <v>150</v>
      </c>
      <c r="L644" s="61"/>
      <c r="M644" s="199" t="s">
        <v>21</v>
      </c>
      <c r="N644" s="200" t="s">
        <v>44</v>
      </c>
      <c r="O644" s="42"/>
      <c r="P644" s="201">
        <f>O644*H644</f>
        <v>0</v>
      </c>
      <c r="Q644" s="201">
        <v>0</v>
      </c>
      <c r="R644" s="201">
        <f>Q644*H644</f>
        <v>0</v>
      </c>
      <c r="S644" s="201">
        <v>6.2E-2</v>
      </c>
      <c r="T644" s="202">
        <f>S644*H644</f>
        <v>0.66960000000000008</v>
      </c>
      <c r="AR644" s="24" t="s">
        <v>151</v>
      </c>
      <c r="AT644" s="24" t="s">
        <v>146</v>
      </c>
      <c r="AU644" s="24" t="s">
        <v>152</v>
      </c>
      <c r="AY644" s="24" t="s">
        <v>144</v>
      </c>
      <c r="BE644" s="203">
        <f>IF(N644="základní",J644,0)</f>
        <v>0</v>
      </c>
      <c r="BF644" s="203">
        <f>IF(N644="snížená",J644,0)</f>
        <v>0</v>
      </c>
      <c r="BG644" s="203">
        <f>IF(N644="zákl. přenesená",J644,0)</f>
        <v>0</v>
      </c>
      <c r="BH644" s="203">
        <f>IF(N644="sníž. přenesená",J644,0)</f>
        <v>0</v>
      </c>
      <c r="BI644" s="203">
        <f>IF(N644="nulová",J644,0)</f>
        <v>0</v>
      </c>
      <c r="BJ644" s="24" t="s">
        <v>152</v>
      </c>
      <c r="BK644" s="203">
        <f>ROUND(I644*H644,2)</f>
        <v>0</v>
      </c>
      <c r="BL644" s="24" t="s">
        <v>151</v>
      </c>
      <c r="BM644" s="24" t="s">
        <v>856</v>
      </c>
    </row>
    <row r="645" spans="2:65" s="1" customFormat="1" ht="81">
      <c r="B645" s="41"/>
      <c r="C645" s="63"/>
      <c r="D645" s="204" t="s">
        <v>154</v>
      </c>
      <c r="E645" s="63"/>
      <c r="F645" s="205" t="s">
        <v>857</v>
      </c>
      <c r="G645" s="63"/>
      <c r="H645" s="63"/>
      <c r="I645" s="163"/>
      <c r="J645" s="63"/>
      <c r="K645" s="63"/>
      <c r="L645" s="61"/>
      <c r="M645" s="206"/>
      <c r="N645" s="42"/>
      <c r="O645" s="42"/>
      <c r="P645" s="42"/>
      <c r="Q645" s="42"/>
      <c r="R645" s="42"/>
      <c r="S645" s="42"/>
      <c r="T645" s="78"/>
      <c r="AT645" s="24" t="s">
        <v>154</v>
      </c>
      <c r="AU645" s="24" t="s">
        <v>152</v>
      </c>
    </row>
    <row r="646" spans="2:65" s="11" customFormat="1" ht="13.5">
      <c r="B646" s="207"/>
      <c r="C646" s="208"/>
      <c r="D646" s="204" t="s">
        <v>166</v>
      </c>
      <c r="E646" s="209" t="s">
        <v>21</v>
      </c>
      <c r="F646" s="210" t="s">
        <v>858</v>
      </c>
      <c r="G646" s="208"/>
      <c r="H646" s="211">
        <v>10.8</v>
      </c>
      <c r="I646" s="212"/>
      <c r="J646" s="208"/>
      <c r="K646" s="208"/>
      <c r="L646" s="213"/>
      <c r="M646" s="214"/>
      <c r="N646" s="215"/>
      <c r="O646" s="215"/>
      <c r="P646" s="215"/>
      <c r="Q646" s="215"/>
      <c r="R646" s="215"/>
      <c r="S646" s="215"/>
      <c r="T646" s="216"/>
      <c r="AT646" s="217" t="s">
        <v>166</v>
      </c>
      <c r="AU646" s="217" t="s">
        <v>152</v>
      </c>
      <c r="AV646" s="11" t="s">
        <v>152</v>
      </c>
      <c r="AW646" s="11" t="s">
        <v>35</v>
      </c>
      <c r="AX646" s="11" t="s">
        <v>72</v>
      </c>
      <c r="AY646" s="217" t="s">
        <v>144</v>
      </c>
    </row>
    <row r="647" spans="2:65" s="13" customFormat="1" ht="13.5">
      <c r="B647" s="228"/>
      <c r="C647" s="229"/>
      <c r="D647" s="204" t="s">
        <v>166</v>
      </c>
      <c r="E647" s="230" t="s">
        <v>21</v>
      </c>
      <c r="F647" s="231" t="s">
        <v>169</v>
      </c>
      <c r="G647" s="229"/>
      <c r="H647" s="232">
        <v>10.8</v>
      </c>
      <c r="I647" s="233"/>
      <c r="J647" s="229"/>
      <c r="K647" s="229"/>
      <c r="L647" s="234"/>
      <c r="M647" s="235"/>
      <c r="N647" s="236"/>
      <c r="O647" s="236"/>
      <c r="P647" s="236"/>
      <c r="Q647" s="236"/>
      <c r="R647" s="236"/>
      <c r="S647" s="236"/>
      <c r="T647" s="237"/>
      <c r="AT647" s="238" t="s">
        <v>166</v>
      </c>
      <c r="AU647" s="238" t="s">
        <v>152</v>
      </c>
      <c r="AV647" s="13" t="s">
        <v>151</v>
      </c>
      <c r="AW647" s="13" t="s">
        <v>35</v>
      </c>
      <c r="AX647" s="13" t="s">
        <v>80</v>
      </c>
      <c r="AY647" s="238" t="s">
        <v>144</v>
      </c>
    </row>
    <row r="648" spans="2:65" s="1" customFormat="1" ht="25.5" customHeight="1">
      <c r="B648" s="41"/>
      <c r="C648" s="192" t="s">
        <v>859</v>
      </c>
      <c r="D648" s="192" t="s">
        <v>146</v>
      </c>
      <c r="E648" s="193" t="s">
        <v>860</v>
      </c>
      <c r="F648" s="194" t="s">
        <v>861</v>
      </c>
      <c r="G648" s="195" t="s">
        <v>163</v>
      </c>
      <c r="H648" s="196">
        <v>74.7</v>
      </c>
      <c r="I648" s="197"/>
      <c r="J648" s="198">
        <f>ROUND(I648*H648,2)</f>
        <v>0</v>
      </c>
      <c r="K648" s="194" t="s">
        <v>150</v>
      </c>
      <c r="L648" s="61"/>
      <c r="M648" s="199" t="s">
        <v>21</v>
      </c>
      <c r="N648" s="200" t="s">
        <v>44</v>
      </c>
      <c r="O648" s="42"/>
      <c r="P648" s="201">
        <f>O648*H648</f>
        <v>0</v>
      </c>
      <c r="Q648" s="201">
        <v>0</v>
      </c>
      <c r="R648" s="201">
        <f>Q648*H648</f>
        <v>0</v>
      </c>
      <c r="S648" s="201">
        <v>2.5999999999999999E-3</v>
      </c>
      <c r="T648" s="202">
        <f>S648*H648</f>
        <v>0.19422</v>
      </c>
      <c r="AR648" s="24" t="s">
        <v>151</v>
      </c>
      <c r="AT648" s="24" t="s">
        <v>146</v>
      </c>
      <c r="AU648" s="24" t="s">
        <v>152</v>
      </c>
      <c r="AY648" s="24" t="s">
        <v>144</v>
      </c>
      <c r="BE648" s="203">
        <f>IF(N648="základní",J648,0)</f>
        <v>0</v>
      </c>
      <c r="BF648" s="203">
        <f>IF(N648="snížená",J648,0)</f>
        <v>0</v>
      </c>
      <c r="BG648" s="203">
        <f>IF(N648="zákl. přenesená",J648,0)</f>
        <v>0</v>
      </c>
      <c r="BH648" s="203">
        <f>IF(N648="sníž. přenesená",J648,0)</f>
        <v>0</v>
      </c>
      <c r="BI648" s="203">
        <f>IF(N648="nulová",J648,0)</f>
        <v>0</v>
      </c>
      <c r="BJ648" s="24" t="s">
        <v>152</v>
      </c>
      <c r="BK648" s="203">
        <f>ROUND(I648*H648,2)</f>
        <v>0</v>
      </c>
      <c r="BL648" s="24" t="s">
        <v>151</v>
      </c>
      <c r="BM648" s="24" t="s">
        <v>862</v>
      </c>
    </row>
    <row r="649" spans="2:65" s="11" customFormat="1" ht="13.5">
      <c r="B649" s="207"/>
      <c r="C649" s="208"/>
      <c r="D649" s="204" t="s">
        <v>166</v>
      </c>
      <c r="E649" s="209" t="s">
        <v>21</v>
      </c>
      <c r="F649" s="210" t="s">
        <v>807</v>
      </c>
      <c r="G649" s="208"/>
      <c r="H649" s="211">
        <v>74.7</v>
      </c>
      <c r="I649" s="212"/>
      <c r="J649" s="208"/>
      <c r="K649" s="208"/>
      <c r="L649" s="213"/>
      <c r="M649" s="214"/>
      <c r="N649" s="215"/>
      <c r="O649" s="215"/>
      <c r="P649" s="215"/>
      <c r="Q649" s="215"/>
      <c r="R649" s="215"/>
      <c r="S649" s="215"/>
      <c r="T649" s="216"/>
      <c r="AT649" s="217" t="s">
        <v>166</v>
      </c>
      <c r="AU649" s="217" t="s">
        <v>152</v>
      </c>
      <c r="AV649" s="11" t="s">
        <v>152</v>
      </c>
      <c r="AW649" s="11" t="s">
        <v>35</v>
      </c>
      <c r="AX649" s="11" t="s">
        <v>72</v>
      </c>
      <c r="AY649" s="217" t="s">
        <v>144</v>
      </c>
    </row>
    <row r="650" spans="2:65" s="13" customFormat="1" ht="13.5">
      <c r="B650" s="228"/>
      <c r="C650" s="229"/>
      <c r="D650" s="204" t="s">
        <v>166</v>
      </c>
      <c r="E650" s="230" t="s">
        <v>21</v>
      </c>
      <c r="F650" s="231" t="s">
        <v>169</v>
      </c>
      <c r="G650" s="229"/>
      <c r="H650" s="232">
        <v>74.7</v>
      </c>
      <c r="I650" s="233"/>
      <c r="J650" s="229"/>
      <c r="K650" s="229"/>
      <c r="L650" s="234"/>
      <c r="M650" s="235"/>
      <c r="N650" s="236"/>
      <c r="O650" s="236"/>
      <c r="P650" s="236"/>
      <c r="Q650" s="236"/>
      <c r="R650" s="236"/>
      <c r="S650" s="236"/>
      <c r="T650" s="237"/>
      <c r="AT650" s="238" t="s">
        <v>166</v>
      </c>
      <c r="AU650" s="238" t="s">
        <v>152</v>
      </c>
      <c r="AV650" s="13" t="s">
        <v>151</v>
      </c>
      <c r="AW650" s="13" t="s">
        <v>35</v>
      </c>
      <c r="AX650" s="13" t="s">
        <v>80</v>
      </c>
      <c r="AY650" s="238" t="s">
        <v>144</v>
      </c>
    </row>
    <row r="651" spans="2:65" s="1" customFormat="1" ht="38.25" customHeight="1">
      <c r="B651" s="41"/>
      <c r="C651" s="192" t="s">
        <v>863</v>
      </c>
      <c r="D651" s="192" t="s">
        <v>146</v>
      </c>
      <c r="E651" s="193" t="s">
        <v>864</v>
      </c>
      <c r="F651" s="194" t="s">
        <v>865</v>
      </c>
      <c r="G651" s="195" t="s">
        <v>163</v>
      </c>
      <c r="H651" s="196">
        <v>78.849999999999994</v>
      </c>
      <c r="I651" s="197"/>
      <c r="J651" s="198">
        <f>ROUND(I651*H651,2)</f>
        <v>0</v>
      </c>
      <c r="K651" s="194" t="s">
        <v>150</v>
      </c>
      <c r="L651" s="61"/>
      <c r="M651" s="199" t="s">
        <v>21</v>
      </c>
      <c r="N651" s="200" t="s">
        <v>44</v>
      </c>
      <c r="O651" s="42"/>
      <c r="P651" s="201">
        <f>O651*H651</f>
        <v>0</v>
      </c>
      <c r="Q651" s="201">
        <v>0</v>
      </c>
      <c r="R651" s="201">
        <f>Q651*H651</f>
        <v>0</v>
      </c>
      <c r="S651" s="201">
        <v>0.10199999999999999</v>
      </c>
      <c r="T651" s="202">
        <f>S651*H651</f>
        <v>8.0426999999999982</v>
      </c>
      <c r="AR651" s="24" t="s">
        <v>151</v>
      </c>
      <c r="AT651" s="24" t="s">
        <v>146</v>
      </c>
      <c r="AU651" s="24" t="s">
        <v>152</v>
      </c>
      <c r="AY651" s="24" t="s">
        <v>144</v>
      </c>
      <c r="BE651" s="203">
        <f>IF(N651="základní",J651,0)</f>
        <v>0</v>
      </c>
      <c r="BF651" s="203">
        <f>IF(N651="snížená",J651,0)</f>
        <v>0</v>
      </c>
      <c r="BG651" s="203">
        <f>IF(N651="zákl. přenesená",J651,0)</f>
        <v>0</v>
      </c>
      <c r="BH651" s="203">
        <f>IF(N651="sníž. přenesená",J651,0)</f>
        <v>0</v>
      </c>
      <c r="BI651" s="203">
        <f>IF(N651="nulová",J651,0)</f>
        <v>0</v>
      </c>
      <c r="BJ651" s="24" t="s">
        <v>152</v>
      </c>
      <c r="BK651" s="203">
        <f>ROUND(I651*H651,2)</f>
        <v>0</v>
      </c>
      <c r="BL651" s="24" t="s">
        <v>151</v>
      </c>
      <c r="BM651" s="24" t="s">
        <v>866</v>
      </c>
    </row>
    <row r="652" spans="2:65" s="11" customFormat="1" ht="13.5">
      <c r="B652" s="207"/>
      <c r="C652" s="208"/>
      <c r="D652" s="204" t="s">
        <v>166</v>
      </c>
      <c r="E652" s="209" t="s">
        <v>21</v>
      </c>
      <c r="F652" s="210" t="s">
        <v>807</v>
      </c>
      <c r="G652" s="208"/>
      <c r="H652" s="211">
        <v>74.7</v>
      </c>
      <c r="I652" s="212"/>
      <c r="J652" s="208"/>
      <c r="K652" s="208"/>
      <c r="L652" s="213"/>
      <c r="M652" s="214"/>
      <c r="N652" s="215"/>
      <c r="O652" s="215"/>
      <c r="P652" s="215"/>
      <c r="Q652" s="215"/>
      <c r="R652" s="215"/>
      <c r="S652" s="215"/>
      <c r="T652" s="216"/>
      <c r="AT652" s="217" t="s">
        <v>166</v>
      </c>
      <c r="AU652" s="217" t="s">
        <v>152</v>
      </c>
      <c r="AV652" s="11" t="s">
        <v>152</v>
      </c>
      <c r="AW652" s="11" t="s">
        <v>35</v>
      </c>
      <c r="AX652" s="11" t="s">
        <v>72</v>
      </c>
      <c r="AY652" s="217" t="s">
        <v>144</v>
      </c>
    </row>
    <row r="653" spans="2:65" s="12" customFormat="1" ht="13.5">
      <c r="B653" s="218"/>
      <c r="C653" s="219"/>
      <c r="D653" s="204" t="s">
        <v>166</v>
      </c>
      <c r="E653" s="220" t="s">
        <v>21</v>
      </c>
      <c r="F653" s="221" t="s">
        <v>867</v>
      </c>
      <c r="G653" s="219"/>
      <c r="H653" s="220" t="s">
        <v>21</v>
      </c>
      <c r="I653" s="222"/>
      <c r="J653" s="219"/>
      <c r="K653" s="219"/>
      <c r="L653" s="223"/>
      <c r="M653" s="224"/>
      <c r="N653" s="225"/>
      <c r="O653" s="225"/>
      <c r="P653" s="225"/>
      <c r="Q653" s="225"/>
      <c r="R653" s="225"/>
      <c r="S653" s="225"/>
      <c r="T653" s="226"/>
      <c r="AT653" s="227" t="s">
        <v>166</v>
      </c>
      <c r="AU653" s="227" t="s">
        <v>152</v>
      </c>
      <c r="AV653" s="12" t="s">
        <v>80</v>
      </c>
      <c r="AW653" s="12" t="s">
        <v>35</v>
      </c>
      <c r="AX653" s="12" t="s">
        <v>72</v>
      </c>
      <c r="AY653" s="227" t="s">
        <v>144</v>
      </c>
    </row>
    <row r="654" spans="2:65" s="11" customFormat="1" ht="13.5">
      <c r="B654" s="207"/>
      <c r="C654" s="208"/>
      <c r="D654" s="204" t="s">
        <v>166</v>
      </c>
      <c r="E654" s="209" t="s">
        <v>21</v>
      </c>
      <c r="F654" s="210" t="s">
        <v>868</v>
      </c>
      <c r="G654" s="208"/>
      <c r="H654" s="211">
        <v>4.1500000000000004</v>
      </c>
      <c r="I654" s="212"/>
      <c r="J654" s="208"/>
      <c r="K654" s="208"/>
      <c r="L654" s="213"/>
      <c r="M654" s="214"/>
      <c r="N654" s="215"/>
      <c r="O654" s="215"/>
      <c r="P654" s="215"/>
      <c r="Q654" s="215"/>
      <c r="R654" s="215"/>
      <c r="S654" s="215"/>
      <c r="T654" s="216"/>
      <c r="AT654" s="217" t="s">
        <v>166</v>
      </c>
      <c r="AU654" s="217" t="s">
        <v>152</v>
      </c>
      <c r="AV654" s="11" t="s">
        <v>152</v>
      </c>
      <c r="AW654" s="11" t="s">
        <v>35</v>
      </c>
      <c r="AX654" s="11" t="s">
        <v>72</v>
      </c>
      <c r="AY654" s="217" t="s">
        <v>144</v>
      </c>
    </row>
    <row r="655" spans="2:65" s="12" customFormat="1" ht="13.5">
      <c r="B655" s="218"/>
      <c r="C655" s="219"/>
      <c r="D655" s="204" t="s">
        <v>166</v>
      </c>
      <c r="E655" s="220" t="s">
        <v>21</v>
      </c>
      <c r="F655" s="221" t="s">
        <v>631</v>
      </c>
      <c r="G655" s="219"/>
      <c r="H655" s="220" t="s">
        <v>21</v>
      </c>
      <c r="I655" s="222"/>
      <c r="J655" s="219"/>
      <c r="K655" s="219"/>
      <c r="L655" s="223"/>
      <c r="M655" s="224"/>
      <c r="N655" s="225"/>
      <c r="O655" s="225"/>
      <c r="P655" s="225"/>
      <c r="Q655" s="225"/>
      <c r="R655" s="225"/>
      <c r="S655" s="225"/>
      <c r="T655" s="226"/>
      <c r="AT655" s="227" t="s">
        <v>166</v>
      </c>
      <c r="AU655" s="227" t="s">
        <v>152</v>
      </c>
      <c r="AV655" s="12" t="s">
        <v>80</v>
      </c>
      <c r="AW655" s="12" t="s">
        <v>35</v>
      </c>
      <c r="AX655" s="12" t="s">
        <v>72</v>
      </c>
      <c r="AY655" s="227" t="s">
        <v>144</v>
      </c>
    </row>
    <row r="656" spans="2:65" s="12" customFormat="1" ht="13.5">
      <c r="B656" s="218"/>
      <c r="C656" s="219"/>
      <c r="D656" s="204" t="s">
        <v>166</v>
      </c>
      <c r="E656" s="220" t="s">
        <v>21</v>
      </c>
      <c r="F656" s="221" t="s">
        <v>869</v>
      </c>
      <c r="G656" s="219"/>
      <c r="H656" s="220" t="s">
        <v>21</v>
      </c>
      <c r="I656" s="222"/>
      <c r="J656" s="219"/>
      <c r="K656" s="219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166</v>
      </c>
      <c r="AU656" s="227" t="s">
        <v>152</v>
      </c>
      <c r="AV656" s="12" t="s">
        <v>80</v>
      </c>
      <c r="AW656" s="12" t="s">
        <v>35</v>
      </c>
      <c r="AX656" s="12" t="s">
        <v>72</v>
      </c>
      <c r="AY656" s="227" t="s">
        <v>144</v>
      </c>
    </row>
    <row r="657" spans="2:65" s="13" customFormat="1" ht="13.5">
      <c r="B657" s="228"/>
      <c r="C657" s="229"/>
      <c r="D657" s="204" t="s">
        <v>166</v>
      </c>
      <c r="E657" s="230" t="s">
        <v>21</v>
      </c>
      <c r="F657" s="231" t="s">
        <v>169</v>
      </c>
      <c r="G657" s="229"/>
      <c r="H657" s="232">
        <v>78.849999999999994</v>
      </c>
      <c r="I657" s="233"/>
      <c r="J657" s="229"/>
      <c r="K657" s="229"/>
      <c r="L657" s="234"/>
      <c r="M657" s="235"/>
      <c r="N657" s="236"/>
      <c r="O657" s="236"/>
      <c r="P657" s="236"/>
      <c r="Q657" s="236"/>
      <c r="R657" s="236"/>
      <c r="S657" s="236"/>
      <c r="T657" s="237"/>
      <c r="AT657" s="238" t="s">
        <v>166</v>
      </c>
      <c r="AU657" s="238" t="s">
        <v>152</v>
      </c>
      <c r="AV657" s="13" t="s">
        <v>151</v>
      </c>
      <c r="AW657" s="13" t="s">
        <v>35</v>
      </c>
      <c r="AX657" s="13" t="s">
        <v>80</v>
      </c>
      <c r="AY657" s="238" t="s">
        <v>144</v>
      </c>
    </row>
    <row r="658" spans="2:65" s="10" customFormat="1" ht="29.85" customHeight="1">
      <c r="B658" s="176"/>
      <c r="C658" s="177"/>
      <c r="D658" s="178" t="s">
        <v>71</v>
      </c>
      <c r="E658" s="190" t="s">
        <v>870</v>
      </c>
      <c r="F658" s="190" t="s">
        <v>871</v>
      </c>
      <c r="G658" s="177"/>
      <c r="H658" s="177"/>
      <c r="I658" s="180"/>
      <c r="J658" s="191">
        <f>BK658</f>
        <v>0</v>
      </c>
      <c r="K658" s="177"/>
      <c r="L658" s="182"/>
      <c r="M658" s="183"/>
      <c r="N658" s="184"/>
      <c r="O658" s="184"/>
      <c r="P658" s="185">
        <f>SUM(P659:P712)</f>
        <v>0</v>
      </c>
      <c r="Q658" s="184"/>
      <c r="R658" s="185">
        <f>SUM(R659:R712)</f>
        <v>0</v>
      </c>
      <c r="S658" s="184"/>
      <c r="T658" s="186">
        <f>SUM(T659:T712)</f>
        <v>0</v>
      </c>
      <c r="AR658" s="187" t="s">
        <v>80</v>
      </c>
      <c r="AT658" s="188" t="s">
        <v>71</v>
      </c>
      <c r="AU658" s="188" t="s">
        <v>80</v>
      </c>
      <c r="AY658" s="187" t="s">
        <v>144</v>
      </c>
      <c r="BK658" s="189">
        <f>SUM(BK659:BK712)</f>
        <v>0</v>
      </c>
    </row>
    <row r="659" spans="2:65" s="1" customFormat="1" ht="25.5" customHeight="1">
      <c r="B659" s="41"/>
      <c r="C659" s="192" t="s">
        <v>872</v>
      </c>
      <c r="D659" s="192" t="s">
        <v>146</v>
      </c>
      <c r="E659" s="193" t="s">
        <v>873</v>
      </c>
      <c r="F659" s="194" t="s">
        <v>874</v>
      </c>
      <c r="G659" s="195" t="s">
        <v>272</v>
      </c>
      <c r="H659" s="196">
        <v>14.958</v>
      </c>
      <c r="I659" s="197"/>
      <c r="J659" s="198">
        <f>ROUND(I659*H659,2)</f>
        <v>0</v>
      </c>
      <c r="K659" s="194" t="s">
        <v>150</v>
      </c>
      <c r="L659" s="61"/>
      <c r="M659" s="199" t="s">
        <v>21</v>
      </c>
      <c r="N659" s="200" t="s">
        <v>44</v>
      </c>
      <c r="O659" s="42"/>
      <c r="P659" s="201">
        <f>O659*H659</f>
        <v>0</v>
      </c>
      <c r="Q659" s="201">
        <v>0</v>
      </c>
      <c r="R659" s="201">
        <f>Q659*H659</f>
        <v>0</v>
      </c>
      <c r="S659" s="201">
        <v>0</v>
      </c>
      <c r="T659" s="202">
        <f>S659*H659</f>
        <v>0</v>
      </c>
      <c r="AR659" s="24" t="s">
        <v>151</v>
      </c>
      <c r="AT659" s="24" t="s">
        <v>146</v>
      </c>
      <c r="AU659" s="24" t="s">
        <v>152</v>
      </c>
      <c r="AY659" s="24" t="s">
        <v>144</v>
      </c>
      <c r="BE659" s="203">
        <f>IF(N659="základní",J659,0)</f>
        <v>0</v>
      </c>
      <c r="BF659" s="203">
        <f>IF(N659="snížená",J659,0)</f>
        <v>0</v>
      </c>
      <c r="BG659" s="203">
        <f>IF(N659="zákl. přenesená",J659,0)</f>
        <v>0</v>
      </c>
      <c r="BH659" s="203">
        <f>IF(N659="sníž. přenesená",J659,0)</f>
        <v>0</v>
      </c>
      <c r="BI659" s="203">
        <f>IF(N659="nulová",J659,0)</f>
        <v>0</v>
      </c>
      <c r="BJ659" s="24" t="s">
        <v>152</v>
      </c>
      <c r="BK659" s="203">
        <f>ROUND(I659*H659,2)</f>
        <v>0</v>
      </c>
      <c r="BL659" s="24" t="s">
        <v>151</v>
      </c>
      <c r="BM659" s="24" t="s">
        <v>875</v>
      </c>
    </row>
    <row r="660" spans="2:65" s="1" customFormat="1" ht="162">
      <c r="B660" s="41"/>
      <c r="C660" s="63"/>
      <c r="D660" s="204" t="s">
        <v>154</v>
      </c>
      <c r="E660" s="63"/>
      <c r="F660" s="205" t="s">
        <v>876</v>
      </c>
      <c r="G660" s="63"/>
      <c r="H660" s="63"/>
      <c r="I660" s="163"/>
      <c r="J660" s="63"/>
      <c r="K660" s="63"/>
      <c r="L660" s="61"/>
      <c r="M660" s="206"/>
      <c r="N660" s="42"/>
      <c r="O660" s="42"/>
      <c r="P660" s="42"/>
      <c r="Q660" s="42"/>
      <c r="R660" s="42"/>
      <c r="S660" s="42"/>
      <c r="T660" s="78"/>
      <c r="AT660" s="24" t="s">
        <v>154</v>
      </c>
      <c r="AU660" s="24" t="s">
        <v>152</v>
      </c>
    </row>
    <row r="661" spans="2:65" s="11" customFormat="1" ht="13.5">
      <c r="B661" s="207"/>
      <c r="C661" s="208"/>
      <c r="D661" s="204" t="s">
        <v>166</v>
      </c>
      <c r="E661" s="209" t="s">
        <v>21</v>
      </c>
      <c r="F661" s="210" t="s">
        <v>877</v>
      </c>
      <c r="G661" s="208"/>
      <c r="H661" s="211">
        <v>14.958</v>
      </c>
      <c r="I661" s="212"/>
      <c r="J661" s="208"/>
      <c r="K661" s="208"/>
      <c r="L661" s="213"/>
      <c r="M661" s="214"/>
      <c r="N661" s="215"/>
      <c r="O661" s="215"/>
      <c r="P661" s="215"/>
      <c r="Q661" s="215"/>
      <c r="R661" s="215"/>
      <c r="S661" s="215"/>
      <c r="T661" s="216"/>
      <c r="AT661" s="217" t="s">
        <v>166</v>
      </c>
      <c r="AU661" s="217" t="s">
        <v>152</v>
      </c>
      <c r="AV661" s="11" t="s">
        <v>152</v>
      </c>
      <c r="AW661" s="11" t="s">
        <v>35</v>
      </c>
      <c r="AX661" s="11" t="s">
        <v>72</v>
      </c>
      <c r="AY661" s="217" t="s">
        <v>144</v>
      </c>
    </row>
    <row r="662" spans="2:65" s="13" customFormat="1" ht="13.5">
      <c r="B662" s="228"/>
      <c r="C662" s="229"/>
      <c r="D662" s="204" t="s">
        <v>166</v>
      </c>
      <c r="E662" s="230" t="s">
        <v>21</v>
      </c>
      <c r="F662" s="231" t="s">
        <v>169</v>
      </c>
      <c r="G662" s="229"/>
      <c r="H662" s="232">
        <v>14.958</v>
      </c>
      <c r="I662" s="233"/>
      <c r="J662" s="229"/>
      <c r="K662" s="229"/>
      <c r="L662" s="234"/>
      <c r="M662" s="235"/>
      <c r="N662" s="236"/>
      <c r="O662" s="236"/>
      <c r="P662" s="236"/>
      <c r="Q662" s="236"/>
      <c r="R662" s="236"/>
      <c r="S662" s="236"/>
      <c r="T662" s="237"/>
      <c r="AT662" s="238" t="s">
        <v>166</v>
      </c>
      <c r="AU662" s="238" t="s">
        <v>152</v>
      </c>
      <c r="AV662" s="13" t="s">
        <v>151</v>
      </c>
      <c r="AW662" s="13" t="s">
        <v>35</v>
      </c>
      <c r="AX662" s="13" t="s">
        <v>80</v>
      </c>
      <c r="AY662" s="238" t="s">
        <v>144</v>
      </c>
    </row>
    <row r="663" spans="2:65" s="1" customFormat="1" ht="25.5" customHeight="1">
      <c r="B663" s="41"/>
      <c r="C663" s="192" t="s">
        <v>878</v>
      </c>
      <c r="D663" s="192" t="s">
        <v>146</v>
      </c>
      <c r="E663" s="193" t="s">
        <v>879</v>
      </c>
      <c r="F663" s="194" t="s">
        <v>880</v>
      </c>
      <c r="G663" s="195" t="s">
        <v>272</v>
      </c>
      <c r="H663" s="196">
        <v>14.958</v>
      </c>
      <c r="I663" s="197"/>
      <c r="J663" s="198">
        <f>ROUND(I663*H663,2)</f>
        <v>0</v>
      </c>
      <c r="K663" s="194" t="s">
        <v>150</v>
      </c>
      <c r="L663" s="61"/>
      <c r="M663" s="199" t="s">
        <v>21</v>
      </c>
      <c r="N663" s="200" t="s">
        <v>44</v>
      </c>
      <c r="O663" s="42"/>
      <c r="P663" s="201">
        <f>O663*H663</f>
        <v>0</v>
      </c>
      <c r="Q663" s="201">
        <v>0</v>
      </c>
      <c r="R663" s="201">
        <f>Q663*H663</f>
        <v>0</v>
      </c>
      <c r="S663" s="201">
        <v>0</v>
      </c>
      <c r="T663" s="202">
        <f>S663*H663</f>
        <v>0</v>
      </c>
      <c r="AR663" s="24" t="s">
        <v>151</v>
      </c>
      <c r="AT663" s="24" t="s">
        <v>146</v>
      </c>
      <c r="AU663" s="24" t="s">
        <v>152</v>
      </c>
      <c r="AY663" s="24" t="s">
        <v>144</v>
      </c>
      <c r="BE663" s="203">
        <f>IF(N663="základní",J663,0)</f>
        <v>0</v>
      </c>
      <c r="BF663" s="203">
        <f>IF(N663="snížená",J663,0)</f>
        <v>0</v>
      </c>
      <c r="BG663" s="203">
        <f>IF(N663="zákl. přenesená",J663,0)</f>
        <v>0</v>
      </c>
      <c r="BH663" s="203">
        <f>IF(N663="sníž. přenesená",J663,0)</f>
        <v>0</v>
      </c>
      <c r="BI663" s="203">
        <f>IF(N663="nulová",J663,0)</f>
        <v>0</v>
      </c>
      <c r="BJ663" s="24" t="s">
        <v>152</v>
      </c>
      <c r="BK663" s="203">
        <f>ROUND(I663*H663,2)</f>
        <v>0</v>
      </c>
      <c r="BL663" s="24" t="s">
        <v>151</v>
      </c>
      <c r="BM663" s="24" t="s">
        <v>881</v>
      </c>
    </row>
    <row r="664" spans="2:65" s="1" customFormat="1" ht="121.5">
      <c r="B664" s="41"/>
      <c r="C664" s="63"/>
      <c r="D664" s="204" t="s">
        <v>154</v>
      </c>
      <c r="E664" s="63"/>
      <c r="F664" s="205" t="s">
        <v>882</v>
      </c>
      <c r="G664" s="63"/>
      <c r="H664" s="63"/>
      <c r="I664" s="163"/>
      <c r="J664" s="63"/>
      <c r="K664" s="63"/>
      <c r="L664" s="61"/>
      <c r="M664" s="206"/>
      <c r="N664" s="42"/>
      <c r="O664" s="42"/>
      <c r="P664" s="42"/>
      <c r="Q664" s="42"/>
      <c r="R664" s="42"/>
      <c r="S664" s="42"/>
      <c r="T664" s="78"/>
      <c r="AT664" s="24" t="s">
        <v>154</v>
      </c>
      <c r="AU664" s="24" t="s">
        <v>152</v>
      </c>
    </row>
    <row r="665" spans="2:65" s="11" customFormat="1" ht="13.5">
      <c r="B665" s="207"/>
      <c r="C665" s="208"/>
      <c r="D665" s="204" t="s">
        <v>166</v>
      </c>
      <c r="E665" s="209" t="s">
        <v>21</v>
      </c>
      <c r="F665" s="210" t="s">
        <v>883</v>
      </c>
      <c r="G665" s="208"/>
      <c r="H665" s="211">
        <v>14.958</v>
      </c>
      <c r="I665" s="212"/>
      <c r="J665" s="208"/>
      <c r="K665" s="208"/>
      <c r="L665" s="213"/>
      <c r="M665" s="214"/>
      <c r="N665" s="215"/>
      <c r="O665" s="215"/>
      <c r="P665" s="215"/>
      <c r="Q665" s="215"/>
      <c r="R665" s="215"/>
      <c r="S665" s="215"/>
      <c r="T665" s="216"/>
      <c r="AT665" s="217" t="s">
        <v>166</v>
      </c>
      <c r="AU665" s="217" t="s">
        <v>152</v>
      </c>
      <c r="AV665" s="11" t="s">
        <v>152</v>
      </c>
      <c r="AW665" s="11" t="s">
        <v>35</v>
      </c>
      <c r="AX665" s="11" t="s">
        <v>72</v>
      </c>
      <c r="AY665" s="217" t="s">
        <v>144</v>
      </c>
    </row>
    <row r="666" spans="2:65" s="13" customFormat="1" ht="13.5">
      <c r="B666" s="228"/>
      <c r="C666" s="229"/>
      <c r="D666" s="204" t="s">
        <v>166</v>
      </c>
      <c r="E666" s="230" t="s">
        <v>21</v>
      </c>
      <c r="F666" s="231" t="s">
        <v>169</v>
      </c>
      <c r="G666" s="229"/>
      <c r="H666" s="232">
        <v>14.958</v>
      </c>
      <c r="I666" s="233"/>
      <c r="J666" s="229"/>
      <c r="K666" s="229"/>
      <c r="L666" s="234"/>
      <c r="M666" s="235"/>
      <c r="N666" s="236"/>
      <c r="O666" s="236"/>
      <c r="P666" s="236"/>
      <c r="Q666" s="236"/>
      <c r="R666" s="236"/>
      <c r="S666" s="236"/>
      <c r="T666" s="237"/>
      <c r="AT666" s="238" t="s">
        <v>166</v>
      </c>
      <c r="AU666" s="238" t="s">
        <v>152</v>
      </c>
      <c r="AV666" s="13" t="s">
        <v>151</v>
      </c>
      <c r="AW666" s="13" t="s">
        <v>35</v>
      </c>
      <c r="AX666" s="13" t="s">
        <v>80</v>
      </c>
      <c r="AY666" s="238" t="s">
        <v>144</v>
      </c>
    </row>
    <row r="667" spans="2:65" s="1" customFormat="1" ht="25.5" customHeight="1">
      <c r="B667" s="41"/>
      <c r="C667" s="192" t="s">
        <v>884</v>
      </c>
      <c r="D667" s="192" t="s">
        <v>146</v>
      </c>
      <c r="E667" s="193" t="s">
        <v>885</v>
      </c>
      <c r="F667" s="194" t="s">
        <v>886</v>
      </c>
      <c r="G667" s="195" t="s">
        <v>272</v>
      </c>
      <c r="H667" s="196">
        <v>209.41200000000001</v>
      </c>
      <c r="I667" s="197"/>
      <c r="J667" s="198">
        <f>ROUND(I667*H667,2)</f>
        <v>0</v>
      </c>
      <c r="K667" s="194" t="s">
        <v>150</v>
      </c>
      <c r="L667" s="61"/>
      <c r="M667" s="199" t="s">
        <v>21</v>
      </c>
      <c r="N667" s="200" t="s">
        <v>44</v>
      </c>
      <c r="O667" s="42"/>
      <c r="P667" s="201">
        <f>O667*H667</f>
        <v>0</v>
      </c>
      <c r="Q667" s="201">
        <v>0</v>
      </c>
      <c r="R667" s="201">
        <f>Q667*H667</f>
        <v>0</v>
      </c>
      <c r="S667" s="201">
        <v>0</v>
      </c>
      <c r="T667" s="202">
        <f>S667*H667</f>
        <v>0</v>
      </c>
      <c r="AR667" s="24" t="s">
        <v>151</v>
      </c>
      <c r="AT667" s="24" t="s">
        <v>146</v>
      </c>
      <c r="AU667" s="24" t="s">
        <v>152</v>
      </c>
      <c r="AY667" s="24" t="s">
        <v>144</v>
      </c>
      <c r="BE667" s="203">
        <f>IF(N667="základní",J667,0)</f>
        <v>0</v>
      </c>
      <c r="BF667" s="203">
        <f>IF(N667="snížená",J667,0)</f>
        <v>0</v>
      </c>
      <c r="BG667" s="203">
        <f>IF(N667="zákl. přenesená",J667,0)</f>
        <v>0</v>
      </c>
      <c r="BH667" s="203">
        <f>IF(N667="sníž. přenesená",J667,0)</f>
        <v>0</v>
      </c>
      <c r="BI667" s="203">
        <f>IF(N667="nulová",J667,0)</f>
        <v>0</v>
      </c>
      <c r="BJ667" s="24" t="s">
        <v>152</v>
      </c>
      <c r="BK667" s="203">
        <f>ROUND(I667*H667,2)</f>
        <v>0</v>
      </c>
      <c r="BL667" s="24" t="s">
        <v>151</v>
      </c>
      <c r="BM667" s="24" t="s">
        <v>887</v>
      </c>
    </row>
    <row r="668" spans="2:65" s="1" customFormat="1" ht="121.5">
      <c r="B668" s="41"/>
      <c r="C668" s="63"/>
      <c r="D668" s="204" t="s">
        <v>154</v>
      </c>
      <c r="E668" s="63"/>
      <c r="F668" s="205" t="s">
        <v>882</v>
      </c>
      <c r="G668" s="63"/>
      <c r="H668" s="63"/>
      <c r="I668" s="163"/>
      <c r="J668" s="63"/>
      <c r="K668" s="63"/>
      <c r="L668" s="61"/>
      <c r="M668" s="206"/>
      <c r="N668" s="42"/>
      <c r="O668" s="42"/>
      <c r="P668" s="42"/>
      <c r="Q668" s="42"/>
      <c r="R668" s="42"/>
      <c r="S668" s="42"/>
      <c r="T668" s="78"/>
      <c r="AT668" s="24" t="s">
        <v>154</v>
      </c>
      <c r="AU668" s="24" t="s">
        <v>152</v>
      </c>
    </row>
    <row r="669" spans="2:65" s="11" customFormat="1" ht="13.5">
      <c r="B669" s="207"/>
      <c r="C669" s="208"/>
      <c r="D669" s="204" t="s">
        <v>166</v>
      </c>
      <c r="E669" s="209" t="s">
        <v>21</v>
      </c>
      <c r="F669" s="210" t="s">
        <v>888</v>
      </c>
      <c r="G669" s="208"/>
      <c r="H669" s="211">
        <v>209.41200000000001</v>
      </c>
      <c r="I669" s="212"/>
      <c r="J669" s="208"/>
      <c r="K669" s="208"/>
      <c r="L669" s="213"/>
      <c r="M669" s="214"/>
      <c r="N669" s="215"/>
      <c r="O669" s="215"/>
      <c r="P669" s="215"/>
      <c r="Q669" s="215"/>
      <c r="R669" s="215"/>
      <c r="S669" s="215"/>
      <c r="T669" s="216"/>
      <c r="AT669" s="217" t="s">
        <v>166</v>
      </c>
      <c r="AU669" s="217" t="s">
        <v>152</v>
      </c>
      <c r="AV669" s="11" t="s">
        <v>152</v>
      </c>
      <c r="AW669" s="11" t="s">
        <v>35</v>
      </c>
      <c r="AX669" s="11" t="s">
        <v>72</v>
      </c>
      <c r="AY669" s="217" t="s">
        <v>144</v>
      </c>
    </row>
    <row r="670" spans="2:65" s="13" customFormat="1" ht="13.5">
      <c r="B670" s="228"/>
      <c r="C670" s="229"/>
      <c r="D670" s="204" t="s">
        <v>166</v>
      </c>
      <c r="E670" s="230" t="s">
        <v>21</v>
      </c>
      <c r="F670" s="231" t="s">
        <v>169</v>
      </c>
      <c r="G670" s="229"/>
      <c r="H670" s="232">
        <v>209.41200000000001</v>
      </c>
      <c r="I670" s="233"/>
      <c r="J670" s="229"/>
      <c r="K670" s="229"/>
      <c r="L670" s="234"/>
      <c r="M670" s="235"/>
      <c r="N670" s="236"/>
      <c r="O670" s="236"/>
      <c r="P670" s="236"/>
      <c r="Q670" s="236"/>
      <c r="R670" s="236"/>
      <c r="S670" s="236"/>
      <c r="T670" s="237"/>
      <c r="AT670" s="238" t="s">
        <v>166</v>
      </c>
      <c r="AU670" s="238" t="s">
        <v>152</v>
      </c>
      <c r="AV670" s="13" t="s">
        <v>151</v>
      </c>
      <c r="AW670" s="13" t="s">
        <v>35</v>
      </c>
      <c r="AX670" s="13" t="s">
        <v>80</v>
      </c>
      <c r="AY670" s="238" t="s">
        <v>144</v>
      </c>
    </row>
    <row r="671" spans="2:65" s="1" customFormat="1" ht="16.5" customHeight="1">
      <c r="B671" s="41"/>
      <c r="C671" s="192" t="s">
        <v>889</v>
      </c>
      <c r="D671" s="192" t="s">
        <v>146</v>
      </c>
      <c r="E671" s="193" t="s">
        <v>890</v>
      </c>
      <c r="F671" s="194" t="s">
        <v>891</v>
      </c>
      <c r="G671" s="195" t="s">
        <v>272</v>
      </c>
      <c r="H671" s="196">
        <v>2.46</v>
      </c>
      <c r="I671" s="197"/>
      <c r="J671" s="198">
        <f>ROUND(I671*H671,2)</f>
        <v>0</v>
      </c>
      <c r="K671" s="194" t="s">
        <v>150</v>
      </c>
      <c r="L671" s="61"/>
      <c r="M671" s="199" t="s">
        <v>21</v>
      </c>
      <c r="N671" s="200" t="s">
        <v>44</v>
      </c>
      <c r="O671" s="42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AR671" s="24" t="s">
        <v>151</v>
      </c>
      <c r="AT671" s="24" t="s">
        <v>146</v>
      </c>
      <c r="AU671" s="24" t="s">
        <v>152</v>
      </c>
      <c r="AY671" s="24" t="s">
        <v>144</v>
      </c>
      <c r="BE671" s="203">
        <f>IF(N671="základní",J671,0)</f>
        <v>0</v>
      </c>
      <c r="BF671" s="203">
        <f>IF(N671="snížená",J671,0)</f>
        <v>0</v>
      </c>
      <c r="BG671" s="203">
        <f>IF(N671="zákl. přenesená",J671,0)</f>
        <v>0</v>
      </c>
      <c r="BH671" s="203">
        <f>IF(N671="sníž. přenesená",J671,0)</f>
        <v>0</v>
      </c>
      <c r="BI671" s="203">
        <f>IF(N671="nulová",J671,0)</f>
        <v>0</v>
      </c>
      <c r="BJ671" s="24" t="s">
        <v>152</v>
      </c>
      <c r="BK671" s="203">
        <f>ROUND(I671*H671,2)</f>
        <v>0</v>
      </c>
      <c r="BL671" s="24" t="s">
        <v>151</v>
      </c>
      <c r="BM671" s="24" t="s">
        <v>892</v>
      </c>
    </row>
    <row r="672" spans="2:65" s="1" customFormat="1" ht="108">
      <c r="B672" s="41"/>
      <c r="C672" s="63"/>
      <c r="D672" s="204" t="s">
        <v>154</v>
      </c>
      <c r="E672" s="63"/>
      <c r="F672" s="205" t="s">
        <v>893</v>
      </c>
      <c r="G672" s="63"/>
      <c r="H672" s="63"/>
      <c r="I672" s="163"/>
      <c r="J672" s="63"/>
      <c r="K672" s="63"/>
      <c r="L672" s="61"/>
      <c r="M672" s="206"/>
      <c r="N672" s="42"/>
      <c r="O672" s="42"/>
      <c r="P672" s="42"/>
      <c r="Q672" s="42"/>
      <c r="R672" s="42"/>
      <c r="S672" s="42"/>
      <c r="T672" s="78"/>
      <c r="AT672" s="24" t="s">
        <v>154</v>
      </c>
      <c r="AU672" s="24" t="s">
        <v>152</v>
      </c>
    </row>
    <row r="673" spans="2:65" s="11" customFormat="1" ht="13.5">
      <c r="B673" s="207"/>
      <c r="C673" s="208"/>
      <c r="D673" s="204" t="s">
        <v>166</v>
      </c>
      <c r="E673" s="209" t="s">
        <v>21</v>
      </c>
      <c r="F673" s="210" t="s">
        <v>894</v>
      </c>
      <c r="G673" s="208"/>
      <c r="H673" s="211">
        <v>2.46</v>
      </c>
      <c r="I673" s="212"/>
      <c r="J673" s="208"/>
      <c r="K673" s="208"/>
      <c r="L673" s="213"/>
      <c r="M673" s="214"/>
      <c r="N673" s="215"/>
      <c r="O673" s="215"/>
      <c r="P673" s="215"/>
      <c r="Q673" s="215"/>
      <c r="R673" s="215"/>
      <c r="S673" s="215"/>
      <c r="T673" s="216"/>
      <c r="AT673" s="217" t="s">
        <v>166</v>
      </c>
      <c r="AU673" s="217" t="s">
        <v>152</v>
      </c>
      <c r="AV673" s="11" t="s">
        <v>152</v>
      </c>
      <c r="AW673" s="11" t="s">
        <v>35</v>
      </c>
      <c r="AX673" s="11" t="s">
        <v>72</v>
      </c>
      <c r="AY673" s="217" t="s">
        <v>144</v>
      </c>
    </row>
    <row r="674" spans="2:65" s="13" customFormat="1" ht="13.5">
      <c r="B674" s="228"/>
      <c r="C674" s="229"/>
      <c r="D674" s="204" t="s">
        <v>166</v>
      </c>
      <c r="E674" s="230" t="s">
        <v>21</v>
      </c>
      <c r="F674" s="231" t="s">
        <v>169</v>
      </c>
      <c r="G674" s="229"/>
      <c r="H674" s="232">
        <v>2.46</v>
      </c>
      <c r="I674" s="233"/>
      <c r="J674" s="229"/>
      <c r="K674" s="229"/>
      <c r="L674" s="234"/>
      <c r="M674" s="235"/>
      <c r="N674" s="236"/>
      <c r="O674" s="236"/>
      <c r="P674" s="236"/>
      <c r="Q674" s="236"/>
      <c r="R674" s="236"/>
      <c r="S674" s="236"/>
      <c r="T674" s="237"/>
      <c r="AT674" s="238" t="s">
        <v>166</v>
      </c>
      <c r="AU674" s="238" t="s">
        <v>152</v>
      </c>
      <c r="AV674" s="13" t="s">
        <v>151</v>
      </c>
      <c r="AW674" s="13" t="s">
        <v>35</v>
      </c>
      <c r="AX674" s="13" t="s">
        <v>80</v>
      </c>
      <c r="AY674" s="238" t="s">
        <v>144</v>
      </c>
    </row>
    <row r="675" spans="2:65" s="1" customFormat="1" ht="16.5" customHeight="1">
      <c r="B675" s="41"/>
      <c r="C675" s="192" t="s">
        <v>895</v>
      </c>
      <c r="D675" s="192" t="s">
        <v>146</v>
      </c>
      <c r="E675" s="193" t="s">
        <v>896</v>
      </c>
      <c r="F675" s="194" t="s">
        <v>897</v>
      </c>
      <c r="G675" s="195" t="s">
        <v>272</v>
      </c>
      <c r="H675" s="196">
        <v>10.634</v>
      </c>
      <c r="I675" s="197"/>
      <c r="J675" s="198">
        <f>ROUND(I675*H675,2)</f>
        <v>0</v>
      </c>
      <c r="K675" s="194" t="s">
        <v>150</v>
      </c>
      <c r="L675" s="61"/>
      <c r="M675" s="199" t="s">
        <v>21</v>
      </c>
      <c r="N675" s="200" t="s">
        <v>44</v>
      </c>
      <c r="O675" s="42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AR675" s="24" t="s">
        <v>151</v>
      </c>
      <c r="AT675" s="24" t="s">
        <v>146</v>
      </c>
      <c r="AU675" s="24" t="s">
        <v>152</v>
      </c>
      <c r="AY675" s="24" t="s">
        <v>144</v>
      </c>
      <c r="BE675" s="203">
        <f>IF(N675="základní",J675,0)</f>
        <v>0</v>
      </c>
      <c r="BF675" s="203">
        <f>IF(N675="snížená",J675,0)</f>
        <v>0</v>
      </c>
      <c r="BG675" s="203">
        <f>IF(N675="zákl. přenesená",J675,0)</f>
        <v>0</v>
      </c>
      <c r="BH675" s="203">
        <f>IF(N675="sníž. přenesená",J675,0)</f>
        <v>0</v>
      </c>
      <c r="BI675" s="203">
        <f>IF(N675="nulová",J675,0)</f>
        <v>0</v>
      </c>
      <c r="BJ675" s="24" t="s">
        <v>152</v>
      </c>
      <c r="BK675" s="203">
        <f>ROUND(I675*H675,2)</f>
        <v>0</v>
      </c>
      <c r="BL675" s="24" t="s">
        <v>151</v>
      </c>
      <c r="BM675" s="24" t="s">
        <v>898</v>
      </c>
    </row>
    <row r="676" spans="2:65" s="1" customFormat="1" ht="108">
      <c r="B676" s="41"/>
      <c r="C676" s="63"/>
      <c r="D676" s="204" t="s">
        <v>154</v>
      </c>
      <c r="E676" s="63"/>
      <c r="F676" s="205" t="s">
        <v>893</v>
      </c>
      <c r="G676" s="63"/>
      <c r="H676" s="63"/>
      <c r="I676" s="163"/>
      <c r="J676" s="63"/>
      <c r="K676" s="63"/>
      <c r="L676" s="61"/>
      <c r="M676" s="206"/>
      <c r="N676" s="42"/>
      <c r="O676" s="42"/>
      <c r="P676" s="42"/>
      <c r="Q676" s="42"/>
      <c r="R676" s="42"/>
      <c r="S676" s="42"/>
      <c r="T676" s="78"/>
      <c r="AT676" s="24" t="s">
        <v>154</v>
      </c>
      <c r="AU676" s="24" t="s">
        <v>152</v>
      </c>
    </row>
    <row r="677" spans="2:65" s="11" customFormat="1" ht="13.5">
      <c r="B677" s="207"/>
      <c r="C677" s="208"/>
      <c r="D677" s="204" t="s">
        <v>166</v>
      </c>
      <c r="E677" s="209" t="s">
        <v>21</v>
      </c>
      <c r="F677" s="210" t="s">
        <v>899</v>
      </c>
      <c r="G677" s="208"/>
      <c r="H677" s="211">
        <v>10.634</v>
      </c>
      <c r="I677" s="212"/>
      <c r="J677" s="208"/>
      <c r="K677" s="208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166</v>
      </c>
      <c r="AU677" s="217" t="s">
        <v>152</v>
      </c>
      <c r="AV677" s="11" t="s">
        <v>152</v>
      </c>
      <c r="AW677" s="11" t="s">
        <v>35</v>
      </c>
      <c r="AX677" s="11" t="s">
        <v>72</v>
      </c>
      <c r="AY677" s="217" t="s">
        <v>144</v>
      </c>
    </row>
    <row r="678" spans="2:65" s="13" customFormat="1" ht="13.5">
      <c r="B678" s="228"/>
      <c r="C678" s="229"/>
      <c r="D678" s="204" t="s">
        <v>166</v>
      </c>
      <c r="E678" s="230" t="s">
        <v>21</v>
      </c>
      <c r="F678" s="231" t="s">
        <v>169</v>
      </c>
      <c r="G678" s="229"/>
      <c r="H678" s="232">
        <v>10.634</v>
      </c>
      <c r="I678" s="233"/>
      <c r="J678" s="229"/>
      <c r="K678" s="229"/>
      <c r="L678" s="234"/>
      <c r="M678" s="235"/>
      <c r="N678" s="236"/>
      <c r="O678" s="236"/>
      <c r="P678" s="236"/>
      <c r="Q678" s="236"/>
      <c r="R678" s="236"/>
      <c r="S678" s="236"/>
      <c r="T678" s="237"/>
      <c r="AT678" s="238" t="s">
        <v>166</v>
      </c>
      <c r="AU678" s="238" t="s">
        <v>152</v>
      </c>
      <c r="AV678" s="13" t="s">
        <v>151</v>
      </c>
      <c r="AW678" s="13" t="s">
        <v>35</v>
      </c>
      <c r="AX678" s="13" t="s">
        <v>80</v>
      </c>
      <c r="AY678" s="238" t="s">
        <v>144</v>
      </c>
    </row>
    <row r="679" spans="2:65" s="1" customFormat="1" ht="16.5" customHeight="1">
      <c r="B679" s="41"/>
      <c r="C679" s="192" t="s">
        <v>900</v>
      </c>
      <c r="D679" s="192" t="s">
        <v>146</v>
      </c>
      <c r="E679" s="193" t="s">
        <v>901</v>
      </c>
      <c r="F679" s="194" t="s">
        <v>902</v>
      </c>
      <c r="G679" s="195" t="s">
        <v>272</v>
      </c>
      <c r="H679" s="196">
        <v>1.5580000000000001</v>
      </c>
      <c r="I679" s="197"/>
      <c r="J679" s="198">
        <f>ROUND(I679*H679,2)</f>
        <v>0</v>
      </c>
      <c r="K679" s="194" t="s">
        <v>150</v>
      </c>
      <c r="L679" s="61"/>
      <c r="M679" s="199" t="s">
        <v>21</v>
      </c>
      <c r="N679" s="200" t="s">
        <v>44</v>
      </c>
      <c r="O679" s="42"/>
      <c r="P679" s="201">
        <f>O679*H679</f>
        <v>0</v>
      </c>
      <c r="Q679" s="201">
        <v>0</v>
      </c>
      <c r="R679" s="201">
        <f>Q679*H679</f>
        <v>0</v>
      </c>
      <c r="S679" s="201">
        <v>0</v>
      </c>
      <c r="T679" s="202">
        <f>S679*H679</f>
        <v>0</v>
      </c>
      <c r="AR679" s="24" t="s">
        <v>151</v>
      </c>
      <c r="AT679" s="24" t="s">
        <v>146</v>
      </c>
      <c r="AU679" s="24" t="s">
        <v>152</v>
      </c>
      <c r="AY679" s="24" t="s">
        <v>144</v>
      </c>
      <c r="BE679" s="203">
        <f>IF(N679="základní",J679,0)</f>
        <v>0</v>
      </c>
      <c r="BF679" s="203">
        <f>IF(N679="snížená",J679,0)</f>
        <v>0</v>
      </c>
      <c r="BG679" s="203">
        <f>IF(N679="zákl. přenesená",J679,0)</f>
        <v>0</v>
      </c>
      <c r="BH679" s="203">
        <f>IF(N679="sníž. přenesená",J679,0)</f>
        <v>0</v>
      </c>
      <c r="BI679" s="203">
        <f>IF(N679="nulová",J679,0)</f>
        <v>0</v>
      </c>
      <c r="BJ679" s="24" t="s">
        <v>152</v>
      </c>
      <c r="BK679" s="203">
        <f>ROUND(I679*H679,2)</f>
        <v>0</v>
      </c>
      <c r="BL679" s="24" t="s">
        <v>151</v>
      </c>
      <c r="BM679" s="24" t="s">
        <v>903</v>
      </c>
    </row>
    <row r="680" spans="2:65" s="1" customFormat="1" ht="108">
      <c r="B680" s="41"/>
      <c r="C680" s="63"/>
      <c r="D680" s="204" t="s">
        <v>154</v>
      </c>
      <c r="E680" s="63"/>
      <c r="F680" s="205" t="s">
        <v>893</v>
      </c>
      <c r="G680" s="63"/>
      <c r="H680" s="63"/>
      <c r="I680" s="163"/>
      <c r="J680" s="63"/>
      <c r="K680" s="63"/>
      <c r="L680" s="61"/>
      <c r="M680" s="206"/>
      <c r="N680" s="42"/>
      <c r="O680" s="42"/>
      <c r="P680" s="42"/>
      <c r="Q680" s="42"/>
      <c r="R680" s="42"/>
      <c r="S680" s="42"/>
      <c r="T680" s="78"/>
      <c r="AT680" s="24" t="s">
        <v>154</v>
      </c>
      <c r="AU680" s="24" t="s">
        <v>152</v>
      </c>
    </row>
    <row r="681" spans="2:65" s="11" customFormat="1" ht="13.5">
      <c r="B681" s="207"/>
      <c r="C681" s="208"/>
      <c r="D681" s="204" t="s">
        <v>166</v>
      </c>
      <c r="E681" s="209" t="s">
        <v>21</v>
      </c>
      <c r="F681" s="210" t="s">
        <v>904</v>
      </c>
      <c r="G681" s="208"/>
      <c r="H681" s="211">
        <v>1.5580000000000001</v>
      </c>
      <c r="I681" s="212"/>
      <c r="J681" s="208"/>
      <c r="K681" s="208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166</v>
      </c>
      <c r="AU681" s="217" t="s">
        <v>152</v>
      </c>
      <c r="AV681" s="11" t="s">
        <v>152</v>
      </c>
      <c r="AW681" s="11" t="s">
        <v>35</v>
      </c>
      <c r="AX681" s="11" t="s">
        <v>72</v>
      </c>
      <c r="AY681" s="217" t="s">
        <v>144</v>
      </c>
    </row>
    <row r="682" spans="2:65" s="13" customFormat="1" ht="13.5">
      <c r="B682" s="228"/>
      <c r="C682" s="229"/>
      <c r="D682" s="204" t="s">
        <v>166</v>
      </c>
      <c r="E682" s="230" t="s">
        <v>21</v>
      </c>
      <c r="F682" s="231" t="s">
        <v>169</v>
      </c>
      <c r="G682" s="229"/>
      <c r="H682" s="232">
        <v>1.5580000000000001</v>
      </c>
      <c r="I682" s="233"/>
      <c r="J682" s="229"/>
      <c r="K682" s="229"/>
      <c r="L682" s="234"/>
      <c r="M682" s="235"/>
      <c r="N682" s="236"/>
      <c r="O682" s="236"/>
      <c r="P682" s="236"/>
      <c r="Q682" s="236"/>
      <c r="R682" s="236"/>
      <c r="S682" s="236"/>
      <c r="T682" s="237"/>
      <c r="AT682" s="238" t="s">
        <v>166</v>
      </c>
      <c r="AU682" s="238" t="s">
        <v>152</v>
      </c>
      <c r="AV682" s="13" t="s">
        <v>151</v>
      </c>
      <c r="AW682" s="13" t="s">
        <v>35</v>
      </c>
      <c r="AX682" s="13" t="s">
        <v>80</v>
      </c>
      <c r="AY682" s="238" t="s">
        <v>144</v>
      </c>
    </row>
    <row r="683" spans="2:65" s="1" customFormat="1" ht="25.5" customHeight="1">
      <c r="B683" s="41"/>
      <c r="C683" s="192" t="s">
        <v>905</v>
      </c>
      <c r="D683" s="192" t="s">
        <v>146</v>
      </c>
      <c r="E683" s="193" t="s">
        <v>906</v>
      </c>
      <c r="F683" s="194" t="s">
        <v>907</v>
      </c>
      <c r="G683" s="195" t="s">
        <v>272</v>
      </c>
      <c r="H683" s="196">
        <v>0.30599999999999999</v>
      </c>
      <c r="I683" s="197"/>
      <c r="J683" s="198">
        <f>ROUND(I683*H683,2)</f>
        <v>0</v>
      </c>
      <c r="K683" s="194" t="s">
        <v>150</v>
      </c>
      <c r="L683" s="61"/>
      <c r="M683" s="199" t="s">
        <v>21</v>
      </c>
      <c r="N683" s="200" t="s">
        <v>44</v>
      </c>
      <c r="O683" s="42"/>
      <c r="P683" s="201">
        <f>O683*H683</f>
        <v>0</v>
      </c>
      <c r="Q683" s="201">
        <v>0</v>
      </c>
      <c r="R683" s="201">
        <f>Q683*H683</f>
        <v>0</v>
      </c>
      <c r="S683" s="201">
        <v>0</v>
      </c>
      <c r="T683" s="202">
        <f>S683*H683</f>
        <v>0</v>
      </c>
      <c r="AR683" s="24" t="s">
        <v>151</v>
      </c>
      <c r="AT683" s="24" t="s">
        <v>146</v>
      </c>
      <c r="AU683" s="24" t="s">
        <v>152</v>
      </c>
      <c r="AY683" s="24" t="s">
        <v>144</v>
      </c>
      <c r="BE683" s="203">
        <f>IF(N683="základní",J683,0)</f>
        <v>0</v>
      </c>
      <c r="BF683" s="203">
        <f>IF(N683="snížená",J683,0)</f>
        <v>0</v>
      </c>
      <c r="BG683" s="203">
        <f>IF(N683="zákl. přenesená",J683,0)</f>
        <v>0</v>
      </c>
      <c r="BH683" s="203">
        <f>IF(N683="sníž. přenesená",J683,0)</f>
        <v>0</v>
      </c>
      <c r="BI683" s="203">
        <f>IF(N683="nulová",J683,0)</f>
        <v>0</v>
      </c>
      <c r="BJ683" s="24" t="s">
        <v>152</v>
      </c>
      <c r="BK683" s="203">
        <f>ROUND(I683*H683,2)</f>
        <v>0</v>
      </c>
      <c r="BL683" s="24" t="s">
        <v>151</v>
      </c>
      <c r="BM683" s="24" t="s">
        <v>908</v>
      </c>
    </row>
    <row r="684" spans="2:65" s="1" customFormat="1" ht="108">
      <c r="B684" s="41"/>
      <c r="C684" s="63"/>
      <c r="D684" s="204" t="s">
        <v>154</v>
      </c>
      <c r="E684" s="63"/>
      <c r="F684" s="205" t="s">
        <v>893</v>
      </c>
      <c r="G684" s="63"/>
      <c r="H684" s="63"/>
      <c r="I684" s="163"/>
      <c r="J684" s="63"/>
      <c r="K684" s="63"/>
      <c r="L684" s="61"/>
      <c r="M684" s="206"/>
      <c r="N684" s="42"/>
      <c r="O684" s="42"/>
      <c r="P684" s="42"/>
      <c r="Q684" s="42"/>
      <c r="R684" s="42"/>
      <c r="S684" s="42"/>
      <c r="T684" s="78"/>
      <c r="AT684" s="24" t="s">
        <v>154</v>
      </c>
      <c r="AU684" s="24" t="s">
        <v>152</v>
      </c>
    </row>
    <row r="685" spans="2:65" s="11" customFormat="1" ht="13.5">
      <c r="B685" s="207"/>
      <c r="C685" s="208"/>
      <c r="D685" s="204" t="s">
        <v>166</v>
      </c>
      <c r="E685" s="209" t="s">
        <v>21</v>
      </c>
      <c r="F685" s="210" t="s">
        <v>909</v>
      </c>
      <c r="G685" s="208"/>
      <c r="H685" s="211">
        <v>0.26500000000000001</v>
      </c>
      <c r="I685" s="212"/>
      <c r="J685" s="208"/>
      <c r="K685" s="208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166</v>
      </c>
      <c r="AU685" s="217" t="s">
        <v>152</v>
      </c>
      <c r="AV685" s="11" t="s">
        <v>152</v>
      </c>
      <c r="AW685" s="11" t="s">
        <v>35</v>
      </c>
      <c r="AX685" s="11" t="s">
        <v>72</v>
      </c>
      <c r="AY685" s="217" t="s">
        <v>144</v>
      </c>
    </row>
    <row r="686" spans="2:65" s="11" customFormat="1" ht="13.5">
      <c r="B686" s="207"/>
      <c r="C686" s="208"/>
      <c r="D686" s="204" t="s">
        <v>166</v>
      </c>
      <c r="E686" s="209" t="s">
        <v>21</v>
      </c>
      <c r="F686" s="210" t="s">
        <v>910</v>
      </c>
      <c r="G686" s="208"/>
      <c r="H686" s="211">
        <v>4.1000000000000002E-2</v>
      </c>
      <c r="I686" s="212"/>
      <c r="J686" s="208"/>
      <c r="K686" s="208"/>
      <c r="L686" s="213"/>
      <c r="M686" s="214"/>
      <c r="N686" s="215"/>
      <c r="O686" s="215"/>
      <c r="P686" s="215"/>
      <c r="Q686" s="215"/>
      <c r="R686" s="215"/>
      <c r="S686" s="215"/>
      <c r="T686" s="216"/>
      <c r="AT686" s="217" t="s">
        <v>166</v>
      </c>
      <c r="AU686" s="217" t="s">
        <v>152</v>
      </c>
      <c r="AV686" s="11" t="s">
        <v>152</v>
      </c>
      <c r="AW686" s="11" t="s">
        <v>35</v>
      </c>
      <c r="AX686" s="11" t="s">
        <v>72</v>
      </c>
      <c r="AY686" s="217" t="s">
        <v>144</v>
      </c>
    </row>
    <row r="687" spans="2:65" s="12" customFormat="1" ht="13.5">
      <c r="B687" s="218"/>
      <c r="C687" s="219"/>
      <c r="D687" s="204" t="s">
        <v>166</v>
      </c>
      <c r="E687" s="220" t="s">
        <v>21</v>
      </c>
      <c r="F687" s="221" t="s">
        <v>911</v>
      </c>
      <c r="G687" s="219"/>
      <c r="H687" s="220" t="s">
        <v>21</v>
      </c>
      <c r="I687" s="222"/>
      <c r="J687" s="219"/>
      <c r="K687" s="219"/>
      <c r="L687" s="223"/>
      <c r="M687" s="224"/>
      <c r="N687" s="225"/>
      <c r="O687" s="225"/>
      <c r="P687" s="225"/>
      <c r="Q687" s="225"/>
      <c r="R687" s="225"/>
      <c r="S687" s="225"/>
      <c r="T687" s="226"/>
      <c r="AT687" s="227" t="s">
        <v>166</v>
      </c>
      <c r="AU687" s="227" t="s">
        <v>152</v>
      </c>
      <c r="AV687" s="12" t="s">
        <v>80</v>
      </c>
      <c r="AW687" s="12" t="s">
        <v>35</v>
      </c>
      <c r="AX687" s="12" t="s">
        <v>72</v>
      </c>
      <c r="AY687" s="227" t="s">
        <v>144</v>
      </c>
    </row>
    <row r="688" spans="2:65" s="13" customFormat="1" ht="13.5">
      <c r="B688" s="228"/>
      <c r="C688" s="229"/>
      <c r="D688" s="204" t="s">
        <v>166</v>
      </c>
      <c r="E688" s="230" t="s">
        <v>21</v>
      </c>
      <c r="F688" s="231" t="s">
        <v>169</v>
      </c>
      <c r="G688" s="229"/>
      <c r="H688" s="232">
        <v>0.30599999999999999</v>
      </c>
      <c r="I688" s="233"/>
      <c r="J688" s="229"/>
      <c r="K688" s="229"/>
      <c r="L688" s="234"/>
      <c r="M688" s="235"/>
      <c r="N688" s="236"/>
      <c r="O688" s="236"/>
      <c r="P688" s="236"/>
      <c r="Q688" s="236"/>
      <c r="R688" s="236"/>
      <c r="S688" s="236"/>
      <c r="T688" s="237"/>
      <c r="AT688" s="238" t="s">
        <v>166</v>
      </c>
      <c r="AU688" s="238" t="s">
        <v>152</v>
      </c>
      <c r="AV688" s="13" t="s">
        <v>151</v>
      </c>
      <c r="AW688" s="13" t="s">
        <v>35</v>
      </c>
      <c r="AX688" s="13" t="s">
        <v>80</v>
      </c>
      <c r="AY688" s="238" t="s">
        <v>144</v>
      </c>
    </row>
    <row r="689" spans="2:65" s="1" customFormat="1" ht="25.5" customHeight="1">
      <c r="B689" s="41"/>
      <c r="C689" s="192" t="s">
        <v>912</v>
      </c>
      <c r="D689" s="192" t="s">
        <v>146</v>
      </c>
      <c r="E689" s="193" t="s">
        <v>913</v>
      </c>
      <c r="F689" s="194" t="s">
        <v>914</v>
      </c>
      <c r="G689" s="195" t="s">
        <v>272</v>
      </c>
      <c r="H689" s="196">
        <v>23.4</v>
      </c>
      <c r="I689" s="197"/>
      <c r="J689" s="198">
        <f>ROUND(I689*H689,2)</f>
        <v>0</v>
      </c>
      <c r="K689" s="194" t="s">
        <v>150</v>
      </c>
      <c r="L689" s="61"/>
      <c r="M689" s="199" t="s">
        <v>21</v>
      </c>
      <c r="N689" s="200" t="s">
        <v>44</v>
      </c>
      <c r="O689" s="42"/>
      <c r="P689" s="201">
        <f>O689*H689</f>
        <v>0</v>
      </c>
      <c r="Q689" s="201">
        <v>0</v>
      </c>
      <c r="R689" s="201">
        <f>Q689*H689</f>
        <v>0</v>
      </c>
      <c r="S689" s="201">
        <v>0</v>
      </c>
      <c r="T689" s="202">
        <f>S689*H689</f>
        <v>0</v>
      </c>
      <c r="AR689" s="24" t="s">
        <v>151</v>
      </c>
      <c r="AT689" s="24" t="s">
        <v>146</v>
      </c>
      <c r="AU689" s="24" t="s">
        <v>152</v>
      </c>
      <c r="AY689" s="24" t="s">
        <v>144</v>
      </c>
      <c r="BE689" s="203">
        <f>IF(N689="základní",J689,0)</f>
        <v>0</v>
      </c>
      <c r="BF689" s="203">
        <f>IF(N689="snížená",J689,0)</f>
        <v>0</v>
      </c>
      <c r="BG689" s="203">
        <f>IF(N689="zákl. přenesená",J689,0)</f>
        <v>0</v>
      </c>
      <c r="BH689" s="203">
        <f>IF(N689="sníž. přenesená",J689,0)</f>
        <v>0</v>
      </c>
      <c r="BI689" s="203">
        <f>IF(N689="nulová",J689,0)</f>
        <v>0</v>
      </c>
      <c r="BJ689" s="24" t="s">
        <v>152</v>
      </c>
      <c r="BK689" s="203">
        <f>ROUND(I689*H689,2)</f>
        <v>0</v>
      </c>
      <c r="BL689" s="24" t="s">
        <v>151</v>
      </c>
      <c r="BM689" s="24" t="s">
        <v>915</v>
      </c>
    </row>
    <row r="690" spans="2:65" s="1" customFormat="1" ht="148.5">
      <c r="B690" s="41"/>
      <c r="C690" s="63"/>
      <c r="D690" s="204" t="s">
        <v>154</v>
      </c>
      <c r="E690" s="63"/>
      <c r="F690" s="205" t="s">
        <v>916</v>
      </c>
      <c r="G690" s="63"/>
      <c r="H690" s="63"/>
      <c r="I690" s="163"/>
      <c r="J690" s="63"/>
      <c r="K690" s="63"/>
      <c r="L690" s="61"/>
      <c r="M690" s="206"/>
      <c r="N690" s="42"/>
      <c r="O690" s="42"/>
      <c r="P690" s="42"/>
      <c r="Q690" s="42"/>
      <c r="R690" s="42"/>
      <c r="S690" s="42"/>
      <c r="T690" s="78"/>
      <c r="AT690" s="24" t="s">
        <v>154</v>
      </c>
      <c r="AU690" s="24" t="s">
        <v>152</v>
      </c>
    </row>
    <row r="691" spans="2:65" s="11" customFormat="1" ht="13.5">
      <c r="B691" s="207"/>
      <c r="C691" s="208"/>
      <c r="D691" s="204" t="s">
        <v>166</v>
      </c>
      <c r="E691" s="209" t="s">
        <v>21</v>
      </c>
      <c r="F691" s="210" t="s">
        <v>917</v>
      </c>
      <c r="G691" s="208"/>
      <c r="H691" s="211">
        <v>10.199999999999999</v>
      </c>
      <c r="I691" s="212"/>
      <c r="J691" s="208"/>
      <c r="K691" s="208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166</v>
      </c>
      <c r="AU691" s="217" t="s">
        <v>152</v>
      </c>
      <c r="AV691" s="11" t="s">
        <v>152</v>
      </c>
      <c r="AW691" s="11" t="s">
        <v>35</v>
      </c>
      <c r="AX691" s="11" t="s">
        <v>72</v>
      </c>
      <c r="AY691" s="217" t="s">
        <v>144</v>
      </c>
    </row>
    <row r="692" spans="2:65" s="12" customFormat="1" ht="13.5">
      <c r="B692" s="218"/>
      <c r="C692" s="219"/>
      <c r="D692" s="204" t="s">
        <v>166</v>
      </c>
      <c r="E692" s="220" t="s">
        <v>21</v>
      </c>
      <c r="F692" s="221" t="s">
        <v>918</v>
      </c>
      <c r="G692" s="219"/>
      <c r="H692" s="220" t="s">
        <v>21</v>
      </c>
      <c r="I692" s="222"/>
      <c r="J692" s="219"/>
      <c r="K692" s="219"/>
      <c r="L692" s="223"/>
      <c r="M692" s="224"/>
      <c r="N692" s="225"/>
      <c r="O692" s="225"/>
      <c r="P692" s="225"/>
      <c r="Q692" s="225"/>
      <c r="R692" s="225"/>
      <c r="S692" s="225"/>
      <c r="T692" s="226"/>
      <c r="AT692" s="227" t="s">
        <v>166</v>
      </c>
      <c r="AU692" s="227" t="s">
        <v>152</v>
      </c>
      <c r="AV692" s="12" t="s">
        <v>80</v>
      </c>
      <c r="AW692" s="12" t="s">
        <v>35</v>
      </c>
      <c r="AX692" s="12" t="s">
        <v>72</v>
      </c>
      <c r="AY692" s="227" t="s">
        <v>144</v>
      </c>
    </row>
    <row r="693" spans="2:65" s="11" customFormat="1" ht="13.5">
      <c r="B693" s="207"/>
      <c r="C693" s="208"/>
      <c r="D693" s="204" t="s">
        <v>166</v>
      </c>
      <c r="E693" s="209" t="s">
        <v>21</v>
      </c>
      <c r="F693" s="210" t="s">
        <v>919</v>
      </c>
      <c r="G693" s="208"/>
      <c r="H693" s="211">
        <v>13.2</v>
      </c>
      <c r="I693" s="212"/>
      <c r="J693" s="208"/>
      <c r="K693" s="208"/>
      <c r="L693" s="213"/>
      <c r="M693" s="214"/>
      <c r="N693" s="215"/>
      <c r="O693" s="215"/>
      <c r="P693" s="215"/>
      <c r="Q693" s="215"/>
      <c r="R693" s="215"/>
      <c r="S693" s="215"/>
      <c r="T693" s="216"/>
      <c r="AT693" s="217" t="s">
        <v>166</v>
      </c>
      <c r="AU693" s="217" t="s">
        <v>152</v>
      </c>
      <c r="AV693" s="11" t="s">
        <v>152</v>
      </c>
      <c r="AW693" s="11" t="s">
        <v>35</v>
      </c>
      <c r="AX693" s="11" t="s">
        <v>72</v>
      </c>
      <c r="AY693" s="217" t="s">
        <v>144</v>
      </c>
    </row>
    <row r="694" spans="2:65" s="12" customFormat="1" ht="13.5">
      <c r="B694" s="218"/>
      <c r="C694" s="219"/>
      <c r="D694" s="204" t="s">
        <v>166</v>
      </c>
      <c r="E694" s="220" t="s">
        <v>21</v>
      </c>
      <c r="F694" s="221" t="s">
        <v>920</v>
      </c>
      <c r="G694" s="219"/>
      <c r="H694" s="220" t="s">
        <v>21</v>
      </c>
      <c r="I694" s="222"/>
      <c r="J694" s="219"/>
      <c r="K694" s="219"/>
      <c r="L694" s="223"/>
      <c r="M694" s="224"/>
      <c r="N694" s="225"/>
      <c r="O694" s="225"/>
      <c r="P694" s="225"/>
      <c r="Q694" s="225"/>
      <c r="R694" s="225"/>
      <c r="S694" s="225"/>
      <c r="T694" s="226"/>
      <c r="AT694" s="227" t="s">
        <v>166</v>
      </c>
      <c r="AU694" s="227" t="s">
        <v>152</v>
      </c>
      <c r="AV694" s="12" t="s">
        <v>80</v>
      </c>
      <c r="AW694" s="12" t="s">
        <v>35</v>
      </c>
      <c r="AX694" s="12" t="s">
        <v>72</v>
      </c>
      <c r="AY694" s="227" t="s">
        <v>144</v>
      </c>
    </row>
    <row r="695" spans="2:65" s="13" customFormat="1" ht="13.5">
      <c r="B695" s="228"/>
      <c r="C695" s="229"/>
      <c r="D695" s="204" t="s">
        <v>166</v>
      </c>
      <c r="E695" s="230" t="s">
        <v>21</v>
      </c>
      <c r="F695" s="231" t="s">
        <v>169</v>
      </c>
      <c r="G695" s="229"/>
      <c r="H695" s="232">
        <v>23.4</v>
      </c>
      <c r="I695" s="233"/>
      <c r="J695" s="229"/>
      <c r="K695" s="229"/>
      <c r="L695" s="234"/>
      <c r="M695" s="235"/>
      <c r="N695" s="236"/>
      <c r="O695" s="236"/>
      <c r="P695" s="236"/>
      <c r="Q695" s="236"/>
      <c r="R695" s="236"/>
      <c r="S695" s="236"/>
      <c r="T695" s="237"/>
      <c r="AT695" s="238" t="s">
        <v>166</v>
      </c>
      <c r="AU695" s="238" t="s">
        <v>152</v>
      </c>
      <c r="AV695" s="13" t="s">
        <v>151</v>
      </c>
      <c r="AW695" s="13" t="s">
        <v>35</v>
      </c>
      <c r="AX695" s="13" t="s">
        <v>80</v>
      </c>
      <c r="AY695" s="238" t="s">
        <v>144</v>
      </c>
    </row>
    <row r="696" spans="2:65" s="1" customFormat="1" ht="25.5" customHeight="1">
      <c r="B696" s="41"/>
      <c r="C696" s="192" t="s">
        <v>921</v>
      </c>
      <c r="D696" s="192" t="s">
        <v>146</v>
      </c>
      <c r="E696" s="193" t="s">
        <v>922</v>
      </c>
      <c r="F696" s="194" t="s">
        <v>923</v>
      </c>
      <c r="G696" s="195" t="s">
        <v>272</v>
      </c>
      <c r="H696" s="196">
        <v>327.60000000000002</v>
      </c>
      <c r="I696" s="197"/>
      <c r="J696" s="198">
        <f>ROUND(I696*H696,2)</f>
        <v>0</v>
      </c>
      <c r="K696" s="194" t="s">
        <v>150</v>
      </c>
      <c r="L696" s="61"/>
      <c r="M696" s="199" t="s">
        <v>21</v>
      </c>
      <c r="N696" s="200" t="s">
        <v>44</v>
      </c>
      <c r="O696" s="42"/>
      <c r="P696" s="201">
        <f>O696*H696</f>
        <v>0</v>
      </c>
      <c r="Q696" s="201">
        <v>0</v>
      </c>
      <c r="R696" s="201">
        <f>Q696*H696</f>
        <v>0</v>
      </c>
      <c r="S696" s="201">
        <v>0</v>
      </c>
      <c r="T696" s="202">
        <f>S696*H696</f>
        <v>0</v>
      </c>
      <c r="AR696" s="24" t="s">
        <v>151</v>
      </c>
      <c r="AT696" s="24" t="s">
        <v>146</v>
      </c>
      <c r="AU696" s="24" t="s">
        <v>152</v>
      </c>
      <c r="AY696" s="24" t="s">
        <v>144</v>
      </c>
      <c r="BE696" s="203">
        <f>IF(N696="základní",J696,0)</f>
        <v>0</v>
      </c>
      <c r="BF696" s="203">
        <f>IF(N696="snížená",J696,0)</f>
        <v>0</v>
      </c>
      <c r="BG696" s="203">
        <f>IF(N696="zákl. přenesená",J696,0)</f>
        <v>0</v>
      </c>
      <c r="BH696" s="203">
        <f>IF(N696="sníž. přenesená",J696,0)</f>
        <v>0</v>
      </c>
      <c r="BI696" s="203">
        <f>IF(N696="nulová",J696,0)</f>
        <v>0</v>
      </c>
      <c r="BJ696" s="24" t="s">
        <v>152</v>
      </c>
      <c r="BK696" s="203">
        <f>ROUND(I696*H696,2)</f>
        <v>0</v>
      </c>
      <c r="BL696" s="24" t="s">
        <v>151</v>
      </c>
      <c r="BM696" s="24" t="s">
        <v>924</v>
      </c>
    </row>
    <row r="697" spans="2:65" s="1" customFormat="1" ht="148.5">
      <c r="B697" s="41"/>
      <c r="C697" s="63"/>
      <c r="D697" s="204" t="s">
        <v>154</v>
      </c>
      <c r="E697" s="63"/>
      <c r="F697" s="205" t="s">
        <v>916</v>
      </c>
      <c r="G697" s="63"/>
      <c r="H697" s="63"/>
      <c r="I697" s="163"/>
      <c r="J697" s="63"/>
      <c r="K697" s="63"/>
      <c r="L697" s="61"/>
      <c r="M697" s="206"/>
      <c r="N697" s="42"/>
      <c r="O697" s="42"/>
      <c r="P697" s="42"/>
      <c r="Q697" s="42"/>
      <c r="R697" s="42"/>
      <c r="S697" s="42"/>
      <c r="T697" s="78"/>
      <c r="AT697" s="24" t="s">
        <v>154</v>
      </c>
      <c r="AU697" s="24" t="s">
        <v>152</v>
      </c>
    </row>
    <row r="698" spans="2:65" s="11" customFormat="1" ht="13.5">
      <c r="B698" s="207"/>
      <c r="C698" s="208"/>
      <c r="D698" s="204" t="s">
        <v>166</v>
      </c>
      <c r="E698" s="209" t="s">
        <v>21</v>
      </c>
      <c r="F698" s="210" t="s">
        <v>925</v>
      </c>
      <c r="G698" s="208"/>
      <c r="H698" s="211">
        <v>327.60000000000002</v>
      </c>
      <c r="I698" s="212"/>
      <c r="J698" s="208"/>
      <c r="K698" s="208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166</v>
      </c>
      <c r="AU698" s="217" t="s">
        <v>152</v>
      </c>
      <c r="AV698" s="11" t="s">
        <v>152</v>
      </c>
      <c r="AW698" s="11" t="s">
        <v>35</v>
      </c>
      <c r="AX698" s="11" t="s">
        <v>72</v>
      </c>
      <c r="AY698" s="217" t="s">
        <v>144</v>
      </c>
    </row>
    <row r="699" spans="2:65" s="13" customFormat="1" ht="13.5">
      <c r="B699" s="228"/>
      <c r="C699" s="229"/>
      <c r="D699" s="204" t="s">
        <v>166</v>
      </c>
      <c r="E699" s="230" t="s">
        <v>21</v>
      </c>
      <c r="F699" s="231" t="s">
        <v>169</v>
      </c>
      <c r="G699" s="229"/>
      <c r="H699" s="232">
        <v>327.60000000000002</v>
      </c>
      <c r="I699" s="233"/>
      <c r="J699" s="229"/>
      <c r="K699" s="229"/>
      <c r="L699" s="234"/>
      <c r="M699" s="235"/>
      <c r="N699" s="236"/>
      <c r="O699" s="236"/>
      <c r="P699" s="236"/>
      <c r="Q699" s="236"/>
      <c r="R699" s="236"/>
      <c r="S699" s="236"/>
      <c r="T699" s="237"/>
      <c r="AT699" s="238" t="s">
        <v>166</v>
      </c>
      <c r="AU699" s="238" t="s">
        <v>152</v>
      </c>
      <c r="AV699" s="13" t="s">
        <v>151</v>
      </c>
      <c r="AW699" s="13" t="s">
        <v>35</v>
      </c>
      <c r="AX699" s="13" t="s">
        <v>80</v>
      </c>
      <c r="AY699" s="238" t="s">
        <v>144</v>
      </c>
    </row>
    <row r="700" spans="2:65" s="1" customFormat="1" ht="16.5" customHeight="1">
      <c r="B700" s="41"/>
      <c r="C700" s="192" t="s">
        <v>926</v>
      </c>
      <c r="D700" s="192" t="s">
        <v>146</v>
      </c>
      <c r="E700" s="193" t="s">
        <v>927</v>
      </c>
      <c r="F700" s="194" t="s">
        <v>928</v>
      </c>
      <c r="G700" s="195" t="s">
        <v>272</v>
      </c>
      <c r="H700" s="196">
        <v>23.4</v>
      </c>
      <c r="I700" s="197"/>
      <c r="J700" s="198">
        <f>ROUND(I700*H700,2)</f>
        <v>0</v>
      </c>
      <c r="K700" s="194" t="s">
        <v>150</v>
      </c>
      <c r="L700" s="61"/>
      <c r="M700" s="199" t="s">
        <v>21</v>
      </c>
      <c r="N700" s="200" t="s">
        <v>44</v>
      </c>
      <c r="O700" s="42"/>
      <c r="P700" s="201">
        <f>O700*H700</f>
        <v>0</v>
      </c>
      <c r="Q700" s="201">
        <v>0</v>
      </c>
      <c r="R700" s="201">
        <f>Q700*H700</f>
        <v>0</v>
      </c>
      <c r="S700" s="201">
        <v>0</v>
      </c>
      <c r="T700" s="202">
        <f>S700*H700</f>
        <v>0</v>
      </c>
      <c r="AR700" s="24" t="s">
        <v>151</v>
      </c>
      <c r="AT700" s="24" t="s">
        <v>146</v>
      </c>
      <c r="AU700" s="24" t="s">
        <v>152</v>
      </c>
      <c r="AY700" s="24" t="s">
        <v>144</v>
      </c>
      <c r="BE700" s="203">
        <f>IF(N700="základní",J700,0)</f>
        <v>0</v>
      </c>
      <c r="BF700" s="203">
        <f>IF(N700="snížená",J700,0)</f>
        <v>0</v>
      </c>
      <c r="BG700" s="203">
        <f>IF(N700="zákl. přenesená",J700,0)</f>
        <v>0</v>
      </c>
      <c r="BH700" s="203">
        <f>IF(N700="sníž. přenesená",J700,0)</f>
        <v>0</v>
      </c>
      <c r="BI700" s="203">
        <f>IF(N700="nulová",J700,0)</f>
        <v>0</v>
      </c>
      <c r="BJ700" s="24" t="s">
        <v>152</v>
      </c>
      <c r="BK700" s="203">
        <f>ROUND(I700*H700,2)</f>
        <v>0</v>
      </c>
      <c r="BL700" s="24" t="s">
        <v>151</v>
      </c>
      <c r="BM700" s="24" t="s">
        <v>929</v>
      </c>
    </row>
    <row r="701" spans="2:65" s="1" customFormat="1" ht="54">
      <c r="B701" s="41"/>
      <c r="C701" s="63"/>
      <c r="D701" s="204" t="s">
        <v>154</v>
      </c>
      <c r="E701" s="63"/>
      <c r="F701" s="205" t="s">
        <v>930</v>
      </c>
      <c r="G701" s="63"/>
      <c r="H701" s="63"/>
      <c r="I701" s="163"/>
      <c r="J701" s="63"/>
      <c r="K701" s="63"/>
      <c r="L701" s="61"/>
      <c r="M701" s="206"/>
      <c r="N701" s="42"/>
      <c r="O701" s="42"/>
      <c r="P701" s="42"/>
      <c r="Q701" s="42"/>
      <c r="R701" s="42"/>
      <c r="S701" s="42"/>
      <c r="T701" s="78"/>
      <c r="AT701" s="24" t="s">
        <v>154</v>
      </c>
      <c r="AU701" s="24" t="s">
        <v>152</v>
      </c>
    </row>
    <row r="702" spans="2:65" s="11" customFormat="1" ht="13.5">
      <c r="B702" s="207"/>
      <c r="C702" s="208"/>
      <c r="D702" s="204" t="s">
        <v>166</v>
      </c>
      <c r="E702" s="209" t="s">
        <v>21</v>
      </c>
      <c r="F702" s="210" t="s">
        <v>931</v>
      </c>
      <c r="G702" s="208"/>
      <c r="H702" s="211">
        <v>23.4</v>
      </c>
      <c r="I702" s="212"/>
      <c r="J702" s="208"/>
      <c r="K702" s="208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166</v>
      </c>
      <c r="AU702" s="217" t="s">
        <v>152</v>
      </c>
      <c r="AV702" s="11" t="s">
        <v>152</v>
      </c>
      <c r="AW702" s="11" t="s">
        <v>35</v>
      </c>
      <c r="AX702" s="11" t="s">
        <v>72</v>
      </c>
      <c r="AY702" s="217" t="s">
        <v>144</v>
      </c>
    </row>
    <row r="703" spans="2:65" s="12" customFormat="1" ht="13.5">
      <c r="B703" s="218"/>
      <c r="C703" s="219"/>
      <c r="D703" s="204" t="s">
        <v>166</v>
      </c>
      <c r="E703" s="220" t="s">
        <v>21</v>
      </c>
      <c r="F703" s="221" t="s">
        <v>932</v>
      </c>
      <c r="G703" s="219"/>
      <c r="H703" s="220" t="s">
        <v>21</v>
      </c>
      <c r="I703" s="222"/>
      <c r="J703" s="219"/>
      <c r="K703" s="219"/>
      <c r="L703" s="223"/>
      <c r="M703" s="224"/>
      <c r="N703" s="225"/>
      <c r="O703" s="225"/>
      <c r="P703" s="225"/>
      <c r="Q703" s="225"/>
      <c r="R703" s="225"/>
      <c r="S703" s="225"/>
      <c r="T703" s="226"/>
      <c r="AT703" s="227" t="s">
        <v>166</v>
      </c>
      <c r="AU703" s="227" t="s">
        <v>152</v>
      </c>
      <c r="AV703" s="12" t="s">
        <v>80</v>
      </c>
      <c r="AW703" s="12" t="s">
        <v>35</v>
      </c>
      <c r="AX703" s="12" t="s">
        <v>72</v>
      </c>
      <c r="AY703" s="227" t="s">
        <v>144</v>
      </c>
    </row>
    <row r="704" spans="2:65" s="13" customFormat="1" ht="13.5">
      <c r="B704" s="228"/>
      <c r="C704" s="229"/>
      <c r="D704" s="204" t="s">
        <v>166</v>
      </c>
      <c r="E704" s="230" t="s">
        <v>21</v>
      </c>
      <c r="F704" s="231" t="s">
        <v>169</v>
      </c>
      <c r="G704" s="229"/>
      <c r="H704" s="232">
        <v>23.4</v>
      </c>
      <c r="I704" s="233"/>
      <c r="J704" s="229"/>
      <c r="K704" s="229"/>
      <c r="L704" s="234"/>
      <c r="M704" s="235"/>
      <c r="N704" s="236"/>
      <c r="O704" s="236"/>
      <c r="P704" s="236"/>
      <c r="Q704" s="236"/>
      <c r="R704" s="236"/>
      <c r="S704" s="236"/>
      <c r="T704" s="237"/>
      <c r="AT704" s="238" t="s">
        <v>166</v>
      </c>
      <c r="AU704" s="238" t="s">
        <v>152</v>
      </c>
      <c r="AV704" s="13" t="s">
        <v>151</v>
      </c>
      <c r="AW704" s="13" t="s">
        <v>35</v>
      </c>
      <c r="AX704" s="13" t="s">
        <v>80</v>
      </c>
      <c r="AY704" s="238" t="s">
        <v>144</v>
      </c>
    </row>
    <row r="705" spans="2:65" s="1" customFormat="1" ht="25.5" customHeight="1">
      <c r="B705" s="41"/>
      <c r="C705" s="192" t="s">
        <v>933</v>
      </c>
      <c r="D705" s="192" t="s">
        <v>146</v>
      </c>
      <c r="E705" s="193" t="s">
        <v>934</v>
      </c>
      <c r="F705" s="194" t="s">
        <v>935</v>
      </c>
      <c r="G705" s="195" t="s">
        <v>272</v>
      </c>
      <c r="H705" s="196">
        <v>13.2</v>
      </c>
      <c r="I705" s="197"/>
      <c r="J705" s="198">
        <f>ROUND(I705*H705,2)</f>
        <v>0</v>
      </c>
      <c r="K705" s="194" t="s">
        <v>150</v>
      </c>
      <c r="L705" s="61"/>
      <c r="M705" s="199" t="s">
        <v>21</v>
      </c>
      <c r="N705" s="200" t="s">
        <v>44</v>
      </c>
      <c r="O705" s="42"/>
      <c r="P705" s="201">
        <f>O705*H705</f>
        <v>0</v>
      </c>
      <c r="Q705" s="201">
        <v>0</v>
      </c>
      <c r="R705" s="201">
        <f>Q705*H705</f>
        <v>0</v>
      </c>
      <c r="S705" s="201">
        <v>0</v>
      </c>
      <c r="T705" s="202">
        <f>S705*H705</f>
        <v>0</v>
      </c>
      <c r="AR705" s="24" t="s">
        <v>151</v>
      </c>
      <c r="AT705" s="24" t="s">
        <v>146</v>
      </c>
      <c r="AU705" s="24" t="s">
        <v>152</v>
      </c>
      <c r="AY705" s="24" t="s">
        <v>144</v>
      </c>
      <c r="BE705" s="203">
        <f>IF(N705="základní",J705,0)</f>
        <v>0</v>
      </c>
      <c r="BF705" s="203">
        <f>IF(N705="snížená",J705,0)</f>
        <v>0</v>
      </c>
      <c r="BG705" s="203">
        <f>IF(N705="zákl. přenesená",J705,0)</f>
        <v>0</v>
      </c>
      <c r="BH705" s="203">
        <f>IF(N705="sníž. přenesená",J705,0)</f>
        <v>0</v>
      </c>
      <c r="BI705" s="203">
        <f>IF(N705="nulová",J705,0)</f>
        <v>0</v>
      </c>
      <c r="BJ705" s="24" t="s">
        <v>152</v>
      </c>
      <c r="BK705" s="203">
        <f>ROUND(I705*H705,2)</f>
        <v>0</v>
      </c>
      <c r="BL705" s="24" t="s">
        <v>151</v>
      </c>
      <c r="BM705" s="24" t="s">
        <v>936</v>
      </c>
    </row>
    <row r="706" spans="2:65" s="1" customFormat="1" ht="94.5">
      <c r="B706" s="41"/>
      <c r="C706" s="63"/>
      <c r="D706" s="204" t="s">
        <v>154</v>
      </c>
      <c r="E706" s="63"/>
      <c r="F706" s="205" t="s">
        <v>937</v>
      </c>
      <c r="G706" s="63"/>
      <c r="H706" s="63"/>
      <c r="I706" s="163"/>
      <c r="J706" s="63"/>
      <c r="K706" s="63"/>
      <c r="L706" s="61"/>
      <c r="M706" s="206"/>
      <c r="N706" s="42"/>
      <c r="O706" s="42"/>
      <c r="P706" s="42"/>
      <c r="Q706" s="42"/>
      <c r="R706" s="42"/>
      <c r="S706" s="42"/>
      <c r="T706" s="78"/>
      <c r="AT706" s="24" t="s">
        <v>154</v>
      </c>
      <c r="AU706" s="24" t="s">
        <v>152</v>
      </c>
    </row>
    <row r="707" spans="2:65" s="11" customFormat="1" ht="13.5">
      <c r="B707" s="207"/>
      <c r="C707" s="208"/>
      <c r="D707" s="204" t="s">
        <v>166</v>
      </c>
      <c r="E707" s="209" t="s">
        <v>21</v>
      </c>
      <c r="F707" s="210" t="s">
        <v>919</v>
      </c>
      <c r="G707" s="208"/>
      <c r="H707" s="211">
        <v>13.2</v>
      </c>
      <c r="I707" s="212"/>
      <c r="J707" s="208"/>
      <c r="K707" s="208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166</v>
      </c>
      <c r="AU707" s="217" t="s">
        <v>152</v>
      </c>
      <c r="AV707" s="11" t="s">
        <v>152</v>
      </c>
      <c r="AW707" s="11" t="s">
        <v>35</v>
      </c>
      <c r="AX707" s="11" t="s">
        <v>72</v>
      </c>
      <c r="AY707" s="217" t="s">
        <v>144</v>
      </c>
    </row>
    <row r="708" spans="2:65" s="13" customFormat="1" ht="13.5">
      <c r="B708" s="228"/>
      <c r="C708" s="229"/>
      <c r="D708" s="204" t="s">
        <v>166</v>
      </c>
      <c r="E708" s="230" t="s">
        <v>21</v>
      </c>
      <c r="F708" s="231" t="s">
        <v>169</v>
      </c>
      <c r="G708" s="229"/>
      <c r="H708" s="232">
        <v>13.2</v>
      </c>
      <c r="I708" s="233"/>
      <c r="J708" s="229"/>
      <c r="K708" s="229"/>
      <c r="L708" s="234"/>
      <c r="M708" s="235"/>
      <c r="N708" s="236"/>
      <c r="O708" s="236"/>
      <c r="P708" s="236"/>
      <c r="Q708" s="236"/>
      <c r="R708" s="236"/>
      <c r="S708" s="236"/>
      <c r="T708" s="237"/>
      <c r="AT708" s="238" t="s">
        <v>166</v>
      </c>
      <c r="AU708" s="238" t="s">
        <v>152</v>
      </c>
      <c r="AV708" s="13" t="s">
        <v>151</v>
      </c>
      <c r="AW708" s="13" t="s">
        <v>35</v>
      </c>
      <c r="AX708" s="13" t="s">
        <v>80</v>
      </c>
      <c r="AY708" s="238" t="s">
        <v>144</v>
      </c>
    </row>
    <row r="709" spans="2:65" s="1" customFormat="1" ht="25.5" customHeight="1">
      <c r="B709" s="41"/>
      <c r="C709" s="192" t="s">
        <v>938</v>
      </c>
      <c r="D709" s="192" t="s">
        <v>146</v>
      </c>
      <c r="E709" s="193" t="s">
        <v>939</v>
      </c>
      <c r="F709" s="194" t="s">
        <v>940</v>
      </c>
      <c r="G709" s="195" t="s">
        <v>272</v>
      </c>
      <c r="H709" s="196">
        <v>10.199999999999999</v>
      </c>
      <c r="I709" s="197"/>
      <c r="J709" s="198">
        <f>ROUND(I709*H709,2)</f>
        <v>0</v>
      </c>
      <c r="K709" s="194" t="s">
        <v>150</v>
      </c>
      <c r="L709" s="61"/>
      <c r="M709" s="199" t="s">
        <v>21</v>
      </c>
      <c r="N709" s="200" t="s">
        <v>44</v>
      </c>
      <c r="O709" s="42"/>
      <c r="P709" s="201">
        <f>O709*H709</f>
        <v>0</v>
      </c>
      <c r="Q709" s="201">
        <v>0</v>
      </c>
      <c r="R709" s="201">
        <f>Q709*H709</f>
        <v>0</v>
      </c>
      <c r="S709" s="201">
        <v>0</v>
      </c>
      <c r="T709" s="202">
        <f>S709*H709</f>
        <v>0</v>
      </c>
      <c r="AR709" s="24" t="s">
        <v>151</v>
      </c>
      <c r="AT709" s="24" t="s">
        <v>146</v>
      </c>
      <c r="AU709" s="24" t="s">
        <v>152</v>
      </c>
      <c r="AY709" s="24" t="s">
        <v>144</v>
      </c>
      <c r="BE709" s="203">
        <f>IF(N709="základní",J709,0)</f>
        <v>0</v>
      </c>
      <c r="BF709" s="203">
        <f>IF(N709="snížená",J709,0)</f>
        <v>0</v>
      </c>
      <c r="BG709" s="203">
        <f>IF(N709="zákl. přenesená",J709,0)</f>
        <v>0</v>
      </c>
      <c r="BH709" s="203">
        <f>IF(N709="sníž. přenesená",J709,0)</f>
        <v>0</v>
      </c>
      <c r="BI709" s="203">
        <f>IF(N709="nulová",J709,0)</f>
        <v>0</v>
      </c>
      <c r="BJ709" s="24" t="s">
        <v>152</v>
      </c>
      <c r="BK709" s="203">
        <f>ROUND(I709*H709,2)</f>
        <v>0</v>
      </c>
      <c r="BL709" s="24" t="s">
        <v>151</v>
      </c>
      <c r="BM709" s="24" t="s">
        <v>941</v>
      </c>
    </row>
    <row r="710" spans="2:65" s="1" customFormat="1" ht="94.5">
      <c r="B710" s="41"/>
      <c r="C710" s="63"/>
      <c r="D710" s="204" t="s">
        <v>154</v>
      </c>
      <c r="E710" s="63"/>
      <c r="F710" s="205" t="s">
        <v>937</v>
      </c>
      <c r="G710" s="63"/>
      <c r="H710" s="63"/>
      <c r="I710" s="163"/>
      <c r="J710" s="63"/>
      <c r="K710" s="63"/>
      <c r="L710" s="61"/>
      <c r="M710" s="206"/>
      <c r="N710" s="42"/>
      <c r="O710" s="42"/>
      <c r="P710" s="42"/>
      <c r="Q710" s="42"/>
      <c r="R710" s="42"/>
      <c r="S710" s="42"/>
      <c r="T710" s="78"/>
      <c r="AT710" s="24" t="s">
        <v>154</v>
      </c>
      <c r="AU710" s="24" t="s">
        <v>152</v>
      </c>
    </row>
    <row r="711" spans="2:65" s="11" customFormat="1" ht="13.5">
      <c r="B711" s="207"/>
      <c r="C711" s="208"/>
      <c r="D711" s="204" t="s">
        <v>166</v>
      </c>
      <c r="E711" s="209" t="s">
        <v>21</v>
      </c>
      <c r="F711" s="210" t="s">
        <v>917</v>
      </c>
      <c r="G711" s="208"/>
      <c r="H711" s="211">
        <v>10.199999999999999</v>
      </c>
      <c r="I711" s="212"/>
      <c r="J711" s="208"/>
      <c r="K711" s="208"/>
      <c r="L711" s="213"/>
      <c r="M711" s="214"/>
      <c r="N711" s="215"/>
      <c r="O711" s="215"/>
      <c r="P711" s="215"/>
      <c r="Q711" s="215"/>
      <c r="R711" s="215"/>
      <c r="S711" s="215"/>
      <c r="T711" s="216"/>
      <c r="AT711" s="217" t="s">
        <v>166</v>
      </c>
      <c r="AU711" s="217" t="s">
        <v>152</v>
      </c>
      <c r="AV711" s="11" t="s">
        <v>152</v>
      </c>
      <c r="AW711" s="11" t="s">
        <v>35</v>
      </c>
      <c r="AX711" s="11" t="s">
        <v>72</v>
      </c>
      <c r="AY711" s="217" t="s">
        <v>144</v>
      </c>
    </row>
    <row r="712" spans="2:65" s="13" customFormat="1" ht="13.5">
      <c r="B712" s="228"/>
      <c r="C712" s="229"/>
      <c r="D712" s="204" t="s">
        <v>166</v>
      </c>
      <c r="E712" s="230" t="s">
        <v>21</v>
      </c>
      <c r="F712" s="231" t="s">
        <v>169</v>
      </c>
      <c r="G712" s="229"/>
      <c r="H712" s="232">
        <v>10.199999999999999</v>
      </c>
      <c r="I712" s="233"/>
      <c r="J712" s="229"/>
      <c r="K712" s="229"/>
      <c r="L712" s="234"/>
      <c r="M712" s="235"/>
      <c r="N712" s="236"/>
      <c r="O712" s="236"/>
      <c r="P712" s="236"/>
      <c r="Q712" s="236"/>
      <c r="R712" s="236"/>
      <c r="S712" s="236"/>
      <c r="T712" s="237"/>
      <c r="AT712" s="238" t="s">
        <v>166</v>
      </c>
      <c r="AU712" s="238" t="s">
        <v>152</v>
      </c>
      <c r="AV712" s="13" t="s">
        <v>151</v>
      </c>
      <c r="AW712" s="13" t="s">
        <v>35</v>
      </c>
      <c r="AX712" s="13" t="s">
        <v>80</v>
      </c>
      <c r="AY712" s="238" t="s">
        <v>144</v>
      </c>
    </row>
    <row r="713" spans="2:65" s="10" customFormat="1" ht="29.85" customHeight="1">
      <c r="B713" s="176"/>
      <c r="C713" s="177"/>
      <c r="D713" s="178" t="s">
        <v>71</v>
      </c>
      <c r="E713" s="190" t="s">
        <v>942</v>
      </c>
      <c r="F713" s="190" t="s">
        <v>943</v>
      </c>
      <c r="G713" s="177"/>
      <c r="H713" s="177"/>
      <c r="I713" s="180"/>
      <c r="J713" s="191">
        <f>BK713</f>
        <v>0</v>
      </c>
      <c r="K713" s="177"/>
      <c r="L713" s="182"/>
      <c r="M713" s="183"/>
      <c r="N713" s="184"/>
      <c r="O713" s="184"/>
      <c r="P713" s="185">
        <f>SUM(P714:P715)</f>
        <v>0</v>
      </c>
      <c r="Q713" s="184"/>
      <c r="R713" s="185">
        <f>SUM(R714:R715)</f>
        <v>0</v>
      </c>
      <c r="S713" s="184"/>
      <c r="T713" s="186">
        <f>SUM(T714:T715)</f>
        <v>0</v>
      </c>
      <c r="AR713" s="187" t="s">
        <v>80</v>
      </c>
      <c r="AT713" s="188" t="s">
        <v>71</v>
      </c>
      <c r="AU713" s="188" t="s">
        <v>80</v>
      </c>
      <c r="AY713" s="187" t="s">
        <v>144</v>
      </c>
      <c r="BK713" s="189">
        <f>SUM(BK714:BK715)</f>
        <v>0</v>
      </c>
    </row>
    <row r="714" spans="2:65" s="1" customFormat="1" ht="38.25" customHeight="1">
      <c r="B714" s="41"/>
      <c r="C714" s="192" t="s">
        <v>944</v>
      </c>
      <c r="D714" s="192" t="s">
        <v>146</v>
      </c>
      <c r="E714" s="193" t="s">
        <v>945</v>
      </c>
      <c r="F714" s="194" t="s">
        <v>946</v>
      </c>
      <c r="G714" s="195" t="s">
        <v>272</v>
      </c>
      <c r="H714" s="196">
        <v>213.316</v>
      </c>
      <c r="I714" s="197"/>
      <c r="J714" s="198">
        <f>ROUND(I714*H714,2)</f>
        <v>0</v>
      </c>
      <c r="K714" s="194" t="s">
        <v>150</v>
      </c>
      <c r="L714" s="61"/>
      <c r="M714" s="199" t="s">
        <v>21</v>
      </c>
      <c r="N714" s="200" t="s">
        <v>44</v>
      </c>
      <c r="O714" s="42"/>
      <c r="P714" s="201">
        <f>O714*H714</f>
        <v>0</v>
      </c>
      <c r="Q714" s="201">
        <v>0</v>
      </c>
      <c r="R714" s="201">
        <f>Q714*H714</f>
        <v>0</v>
      </c>
      <c r="S714" s="201">
        <v>0</v>
      </c>
      <c r="T714" s="202">
        <f>S714*H714</f>
        <v>0</v>
      </c>
      <c r="AR714" s="24" t="s">
        <v>151</v>
      </c>
      <c r="AT714" s="24" t="s">
        <v>146</v>
      </c>
      <c r="AU714" s="24" t="s">
        <v>152</v>
      </c>
      <c r="AY714" s="24" t="s">
        <v>144</v>
      </c>
      <c r="BE714" s="203">
        <f>IF(N714="základní",J714,0)</f>
        <v>0</v>
      </c>
      <c r="BF714" s="203">
        <f>IF(N714="snížená",J714,0)</f>
        <v>0</v>
      </c>
      <c r="BG714" s="203">
        <f>IF(N714="zákl. přenesená",J714,0)</f>
        <v>0</v>
      </c>
      <c r="BH714" s="203">
        <f>IF(N714="sníž. přenesená",J714,0)</f>
        <v>0</v>
      </c>
      <c r="BI714" s="203">
        <f>IF(N714="nulová",J714,0)</f>
        <v>0</v>
      </c>
      <c r="BJ714" s="24" t="s">
        <v>152</v>
      </c>
      <c r="BK714" s="203">
        <f>ROUND(I714*H714,2)</f>
        <v>0</v>
      </c>
      <c r="BL714" s="24" t="s">
        <v>151</v>
      </c>
      <c r="BM714" s="24" t="s">
        <v>947</v>
      </c>
    </row>
    <row r="715" spans="2:65" s="1" customFormat="1" ht="108">
      <c r="B715" s="41"/>
      <c r="C715" s="63"/>
      <c r="D715" s="204" t="s">
        <v>154</v>
      </c>
      <c r="E715" s="63"/>
      <c r="F715" s="205" t="s">
        <v>948</v>
      </c>
      <c r="G715" s="63"/>
      <c r="H715" s="63"/>
      <c r="I715" s="163"/>
      <c r="J715" s="63"/>
      <c r="K715" s="63"/>
      <c r="L715" s="61"/>
      <c r="M715" s="206"/>
      <c r="N715" s="42"/>
      <c r="O715" s="42"/>
      <c r="P715" s="42"/>
      <c r="Q715" s="42"/>
      <c r="R715" s="42"/>
      <c r="S715" s="42"/>
      <c r="T715" s="78"/>
      <c r="AT715" s="24" t="s">
        <v>154</v>
      </c>
      <c r="AU715" s="24" t="s">
        <v>152</v>
      </c>
    </row>
    <row r="716" spans="2:65" s="10" customFormat="1" ht="37.35" customHeight="1">
      <c r="B716" s="176"/>
      <c r="C716" s="177"/>
      <c r="D716" s="178" t="s">
        <v>71</v>
      </c>
      <c r="E716" s="179" t="s">
        <v>949</v>
      </c>
      <c r="F716" s="179" t="s">
        <v>950</v>
      </c>
      <c r="G716" s="177"/>
      <c r="H716" s="177"/>
      <c r="I716" s="180"/>
      <c r="J716" s="181">
        <f>BK716</f>
        <v>0</v>
      </c>
      <c r="K716" s="177"/>
      <c r="L716" s="182"/>
      <c r="M716" s="183"/>
      <c r="N716" s="184"/>
      <c r="O716" s="184"/>
      <c r="P716" s="185">
        <f>P717+P755+P788+P822+P829+P836+P880+P919+P949+P981+P998+P1006</f>
        <v>0</v>
      </c>
      <c r="Q716" s="184"/>
      <c r="R716" s="185">
        <f>R717+R755+R788+R822+R829+R836+R880+R919+R949+R981+R998+R1006</f>
        <v>4.1848623199999997</v>
      </c>
      <c r="S716" s="184"/>
      <c r="T716" s="186">
        <f>T717+T755+T788+T822+T829+T836+T880+T919+T949+T981+T998+T1006</f>
        <v>0.30718000000000001</v>
      </c>
      <c r="AR716" s="187" t="s">
        <v>152</v>
      </c>
      <c r="AT716" s="188" t="s">
        <v>71</v>
      </c>
      <c r="AU716" s="188" t="s">
        <v>72</v>
      </c>
      <c r="AY716" s="187" t="s">
        <v>144</v>
      </c>
      <c r="BK716" s="189">
        <f>BK717+BK755+BK788+BK822+BK829+BK836+BK880+BK919+BK949+BK981+BK998+BK1006</f>
        <v>0</v>
      </c>
    </row>
    <row r="717" spans="2:65" s="10" customFormat="1" ht="19.899999999999999" customHeight="1">
      <c r="B717" s="176"/>
      <c r="C717" s="177"/>
      <c r="D717" s="178" t="s">
        <v>71</v>
      </c>
      <c r="E717" s="190" t="s">
        <v>951</v>
      </c>
      <c r="F717" s="190" t="s">
        <v>952</v>
      </c>
      <c r="G717" s="177"/>
      <c r="H717" s="177"/>
      <c r="I717" s="180"/>
      <c r="J717" s="191">
        <f>BK717</f>
        <v>0</v>
      </c>
      <c r="K717" s="177"/>
      <c r="L717" s="182"/>
      <c r="M717" s="183"/>
      <c r="N717" s="184"/>
      <c r="O717" s="184"/>
      <c r="P717" s="185">
        <f>SUM(P718:P754)</f>
        <v>0</v>
      </c>
      <c r="Q717" s="184"/>
      <c r="R717" s="185">
        <f>SUM(R718:R754)</f>
        <v>0.64149690000000004</v>
      </c>
      <c r="S717" s="184"/>
      <c r="T717" s="186">
        <f>SUM(T718:T754)</f>
        <v>0</v>
      </c>
      <c r="AR717" s="187" t="s">
        <v>152</v>
      </c>
      <c r="AT717" s="188" t="s">
        <v>71</v>
      </c>
      <c r="AU717" s="188" t="s">
        <v>80</v>
      </c>
      <c r="AY717" s="187" t="s">
        <v>144</v>
      </c>
      <c r="BK717" s="189">
        <f>SUM(BK718:BK754)</f>
        <v>0</v>
      </c>
    </row>
    <row r="718" spans="2:65" s="1" customFormat="1" ht="25.5" customHeight="1">
      <c r="B718" s="41"/>
      <c r="C718" s="192" t="s">
        <v>953</v>
      </c>
      <c r="D718" s="192" t="s">
        <v>146</v>
      </c>
      <c r="E718" s="193" t="s">
        <v>954</v>
      </c>
      <c r="F718" s="194" t="s">
        <v>955</v>
      </c>
      <c r="G718" s="195" t="s">
        <v>163</v>
      </c>
      <c r="H718" s="196">
        <v>40.664999999999999</v>
      </c>
      <c r="I718" s="197"/>
      <c r="J718" s="198">
        <f>ROUND(I718*H718,2)</f>
        <v>0</v>
      </c>
      <c r="K718" s="194" t="s">
        <v>150</v>
      </c>
      <c r="L718" s="61"/>
      <c r="M718" s="199" t="s">
        <v>21</v>
      </c>
      <c r="N718" s="200" t="s">
        <v>44</v>
      </c>
      <c r="O718" s="42"/>
      <c r="P718" s="201">
        <f>O718*H718</f>
        <v>0</v>
      </c>
      <c r="Q718" s="201">
        <v>0</v>
      </c>
      <c r="R718" s="201">
        <f>Q718*H718</f>
        <v>0</v>
      </c>
      <c r="S718" s="201">
        <v>0</v>
      </c>
      <c r="T718" s="202">
        <f>S718*H718</f>
        <v>0</v>
      </c>
      <c r="AR718" s="24" t="s">
        <v>242</v>
      </c>
      <c r="AT718" s="24" t="s">
        <v>146</v>
      </c>
      <c r="AU718" s="24" t="s">
        <v>152</v>
      </c>
      <c r="AY718" s="24" t="s">
        <v>144</v>
      </c>
      <c r="BE718" s="203">
        <f>IF(N718="základní",J718,0)</f>
        <v>0</v>
      </c>
      <c r="BF718" s="203">
        <f>IF(N718="snížená",J718,0)</f>
        <v>0</v>
      </c>
      <c r="BG718" s="203">
        <f>IF(N718="zákl. přenesená",J718,0)</f>
        <v>0</v>
      </c>
      <c r="BH718" s="203">
        <f>IF(N718="sníž. přenesená",J718,0)</f>
        <v>0</v>
      </c>
      <c r="BI718" s="203">
        <f>IF(N718="nulová",J718,0)</f>
        <v>0</v>
      </c>
      <c r="BJ718" s="24" t="s">
        <v>152</v>
      </c>
      <c r="BK718" s="203">
        <f>ROUND(I718*H718,2)</f>
        <v>0</v>
      </c>
      <c r="BL718" s="24" t="s">
        <v>242</v>
      </c>
      <c r="BM718" s="24" t="s">
        <v>956</v>
      </c>
    </row>
    <row r="719" spans="2:65" s="1" customFormat="1" ht="54">
      <c r="B719" s="41"/>
      <c r="C719" s="63"/>
      <c r="D719" s="204" t="s">
        <v>154</v>
      </c>
      <c r="E719" s="63"/>
      <c r="F719" s="205" t="s">
        <v>957</v>
      </c>
      <c r="G719" s="63"/>
      <c r="H719" s="63"/>
      <c r="I719" s="163"/>
      <c r="J719" s="63"/>
      <c r="K719" s="63"/>
      <c r="L719" s="61"/>
      <c r="M719" s="206"/>
      <c r="N719" s="42"/>
      <c r="O719" s="42"/>
      <c r="P719" s="42"/>
      <c r="Q719" s="42"/>
      <c r="R719" s="42"/>
      <c r="S719" s="42"/>
      <c r="T719" s="78"/>
      <c r="AT719" s="24" t="s">
        <v>154</v>
      </c>
      <c r="AU719" s="24" t="s">
        <v>152</v>
      </c>
    </row>
    <row r="720" spans="2:65" s="11" customFormat="1" ht="13.5">
      <c r="B720" s="207"/>
      <c r="C720" s="208"/>
      <c r="D720" s="204" t="s">
        <v>166</v>
      </c>
      <c r="E720" s="209" t="s">
        <v>21</v>
      </c>
      <c r="F720" s="210" t="s">
        <v>958</v>
      </c>
      <c r="G720" s="208"/>
      <c r="H720" s="211">
        <v>40.664999999999999</v>
      </c>
      <c r="I720" s="212"/>
      <c r="J720" s="208"/>
      <c r="K720" s="208"/>
      <c r="L720" s="213"/>
      <c r="M720" s="214"/>
      <c r="N720" s="215"/>
      <c r="O720" s="215"/>
      <c r="P720" s="215"/>
      <c r="Q720" s="215"/>
      <c r="R720" s="215"/>
      <c r="S720" s="215"/>
      <c r="T720" s="216"/>
      <c r="AT720" s="217" t="s">
        <v>166</v>
      </c>
      <c r="AU720" s="217" t="s">
        <v>152</v>
      </c>
      <c r="AV720" s="11" t="s">
        <v>152</v>
      </c>
      <c r="AW720" s="11" t="s">
        <v>35</v>
      </c>
      <c r="AX720" s="11" t="s">
        <v>72</v>
      </c>
      <c r="AY720" s="217" t="s">
        <v>144</v>
      </c>
    </row>
    <row r="721" spans="2:65" s="13" customFormat="1" ht="13.5">
      <c r="B721" s="228"/>
      <c r="C721" s="229"/>
      <c r="D721" s="204" t="s">
        <v>166</v>
      </c>
      <c r="E721" s="230" t="s">
        <v>21</v>
      </c>
      <c r="F721" s="231" t="s">
        <v>169</v>
      </c>
      <c r="G721" s="229"/>
      <c r="H721" s="232">
        <v>40.664999999999999</v>
      </c>
      <c r="I721" s="233"/>
      <c r="J721" s="229"/>
      <c r="K721" s="229"/>
      <c r="L721" s="234"/>
      <c r="M721" s="235"/>
      <c r="N721" s="236"/>
      <c r="O721" s="236"/>
      <c r="P721" s="236"/>
      <c r="Q721" s="236"/>
      <c r="R721" s="236"/>
      <c r="S721" s="236"/>
      <c r="T721" s="237"/>
      <c r="AT721" s="238" t="s">
        <v>166</v>
      </c>
      <c r="AU721" s="238" t="s">
        <v>152</v>
      </c>
      <c r="AV721" s="13" t="s">
        <v>151</v>
      </c>
      <c r="AW721" s="13" t="s">
        <v>35</v>
      </c>
      <c r="AX721" s="13" t="s">
        <v>80</v>
      </c>
      <c r="AY721" s="238" t="s">
        <v>144</v>
      </c>
    </row>
    <row r="722" spans="2:65" s="1" customFormat="1" ht="16.5" customHeight="1">
      <c r="B722" s="41"/>
      <c r="C722" s="251" t="s">
        <v>959</v>
      </c>
      <c r="D722" s="251" t="s">
        <v>283</v>
      </c>
      <c r="E722" s="252" t="s">
        <v>960</v>
      </c>
      <c r="F722" s="253" t="s">
        <v>961</v>
      </c>
      <c r="G722" s="254" t="s">
        <v>272</v>
      </c>
      <c r="H722" s="255">
        <v>1.2E-2</v>
      </c>
      <c r="I722" s="256"/>
      <c r="J722" s="257">
        <f>ROUND(I722*H722,2)</f>
        <v>0</v>
      </c>
      <c r="K722" s="253" t="s">
        <v>150</v>
      </c>
      <c r="L722" s="258"/>
      <c r="M722" s="259" t="s">
        <v>21</v>
      </c>
      <c r="N722" s="260" t="s">
        <v>44</v>
      </c>
      <c r="O722" s="42"/>
      <c r="P722" s="201">
        <f>O722*H722</f>
        <v>0</v>
      </c>
      <c r="Q722" s="201">
        <v>1</v>
      </c>
      <c r="R722" s="201">
        <f>Q722*H722</f>
        <v>1.2E-2</v>
      </c>
      <c r="S722" s="201">
        <v>0</v>
      </c>
      <c r="T722" s="202">
        <f>S722*H722</f>
        <v>0</v>
      </c>
      <c r="AR722" s="24" t="s">
        <v>350</v>
      </c>
      <c r="AT722" s="24" t="s">
        <v>283</v>
      </c>
      <c r="AU722" s="24" t="s">
        <v>152</v>
      </c>
      <c r="AY722" s="24" t="s">
        <v>144</v>
      </c>
      <c r="BE722" s="203">
        <f>IF(N722="základní",J722,0)</f>
        <v>0</v>
      </c>
      <c r="BF722" s="203">
        <f>IF(N722="snížená",J722,0)</f>
        <v>0</v>
      </c>
      <c r="BG722" s="203">
        <f>IF(N722="zákl. přenesená",J722,0)</f>
        <v>0</v>
      </c>
      <c r="BH722" s="203">
        <f>IF(N722="sníž. přenesená",J722,0)</f>
        <v>0</v>
      </c>
      <c r="BI722" s="203">
        <f>IF(N722="nulová",J722,0)</f>
        <v>0</v>
      </c>
      <c r="BJ722" s="24" t="s">
        <v>152</v>
      </c>
      <c r="BK722" s="203">
        <f>ROUND(I722*H722,2)</f>
        <v>0</v>
      </c>
      <c r="BL722" s="24" t="s">
        <v>242</v>
      </c>
      <c r="BM722" s="24" t="s">
        <v>962</v>
      </c>
    </row>
    <row r="723" spans="2:65" s="11" customFormat="1" ht="13.5">
      <c r="B723" s="207"/>
      <c r="C723" s="208"/>
      <c r="D723" s="204" t="s">
        <v>166</v>
      </c>
      <c r="E723" s="208"/>
      <c r="F723" s="210" t="s">
        <v>963</v>
      </c>
      <c r="G723" s="208"/>
      <c r="H723" s="211">
        <v>1.2E-2</v>
      </c>
      <c r="I723" s="212"/>
      <c r="J723" s="208"/>
      <c r="K723" s="208"/>
      <c r="L723" s="213"/>
      <c r="M723" s="214"/>
      <c r="N723" s="215"/>
      <c r="O723" s="215"/>
      <c r="P723" s="215"/>
      <c r="Q723" s="215"/>
      <c r="R723" s="215"/>
      <c r="S723" s="215"/>
      <c r="T723" s="216"/>
      <c r="AT723" s="217" t="s">
        <v>166</v>
      </c>
      <c r="AU723" s="217" t="s">
        <v>152</v>
      </c>
      <c r="AV723" s="11" t="s">
        <v>152</v>
      </c>
      <c r="AW723" s="11" t="s">
        <v>6</v>
      </c>
      <c r="AX723" s="11" t="s">
        <v>80</v>
      </c>
      <c r="AY723" s="217" t="s">
        <v>144</v>
      </c>
    </row>
    <row r="724" spans="2:65" s="1" customFormat="1" ht="25.5" customHeight="1">
      <c r="B724" s="41"/>
      <c r="C724" s="192" t="s">
        <v>964</v>
      </c>
      <c r="D724" s="192" t="s">
        <v>146</v>
      </c>
      <c r="E724" s="193" t="s">
        <v>965</v>
      </c>
      <c r="F724" s="194" t="s">
        <v>966</v>
      </c>
      <c r="G724" s="195" t="s">
        <v>163</v>
      </c>
      <c r="H724" s="196">
        <v>12.188000000000001</v>
      </c>
      <c r="I724" s="197"/>
      <c r="J724" s="198">
        <f>ROUND(I724*H724,2)</f>
        <v>0</v>
      </c>
      <c r="K724" s="194" t="s">
        <v>150</v>
      </c>
      <c r="L724" s="61"/>
      <c r="M724" s="199" t="s">
        <v>21</v>
      </c>
      <c r="N724" s="200" t="s">
        <v>44</v>
      </c>
      <c r="O724" s="42"/>
      <c r="P724" s="201">
        <f>O724*H724</f>
        <v>0</v>
      </c>
      <c r="Q724" s="201">
        <v>0</v>
      </c>
      <c r="R724" s="201">
        <f>Q724*H724</f>
        <v>0</v>
      </c>
      <c r="S724" s="201">
        <v>0</v>
      </c>
      <c r="T724" s="202">
        <f>S724*H724</f>
        <v>0</v>
      </c>
      <c r="AR724" s="24" t="s">
        <v>242</v>
      </c>
      <c r="AT724" s="24" t="s">
        <v>146</v>
      </c>
      <c r="AU724" s="24" t="s">
        <v>152</v>
      </c>
      <c r="AY724" s="24" t="s">
        <v>144</v>
      </c>
      <c r="BE724" s="203">
        <f>IF(N724="základní",J724,0)</f>
        <v>0</v>
      </c>
      <c r="BF724" s="203">
        <f>IF(N724="snížená",J724,0)</f>
        <v>0</v>
      </c>
      <c r="BG724" s="203">
        <f>IF(N724="zákl. přenesená",J724,0)</f>
        <v>0</v>
      </c>
      <c r="BH724" s="203">
        <f>IF(N724="sníž. přenesená",J724,0)</f>
        <v>0</v>
      </c>
      <c r="BI724" s="203">
        <f>IF(N724="nulová",J724,0)</f>
        <v>0</v>
      </c>
      <c r="BJ724" s="24" t="s">
        <v>152</v>
      </c>
      <c r="BK724" s="203">
        <f>ROUND(I724*H724,2)</f>
        <v>0</v>
      </c>
      <c r="BL724" s="24" t="s">
        <v>242</v>
      </c>
      <c r="BM724" s="24" t="s">
        <v>967</v>
      </c>
    </row>
    <row r="725" spans="2:65" s="1" customFormat="1" ht="54">
      <c r="B725" s="41"/>
      <c r="C725" s="63"/>
      <c r="D725" s="204" t="s">
        <v>154</v>
      </c>
      <c r="E725" s="63"/>
      <c r="F725" s="205" t="s">
        <v>957</v>
      </c>
      <c r="G725" s="63"/>
      <c r="H725" s="63"/>
      <c r="I725" s="163"/>
      <c r="J725" s="63"/>
      <c r="K725" s="63"/>
      <c r="L725" s="61"/>
      <c r="M725" s="206"/>
      <c r="N725" s="42"/>
      <c r="O725" s="42"/>
      <c r="P725" s="42"/>
      <c r="Q725" s="42"/>
      <c r="R725" s="42"/>
      <c r="S725" s="42"/>
      <c r="T725" s="78"/>
      <c r="AT725" s="24" t="s">
        <v>154</v>
      </c>
      <c r="AU725" s="24" t="s">
        <v>152</v>
      </c>
    </row>
    <row r="726" spans="2:65" s="11" customFormat="1" ht="13.5">
      <c r="B726" s="207"/>
      <c r="C726" s="208"/>
      <c r="D726" s="204" t="s">
        <v>166</v>
      </c>
      <c r="E726" s="209" t="s">
        <v>21</v>
      </c>
      <c r="F726" s="210" t="s">
        <v>968</v>
      </c>
      <c r="G726" s="208"/>
      <c r="H726" s="211">
        <v>12.188000000000001</v>
      </c>
      <c r="I726" s="212"/>
      <c r="J726" s="208"/>
      <c r="K726" s="208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166</v>
      </c>
      <c r="AU726" s="217" t="s">
        <v>152</v>
      </c>
      <c r="AV726" s="11" t="s">
        <v>152</v>
      </c>
      <c r="AW726" s="11" t="s">
        <v>35</v>
      </c>
      <c r="AX726" s="11" t="s">
        <v>72</v>
      </c>
      <c r="AY726" s="217" t="s">
        <v>144</v>
      </c>
    </row>
    <row r="727" spans="2:65" s="13" customFormat="1" ht="13.5">
      <c r="B727" s="228"/>
      <c r="C727" s="229"/>
      <c r="D727" s="204" t="s">
        <v>166</v>
      </c>
      <c r="E727" s="230" t="s">
        <v>21</v>
      </c>
      <c r="F727" s="231" t="s">
        <v>169</v>
      </c>
      <c r="G727" s="229"/>
      <c r="H727" s="232">
        <v>12.188000000000001</v>
      </c>
      <c r="I727" s="233"/>
      <c r="J727" s="229"/>
      <c r="K727" s="229"/>
      <c r="L727" s="234"/>
      <c r="M727" s="235"/>
      <c r="N727" s="236"/>
      <c r="O727" s="236"/>
      <c r="P727" s="236"/>
      <c r="Q727" s="236"/>
      <c r="R727" s="236"/>
      <c r="S727" s="236"/>
      <c r="T727" s="237"/>
      <c r="AT727" s="238" t="s">
        <v>166</v>
      </c>
      <c r="AU727" s="238" t="s">
        <v>152</v>
      </c>
      <c r="AV727" s="13" t="s">
        <v>151</v>
      </c>
      <c r="AW727" s="13" t="s">
        <v>35</v>
      </c>
      <c r="AX727" s="13" t="s">
        <v>80</v>
      </c>
      <c r="AY727" s="238" t="s">
        <v>144</v>
      </c>
    </row>
    <row r="728" spans="2:65" s="1" customFormat="1" ht="16.5" customHeight="1">
      <c r="B728" s="41"/>
      <c r="C728" s="251" t="s">
        <v>969</v>
      </c>
      <c r="D728" s="251" t="s">
        <v>283</v>
      </c>
      <c r="E728" s="252" t="s">
        <v>960</v>
      </c>
      <c r="F728" s="253" t="s">
        <v>961</v>
      </c>
      <c r="G728" s="254" t="s">
        <v>272</v>
      </c>
      <c r="H728" s="255">
        <v>4.0000000000000001E-3</v>
      </c>
      <c r="I728" s="256"/>
      <c r="J728" s="257">
        <f>ROUND(I728*H728,2)</f>
        <v>0</v>
      </c>
      <c r="K728" s="253" t="s">
        <v>150</v>
      </c>
      <c r="L728" s="258"/>
      <c r="M728" s="259" t="s">
        <v>21</v>
      </c>
      <c r="N728" s="260" t="s">
        <v>44</v>
      </c>
      <c r="O728" s="42"/>
      <c r="P728" s="201">
        <f>O728*H728</f>
        <v>0</v>
      </c>
      <c r="Q728" s="201">
        <v>1</v>
      </c>
      <c r="R728" s="201">
        <f>Q728*H728</f>
        <v>4.0000000000000001E-3</v>
      </c>
      <c r="S728" s="201">
        <v>0</v>
      </c>
      <c r="T728" s="202">
        <f>S728*H728</f>
        <v>0</v>
      </c>
      <c r="AR728" s="24" t="s">
        <v>350</v>
      </c>
      <c r="AT728" s="24" t="s">
        <v>283</v>
      </c>
      <c r="AU728" s="24" t="s">
        <v>152</v>
      </c>
      <c r="AY728" s="24" t="s">
        <v>144</v>
      </c>
      <c r="BE728" s="203">
        <f>IF(N728="základní",J728,0)</f>
        <v>0</v>
      </c>
      <c r="BF728" s="203">
        <f>IF(N728="snížená",J728,0)</f>
        <v>0</v>
      </c>
      <c r="BG728" s="203">
        <f>IF(N728="zákl. přenesená",J728,0)</f>
        <v>0</v>
      </c>
      <c r="BH728" s="203">
        <f>IF(N728="sníž. přenesená",J728,0)</f>
        <v>0</v>
      </c>
      <c r="BI728" s="203">
        <f>IF(N728="nulová",J728,0)</f>
        <v>0</v>
      </c>
      <c r="BJ728" s="24" t="s">
        <v>152</v>
      </c>
      <c r="BK728" s="203">
        <f>ROUND(I728*H728,2)</f>
        <v>0</v>
      </c>
      <c r="BL728" s="24" t="s">
        <v>242</v>
      </c>
      <c r="BM728" s="24" t="s">
        <v>970</v>
      </c>
    </row>
    <row r="729" spans="2:65" s="11" customFormat="1" ht="13.5">
      <c r="B729" s="207"/>
      <c r="C729" s="208"/>
      <c r="D729" s="204" t="s">
        <v>166</v>
      </c>
      <c r="E729" s="208"/>
      <c r="F729" s="210" t="s">
        <v>971</v>
      </c>
      <c r="G729" s="208"/>
      <c r="H729" s="211">
        <v>4.0000000000000001E-3</v>
      </c>
      <c r="I729" s="212"/>
      <c r="J729" s="208"/>
      <c r="K729" s="208"/>
      <c r="L729" s="213"/>
      <c r="M729" s="214"/>
      <c r="N729" s="215"/>
      <c r="O729" s="215"/>
      <c r="P729" s="215"/>
      <c r="Q729" s="215"/>
      <c r="R729" s="215"/>
      <c r="S729" s="215"/>
      <c r="T729" s="216"/>
      <c r="AT729" s="217" t="s">
        <v>166</v>
      </c>
      <c r="AU729" s="217" t="s">
        <v>152</v>
      </c>
      <c r="AV729" s="11" t="s">
        <v>152</v>
      </c>
      <c r="AW729" s="11" t="s">
        <v>6</v>
      </c>
      <c r="AX729" s="11" t="s">
        <v>80</v>
      </c>
      <c r="AY729" s="217" t="s">
        <v>144</v>
      </c>
    </row>
    <row r="730" spans="2:65" s="1" customFormat="1" ht="25.5" customHeight="1">
      <c r="B730" s="41"/>
      <c r="C730" s="192" t="s">
        <v>972</v>
      </c>
      <c r="D730" s="192" t="s">
        <v>146</v>
      </c>
      <c r="E730" s="193" t="s">
        <v>973</v>
      </c>
      <c r="F730" s="194" t="s">
        <v>974</v>
      </c>
      <c r="G730" s="195" t="s">
        <v>163</v>
      </c>
      <c r="H730" s="196">
        <v>40.664999999999999</v>
      </c>
      <c r="I730" s="197"/>
      <c r="J730" s="198">
        <f>ROUND(I730*H730,2)</f>
        <v>0</v>
      </c>
      <c r="K730" s="194" t="s">
        <v>150</v>
      </c>
      <c r="L730" s="61"/>
      <c r="M730" s="199" t="s">
        <v>21</v>
      </c>
      <c r="N730" s="200" t="s">
        <v>44</v>
      </c>
      <c r="O730" s="42"/>
      <c r="P730" s="201">
        <f>O730*H730</f>
        <v>0</v>
      </c>
      <c r="Q730" s="201">
        <v>4.0000000000000002E-4</v>
      </c>
      <c r="R730" s="201">
        <f>Q730*H730</f>
        <v>1.6265999999999999E-2</v>
      </c>
      <c r="S730" s="201">
        <v>0</v>
      </c>
      <c r="T730" s="202">
        <f>S730*H730</f>
        <v>0</v>
      </c>
      <c r="AR730" s="24" t="s">
        <v>242</v>
      </c>
      <c r="AT730" s="24" t="s">
        <v>146</v>
      </c>
      <c r="AU730" s="24" t="s">
        <v>152</v>
      </c>
      <c r="AY730" s="24" t="s">
        <v>144</v>
      </c>
      <c r="BE730" s="203">
        <f>IF(N730="základní",J730,0)</f>
        <v>0</v>
      </c>
      <c r="BF730" s="203">
        <f>IF(N730="snížená",J730,0)</f>
        <v>0</v>
      </c>
      <c r="BG730" s="203">
        <f>IF(N730="zákl. přenesená",J730,0)</f>
        <v>0</v>
      </c>
      <c r="BH730" s="203">
        <f>IF(N730="sníž. přenesená",J730,0)</f>
        <v>0</v>
      </c>
      <c r="BI730" s="203">
        <f>IF(N730="nulová",J730,0)</f>
        <v>0</v>
      </c>
      <c r="BJ730" s="24" t="s">
        <v>152</v>
      </c>
      <c r="BK730" s="203">
        <f>ROUND(I730*H730,2)</f>
        <v>0</v>
      </c>
      <c r="BL730" s="24" t="s">
        <v>242</v>
      </c>
      <c r="BM730" s="24" t="s">
        <v>975</v>
      </c>
    </row>
    <row r="731" spans="2:65" s="1" customFormat="1" ht="54">
      <c r="B731" s="41"/>
      <c r="C731" s="63"/>
      <c r="D731" s="204" t="s">
        <v>154</v>
      </c>
      <c r="E731" s="63"/>
      <c r="F731" s="205" t="s">
        <v>976</v>
      </c>
      <c r="G731" s="63"/>
      <c r="H731" s="63"/>
      <c r="I731" s="163"/>
      <c r="J731" s="63"/>
      <c r="K731" s="63"/>
      <c r="L731" s="61"/>
      <c r="M731" s="206"/>
      <c r="N731" s="42"/>
      <c r="O731" s="42"/>
      <c r="P731" s="42"/>
      <c r="Q731" s="42"/>
      <c r="R731" s="42"/>
      <c r="S731" s="42"/>
      <c r="T731" s="78"/>
      <c r="AT731" s="24" t="s">
        <v>154</v>
      </c>
      <c r="AU731" s="24" t="s">
        <v>152</v>
      </c>
    </row>
    <row r="732" spans="2:65" s="11" customFormat="1" ht="13.5">
      <c r="B732" s="207"/>
      <c r="C732" s="208"/>
      <c r="D732" s="204" t="s">
        <v>166</v>
      </c>
      <c r="E732" s="209" t="s">
        <v>21</v>
      </c>
      <c r="F732" s="210" t="s">
        <v>977</v>
      </c>
      <c r="G732" s="208"/>
      <c r="H732" s="211">
        <v>17.010000000000002</v>
      </c>
      <c r="I732" s="212"/>
      <c r="J732" s="208"/>
      <c r="K732" s="208"/>
      <c r="L732" s="213"/>
      <c r="M732" s="214"/>
      <c r="N732" s="215"/>
      <c r="O732" s="215"/>
      <c r="P732" s="215"/>
      <c r="Q732" s="215"/>
      <c r="R732" s="215"/>
      <c r="S732" s="215"/>
      <c r="T732" s="216"/>
      <c r="AT732" s="217" t="s">
        <v>166</v>
      </c>
      <c r="AU732" s="217" t="s">
        <v>152</v>
      </c>
      <c r="AV732" s="11" t="s">
        <v>152</v>
      </c>
      <c r="AW732" s="11" t="s">
        <v>35</v>
      </c>
      <c r="AX732" s="11" t="s">
        <v>72</v>
      </c>
      <c r="AY732" s="217" t="s">
        <v>144</v>
      </c>
    </row>
    <row r="733" spans="2:65" s="11" customFormat="1" ht="13.5">
      <c r="B733" s="207"/>
      <c r="C733" s="208"/>
      <c r="D733" s="204" t="s">
        <v>166</v>
      </c>
      <c r="E733" s="209" t="s">
        <v>21</v>
      </c>
      <c r="F733" s="210" t="s">
        <v>978</v>
      </c>
      <c r="G733" s="208"/>
      <c r="H733" s="211">
        <v>23.655000000000001</v>
      </c>
      <c r="I733" s="212"/>
      <c r="J733" s="208"/>
      <c r="K733" s="208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166</v>
      </c>
      <c r="AU733" s="217" t="s">
        <v>152</v>
      </c>
      <c r="AV733" s="11" t="s">
        <v>152</v>
      </c>
      <c r="AW733" s="11" t="s">
        <v>35</v>
      </c>
      <c r="AX733" s="11" t="s">
        <v>72</v>
      </c>
      <c r="AY733" s="217" t="s">
        <v>144</v>
      </c>
    </row>
    <row r="734" spans="2:65" s="13" customFormat="1" ht="13.5">
      <c r="B734" s="228"/>
      <c r="C734" s="229"/>
      <c r="D734" s="204" t="s">
        <v>166</v>
      </c>
      <c r="E734" s="230" t="s">
        <v>21</v>
      </c>
      <c r="F734" s="231" t="s">
        <v>169</v>
      </c>
      <c r="G734" s="229"/>
      <c r="H734" s="232">
        <v>40.664999999999999</v>
      </c>
      <c r="I734" s="233"/>
      <c r="J734" s="229"/>
      <c r="K734" s="229"/>
      <c r="L734" s="234"/>
      <c r="M734" s="235"/>
      <c r="N734" s="236"/>
      <c r="O734" s="236"/>
      <c r="P734" s="236"/>
      <c r="Q734" s="236"/>
      <c r="R734" s="236"/>
      <c r="S734" s="236"/>
      <c r="T734" s="237"/>
      <c r="AT734" s="238" t="s">
        <v>166</v>
      </c>
      <c r="AU734" s="238" t="s">
        <v>152</v>
      </c>
      <c r="AV734" s="13" t="s">
        <v>151</v>
      </c>
      <c r="AW734" s="13" t="s">
        <v>35</v>
      </c>
      <c r="AX734" s="13" t="s">
        <v>80</v>
      </c>
      <c r="AY734" s="238" t="s">
        <v>144</v>
      </c>
    </row>
    <row r="735" spans="2:65" s="1" customFormat="1" ht="16.5" customHeight="1">
      <c r="B735" s="41"/>
      <c r="C735" s="251" t="s">
        <v>979</v>
      </c>
      <c r="D735" s="251" t="s">
        <v>283</v>
      </c>
      <c r="E735" s="252" t="s">
        <v>980</v>
      </c>
      <c r="F735" s="253" t="s">
        <v>981</v>
      </c>
      <c r="G735" s="254" t="s">
        <v>163</v>
      </c>
      <c r="H735" s="255">
        <v>46.765000000000001</v>
      </c>
      <c r="I735" s="256"/>
      <c r="J735" s="257">
        <f>ROUND(I735*H735,2)</f>
        <v>0</v>
      </c>
      <c r="K735" s="253" t="s">
        <v>150</v>
      </c>
      <c r="L735" s="258"/>
      <c r="M735" s="259" t="s">
        <v>21</v>
      </c>
      <c r="N735" s="260" t="s">
        <v>44</v>
      </c>
      <c r="O735" s="42"/>
      <c r="P735" s="201">
        <f>O735*H735</f>
        <v>0</v>
      </c>
      <c r="Q735" s="201">
        <v>4.4999999999999997E-3</v>
      </c>
      <c r="R735" s="201">
        <f>Q735*H735</f>
        <v>0.21044249999999998</v>
      </c>
      <c r="S735" s="201">
        <v>0</v>
      </c>
      <c r="T735" s="202">
        <f>S735*H735</f>
        <v>0</v>
      </c>
      <c r="AR735" s="24" t="s">
        <v>350</v>
      </c>
      <c r="AT735" s="24" t="s">
        <v>283</v>
      </c>
      <c r="AU735" s="24" t="s">
        <v>152</v>
      </c>
      <c r="AY735" s="24" t="s">
        <v>144</v>
      </c>
      <c r="BE735" s="203">
        <f>IF(N735="základní",J735,0)</f>
        <v>0</v>
      </c>
      <c r="BF735" s="203">
        <f>IF(N735="snížená",J735,0)</f>
        <v>0</v>
      </c>
      <c r="BG735" s="203">
        <f>IF(N735="zákl. přenesená",J735,0)</f>
        <v>0</v>
      </c>
      <c r="BH735" s="203">
        <f>IF(N735="sníž. přenesená",J735,0)</f>
        <v>0</v>
      </c>
      <c r="BI735" s="203">
        <f>IF(N735="nulová",J735,0)</f>
        <v>0</v>
      </c>
      <c r="BJ735" s="24" t="s">
        <v>152</v>
      </c>
      <c r="BK735" s="203">
        <f>ROUND(I735*H735,2)</f>
        <v>0</v>
      </c>
      <c r="BL735" s="24" t="s">
        <v>242</v>
      </c>
      <c r="BM735" s="24" t="s">
        <v>982</v>
      </c>
    </row>
    <row r="736" spans="2:65" s="11" customFormat="1" ht="13.5">
      <c r="B736" s="207"/>
      <c r="C736" s="208"/>
      <c r="D736" s="204" t="s">
        <v>166</v>
      </c>
      <c r="E736" s="208"/>
      <c r="F736" s="210" t="s">
        <v>983</v>
      </c>
      <c r="G736" s="208"/>
      <c r="H736" s="211">
        <v>46.765000000000001</v>
      </c>
      <c r="I736" s="212"/>
      <c r="J736" s="208"/>
      <c r="K736" s="208"/>
      <c r="L736" s="213"/>
      <c r="M736" s="214"/>
      <c r="N736" s="215"/>
      <c r="O736" s="215"/>
      <c r="P736" s="215"/>
      <c r="Q736" s="215"/>
      <c r="R736" s="215"/>
      <c r="S736" s="215"/>
      <c r="T736" s="216"/>
      <c r="AT736" s="217" t="s">
        <v>166</v>
      </c>
      <c r="AU736" s="217" t="s">
        <v>152</v>
      </c>
      <c r="AV736" s="11" t="s">
        <v>152</v>
      </c>
      <c r="AW736" s="11" t="s">
        <v>6</v>
      </c>
      <c r="AX736" s="11" t="s">
        <v>80</v>
      </c>
      <c r="AY736" s="217" t="s">
        <v>144</v>
      </c>
    </row>
    <row r="737" spans="2:65" s="1" customFormat="1" ht="25.5" customHeight="1">
      <c r="B737" s="41"/>
      <c r="C737" s="192" t="s">
        <v>984</v>
      </c>
      <c r="D737" s="192" t="s">
        <v>146</v>
      </c>
      <c r="E737" s="193" t="s">
        <v>973</v>
      </c>
      <c r="F737" s="194" t="s">
        <v>974</v>
      </c>
      <c r="G737" s="195" t="s">
        <v>163</v>
      </c>
      <c r="H737" s="196">
        <v>40.664999999999999</v>
      </c>
      <c r="I737" s="197"/>
      <c r="J737" s="198">
        <f>ROUND(I737*H737,2)</f>
        <v>0</v>
      </c>
      <c r="K737" s="194" t="s">
        <v>150</v>
      </c>
      <c r="L737" s="61"/>
      <c r="M737" s="199" t="s">
        <v>21</v>
      </c>
      <c r="N737" s="200" t="s">
        <v>44</v>
      </c>
      <c r="O737" s="42"/>
      <c r="P737" s="201">
        <f>O737*H737</f>
        <v>0</v>
      </c>
      <c r="Q737" s="201">
        <v>4.0000000000000002E-4</v>
      </c>
      <c r="R737" s="201">
        <f>Q737*H737</f>
        <v>1.6265999999999999E-2</v>
      </c>
      <c r="S737" s="201">
        <v>0</v>
      </c>
      <c r="T737" s="202">
        <f>S737*H737</f>
        <v>0</v>
      </c>
      <c r="AR737" s="24" t="s">
        <v>242</v>
      </c>
      <c r="AT737" s="24" t="s">
        <v>146</v>
      </c>
      <c r="AU737" s="24" t="s">
        <v>152</v>
      </c>
      <c r="AY737" s="24" t="s">
        <v>144</v>
      </c>
      <c r="BE737" s="203">
        <f>IF(N737="základní",J737,0)</f>
        <v>0</v>
      </c>
      <c r="BF737" s="203">
        <f>IF(N737="snížená",J737,0)</f>
        <v>0</v>
      </c>
      <c r="BG737" s="203">
        <f>IF(N737="zákl. přenesená",J737,0)</f>
        <v>0</v>
      </c>
      <c r="BH737" s="203">
        <f>IF(N737="sníž. přenesená",J737,0)</f>
        <v>0</v>
      </c>
      <c r="BI737" s="203">
        <f>IF(N737="nulová",J737,0)</f>
        <v>0</v>
      </c>
      <c r="BJ737" s="24" t="s">
        <v>152</v>
      </c>
      <c r="BK737" s="203">
        <f>ROUND(I737*H737,2)</f>
        <v>0</v>
      </c>
      <c r="BL737" s="24" t="s">
        <v>242</v>
      </c>
      <c r="BM737" s="24" t="s">
        <v>985</v>
      </c>
    </row>
    <row r="738" spans="2:65" s="1" customFormat="1" ht="54">
      <c r="B738" s="41"/>
      <c r="C738" s="63"/>
      <c r="D738" s="204" t="s">
        <v>154</v>
      </c>
      <c r="E738" s="63"/>
      <c r="F738" s="205" t="s">
        <v>976</v>
      </c>
      <c r="G738" s="63"/>
      <c r="H738" s="63"/>
      <c r="I738" s="163"/>
      <c r="J738" s="63"/>
      <c r="K738" s="63"/>
      <c r="L738" s="61"/>
      <c r="M738" s="206"/>
      <c r="N738" s="42"/>
      <c r="O738" s="42"/>
      <c r="P738" s="42"/>
      <c r="Q738" s="42"/>
      <c r="R738" s="42"/>
      <c r="S738" s="42"/>
      <c r="T738" s="78"/>
      <c r="AT738" s="24" t="s">
        <v>154</v>
      </c>
      <c r="AU738" s="24" t="s">
        <v>152</v>
      </c>
    </row>
    <row r="739" spans="2:65" s="11" customFormat="1" ht="13.5">
      <c r="B739" s="207"/>
      <c r="C739" s="208"/>
      <c r="D739" s="204" t="s">
        <v>166</v>
      </c>
      <c r="E739" s="209" t="s">
        <v>21</v>
      </c>
      <c r="F739" s="210" t="s">
        <v>958</v>
      </c>
      <c r="G739" s="208"/>
      <c r="H739" s="211">
        <v>40.664999999999999</v>
      </c>
      <c r="I739" s="212"/>
      <c r="J739" s="208"/>
      <c r="K739" s="208"/>
      <c r="L739" s="213"/>
      <c r="M739" s="214"/>
      <c r="N739" s="215"/>
      <c r="O739" s="215"/>
      <c r="P739" s="215"/>
      <c r="Q739" s="215"/>
      <c r="R739" s="215"/>
      <c r="S739" s="215"/>
      <c r="T739" s="216"/>
      <c r="AT739" s="217" t="s">
        <v>166</v>
      </c>
      <c r="AU739" s="217" t="s">
        <v>152</v>
      </c>
      <c r="AV739" s="11" t="s">
        <v>152</v>
      </c>
      <c r="AW739" s="11" t="s">
        <v>35</v>
      </c>
      <c r="AX739" s="11" t="s">
        <v>72</v>
      </c>
      <c r="AY739" s="217" t="s">
        <v>144</v>
      </c>
    </row>
    <row r="740" spans="2:65" s="13" customFormat="1" ht="13.5">
      <c r="B740" s="228"/>
      <c r="C740" s="229"/>
      <c r="D740" s="204" t="s">
        <v>166</v>
      </c>
      <c r="E740" s="230" t="s">
        <v>21</v>
      </c>
      <c r="F740" s="231" t="s">
        <v>169</v>
      </c>
      <c r="G740" s="229"/>
      <c r="H740" s="232">
        <v>40.664999999999999</v>
      </c>
      <c r="I740" s="233"/>
      <c r="J740" s="229"/>
      <c r="K740" s="229"/>
      <c r="L740" s="234"/>
      <c r="M740" s="235"/>
      <c r="N740" s="236"/>
      <c r="O740" s="236"/>
      <c r="P740" s="236"/>
      <c r="Q740" s="236"/>
      <c r="R740" s="236"/>
      <c r="S740" s="236"/>
      <c r="T740" s="237"/>
      <c r="AT740" s="238" t="s">
        <v>166</v>
      </c>
      <c r="AU740" s="238" t="s">
        <v>152</v>
      </c>
      <c r="AV740" s="13" t="s">
        <v>151</v>
      </c>
      <c r="AW740" s="13" t="s">
        <v>35</v>
      </c>
      <c r="AX740" s="13" t="s">
        <v>80</v>
      </c>
      <c r="AY740" s="238" t="s">
        <v>144</v>
      </c>
    </row>
    <row r="741" spans="2:65" s="1" customFormat="1" ht="16.5" customHeight="1">
      <c r="B741" s="41"/>
      <c r="C741" s="251" t="s">
        <v>986</v>
      </c>
      <c r="D741" s="251" t="s">
        <v>283</v>
      </c>
      <c r="E741" s="252" t="s">
        <v>987</v>
      </c>
      <c r="F741" s="253" t="s">
        <v>988</v>
      </c>
      <c r="G741" s="254" t="s">
        <v>163</v>
      </c>
      <c r="H741" s="255">
        <v>46.765000000000001</v>
      </c>
      <c r="I741" s="256"/>
      <c r="J741" s="257">
        <f>ROUND(I741*H741,2)</f>
        <v>0</v>
      </c>
      <c r="K741" s="253" t="s">
        <v>150</v>
      </c>
      <c r="L741" s="258"/>
      <c r="M741" s="259" t="s">
        <v>21</v>
      </c>
      <c r="N741" s="260" t="s">
        <v>44</v>
      </c>
      <c r="O741" s="42"/>
      <c r="P741" s="201">
        <f>O741*H741</f>
        <v>0</v>
      </c>
      <c r="Q741" s="201">
        <v>5.0000000000000001E-3</v>
      </c>
      <c r="R741" s="201">
        <f>Q741*H741</f>
        <v>0.23382500000000001</v>
      </c>
      <c r="S741" s="201">
        <v>0</v>
      </c>
      <c r="T741" s="202">
        <f>S741*H741</f>
        <v>0</v>
      </c>
      <c r="AR741" s="24" t="s">
        <v>350</v>
      </c>
      <c r="AT741" s="24" t="s">
        <v>283</v>
      </c>
      <c r="AU741" s="24" t="s">
        <v>152</v>
      </c>
      <c r="AY741" s="24" t="s">
        <v>144</v>
      </c>
      <c r="BE741" s="203">
        <f>IF(N741="základní",J741,0)</f>
        <v>0</v>
      </c>
      <c r="BF741" s="203">
        <f>IF(N741="snížená",J741,0)</f>
        <v>0</v>
      </c>
      <c r="BG741" s="203">
        <f>IF(N741="zákl. přenesená",J741,0)</f>
        <v>0</v>
      </c>
      <c r="BH741" s="203">
        <f>IF(N741="sníž. přenesená",J741,0)</f>
        <v>0</v>
      </c>
      <c r="BI741" s="203">
        <f>IF(N741="nulová",J741,0)</f>
        <v>0</v>
      </c>
      <c r="BJ741" s="24" t="s">
        <v>152</v>
      </c>
      <c r="BK741" s="203">
        <f>ROUND(I741*H741,2)</f>
        <v>0</v>
      </c>
      <c r="BL741" s="24" t="s">
        <v>242</v>
      </c>
      <c r="BM741" s="24" t="s">
        <v>989</v>
      </c>
    </row>
    <row r="742" spans="2:65" s="11" customFormat="1" ht="13.5">
      <c r="B742" s="207"/>
      <c r="C742" s="208"/>
      <c r="D742" s="204" t="s">
        <v>166</v>
      </c>
      <c r="E742" s="208"/>
      <c r="F742" s="210" t="s">
        <v>983</v>
      </c>
      <c r="G742" s="208"/>
      <c r="H742" s="211">
        <v>46.765000000000001</v>
      </c>
      <c r="I742" s="212"/>
      <c r="J742" s="208"/>
      <c r="K742" s="208"/>
      <c r="L742" s="213"/>
      <c r="M742" s="214"/>
      <c r="N742" s="215"/>
      <c r="O742" s="215"/>
      <c r="P742" s="215"/>
      <c r="Q742" s="215"/>
      <c r="R742" s="215"/>
      <c r="S742" s="215"/>
      <c r="T742" s="216"/>
      <c r="AT742" s="217" t="s">
        <v>166</v>
      </c>
      <c r="AU742" s="217" t="s">
        <v>152</v>
      </c>
      <c r="AV742" s="11" t="s">
        <v>152</v>
      </c>
      <c r="AW742" s="11" t="s">
        <v>6</v>
      </c>
      <c r="AX742" s="11" t="s">
        <v>80</v>
      </c>
      <c r="AY742" s="217" t="s">
        <v>144</v>
      </c>
    </row>
    <row r="743" spans="2:65" s="1" customFormat="1" ht="25.5" customHeight="1">
      <c r="B743" s="41"/>
      <c r="C743" s="192" t="s">
        <v>990</v>
      </c>
      <c r="D743" s="192" t="s">
        <v>146</v>
      </c>
      <c r="E743" s="193" t="s">
        <v>991</v>
      </c>
      <c r="F743" s="194" t="s">
        <v>992</v>
      </c>
      <c r="G743" s="195" t="s">
        <v>163</v>
      </c>
      <c r="H743" s="196">
        <v>12.188000000000001</v>
      </c>
      <c r="I743" s="197"/>
      <c r="J743" s="198">
        <f>ROUND(I743*H743,2)</f>
        <v>0</v>
      </c>
      <c r="K743" s="194" t="s">
        <v>150</v>
      </c>
      <c r="L743" s="61"/>
      <c r="M743" s="199" t="s">
        <v>21</v>
      </c>
      <c r="N743" s="200" t="s">
        <v>44</v>
      </c>
      <c r="O743" s="42"/>
      <c r="P743" s="201">
        <f>O743*H743</f>
        <v>0</v>
      </c>
      <c r="Q743" s="201">
        <v>4.0000000000000002E-4</v>
      </c>
      <c r="R743" s="201">
        <f>Q743*H743</f>
        <v>4.8752000000000005E-3</v>
      </c>
      <c r="S743" s="201">
        <v>0</v>
      </c>
      <c r="T743" s="202">
        <f>S743*H743</f>
        <v>0</v>
      </c>
      <c r="AR743" s="24" t="s">
        <v>242</v>
      </c>
      <c r="AT743" s="24" t="s">
        <v>146</v>
      </c>
      <c r="AU743" s="24" t="s">
        <v>152</v>
      </c>
      <c r="AY743" s="24" t="s">
        <v>144</v>
      </c>
      <c r="BE743" s="203">
        <f>IF(N743="základní",J743,0)</f>
        <v>0</v>
      </c>
      <c r="BF743" s="203">
        <f>IF(N743="snížená",J743,0)</f>
        <v>0</v>
      </c>
      <c r="BG743" s="203">
        <f>IF(N743="zákl. přenesená",J743,0)</f>
        <v>0</v>
      </c>
      <c r="BH743" s="203">
        <f>IF(N743="sníž. přenesená",J743,0)</f>
        <v>0</v>
      </c>
      <c r="BI743" s="203">
        <f>IF(N743="nulová",J743,0)</f>
        <v>0</v>
      </c>
      <c r="BJ743" s="24" t="s">
        <v>152</v>
      </c>
      <c r="BK743" s="203">
        <f>ROUND(I743*H743,2)</f>
        <v>0</v>
      </c>
      <c r="BL743" s="24" t="s">
        <v>242</v>
      </c>
      <c r="BM743" s="24" t="s">
        <v>993</v>
      </c>
    </row>
    <row r="744" spans="2:65" s="1" customFormat="1" ht="54">
      <c r="B744" s="41"/>
      <c r="C744" s="63"/>
      <c r="D744" s="204" t="s">
        <v>154</v>
      </c>
      <c r="E744" s="63"/>
      <c r="F744" s="205" t="s">
        <v>976</v>
      </c>
      <c r="G744" s="63"/>
      <c r="H744" s="63"/>
      <c r="I744" s="163"/>
      <c r="J744" s="63"/>
      <c r="K744" s="63"/>
      <c r="L744" s="61"/>
      <c r="M744" s="206"/>
      <c r="N744" s="42"/>
      <c r="O744" s="42"/>
      <c r="P744" s="42"/>
      <c r="Q744" s="42"/>
      <c r="R744" s="42"/>
      <c r="S744" s="42"/>
      <c r="T744" s="78"/>
      <c r="AT744" s="24" t="s">
        <v>154</v>
      </c>
      <c r="AU744" s="24" t="s">
        <v>152</v>
      </c>
    </row>
    <row r="745" spans="2:65" s="11" customFormat="1" ht="13.5">
      <c r="B745" s="207"/>
      <c r="C745" s="208"/>
      <c r="D745" s="204" t="s">
        <v>166</v>
      </c>
      <c r="E745" s="209" t="s">
        <v>21</v>
      </c>
      <c r="F745" s="210" t="s">
        <v>994</v>
      </c>
      <c r="G745" s="208"/>
      <c r="H745" s="211">
        <v>12.188000000000001</v>
      </c>
      <c r="I745" s="212"/>
      <c r="J745" s="208"/>
      <c r="K745" s="208"/>
      <c r="L745" s="213"/>
      <c r="M745" s="214"/>
      <c r="N745" s="215"/>
      <c r="O745" s="215"/>
      <c r="P745" s="215"/>
      <c r="Q745" s="215"/>
      <c r="R745" s="215"/>
      <c r="S745" s="215"/>
      <c r="T745" s="216"/>
      <c r="AT745" s="217" t="s">
        <v>166</v>
      </c>
      <c r="AU745" s="217" t="s">
        <v>152</v>
      </c>
      <c r="AV745" s="11" t="s">
        <v>152</v>
      </c>
      <c r="AW745" s="11" t="s">
        <v>35</v>
      </c>
      <c r="AX745" s="11" t="s">
        <v>72</v>
      </c>
      <c r="AY745" s="217" t="s">
        <v>144</v>
      </c>
    </row>
    <row r="746" spans="2:65" s="13" customFormat="1" ht="13.5">
      <c r="B746" s="228"/>
      <c r="C746" s="229"/>
      <c r="D746" s="204" t="s">
        <v>166</v>
      </c>
      <c r="E746" s="230" t="s">
        <v>21</v>
      </c>
      <c r="F746" s="231" t="s">
        <v>169</v>
      </c>
      <c r="G746" s="229"/>
      <c r="H746" s="232">
        <v>12.188000000000001</v>
      </c>
      <c r="I746" s="233"/>
      <c r="J746" s="229"/>
      <c r="K746" s="229"/>
      <c r="L746" s="234"/>
      <c r="M746" s="235"/>
      <c r="N746" s="236"/>
      <c r="O746" s="236"/>
      <c r="P746" s="236"/>
      <c r="Q746" s="236"/>
      <c r="R746" s="236"/>
      <c r="S746" s="236"/>
      <c r="T746" s="237"/>
      <c r="AT746" s="238" t="s">
        <v>166</v>
      </c>
      <c r="AU746" s="238" t="s">
        <v>152</v>
      </c>
      <c r="AV746" s="13" t="s">
        <v>151</v>
      </c>
      <c r="AW746" s="13" t="s">
        <v>35</v>
      </c>
      <c r="AX746" s="13" t="s">
        <v>80</v>
      </c>
      <c r="AY746" s="238" t="s">
        <v>144</v>
      </c>
    </row>
    <row r="747" spans="2:65" s="1" customFormat="1" ht="16.5" customHeight="1">
      <c r="B747" s="41"/>
      <c r="C747" s="251" t="s">
        <v>995</v>
      </c>
      <c r="D747" s="251" t="s">
        <v>283</v>
      </c>
      <c r="E747" s="252" t="s">
        <v>980</v>
      </c>
      <c r="F747" s="253" t="s">
        <v>981</v>
      </c>
      <c r="G747" s="254" t="s">
        <v>163</v>
      </c>
      <c r="H747" s="255">
        <v>14.625999999999999</v>
      </c>
      <c r="I747" s="256"/>
      <c r="J747" s="257">
        <f>ROUND(I747*H747,2)</f>
        <v>0</v>
      </c>
      <c r="K747" s="253" t="s">
        <v>150</v>
      </c>
      <c r="L747" s="258"/>
      <c r="M747" s="259" t="s">
        <v>21</v>
      </c>
      <c r="N747" s="260" t="s">
        <v>44</v>
      </c>
      <c r="O747" s="42"/>
      <c r="P747" s="201">
        <f>O747*H747</f>
        <v>0</v>
      </c>
      <c r="Q747" s="201">
        <v>4.4999999999999997E-3</v>
      </c>
      <c r="R747" s="201">
        <f>Q747*H747</f>
        <v>6.5816999999999987E-2</v>
      </c>
      <c r="S747" s="201">
        <v>0</v>
      </c>
      <c r="T747" s="202">
        <f>S747*H747</f>
        <v>0</v>
      </c>
      <c r="AR747" s="24" t="s">
        <v>350</v>
      </c>
      <c r="AT747" s="24" t="s">
        <v>283</v>
      </c>
      <c r="AU747" s="24" t="s">
        <v>152</v>
      </c>
      <c r="AY747" s="24" t="s">
        <v>144</v>
      </c>
      <c r="BE747" s="203">
        <f>IF(N747="základní",J747,0)</f>
        <v>0</v>
      </c>
      <c r="BF747" s="203">
        <f>IF(N747="snížená",J747,0)</f>
        <v>0</v>
      </c>
      <c r="BG747" s="203">
        <f>IF(N747="zákl. přenesená",J747,0)</f>
        <v>0</v>
      </c>
      <c r="BH747" s="203">
        <f>IF(N747="sníž. přenesená",J747,0)</f>
        <v>0</v>
      </c>
      <c r="BI747" s="203">
        <f>IF(N747="nulová",J747,0)</f>
        <v>0</v>
      </c>
      <c r="BJ747" s="24" t="s">
        <v>152</v>
      </c>
      <c r="BK747" s="203">
        <f>ROUND(I747*H747,2)</f>
        <v>0</v>
      </c>
      <c r="BL747" s="24" t="s">
        <v>242</v>
      </c>
      <c r="BM747" s="24" t="s">
        <v>996</v>
      </c>
    </row>
    <row r="748" spans="2:65" s="11" customFormat="1" ht="13.5">
      <c r="B748" s="207"/>
      <c r="C748" s="208"/>
      <c r="D748" s="204" t="s">
        <v>166</v>
      </c>
      <c r="E748" s="208"/>
      <c r="F748" s="210" t="s">
        <v>997</v>
      </c>
      <c r="G748" s="208"/>
      <c r="H748" s="211">
        <v>14.625999999999999</v>
      </c>
      <c r="I748" s="212"/>
      <c r="J748" s="208"/>
      <c r="K748" s="208"/>
      <c r="L748" s="213"/>
      <c r="M748" s="214"/>
      <c r="N748" s="215"/>
      <c r="O748" s="215"/>
      <c r="P748" s="215"/>
      <c r="Q748" s="215"/>
      <c r="R748" s="215"/>
      <c r="S748" s="215"/>
      <c r="T748" s="216"/>
      <c r="AT748" s="217" t="s">
        <v>166</v>
      </c>
      <c r="AU748" s="217" t="s">
        <v>152</v>
      </c>
      <c r="AV748" s="11" t="s">
        <v>152</v>
      </c>
      <c r="AW748" s="11" t="s">
        <v>6</v>
      </c>
      <c r="AX748" s="11" t="s">
        <v>80</v>
      </c>
      <c r="AY748" s="217" t="s">
        <v>144</v>
      </c>
    </row>
    <row r="749" spans="2:65" s="1" customFormat="1" ht="25.5" customHeight="1">
      <c r="B749" s="41"/>
      <c r="C749" s="192" t="s">
        <v>998</v>
      </c>
      <c r="D749" s="192" t="s">
        <v>146</v>
      </c>
      <c r="E749" s="193" t="s">
        <v>991</v>
      </c>
      <c r="F749" s="194" t="s">
        <v>992</v>
      </c>
      <c r="G749" s="195" t="s">
        <v>163</v>
      </c>
      <c r="H749" s="196">
        <v>12.188000000000001</v>
      </c>
      <c r="I749" s="197"/>
      <c r="J749" s="198">
        <f>ROUND(I749*H749,2)</f>
        <v>0</v>
      </c>
      <c r="K749" s="194" t="s">
        <v>150</v>
      </c>
      <c r="L749" s="61"/>
      <c r="M749" s="199" t="s">
        <v>21</v>
      </c>
      <c r="N749" s="200" t="s">
        <v>44</v>
      </c>
      <c r="O749" s="42"/>
      <c r="P749" s="201">
        <f>O749*H749</f>
        <v>0</v>
      </c>
      <c r="Q749" s="201">
        <v>4.0000000000000002E-4</v>
      </c>
      <c r="R749" s="201">
        <f>Q749*H749</f>
        <v>4.8752000000000005E-3</v>
      </c>
      <c r="S749" s="201">
        <v>0</v>
      </c>
      <c r="T749" s="202">
        <f>S749*H749</f>
        <v>0</v>
      </c>
      <c r="AR749" s="24" t="s">
        <v>242</v>
      </c>
      <c r="AT749" s="24" t="s">
        <v>146</v>
      </c>
      <c r="AU749" s="24" t="s">
        <v>152</v>
      </c>
      <c r="AY749" s="24" t="s">
        <v>144</v>
      </c>
      <c r="BE749" s="203">
        <f>IF(N749="základní",J749,0)</f>
        <v>0</v>
      </c>
      <c r="BF749" s="203">
        <f>IF(N749="snížená",J749,0)</f>
        <v>0</v>
      </c>
      <c r="BG749" s="203">
        <f>IF(N749="zákl. přenesená",J749,0)</f>
        <v>0</v>
      </c>
      <c r="BH749" s="203">
        <f>IF(N749="sníž. přenesená",J749,0)</f>
        <v>0</v>
      </c>
      <c r="BI749" s="203">
        <f>IF(N749="nulová",J749,0)</f>
        <v>0</v>
      </c>
      <c r="BJ749" s="24" t="s">
        <v>152</v>
      </c>
      <c r="BK749" s="203">
        <f>ROUND(I749*H749,2)</f>
        <v>0</v>
      </c>
      <c r="BL749" s="24" t="s">
        <v>242</v>
      </c>
      <c r="BM749" s="24" t="s">
        <v>999</v>
      </c>
    </row>
    <row r="750" spans="2:65" s="1" customFormat="1" ht="54">
      <c r="B750" s="41"/>
      <c r="C750" s="63"/>
      <c r="D750" s="204" t="s">
        <v>154</v>
      </c>
      <c r="E750" s="63"/>
      <c r="F750" s="205" t="s">
        <v>976</v>
      </c>
      <c r="G750" s="63"/>
      <c r="H750" s="63"/>
      <c r="I750" s="163"/>
      <c r="J750" s="63"/>
      <c r="K750" s="63"/>
      <c r="L750" s="61"/>
      <c r="M750" s="206"/>
      <c r="N750" s="42"/>
      <c r="O750" s="42"/>
      <c r="P750" s="42"/>
      <c r="Q750" s="42"/>
      <c r="R750" s="42"/>
      <c r="S750" s="42"/>
      <c r="T750" s="78"/>
      <c r="AT750" s="24" t="s">
        <v>154</v>
      </c>
      <c r="AU750" s="24" t="s">
        <v>152</v>
      </c>
    </row>
    <row r="751" spans="2:65" s="1" customFormat="1" ht="16.5" customHeight="1">
      <c r="B751" s="41"/>
      <c r="C751" s="251" t="s">
        <v>1000</v>
      </c>
      <c r="D751" s="251" t="s">
        <v>283</v>
      </c>
      <c r="E751" s="252" t="s">
        <v>987</v>
      </c>
      <c r="F751" s="253" t="s">
        <v>988</v>
      </c>
      <c r="G751" s="254" t="s">
        <v>163</v>
      </c>
      <c r="H751" s="255">
        <v>14.625999999999999</v>
      </c>
      <c r="I751" s="256"/>
      <c r="J751" s="257">
        <f>ROUND(I751*H751,2)</f>
        <v>0</v>
      </c>
      <c r="K751" s="253" t="s">
        <v>150</v>
      </c>
      <c r="L751" s="258"/>
      <c r="M751" s="259" t="s">
        <v>21</v>
      </c>
      <c r="N751" s="260" t="s">
        <v>44</v>
      </c>
      <c r="O751" s="42"/>
      <c r="P751" s="201">
        <f>O751*H751</f>
        <v>0</v>
      </c>
      <c r="Q751" s="201">
        <v>5.0000000000000001E-3</v>
      </c>
      <c r="R751" s="201">
        <f>Q751*H751</f>
        <v>7.3130000000000001E-2</v>
      </c>
      <c r="S751" s="201">
        <v>0</v>
      </c>
      <c r="T751" s="202">
        <f>S751*H751</f>
        <v>0</v>
      </c>
      <c r="AR751" s="24" t="s">
        <v>350</v>
      </c>
      <c r="AT751" s="24" t="s">
        <v>283</v>
      </c>
      <c r="AU751" s="24" t="s">
        <v>152</v>
      </c>
      <c r="AY751" s="24" t="s">
        <v>144</v>
      </c>
      <c r="BE751" s="203">
        <f>IF(N751="základní",J751,0)</f>
        <v>0</v>
      </c>
      <c r="BF751" s="203">
        <f>IF(N751="snížená",J751,0)</f>
        <v>0</v>
      </c>
      <c r="BG751" s="203">
        <f>IF(N751="zákl. přenesená",J751,0)</f>
        <v>0</v>
      </c>
      <c r="BH751" s="203">
        <f>IF(N751="sníž. přenesená",J751,0)</f>
        <v>0</v>
      </c>
      <c r="BI751" s="203">
        <f>IF(N751="nulová",J751,0)</f>
        <v>0</v>
      </c>
      <c r="BJ751" s="24" t="s">
        <v>152</v>
      </c>
      <c r="BK751" s="203">
        <f>ROUND(I751*H751,2)</f>
        <v>0</v>
      </c>
      <c r="BL751" s="24" t="s">
        <v>242</v>
      </c>
      <c r="BM751" s="24" t="s">
        <v>1001</v>
      </c>
    </row>
    <row r="752" spans="2:65" s="11" customFormat="1" ht="13.5">
      <c r="B752" s="207"/>
      <c r="C752" s="208"/>
      <c r="D752" s="204" t="s">
        <v>166</v>
      </c>
      <c r="E752" s="208"/>
      <c r="F752" s="210" t="s">
        <v>997</v>
      </c>
      <c r="G752" s="208"/>
      <c r="H752" s="211">
        <v>14.625999999999999</v>
      </c>
      <c r="I752" s="212"/>
      <c r="J752" s="208"/>
      <c r="K752" s="208"/>
      <c r="L752" s="213"/>
      <c r="M752" s="214"/>
      <c r="N752" s="215"/>
      <c r="O752" s="215"/>
      <c r="P752" s="215"/>
      <c r="Q752" s="215"/>
      <c r="R752" s="215"/>
      <c r="S752" s="215"/>
      <c r="T752" s="216"/>
      <c r="AT752" s="217" t="s">
        <v>166</v>
      </c>
      <c r="AU752" s="217" t="s">
        <v>152</v>
      </c>
      <c r="AV752" s="11" t="s">
        <v>152</v>
      </c>
      <c r="AW752" s="11" t="s">
        <v>6</v>
      </c>
      <c r="AX752" s="11" t="s">
        <v>80</v>
      </c>
      <c r="AY752" s="217" t="s">
        <v>144</v>
      </c>
    </row>
    <row r="753" spans="2:65" s="1" customFormat="1" ht="38.25" customHeight="1">
      <c r="B753" s="41"/>
      <c r="C753" s="192" t="s">
        <v>1002</v>
      </c>
      <c r="D753" s="192" t="s">
        <v>146</v>
      </c>
      <c r="E753" s="193" t="s">
        <v>1003</v>
      </c>
      <c r="F753" s="194" t="s">
        <v>1004</v>
      </c>
      <c r="G753" s="195" t="s">
        <v>272</v>
      </c>
      <c r="H753" s="196">
        <v>0.64100000000000001</v>
      </c>
      <c r="I753" s="197"/>
      <c r="J753" s="198">
        <f>ROUND(I753*H753,2)</f>
        <v>0</v>
      </c>
      <c r="K753" s="194" t="s">
        <v>150</v>
      </c>
      <c r="L753" s="61"/>
      <c r="M753" s="199" t="s">
        <v>21</v>
      </c>
      <c r="N753" s="200" t="s">
        <v>44</v>
      </c>
      <c r="O753" s="42"/>
      <c r="P753" s="201">
        <f>O753*H753</f>
        <v>0</v>
      </c>
      <c r="Q753" s="201">
        <v>0</v>
      </c>
      <c r="R753" s="201">
        <f>Q753*H753</f>
        <v>0</v>
      </c>
      <c r="S753" s="201">
        <v>0</v>
      </c>
      <c r="T753" s="202">
        <f>S753*H753</f>
        <v>0</v>
      </c>
      <c r="AR753" s="24" t="s">
        <v>242</v>
      </c>
      <c r="AT753" s="24" t="s">
        <v>146</v>
      </c>
      <c r="AU753" s="24" t="s">
        <v>152</v>
      </c>
      <c r="AY753" s="24" t="s">
        <v>144</v>
      </c>
      <c r="BE753" s="203">
        <f>IF(N753="základní",J753,0)</f>
        <v>0</v>
      </c>
      <c r="BF753" s="203">
        <f>IF(N753="snížená",J753,0)</f>
        <v>0</v>
      </c>
      <c r="BG753" s="203">
        <f>IF(N753="zákl. přenesená",J753,0)</f>
        <v>0</v>
      </c>
      <c r="BH753" s="203">
        <f>IF(N753="sníž. přenesená",J753,0)</f>
        <v>0</v>
      </c>
      <c r="BI753" s="203">
        <f>IF(N753="nulová",J753,0)</f>
        <v>0</v>
      </c>
      <c r="BJ753" s="24" t="s">
        <v>152</v>
      </c>
      <c r="BK753" s="203">
        <f>ROUND(I753*H753,2)</f>
        <v>0</v>
      </c>
      <c r="BL753" s="24" t="s">
        <v>242</v>
      </c>
      <c r="BM753" s="24" t="s">
        <v>1005</v>
      </c>
    </row>
    <row r="754" spans="2:65" s="1" customFormat="1" ht="189">
      <c r="B754" s="41"/>
      <c r="C754" s="63"/>
      <c r="D754" s="204" t="s">
        <v>154</v>
      </c>
      <c r="E754" s="63"/>
      <c r="F754" s="205" t="s">
        <v>1006</v>
      </c>
      <c r="G754" s="63"/>
      <c r="H754" s="63"/>
      <c r="I754" s="163"/>
      <c r="J754" s="63"/>
      <c r="K754" s="63"/>
      <c r="L754" s="61"/>
      <c r="M754" s="206"/>
      <c r="N754" s="42"/>
      <c r="O754" s="42"/>
      <c r="P754" s="42"/>
      <c r="Q754" s="42"/>
      <c r="R754" s="42"/>
      <c r="S754" s="42"/>
      <c r="T754" s="78"/>
      <c r="AT754" s="24" t="s">
        <v>154</v>
      </c>
      <c r="AU754" s="24" t="s">
        <v>152</v>
      </c>
    </row>
    <row r="755" spans="2:65" s="10" customFormat="1" ht="29.85" customHeight="1">
      <c r="B755" s="176"/>
      <c r="C755" s="177"/>
      <c r="D755" s="178" t="s">
        <v>71</v>
      </c>
      <c r="E755" s="190" t="s">
        <v>1007</v>
      </c>
      <c r="F755" s="190" t="s">
        <v>1008</v>
      </c>
      <c r="G755" s="177"/>
      <c r="H755" s="177"/>
      <c r="I755" s="180"/>
      <c r="J755" s="191">
        <f>BK755</f>
        <v>0</v>
      </c>
      <c r="K755" s="177"/>
      <c r="L755" s="182"/>
      <c r="M755" s="183"/>
      <c r="N755" s="184"/>
      <c r="O755" s="184"/>
      <c r="P755" s="185">
        <f>SUM(P756:P787)</f>
        <v>0</v>
      </c>
      <c r="Q755" s="184"/>
      <c r="R755" s="185">
        <f>SUM(R756:R787)</f>
        <v>0.62051923999999992</v>
      </c>
      <c r="S755" s="184"/>
      <c r="T755" s="186">
        <f>SUM(T756:T787)</f>
        <v>0</v>
      </c>
      <c r="AR755" s="187" t="s">
        <v>152</v>
      </c>
      <c r="AT755" s="188" t="s">
        <v>71</v>
      </c>
      <c r="AU755" s="188" t="s">
        <v>80</v>
      </c>
      <c r="AY755" s="187" t="s">
        <v>144</v>
      </c>
      <c r="BK755" s="189">
        <f>SUM(BK756:BK787)</f>
        <v>0</v>
      </c>
    </row>
    <row r="756" spans="2:65" s="1" customFormat="1" ht="25.5" customHeight="1">
      <c r="B756" s="41"/>
      <c r="C756" s="192" t="s">
        <v>1009</v>
      </c>
      <c r="D756" s="192" t="s">
        <v>146</v>
      </c>
      <c r="E756" s="193" t="s">
        <v>1010</v>
      </c>
      <c r="F756" s="194" t="s">
        <v>1011</v>
      </c>
      <c r="G756" s="195" t="s">
        <v>163</v>
      </c>
      <c r="H756" s="196">
        <v>38.100999999999999</v>
      </c>
      <c r="I756" s="197"/>
      <c r="J756" s="198">
        <f>ROUND(I756*H756,2)</f>
        <v>0</v>
      </c>
      <c r="K756" s="194" t="s">
        <v>150</v>
      </c>
      <c r="L756" s="61"/>
      <c r="M756" s="199" t="s">
        <v>21</v>
      </c>
      <c r="N756" s="200" t="s">
        <v>44</v>
      </c>
      <c r="O756" s="42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AR756" s="24" t="s">
        <v>242</v>
      </c>
      <c r="AT756" s="24" t="s">
        <v>146</v>
      </c>
      <c r="AU756" s="24" t="s">
        <v>152</v>
      </c>
      <c r="AY756" s="24" t="s">
        <v>144</v>
      </c>
      <c r="BE756" s="203">
        <f>IF(N756="základní",J756,0)</f>
        <v>0</v>
      </c>
      <c r="BF756" s="203">
        <f>IF(N756="snížená",J756,0)</f>
        <v>0</v>
      </c>
      <c r="BG756" s="203">
        <f>IF(N756="zákl. přenesená",J756,0)</f>
        <v>0</v>
      </c>
      <c r="BH756" s="203">
        <f>IF(N756="sníž. přenesená",J756,0)</f>
        <v>0</v>
      </c>
      <c r="BI756" s="203">
        <f>IF(N756="nulová",J756,0)</f>
        <v>0</v>
      </c>
      <c r="BJ756" s="24" t="s">
        <v>152</v>
      </c>
      <c r="BK756" s="203">
        <f>ROUND(I756*H756,2)</f>
        <v>0</v>
      </c>
      <c r="BL756" s="24" t="s">
        <v>242</v>
      </c>
      <c r="BM756" s="24" t="s">
        <v>1012</v>
      </c>
    </row>
    <row r="757" spans="2:65" s="1" customFormat="1" ht="54">
      <c r="B757" s="41"/>
      <c r="C757" s="63"/>
      <c r="D757" s="204" t="s">
        <v>154</v>
      </c>
      <c r="E757" s="63"/>
      <c r="F757" s="205" t="s">
        <v>1013</v>
      </c>
      <c r="G757" s="63"/>
      <c r="H757" s="63"/>
      <c r="I757" s="163"/>
      <c r="J757" s="63"/>
      <c r="K757" s="63"/>
      <c r="L757" s="61"/>
      <c r="M757" s="206"/>
      <c r="N757" s="42"/>
      <c r="O757" s="42"/>
      <c r="P757" s="42"/>
      <c r="Q757" s="42"/>
      <c r="R757" s="42"/>
      <c r="S757" s="42"/>
      <c r="T757" s="78"/>
      <c r="AT757" s="24" t="s">
        <v>154</v>
      </c>
      <c r="AU757" s="24" t="s">
        <v>152</v>
      </c>
    </row>
    <row r="758" spans="2:65" s="11" customFormat="1" ht="13.5">
      <c r="B758" s="207"/>
      <c r="C758" s="208"/>
      <c r="D758" s="204" t="s">
        <v>166</v>
      </c>
      <c r="E758" s="209" t="s">
        <v>21</v>
      </c>
      <c r="F758" s="210" t="s">
        <v>1014</v>
      </c>
      <c r="G758" s="208"/>
      <c r="H758" s="211">
        <v>38.100999999999999</v>
      </c>
      <c r="I758" s="212"/>
      <c r="J758" s="208"/>
      <c r="K758" s="208"/>
      <c r="L758" s="213"/>
      <c r="M758" s="214"/>
      <c r="N758" s="215"/>
      <c r="O758" s="215"/>
      <c r="P758" s="215"/>
      <c r="Q758" s="215"/>
      <c r="R758" s="215"/>
      <c r="S758" s="215"/>
      <c r="T758" s="216"/>
      <c r="AT758" s="217" t="s">
        <v>166</v>
      </c>
      <c r="AU758" s="217" t="s">
        <v>152</v>
      </c>
      <c r="AV758" s="11" t="s">
        <v>152</v>
      </c>
      <c r="AW758" s="11" t="s">
        <v>35</v>
      </c>
      <c r="AX758" s="11" t="s">
        <v>72</v>
      </c>
      <c r="AY758" s="217" t="s">
        <v>144</v>
      </c>
    </row>
    <row r="759" spans="2:65" s="13" customFormat="1" ht="13.5">
      <c r="B759" s="228"/>
      <c r="C759" s="229"/>
      <c r="D759" s="204" t="s">
        <v>166</v>
      </c>
      <c r="E759" s="230" t="s">
        <v>21</v>
      </c>
      <c r="F759" s="231" t="s">
        <v>169</v>
      </c>
      <c r="G759" s="229"/>
      <c r="H759" s="232">
        <v>38.100999999999999</v>
      </c>
      <c r="I759" s="233"/>
      <c r="J759" s="229"/>
      <c r="K759" s="229"/>
      <c r="L759" s="234"/>
      <c r="M759" s="235"/>
      <c r="N759" s="236"/>
      <c r="O759" s="236"/>
      <c r="P759" s="236"/>
      <c r="Q759" s="236"/>
      <c r="R759" s="236"/>
      <c r="S759" s="236"/>
      <c r="T759" s="237"/>
      <c r="AT759" s="238" t="s">
        <v>166</v>
      </c>
      <c r="AU759" s="238" t="s">
        <v>152</v>
      </c>
      <c r="AV759" s="13" t="s">
        <v>151</v>
      </c>
      <c r="AW759" s="13" t="s">
        <v>35</v>
      </c>
      <c r="AX759" s="13" t="s">
        <v>80</v>
      </c>
      <c r="AY759" s="238" t="s">
        <v>144</v>
      </c>
    </row>
    <row r="760" spans="2:65" s="1" customFormat="1" ht="16.5" customHeight="1">
      <c r="B760" s="41"/>
      <c r="C760" s="251" t="s">
        <v>1015</v>
      </c>
      <c r="D760" s="251" t="s">
        <v>283</v>
      </c>
      <c r="E760" s="252" t="s">
        <v>960</v>
      </c>
      <c r="F760" s="253" t="s">
        <v>961</v>
      </c>
      <c r="G760" s="254" t="s">
        <v>272</v>
      </c>
      <c r="H760" s="255">
        <v>1.0999999999999999E-2</v>
      </c>
      <c r="I760" s="256"/>
      <c r="J760" s="257">
        <f>ROUND(I760*H760,2)</f>
        <v>0</v>
      </c>
      <c r="K760" s="253" t="s">
        <v>150</v>
      </c>
      <c r="L760" s="258"/>
      <c r="M760" s="259" t="s">
        <v>21</v>
      </c>
      <c r="N760" s="260" t="s">
        <v>44</v>
      </c>
      <c r="O760" s="42"/>
      <c r="P760" s="201">
        <f>O760*H760</f>
        <v>0</v>
      </c>
      <c r="Q760" s="201">
        <v>1</v>
      </c>
      <c r="R760" s="201">
        <f>Q760*H760</f>
        <v>1.0999999999999999E-2</v>
      </c>
      <c r="S760" s="201">
        <v>0</v>
      </c>
      <c r="T760" s="202">
        <f>S760*H760</f>
        <v>0</v>
      </c>
      <c r="AR760" s="24" t="s">
        <v>350</v>
      </c>
      <c r="AT760" s="24" t="s">
        <v>283</v>
      </c>
      <c r="AU760" s="24" t="s">
        <v>152</v>
      </c>
      <c r="AY760" s="24" t="s">
        <v>144</v>
      </c>
      <c r="BE760" s="203">
        <f>IF(N760="základní",J760,0)</f>
        <v>0</v>
      </c>
      <c r="BF760" s="203">
        <f>IF(N760="snížená",J760,0)</f>
        <v>0</v>
      </c>
      <c r="BG760" s="203">
        <f>IF(N760="zákl. přenesená",J760,0)</f>
        <v>0</v>
      </c>
      <c r="BH760" s="203">
        <f>IF(N760="sníž. přenesená",J760,0)</f>
        <v>0</v>
      </c>
      <c r="BI760" s="203">
        <f>IF(N760="nulová",J760,0)</f>
        <v>0</v>
      </c>
      <c r="BJ760" s="24" t="s">
        <v>152</v>
      </c>
      <c r="BK760" s="203">
        <f>ROUND(I760*H760,2)</f>
        <v>0</v>
      </c>
      <c r="BL760" s="24" t="s">
        <v>242</v>
      </c>
      <c r="BM760" s="24" t="s">
        <v>1016</v>
      </c>
    </row>
    <row r="761" spans="2:65" s="11" customFormat="1" ht="13.5">
      <c r="B761" s="207"/>
      <c r="C761" s="208"/>
      <c r="D761" s="204" t="s">
        <v>166</v>
      </c>
      <c r="E761" s="208"/>
      <c r="F761" s="210" t="s">
        <v>1017</v>
      </c>
      <c r="G761" s="208"/>
      <c r="H761" s="211">
        <v>1.0999999999999999E-2</v>
      </c>
      <c r="I761" s="212"/>
      <c r="J761" s="208"/>
      <c r="K761" s="208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166</v>
      </c>
      <c r="AU761" s="217" t="s">
        <v>152</v>
      </c>
      <c r="AV761" s="11" t="s">
        <v>152</v>
      </c>
      <c r="AW761" s="11" t="s">
        <v>6</v>
      </c>
      <c r="AX761" s="11" t="s">
        <v>80</v>
      </c>
      <c r="AY761" s="217" t="s">
        <v>144</v>
      </c>
    </row>
    <row r="762" spans="2:65" s="1" customFormat="1" ht="25.5" customHeight="1">
      <c r="B762" s="41"/>
      <c r="C762" s="192" t="s">
        <v>1018</v>
      </c>
      <c r="D762" s="192" t="s">
        <v>146</v>
      </c>
      <c r="E762" s="193" t="s">
        <v>1019</v>
      </c>
      <c r="F762" s="194" t="s">
        <v>1020</v>
      </c>
      <c r="G762" s="195" t="s">
        <v>163</v>
      </c>
      <c r="H762" s="196">
        <v>38.100999999999999</v>
      </c>
      <c r="I762" s="197"/>
      <c r="J762" s="198">
        <f>ROUND(I762*H762,2)</f>
        <v>0</v>
      </c>
      <c r="K762" s="194" t="s">
        <v>150</v>
      </c>
      <c r="L762" s="61"/>
      <c r="M762" s="199" t="s">
        <v>21</v>
      </c>
      <c r="N762" s="200" t="s">
        <v>44</v>
      </c>
      <c r="O762" s="42"/>
      <c r="P762" s="201">
        <f>O762*H762</f>
        <v>0</v>
      </c>
      <c r="Q762" s="201">
        <v>0</v>
      </c>
      <c r="R762" s="201">
        <f>Q762*H762</f>
        <v>0</v>
      </c>
      <c r="S762" s="201">
        <v>0</v>
      </c>
      <c r="T762" s="202">
        <f>S762*H762</f>
        <v>0</v>
      </c>
      <c r="AR762" s="24" t="s">
        <v>242</v>
      </c>
      <c r="AT762" s="24" t="s">
        <v>146</v>
      </c>
      <c r="AU762" s="24" t="s">
        <v>152</v>
      </c>
      <c r="AY762" s="24" t="s">
        <v>144</v>
      </c>
      <c r="BE762" s="203">
        <f>IF(N762="základní",J762,0)</f>
        <v>0</v>
      </c>
      <c r="BF762" s="203">
        <f>IF(N762="snížená",J762,0)</f>
        <v>0</v>
      </c>
      <c r="BG762" s="203">
        <f>IF(N762="zákl. přenesená",J762,0)</f>
        <v>0</v>
      </c>
      <c r="BH762" s="203">
        <f>IF(N762="sníž. přenesená",J762,0)</f>
        <v>0</v>
      </c>
      <c r="BI762" s="203">
        <f>IF(N762="nulová",J762,0)</f>
        <v>0</v>
      </c>
      <c r="BJ762" s="24" t="s">
        <v>152</v>
      </c>
      <c r="BK762" s="203">
        <f>ROUND(I762*H762,2)</f>
        <v>0</v>
      </c>
      <c r="BL762" s="24" t="s">
        <v>242</v>
      </c>
      <c r="BM762" s="24" t="s">
        <v>1021</v>
      </c>
    </row>
    <row r="763" spans="2:65" s="1" customFormat="1" ht="67.5">
      <c r="B763" s="41"/>
      <c r="C763" s="63"/>
      <c r="D763" s="204" t="s">
        <v>154</v>
      </c>
      <c r="E763" s="63"/>
      <c r="F763" s="205" t="s">
        <v>1022</v>
      </c>
      <c r="G763" s="63"/>
      <c r="H763" s="63"/>
      <c r="I763" s="163"/>
      <c r="J763" s="63"/>
      <c r="K763" s="63"/>
      <c r="L763" s="61"/>
      <c r="M763" s="206"/>
      <c r="N763" s="42"/>
      <c r="O763" s="42"/>
      <c r="P763" s="42"/>
      <c r="Q763" s="42"/>
      <c r="R763" s="42"/>
      <c r="S763" s="42"/>
      <c r="T763" s="78"/>
      <c r="AT763" s="24" t="s">
        <v>154</v>
      </c>
      <c r="AU763" s="24" t="s">
        <v>152</v>
      </c>
    </row>
    <row r="764" spans="2:65" s="11" customFormat="1" ht="13.5">
      <c r="B764" s="207"/>
      <c r="C764" s="208"/>
      <c r="D764" s="204" t="s">
        <v>166</v>
      </c>
      <c r="E764" s="209" t="s">
        <v>21</v>
      </c>
      <c r="F764" s="210" t="s">
        <v>1023</v>
      </c>
      <c r="G764" s="208"/>
      <c r="H764" s="211">
        <v>16.739999999999998</v>
      </c>
      <c r="I764" s="212"/>
      <c r="J764" s="208"/>
      <c r="K764" s="208"/>
      <c r="L764" s="213"/>
      <c r="M764" s="214"/>
      <c r="N764" s="215"/>
      <c r="O764" s="215"/>
      <c r="P764" s="215"/>
      <c r="Q764" s="215"/>
      <c r="R764" s="215"/>
      <c r="S764" s="215"/>
      <c r="T764" s="216"/>
      <c r="AT764" s="217" t="s">
        <v>166</v>
      </c>
      <c r="AU764" s="217" t="s">
        <v>152</v>
      </c>
      <c r="AV764" s="11" t="s">
        <v>152</v>
      </c>
      <c r="AW764" s="11" t="s">
        <v>35</v>
      </c>
      <c r="AX764" s="11" t="s">
        <v>72</v>
      </c>
      <c r="AY764" s="217" t="s">
        <v>144</v>
      </c>
    </row>
    <row r="765" spans="2:65" s="12" customFormat="1" ht="13.5">
      <c r="B765" s="218"/>
      <c r="C765" s="219"/>
      <c r="D765" s="204" t="s">
        <v>166</v>
      </c>
      <c r="E765" s="220" t="s">
        <v>21</v>
      </c>
      <c r="F765" s="221" t="s">
        <v>1024</v>
      </c>
      <c r="G765" s="219"/>
      <c r="H765" s="220" t="s">
        <v>21</v>
      </c>
      <c r="I765" s="222"/>
      <c r="J765" s="219"/>
      <c r="K765" s="219"/>
      <c r="L765" s="223"/>
      <c r="M765" s="224"/>
      <c r="N765" s="225"/>
      <c r="O765" s="225"/>
      <c r="P765" s="225"/>
      <c r="Q765" s="225"/>
      <c r="R765" s="225"/>
      <c r="S765" s="225"/>
      <c r="T765" s="226"/>
      <c r="AT765" s="227" t="s">
        <v>166</v>
      </c>
      <c r="AU765" s="227" t="s">
        <v>152</v>
      </c>
      <c r="AV765" s="12" t="s">
        <v>80</v>
      </c>
      <c r="AW765" s="12" t="s">
        <v>35</v>
      </c>
      <c r="AX765" s="12" t="s">
        <v>72</v>
      </c>
      <c r="AY765" s="227" t="s">
        <v>144</v>
      </c>
    </row>
    <row r="766" spans="2:65" s="11" customFormat="1" ht="13.5">
      <c r="B766" s="207"/>
      <c r="C766" s="208"/>
      <c r="D766" s="204" t="s">
        <v>166</v>
      </c>
      <c r="E766" s="209" t="s">
        <v>21</v>
      </c>
      <c r="F766" s="210" t="s">
        <v>1025</v>
      </c>
      <c r="G766" s="208"/>
      <c r="H766" s="211">
        <v>10.013</v>
      </c>
      <c r="I766" s="212"/>
      <c r="J766" s="208"/>
      <c r="K766" s="208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166</v>
      </c>
      <c r="AU766" s="217" t="s">
        <v>152</v>
      </c>
      <c r="AV766" s="11" t="s">
        <v>152</v>
      </c>
      <c r="AW766" s="11" t="s">
        <v>35</v>
      </c>
      <c r="AX766" s="11" t="s">
        <v>72</v>
      </c>
      <c r="AY766" s="217" t="s">
        <v>144</v>
      </c>
    </row>
    <row r="767" spans="2:65" s="11" customFormat="1" ht="13.5">
      <c r="B767" s="207"/>
      <c r="C767" s="208"/>
      <c r="D767" s="204" t="s">
        <v>166</v>
      </c>
      <c r="E767" s="209" t="s">
        <v>21</v>
      </c>
      <c r="F767" s="210" t="s">
        <v>1026</v>
      </c>
      <c r="G767" s="208"/>
      <c r="H767" s="211">
        <v>11.348000000000001</v>
      </c>
      <c r="I767" s="212"/>
      <c r="J767" s="208"/>
      <c r="K767" s="208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166</v>
      </c>
      <c r="AU767" s="217" t="s">
        <v>152</v>
      </c>
      <c r="AV767" s="11" t="s">
        <v>152</v>
      </c>
      <c r="AW767" s="11" t="s">
        <v>35</v>
      </c>
      <c r="AX767" s="11" t="s">
        <v>72</v>
      </c>
      <c r="AY767" s="217" t="s">
        <v>144</v>
      </c>
    </row>
    <row r="768" spans="2:65" s="12" customFormat="1" ht="13.5">
      <c r="B768" s="218"/>
      <c r="C768" s="219"/>
      <c r="D768" s="204" t="s">
        <v>166</v>
      </c>
      <c r="E768" s="220" t="s">
        <v>21</v>
      </c>
      <c r="F768" s="221" t="s">
        <v>1027</v>
      </c>
      <c r="G768" s="219"/>
      <c r="H768" s="220" t="s">
        <v>21</v>
      </c>
      <c r="I768" s="222"/>
      <c r="J768" s="219"/>
      <c r="K768" s="219"/>
      <c r="L768" s="223"/>
      <c r="M768" s="224"/>
      <c r="N768" s="225"/>
      <c r="O768" s="225"/>
      <c r="P768" s="225"/>
      <c r="Q768" s="225"/>
      <c r="R768" s="225"/>
      <c r="S768" s="225"/>
      <c r="T768" s="226"/>
      <c r="AT768" s="227" t="s">
        <v>166</v>
      </c>
      <c r="AU768" s="227" t="s">
        <v>152</v>
      </c>
      <c r="AV768" s="12" t="s">
        <v>80</v>
      </c>
      <c r="AW768" s="12" t="s">
        <v>35</v>
      </c>
      <c r="AX768" s="12" t="s">
        <v>72</v>
      </c>
      <c r="AY768" s="227" t="s">
        <v>144</v>
      </c>
    </row>
    <row r="769" spans="2:65" s="13" customFormat="1" ht="13.5">
      <c r="B769" s="228"/>
      <c r="C769" s="229"/>
      <c r="D769" s="204" t="s">
        <v>166</v>
      </c>
      <c r="E769" s="230" t="s">
        <v>21</v>
      </c>
      <c r="F769" s="231" t="s">
        <v>169</v>
      </c>
      <c r="G769" s="229"/>
      <c r="H769" s="232">
        <v>38.100999999999999</v>
      </c>
      <c r="I769" s="233"/>
      <c r="J769" s="229"/>
      <c r="K769" s="229"/>
      <c r="L769" s="234"/>
      <c r="M769" s="235"/>
      <c r="N769" s="236"/>
      <c r="O769" s="236"/>
      <c r="P769" s="236"/>
      <c r="Q769" s="236"/>
      <c r="R769" s="236"/>
      <c r="S769" s="236"/>
      <c r="T769" s="237"/>
      <c r="AT769" s="238" t="s">
        <v>166</v>
      </c>
      <c r="AU769" s="238" t="s">
        <v>152</v>
      </c>
      <c r="AV769" s="13" t="s">
        <v>151</v>
      </c>
      <c r="AW769" s="13" t="s">
        <v>35</v>
      </c>
      <c r="AX769" s="13" t="s">
        <v>80</v>
      </c>
      <c r="AY769" s="238" t="s">
        <v>144</v>
      </c>
    </row>
    <row r="770" spans="2:65" s="1" customFormat="1" ht="16.5" customHeight="1">
      <c r="B770" s="41"/>
      <c r="C770" s="251" t="s">
        <v>1028</v>
      </c>
      <c r="D770" s="251" t="s">
        <v>283</v>
      </c>
      <c r="E770" s="252" t="s">
        <v>1029</v>
      </c>
      <c r="F770" s="253" t="s">
        <v>1030</v>
      </c>
      <c r="G770" s="254" t="s">
        <v>163</v>
      </c>
      <c r="H770" s="255">
        <v>43.816000000000003</v>
      </c>
      <c r="I770" s="256"/>
      <c r="J770" s="257">
        <f>ROUND(I770*H770,2)</f>
        <v>0</v>
      </c>
      <c r="K770" s="253" t="s">
        <v>150</v>
      </c>
      <c r="L770" s="258"/>
      <c r="M770" s="259" t="s">
        <v>21</v>
      </c>
      <c r="N770" s="260" t="s">
        <v>44</v>
      </c>
      <c r="O770" s="42"/>
      <c r="P770" s="201">
        <f>O770*H770</f>
        <v>0</v>
      </c>
      <c r="Q770" s="201">
        <v>2E-3</v>
      </c>
      <c r="R770" s="201">
        <f>Q770*H770</f>
        <v>8.7632000000000002E-2</v>
      </c>
      <c r="S770" s="201">
        <v>0</v>
      </c>
      <c r="T770" s="202">
        <f>S770*H770</f>
        <v>0</v>
      </c>
      <c r="AR770" s="24" t="s">
        <v>350</v>
      </c>
      <c r="AT770" s="24" t="s">
        <v>283</v>
      </c>
      <c r="AU770" s="24" t="s">
        <v>152</v>
      </c>
      <c r="AY770" s="24" t="s">
        <v>144</v>
      </c>
      <c r="BE770" s="203">
        <f>IF(N770="základní",J770,0)</f>
        <v>0</v>
      </c>
      <c r="BF770" s="203">
        <f>IF(N770="snížená",J770,0)</f>
        <v>0</v>
      </c>
      <c r="BG770" s="203">
        <f>IF(N770="zákl. přenesená",J770,0)</f>
        <v>0</v>
      </c>
      <c r="BH770" s="203">
        <f>IF(N770="sníž. přenesená",J770,0)</f>
        <v>0</v>
      </c>
      <c r="BI770" s="203">
        <f>IF(N770="nulová",J770,0)</f>
        <v>0</v>
      </c>
      <c r="BJ770" s="24" t="s">
        <v>152</v>
      </c>
      <c r="BK770" s="203">
        <f>ROUND(I770*H770,2)</f>
        <v>0</v>
      </c>
      <c r="BL770" s="24" t="s">
        <v>242</v>
      </c>
      <c r="BM770" s="24" t="s">
        <v>1031</v>
      </c>
    </row>
    <row r="771" spans="2:65" s="11" customFormat="1" ht="13.5">
      <c r="B771" s="207"/>
      <c r="C771" s="208"/>
      <c r="D771" s="204" t="s">
        <v>166</v>
      </c>
      <c r="E771" s="208"/>
      <c r="F771" s="210" t="s">
        <v>1032</v>
      </c>
      <c r="G771" s="208"/>
      <c r="H771" s="211">
        <v>43.816000000000003</v>
      </c>
      <c r="I771" s="212"/>
      <c r="J771" s="208"/>
      <c r="K771" s="208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166</v>
      </c>
      <c r="AU771" s="217" t="s">
        <v>152</v>
      </c>
      <c r="AV771" s="11" t="s">
        <v>152</v>
      </c>
      <c r="AW771" s="11" t="s">
        <v>6</v>
      </c>
      <c r="AX771" s="11" t="s">
        <v>80</v>
      </c>
      <c r="AY771" s="217" t="s">
        <v>144</v>
      </c>
    </row>
    <row r="772" spans="2:65" s="1" customFormat="1" ht="25.5" customHeight="1">
      <c r="B772" s="41"/>
      <c r="C772" s="192" t="s">
        <v>1033</v>
      </c>
      <c r="D772" s="192" t="s">
        <v>146</v>
      </c>
      <c r="E772" s="193" t="s">
        <v>1034</v>
      </c>
      <c r="F772" s="194" t="s">
        <v>1035</v>
      </c>
      <c r="G772" s="195" t="s">
        <v>163</v>
      </c>
      <c r="H772" s="196">
        <v>47.250999999999998</v>
      </c>
      <c r="I772" s="197"/>
      <c r="J772" s="198">
        <f>ROUND(I772*H772,2)</f>
        <v>0</v>
      </c>
      <c r="K772" s="194" t="s">
        <v>150</v>
      </c>
      <c r="L772" s="61"/>
      <c r="M772" s="199" t="s">
        <v>21</v>
      </c>
      <c r="N772" s="200" t="s">
        <v>44</v>
      </c>
      <c r="O772" s="42"/>
      <c r="P772" s="201">
        <f>O772*H772</f>
        <v>0</v>
      </c>
      <c r="Q772" s="201">
        <v>8.8000000000000003E-4</v>
      </c>
      <c r="R772" s="201">
        <f>Q772*H772</f>
        <v>4.1580880000000001E-2</v>
      </c>
      <c r="S772" s="201">
        <v>0</v>
      </c>
      <c r="T772" s="202">
        <f>S772*H772</f>
        <v>0</v>
      </c>
      <c r="AR772" s="24" t="s">
        <v>242</v>
      </c>
      <c r="AT772" s="24" t="s">
        <v>146</v>
      </c>
      <c r="AU772" s="24" t="s">
        <v>152</v>
      </c>
      <c r="AY772" s="24" t="s">
        <v>144</v>
      </c>
      <c r="BE772" s="203">
        <f>IF(N772="základní",J772,0)</f>
        <v>0</v>
      </c>
      <c r="BF772" s="203">
        <f>IF(N772="snížená",J772,0)</f>
        <v>0</v>
      </c>
      <c r="BG772" s="203">
        <f>IF(N772="zákl. přenesená",J772,0)</f>
        <v>0</v>
      </c>
      <c r="BH772" s="203">
        <f>IF(N772="sníž. přenesená",J772,0)</f>
        <v>0</v>
      </c>
      <c r="BI772" s="203">
        <f>IF(N772="nulová",J772,0)</f>
        <v>0</v>
      </c>
      <c r="BJ772" s="24" t="s">
        <v>152</v>
      </c>
      <c r="BK772" s="203">
        <f>ROUND(I772*H772,2)</f>
        <v>0</v>
      </c>
      <c r="BL772" s="24" t="s">
        <v>242</v>
      </c>
      <c r="BM772" s="24" t="s">
        <v>1036</v>
      </c>
    </row>
    <row r="773" spans="2:65" s="1" customFormat="1" ht="54">
      <c r="B773" s="41"/>
      <c r="C773" s="63"/>
      <c r="D773" s="204" t="s">
        <v>154</v>
      </c>
      <c r="E773" s="63"/>
      <c r="F773" s="205" t="s">
        <v>1037</v>
      </c>
      <c r="G773" s="63"/>
      <c r="H773" s="63"/>
      <c r="I773" s="163"/>
      <c r="J773" s="63"/>
      <c r="K773" s="63"/>
      <c r="L773" s="61"/>
      <c r="M773" s="206"/>
      <c r="N773" s="42"/>
      <c r="O773" s="42"/>
      <c r="P773" s="42"/>
      <c r="Q773" s="42"/>
      <c r="R773" s="42"/>
      <c r="S773" s="42"/>
      <c r="T773" s="78"/>
      <c r="AT773" s="24" t="s">
        <v>154</v>
      </c>
      <c r="AU773" s="24" t="s">
        <v>152</v>
      </c>
    </row>
    <row r="774" spans="2:65" s="11" customFormat="1" ht="13.5">
      <c r="B774" s="207"/>
      <c r="C774" s="208"/>
      <c r="D774" s="204" t="s">
        <v>166</v>
      </c>
      <c r="E774" s="209" t="s">
        <v>21</v>
      </c>
      <c r="F774" s="210" t="s">
        <v>1038</v>
      </c>
      <c r="G774" s="208"/>
      <c r="H774" s="211">
        <v>20.61</v>
      </c>
      <c r="I774" s="212"/>
      <c r="J774" s="208"/>
      <c r="K774" s="208"/>
      <c r="L774" s="213"/>
      <c r="M774" s="214"/>
      <c r="N774" s="215"/>
      <c r="O774" s="215"/>
      <c r="P774" s="215"/>
      <c r="Q774" s="215"/>
      <c r="R774" s="215"/>
      <c r="S774" s="215"/>
      <c r="T774" s="216"/>
      <c r="AT774" s="217" t="s">
        <v>166</v>
      </c>
      <c r="AU774" s="217" t="s">
        <v>152</v>
      </c>
      <c r="AV774" s="11" t="s">
        <v>152</v>
      </c>
      <c r="AW774" s="11" t="s">
        <v>35</v>
      </c>
      <c r="AX774" s="11" t="s">
        <v>72</v>
      </c>
      <c r="AY774" s="217" t="s">
        <v>144</v>
      </c>
    </row>
    <row r="775" spans="2:65" s="12" customFormat="1" ht="13.5">
      <c r="B775" s="218"/>
      <c r="C775" s="219"/>
      <c r="D775" s="204" t="s">
        <v>166</v>
      </c>
      <c r="E775" s="220" t="s">
        <v>21</v>
      </c>
      <c r="F775" s="221" t="s">
        <v>1024</v>
      </c>
      <c r="G775" s="219"/>
      <c r="H775" s="220" t="s">
        <v>21</v>
      </c>
      <c r="I775" s="222"/>
      <c r="J775" s="219"/>
      <c r="K775" s="219"/>
      <c r="L775" s="223"/>
      <c r="M775" s="224"/>
      <c r="N775" s="225"/>
      <c r="O775" s="225"/>
      <c r="P775" s="225"/>
      <c r="Q775" s="225"/>
      <c r="R775" s="225"/>
      <c r="S775" s="225"/>
      <c r="T775" s="226"/>
      <c r="AT775" s="227" t="s">
        <v>166</v>
      </c>
      <c r="AU775" s="227" t="s">
        <v>152</v>
      </c>
      <c r="AV775" s="12" t="s">
        <v>80</v>
      </c>
      <c r="AW775" s="12" t="s">
        <v>35</v>
      </c>
      <c r="AX775" s="12" t="s">
        <v>72</v>
      </c>
      <c r="AY775" s="227" t="s">
        <v>144</v>
      </c>
    </row>
    <row r="776" spans="2:65" s="11" customFormat="1" ht="13.5">
      <c r="B776" s="207"/>
      <c r="C776" s="208"/>
      <c r="D776" s="204" t="s">
        <v>166</v>
      </c>
      <c r="E776" s="209" t="s">
        <v>21</v>
      </c>
      <c r="F776" s="210" t="s">
        <v>1039</v>
      </c>
      <c r="G776" s="208"/>
      <c r="H776" s="211">
        <v>14.063000000000001</v>
      </c>
      <c r="I776" s="212"/>
      <c r="J776" s="208"/>
      <c r="K776" s="208"/>
      <c r="L776" s="213"/>
      <c r="M776" s="214"/>
      <c r="N776" s="215"/>
      <c r="O776" s="215"/>
      <c r="P776" s="215"/>
      <c r="Q776" s="215"/>
      <c r="R776" s="215"/>
      <c r="S776" s="215"/>
      <c r="T776" s="216"/>
      <c r="AT776" s="217" t="s">
        <v>166</v>
      </c>
      <c r="AU776" s="217" t="s">
        <v>152</v>
      </c>
      <c r="AV776" s="11" t="s">
        <v>152</v>
      </c>
      <c r="AW776" s="11" t="s">
        <v>35</v>
      </c>
      <c r="AX776" s="11" t="s">
        <v>72</v>
      </c>
      <c r="AY776" s="217" t="s">
        <v>144</v>
      </c>
    </row>
    <row r="777" spans="2:65" s="11" customFormat="1" ht="13.5">
      <c r="B777" s="207"/>
      <c r="C777" s="208"/>
      <c r="D777" s="204" t="s">
        <v>166</v>
      </c>
      <c r="E777" s="209" t="s">
        <v>21</v>
      </c>
      <c r="F777" s="210" t="s">
        <v>1040</v>
      </c>
      <c r="G777" s="208"/>
      <c r="H777" s="211">
        <v>12.577999999999999</v>
      </c>
      <c r="I777" s="212"/>
      <c r="J777" s="208"/>
      <c r="K777" s="208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166</v>
      </c>
      <c r="AU777" s="217" t="s">
        <v>152</v>
      </c>
      <c r="AV777" s="11" t="s">
        <v>152</v>
      </c>
      <c r="AW777" s="11" t="s">
        <v>35</v>
      </c>
      <c r="AX777" s="11" t="s">
        <v>72</v>
      </c>
      <c r="AY777" s="217" t="s">
        <v>144</v>
      </c>
    </row>
    <row r="778" spans="2:65" s="12" customFormat="1" ht="13.5">
      <c r="B778" s="218"/>
      <c r="C778" s="219"/>
      <c r="D778" s="204" t="s">
        <v>166</v>
      </c>
      <c r="E778" s="220" t="s">
        <v>21</v>
      </c>
      <c r="F778" s="221" t="s">
        <v>1027</v>
      </c>
      <c r="G778" s="219"/>
      <c r="H778" s="220" t="s">
        <v>21</v>
      </c>
      <c r="I778" s="222"/>
      <c r="J778" s="219"/>
      <c r="K778" s="219"/>
      <c r="L778" s="223"/>
      <c r="M778" s="224"/>
      <c r="N778" s="225"/>
      <c r="O778" s="225"/>
      <c r="P778" s="225"/>
      <c r="Q778" s="225"/>
      <c r="R778" s="225"/>
      <c r="S778" s="225"/>
      <c r="T778" s="226"/>
      <c r="AT778" s="227" t="s">
        <v>166</v>
      </c>
      <c r="AU778" s="227" t="s">
        <v>152</v>
      </c>
      <c r="AV778" s="12" t="s">
        <v>80</v>
      </c>
      <c r="AW778" s="12" t="s">
        <v>35</v>
      </c>
      <c r="AX778" s="12" t="s">
        <v>72</v>
      </c>
      <c r="AY778" s="227" t="s">
        <v>144</v>
      </c>
    </row>
    <row r="779" spans="2:65" s="13" customFormat="1" ht="13.5">
      <c r="B779" s="228"/>
      <c r="C779" s="229"/>
      <c r="D779" s="204" t="s">
        <v>166</v>
      </c>
      <c r="E779" s="230" t="s">
        <v>21</v>
      </c>
      <c r="F779" s="231" t="s">
        <v>169</v>
      </c>
      <c r="G779" s="229"/>
      <c r="H779" s="232">
        <v>47.250999999999998</v>
      </c>
      <c r="I779" s="233"/>
      <c r="J779" s="229"/>
      <c r="K779" s="229"/>
      <c r="L779" s="234"/>
      <c r="M779" s="235"/>
      <c r="N779" s="236"/>
      <c r="O779" s="236"/>
      <c r="P779" s="236"/>
      <c r="Q779" s="236"/>
      <c r="R779" s="236"/>
      <c r="S779" s="236"/>
      <c r="T779" s="237"/>
      <c r="AT779" s="238" t="s">
        <v>166</v>
      </c>
      <c r="AU779" s="238" t="s">
        <v>152</v>
      </c>
      <c r="AV779" s="13" t="s">
        <v>151</v>
      </c>
      <c r="AW779" s="13" t="s">
        <v>35</v>
      </c>
      <c r="AX779" s="13" t="s">
        <v>80</v>
      </c>
      <c r="AY779" s="238" t="s">
        <v>144</v>
      </c>
    </row>
    <row r="780" spans="2:65" s="1" customFormat="1" ht="25.5" customHeight="1">
      <c r="B780" s="41"/>
      <c r="C780" s="251" t="s">
        <v>1041</v>
      </c>
      <c r="D780" s="251" t="s">
        <v>283</v>
      </c>
      <c r="E780" s="252" t="s">
        <v>1042</v>
      </c>
      <c r="F780" s="253" t="s">
        <v>1043</v>
      </c>
      <c r="G780" s="254" t="s">
        <v>163</v>
      </c>
      <c r="H780" s="255">
        <v>54.338999999999999</v>
      </c>
      <c r="I780" s="256"/>
      <c r="J780" s="257">
        <f>ROUND(I780*H780,2)</f>
        <v>0</v>
      </c>
      <c r="K780" s="253" t="s">
        <v>150</v>
      </c>
      <c r="L780" s="258"/>
      <c r="M780" s="259" t="s">
        <v>21</v>
      </c>
      <c r="N780" s="260" t="s">
        <v>44</v>
      </c>
      <c r="O780" s="42"/>
      <c r="P780" s="201">
        <f>O780*H780</f>
        <v>0</v>
      </c>
      <c r="Q780" s="201">
        <v>5.1999999999999998E-3</v>
      </c>
      <c r="R780" s="201">
        <f>Q780*H780</f>
        <v>0.2825628</v>
      </c>
      <c r="S780" s="201">
        <v>0</v>
      </c>
      <c r="T780" s="202">
        <f>S780*H780</f>
        <v>0</v>
      </c>
      <c r="AR780" s="24" t="s">
        <v>350</v>
      </c>
      <c r="AT780" s="24" t="s">
        <v>283</v>
      </c>
      <c r="AU780" s="24" t="s">
        <v>152</v>
      </c>
      <c r="AY780" s="24" t="s">
        <v>144</v>
      </c>
      <c r="BE780" s="203">
        <f>IF(N780="základní",J780,0)</f>
        <v>0</v>
      </c>
      <c r="BF780" s="203">
        <f>IF(N780="snížená",J780,0)</f>
        <v>0</v>
      </c>
      <c r="BG780" s="203">
        <f>IF(N780="zákl. přenesená",J780,0)</f>
        <v>0</v>
      </c>
      <c r="BH780" s="203">
        <f>IF(N780="sníž. přenesená",J780,0)</f>
        <v>0</v>
      </c>
      <c r="BI780" s="203">
        <f>IF(N780="nulová",J780,0)</f>
        <v>0</v>
      </c>
      <c r="BJ780" s="24" t="s">
        <v>152</v>
      </c>
      <c r="BK780" s="203">
        <f>ROUND(I780*H780,2)</f>
        <v>0</v>
      </c>
      <c r="BL780" s="24" t="s">
        <v>242</v>
      </c>
      <c r="BM780" s="24" t="s">
        <v>1044</v>
      </c>
    </row>
    <row r="781" spans="2:65" s="11" customFormat="1" ht="13.5">
      <c r="B781" s="207"/>
      <c r="C781" s="208"/>
      <c r="D781" s="204" t="s">
        <v>166</v>
      </c>
      <c r="E781" s="208"/>
      <c r="F781" s="210" t="s">
        <v>1045</v>
      </c>
      <c r="G781" s="208"/>
      <c r="H781" s="211">
        <v>54.338999999999999</v>
      </c>
      <c r="I781" s="212"/>
      <c r="J781" s="208"/>
      <c r="K781" s="208"/>
      <c r="L781" s="213"/>
      <c r="M781" s="214"/>
      <c r="N781" s="215"/>
      <c r="O781" s="215"/>
      <c r="P781" s="215"/>
      <c r="Q781" s="215"/>
      <c r="R781" s="215"/>
      <c r="S781" s="215"/>
      <c r="T781" s="216"/>
      <c r="AT781" s="217" t="s">
        <v>166</v>
      </c>
      <c r="AU781" s="217" t="s">
        <v>152</v>
      </c>
      <c r="AV781" s="11" t="s">
        <v>152</v>
      </c>
      <c r="AW781" s="11" t="s">
        <v>6</v>
      </c>
      <c r="AX781" s="11" t="s">
        <v>80</v>
      </c>
      <c r="AY781" s="217" t="s">
        <v>144</v>
      </c>
    </row>
    <row r="782" spans="2:65" s="1" customFormat="1" ht="25.5" customHeight="1">
      <c r="B782" s="41"/>
      <c r="C782" s="192" t="s">
        <v>1046</v>
      </c>
      <c r="D782" s="192" t="s">
        <v>146</v>
      </c>
      <c r="E782" s="193" t="s">
        <v>1047</v>
      </c>
      <c r="F782" s="194" t="s">
        <v>1048</v>
      </c>
      <c r="G782" s="195" t="s">
        <v>163</v>
      </c>
      <c r="H782" s="196">
        <v>38.100999999999999</v>
      </c>
      <c r="I782" s="197"/>
      <c r="J782" s="198">
        <f>ROUND(I782*H782,2)</f>
        <v>0</v>
      </c>
      <c r="K782" s="194" t="s">
        <v>150</v>
      </c>
      <c r="L782" s="61"/>
      <c r="M782" s="199" t="s">
        <v>21</v>
      </c>
      <c r="N782" s="200" t="s">
        <v>44</v>
      </c>
      <c r="O782" s="42"/>
      <c r="P782" s="201">
        <f>O782*H782</f>
        <v>0</v>
      </c>
      <c r="Q782" s="201">
        <v>3.6000000000000002E-4</v>
      </c>
      <c r="R782" s="201">
        <f>Q782*H782</f>
        <v>1.371636E-2</v>
      </c>
      <c r="S782" s="201">
        <v>0</v>
      </c>
      <c r="T782" s="202">
        <f>S782*H782</f>
        <v>0</v>
      </c>
      <c r="AR782" s="24" t="s">
        <v>242</v>
      </c>
      <c r="AT782" s="24" t="s">
        <v>146</v>
      </c>
      <c r="AU782" s="24" t="s">
        <v>152</v>
      </c>
      <c r="AY782" s="24" t="s">
        <v>144</v>
      </c>
      <c r="BE782" s="203">
        <f>IF(N782="základní",J782,0)</f>
        <v>0</v>
      </c>
      <c r="BF782" s="203">
        <f>IF(N782="snížená",J782,0)</f>
        <v>0</v>
      </c>
      <c r="BG782" s="203">
        <f>IF(N782="zákl. přenesená",J782,0)</f>
        <v>0</v>
      </c>
      <c r="BH782" s="203">
        <f>IF(N782="sníž. přenesená",J782,0)</f>
        <v>0</v>
      </c>
      <c r="BI782" s="203">
        <f>IF(N782="nulová",J782,0)</f>
        <v>0</v>
      </c>
      <c r="BJ782" s="24" t="s">
        <v>152</v>
      </c>
      <c r="BK782" s="203">
        <f>ROUND(I782*H782,2)</f>
        <v>0</v>
      </c>
      <c r="BL782" s="24" t="s">
        <v>242</v>
      </c>
      <c r="BM782" s="24" t="s">
        <v>1049</v>
      </c>
    </row>
    <row r="783" spans="2:65" s="1" customFormat="1" ht="54">
      <c r="B783" s="41"/>
      <c r="C783" s="63"/>
      <c r="D783" s="204" t="s">
        <v>154</v>
      </c>
      <c r="E783" s="63"/>
      <c r="F783" s="205" t="s">
        <v>1037</v>
      </c>
      <c r="G783" s="63"/>
      <c r="H783" s="63"/>
      <c r="I783" s="163"/>
      <c r="J783" s="63"/>
      <c r="K783" s="63"/>
      <c r="L783" s="61"/>
      <c r="M783" s="206"/>
      <c r="N783" s="42"/>
      <c r="O783" s="42"/>
      <c r="P783" s="42"/>
      <c r="Q783" s="42"/>
      <c r="R783" s="42"/>
      <c r="S783" s="42"/>
      <c r="T783" s="78"/>
      <c r="AT783" s="24" t="s">
        <v>154</v>
      </c>
      <c r="AU783" s="24" t="s">
        <v>152</v>
      </c>
    </row>
    <row r="784" spans="2:65" s="11" customFormat="1" ht="13.5">
      <c r="B784" s="207"/>
      <c r="C784" s="208"/>
      <c r="D784" s="204" t="s">
        <v>166</v>
      </c>
      <c r="E784" s="209" t="s">
        <v>21</v>
      </c>
      <c r="F784" s="210" t="s">
        <v>1014</v>
      </c>
      <c r="G784" s="208"/>
      <c r="H784" s="211">
        <v>38.100999999999999</v>
      </c>
      <c r="I784" s="212"/>
      <c r="J784" s="208"/>
      <c r="K784" s="208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166</v>
      </c>
      <c r="AU784" s="217" t="s">
        <v>152</v>
      </c>
      <c r="AV784" s="11" t="s">
        <v>152</v>
      </c>
      <c r="AW784" s="11" t="s">
        <v>35</v>
      </c>
      <c r="AX784" s="11" t="s">
        <v>72</v>
      </c>
      <c r="AY784" s="217" t="s">
        <v>144</v>
      </c>
    </row>
    <row r="785" spans="2:65" s="13" customFormat="1" ht="13.5">
      <c r="B785" s="228"/>
      <c r="C785" s="229"/>
      <c r="D785" s="204" t="s">
        <v>166</v>
      </c>
      <c r="E785" s="230" t="s">
        <v>21</v>
      </c>
      <c r="F785" s="231" t="s">
        <v>169</v>
      </c>
      <c r="G785" s="229"/>
      <c r="H785" s="232">
        <v>38.100999999999999</v>
      </c>
      <c r="I785" s="233"/>
      <c r="J785" s="229"/>
      <c r="K785" s="229"/>
      <c r="L785" s="234"/>
      <c r="M785" s="235"/>
      <c r="N785" s="236"/>
      <c r="O785" s="236"/>
      <c r="P785" s="236"/>
      <c r="Q785" s="236"/>
      <c r="R785" s="236"/>
      <c r="S785" s="236"/>
      <c r="T785" s="237"/>
      <c r="AT785" s="238" t="s">
        <v>166</v>
      </c>
      <c r="AU785" s="238" t="s">
        <v>152</v>
      </c>
      <c r="AV785" s="13" t="s">
        <v>151</v>
      </c>
      <c r="AW785" s="13" t="s">
        <v>35</v>
      </c>
      <c r="AX785" s="13" t="s">
        <v>80</v>
      </c>
      <c r="AY785" s="238" t="s">
        <v>144</v>
      </c>
    </row>
    <row r="786" spans="2:65" s="1" customFormat="1" ht="16.5" customHeight="1">
      <c r="B786" s="41"/>
      <c r="C786" s="251" t="s">
        <v>1050</v>
      </c>
      <c r="D786" s="251" t="s">
        <v>283</v>
      </c>
      <c r="E786" s="252" t="s">
        <v>1051</v>
      </c>
      <c r="F786" s="253" t="s">
        <v>1052</v>
      </c>
      <c r="G786" s="254" t="s">
        <v>163</v>
      </c>
      <c r="H786" s="255">
        <v>43.816000000000003</v>
      </c>
      <c r="I786" s="256"/>
      <c r="J786" s="257">
        <f>ROUND(I786*H786,2)</f>
        <v>0</v>
      </c>
      <c r="K786" s="253" t="s">
        <v>150</v>
      </c>
      <c r="L786" s="258"/>
      <c r="M786" s="259" t="s">
        <v>21</v>
      </c>
      <c r="N786" s="260" t="s">
        <v>44</v>
      </c>
      <c r="O786" s="42"/>
      <c r="P786" s="201">
        <f>O786*H786</f>
        <v>0</v>
      </c>
      <c r="Q786" s="201">
        <v>4.1999999999999997E-3</v>
      </c>
      <c r="R786" s="201">
        <f>Q786*H786</f>
        <v>0.1840272</v>
      </c>
      <c r="S786" s="201">
        <v>0</v>
      </c>
      <c r="T786" s="202">
        <f>S786*H786</f>
        <v>0</v>
      </c>
      <c r="AR786" s="24" t="s">
        <v>350</v>
      </c>
      <c r="AT786" s="24" t="s">
        <v>283</v>
      </c>
      <c r="AU786" s="24" t="s">
        <v>152</v>
      </c>
      <c r="AY786" s="24" t="s">
        <v>144</v>
      </c>
      <c r="BE786" s="203">
        <f>IF(N786="základní",J786,0)</f>
        <v>0</v>
      </c>
      <c r="BF786" s="203">
        <f>IF(N786="snížená",J786,0)</f>
        <v>0</v>
      </c>
      <c r="BG786" s="203">
        <f>IF(N786="zákl. přenesená",J786,0)</f>
        <v>0</v>
      </c>
      <c r="BH786" s="203">
        <f>IF(N786="sníž. přenesená",J786,0)</f>
        <v>0</v>
      </c>
      <c r="BI786" s="203">
        <f>IF(N786="nulová",J786,0)</f>
        <v>0</v>
      </c>
      <c r="BJ786" s="24" t="s">
        <v>152</v>
      </c>
      <c r="BK786" s="203">
        <f>ROUND(I786*H786,2)</f>
        <v>0</v>
      </c>
      <c r="BL786" s="24" t="s">
        <v>242</v>
      </c>
      <c r="BM786" s="24" t="s">
        <v>1053</v>
      </c>
    </row>
    <row r="787" spans="2:65" s="11" customFormat="1" ht="13.5">
      <c r="B787" s="207"/>
      <c r="C787" s="208"/>
      <c r="D787" s="204" t="s">
        <v>166</v>
      </c>
      <c r="E787" s="208"/>
      <c r="F787" s="210" t="s">
        <v>1032</v>
      </c>
      <c r="G787" s="208"/>
      <c r="H787" s="211">
        <v>43.816000000000003</v>
      </c>
      <c r="I787" s="212"/>
      <c r="J787" s="208"/>
      <c r="K787" s="208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166</v>
      </c>
      <c r="AU787" s="217" t="s">
        <v>152</v>
      </c>
      <c r="AV787" s="11" t="s">
        <v>152</v>
      </c>
      <c r="AW787" s="11" t="s">
        <v>6</v>
      </c>
      <c r="AX787" s="11" t="s">
        <v>80</v>
      </c>
      <c r="AY787" s="217" t="s">
        <v>144</v>
      </c>
    </row>
    <row r="788" spans="2:65" s="10" customFormat="1" ht="29.85" customHeight="1">
      <c r="B788" s="176"/>
      <c r="C788" s="177"/>
      <c r="D788" s="178" t="s">
        <v>71</v>
      </c>
      <c r="E788" s="190" t="s">
        <v>1054</v>
      </c>
      <c r="F788" s="190" t="s">
        <v>1055</v>
      </c>
      <c r="G788" s="177"/>
      <c r="H788" s="177"/>
      <c r="I788" s="180"/>
      <c r="J788" s="191">
        <f>BK788</f>
        <v>0</v>
      </c>
      <c r="K788" s="177"/>
      <c r="L788" s="182"/>
      <c r="M788" s="183"/>
      <c r="N788" s="184"/>
      <c r="O788" s="184"/>
      <c r="P788" s="185">
        <f>SUM(P789:P821)</f>
        <v>0</v>
      </c>
      <c r="Q788" s="184"/>
      <c r="R788" s="185">
        <f>SUM(R789:R821)</f>
        <v>0.38783588000000002</v>
      </c>
      <c r="S788" s="184"/>
      <c r="T788" s="186">
        <f>SUM(T789:T821)</f>
        <v>0</v>
      </c>
      <c r="AR788" s="187" t="s">
        <v>152</v>
      </c>
      <c r="AT788" s="188" t="s">
        <v>71</v>
      </c>
      <c r="AU788" s="188" t="s">
        <v>80</v>
      </c>
      <c r="AY788" s="187" t="s">
        <v>144</v>
      </c>
      <c r="BK788" s="189">
        <f>SUM(BK789:BK821)</f>
        <v>0</v>
      </c>
    </row>
    <row r="789" spans="2:65" s="1" customFormat="1" ht="25.5" customHeight="1">
      <c r="B789" s="41"/>
      <c r="C789" s="192" t="s">
        <v>1056</v>
      </c>
      <c r="D789" s="192" t="s">
        <v>146</v>
      </c>
      <c r="E789" s="193" t="s">
        <v>1057</v>
      </c>
      <c r="F789" s="194" t="s">
        <v>1058</v>
      </c>
      <c r="G789" s="195" t="s">
        <v>163</v>
      </c>
      <c r="H789" s="196">
        <v>9.4499999999999993</v>
      </c>
      <c r="I789" s="197"/>
      <c r="J789" s="198">
        <f>ROUND(I789*H789,2)</f>
        <v>0</v>
      </c>
      <c r="K789" s="194" t="s">
        <v>150</v>
      </c>
      <c r="L789" s="61"/>
      <c r="M789" s="199" t="s">
        <v>21</v>
      </c>
      <c r="N789" s="200" t="s">
        <v>44</v>
      </c>
      <c r="O789" s="42"/>
      <c r="P789" s="201">
        <f>O789*H789</f>
        <v>0</v>
      </c>
      <c r="Q789" s="201">
        <v>0</v>
      </c>
      <c r="R789" s="201">
        <f>Q789*H789</f>
        <v>0</v>
      </c>
      <c r="S789" s="201">
        <v>0</v>
      </c>
      <c r="T789" s="202">
        <f>S789*H789</f>
        <v>0</v>
      </c>
      <c r="AR789" s="24" t="s">
        <v>242</v>
      </c>
      <c r="AT789" s="24" t="s">
        <v>146</v>
      </c>
      <c r="AU789" s="24" t="s">
        <v>152</v>
      </c>
      <c r="AY789" s="24" t="s">
        <v>144</v>
      </c>
      <c r="BE789" s="203">
        <f>IF(N789="základní",J789,0)</f>
        <v>0</v>
      </c>
      <c r="BF789" s="203">
        <f>IF(N789="snížená",J789,0)</f>
        <v>0</v>
      </c>
      <c r="BG789" s="203">
        <f>IF(N789="zákl. přenesená",J789,0)</f>
        <v>0</v>
      </c>
      <c r="BH789" s="203">
        <f>IF(N789="sníž. přenesená",J789,0)</f>
        <v>0</v>
      </c>
      <c r="BI789" s="203">
        <f>IF(N789="nulová",J789,0)</f>
        <v>0</v>
      </c>
      <c r="BJ789" s="24" t="s">
        <v>152</v>
      </c>
      <c r="BK789" s="203">
        <f>ROUND(I789*H789,2)</f>
        <v>0</v>
      </c>
      <c r="BL789" s="24" t="s">
        <v>242</v>
      </c>
      <c r="BM789" s="24" t="s">
        <v>1059</v>
      </c>
    </row>
    <row r="790" spans="2:65" s="1" customFormat="1" ht="54">
      <c r="B790" s="41"/>
      <c r="C790" s="63"/>
      <c r="D790" s="204" t="s">
        <v>154</v>
      </c>
      <c r="E790" s="63"/>
      <c r="F790" s="205" t="s">
        <v>1060</v>
      </c>
      <c r="G790" s="63"/>
      <c r="H790" s="63"/>
      <c r="I790" s="163"/>
      <c r="J790" s="63"/>
      <c r="K790" s="63"/>
      <c r="L790" s="61"/>
      <c r="M790" s="206"/>
      <c r="N790" s="42"/>
      <c r="O790" s="42"/>
      <c r="P790" s="42"/>
      <c r="Q790" s="42"/>
      <c r="R790" s="42"/>
      <c r="S790" s="42"/>
      <c r="T790" s="78"/>
      <c r="AT790" s="24" t="s">
        <v>154</v>
      </c>
      <c r="AU790" s="24" t="s">
        <v>152</v>
      </c>
    </row>
    <row r="791" spans="2:65" s="11" customFormat="1" ht="13.5">
      <c r="B791" s="207"/>
      <c r="C791" s="208"/>
      <c r="D791" s="204" t="s">
        <v>166</v>
      </c>
      <c r="E791" s="209" t="s">
        <v>21</v>
      </c>
      <c r="F791" s="210" t="s">
        <v>578</v>
      </c>
      <c r="G791" s="208"/>
      <c r="H791" s="211">
        <v>9.4499999999999993</v>
      </c>
      <c r="I791" s="212"/>
      <c r="J791" s="208"/>
      <c r="K791" s="208"/>
      <c r="L791" s="213"/>
      <c r="M791" s="214"/>
      <c r="N791" s="215"/>
      <c r="O791" s="215"/>
      <c r="P791" s="215"/>
      <c r="Q791" s="215"/>
      <c r="R791" s="215"/>
      <c r="S791" s="215"/>
      <c r="T791" s="216"/>
      <c r="AT791" s="217" t="s">
        <v>166</v>
      </c>
      <c r="AU791" s="217" t="s">
        <v>152</v>
      </c>
      <c r="AV791" s="11" t="s">
        <v>152</v>
      </c>
      <c r="AW791" s="11" t="s">
        <v>35</v>
      </c>
      <c r="AX791" s="11" t="s">
        <v>72</v>
      </c>
      <c r="AY791" s="217" t="s">
        <v>144</v>
      </c>
    </row>
    <row r="792" spans="2:65" s="12" customFormat="1" ht="13.5">
      <c r="B792" s="218"/>
      <c r="C792" s="219"/>
      <c r="D792" s="204" t="s">
        <v>166</v>
      </c>
      <c r="E792" s="220" t="s">
        <v>21</v>
      </c>
      <c r="F792" s="221" t="s">
        <v>1061</v>
      </c>
      <c r="G792" s="219"/>
      <c r="H792" s="220" t="s">
        <v>21</v>
      </c>
      <c r="I792" s="222"/>
      <c r="J792" s="219"/>
      <c r="K792" s="219"/>
      <c r="L792" s="223"/>
      <c r="M792" s="224"/>
      <c r="N792" s="225"/>
      <c r="O792" s="225"/>
      <c r="P792" s="225"/>
      <c r="Q792" s="225"/>
      <c r="R792" s="225"/>
      <c r="S792" s="225"/>
      <c r="T792" s="226"/>
      <c r="AT792" s="227" t="s">
        <v>166</v>
      </c>
      <c r="AU792" s="227" t="s">
        <v>152</v>
      </c>
      <c r="AV792" s="12" t="s">
        <v>80</v>
      </c>
      <c r="AW792" s="12" t="s">
        <v>35</v>
      </c>
      <c r="AX792" s="12" t="s">
        <v>72</v>
      </c>
      <c r="AY792" s="227" t="s">
        <v>144</v>
      </c>
    </row>
    <row r="793" spans="2:65" s="13" customFormat="1" ht="13.5">
      <c r="B793" s="228"/>
      <c r="C793" s="229"/>
      <c r="D793" s="204" t="s">
        <v>166</v>
      </c>
      <c r="E793" s="230" t="s">
        <v>21</v>
      </c>
      <c r="F793" s="231" t="s">
        <v>169</v>
      </c>
      <c r="G793" s="229"/>
      <c r="H793" s="232">
        <v>9.4499999999999993</v>
      </c>
      <c r="I793" s="233"/>
      <c r="J793" s="229"/>
      <c r="K793" s="229"/>
      <c r="L793" s="234"/>
      <c r="M793" s="235"/>
      <c r="N793" s="236"/>
      <c r="O793" s="236"/>
      <c r="P793" s="236"/>
      <c r="Q793" s="236"/>
      <c r="R793" s="236"/>
      <c r="S793" s="236"/>
      <c r="T793" s="237"/>
      <c r="AT793" s="238" t="s">
        <v>166</v>
      </c>
      <c r="AU793" s="238" t="s">
        <v>152</v>
      </c>
      <c r="AV793" s="13" t="s">
        <v>151</v>
      </c>
      <c r="AW793" s="13" t="s">
        <v>35</v>
      </c>
      <c r="AX793" s="13" t="s">
        <v>80</v>
      </c>
      <c r="AY793" s="238" t="s">
        <v>144</v>
      </c>
    </row>
    <row r="794" spans="2:65" s="1" customFormat="1" ht="16.5" customHeight="1">
      <c r="B794" s="41"/>
      <c r="C794" s="251" t="s">
        <v>1062</v>
      </c>
      <c r="D794" s="251" t="s">
        <v>283</v>
      </c>
      <c r="E794" s="252" t="s">
        <v>1063</v>
      </c>
      <c r="F794" s="253" t="s">
        <v>1064</v>
      </c>
      <c r="G794" s="254" t="s">
        <v>163</v>
      </c>
      <c r="H794" s="255">
        <v>9.6389999999999993</v>
      </c>
      <c r="I794" s="256"/>
      <c r="J794" s="257">
        <f>ROUND(I794*H794,2)</f>
        <v>0</v>
      </c>
      <c r="K794" s="253" t="s">
        <v>150</v>
      </c>
      <c r="L794" s="258"/>
      <c r="M794" s="259" t="s">
        <v>21</v>
      </c>
      <c r="N794" s="260" t="s">
        <v>44</v>
      </c>
      <c r="O794" s="42"/>
      <c r="P794" s="201">
        <f>O794*H794</f>
        <v>0</v>
      </c>
      <c r="Q794" s="201">
        <v>4.6000000000000001E-4</v>
      </c>
      <c r="R794" s="201">
        <f>Q794*H794</f>
        <v>4.4339399999999999E-3</v>
      </c>
      <c r="S794" s="201">
        <v>0</v>
      </c>
      <c r="T794" s="202">
        <f>S794*H794</f>
        <v>0</v>
      </c>
      <c r="AR794" s="24" t="s">
        <v>350</v>
      </c>
      <c r="AT794" s="24" t="s">
        <v>283</v>
      </c>
      <c r="AU794" s="24" t="s">
        <v>152</v>
      </c>
      <c r="AY794" s="24" t="s">
        <v>144</v>
      </c>
      <c r="BE794" s="203">
        <f>IF(N794="základní",J794,0)</f>
        <v>0</v>
      </c>
      <c r="BF794" s="203">
        <f>IF(N794="snížená",J794,0)</f>
        <v>0</v>
      </c>
      <c r="BG794" s="203">
        <f>IF(N794="zákl. přenesená",J794,0)</f>
        <v>0</v>
      </c>
      <c r="BH794" s="203">
        <f>IF(N794="sníž. přenesená",J794,0)</f>
        <v>0</v>
      </c>
      <c r="BI794" s="203">
        <f>IF(N794="nulová",J794,0)</f>
        <v>0</v>
      </c>
      <c r="BJ794" s="24" t="s">
        <v>152</v>
      </c>
      <c r="BK794" s="203">
        <f>ROUND(I794*H794,2)</f>
        <v>0</v>
      </c>
      <c r="BL794" s="24" t="s">
        <v>242</v>
      </c>
      <c r="BM794" s="24" t="s">
        <v>1065</v>
      </c>
    </row>
    <row r="795" spans="2:65" s="11" customFormat="1" ht="13.5">
      <c r="B795" s="207"/>
      <c r="C795" s="208"/>
      <c r="D795" s="204" t="s">
        <v>166</v>
      </c>
      <c r="E795" s="208"/>
      <c r="F795" s="210" t="s">
        <v>1066</v>
      </c>
      <c r="G795" s="208"/>
      <c r="H795" s="211">
        <v>9.6389999999999993</v>
      </c>
      <c r="I795" s="212"/>
      <c r="J795" s="208"/>
      <c r="K795" s="208"/>
      <c r="L795" s="213"/>
      <c r="M795" s="214"/>
      <c r="N795" s="215"/>
      <c r="O795" s="215"/>
      <c r="P795" s="215"/>
      <c r="Q795" s="215"/>
      <c r="R795" s="215"/>
      <c r="S795" s="215"/>
      <c r="T795" s="216"/>
      <c r="AT795" s="217" t="s">
        <v>166</v>
      </c>
      <c r="AU795" s="217" t="s">
        <v>152</v>
      </c>
      <c r="AV795" s="11" t="s">
        <v>152</v>
      </c>
      <c r="AW795" s="11" t="s">
        <v>6</v>
      </c>
      <c r="AX795" s="11" t="s">
        <v>80</v>
      </c>
      <c r="AY795" s="217" t="s">
        <v>144</v>
      </c>
    </row>
    <row r="796" spans="2:65" s="1" customFormat="1" ht="25.5" customHeight="1">
      <c r="B796" s="41"/>
      <c r="C796" s="192" t="s">
        <v>1067</v>
      </c>
      <c r="D796" s="192" t="s">
        <v>146</v>
      </c>
      <c r="E796" s="193" t="s">
        <v>1057</v>
      </c>
      <c r="F796" s="194" t="s">
        <v>1058</v>
      </c>
      <c r="G796" s="195" t="s">
        <v>163</v>
      </c>
      <c r="H796" s="196">
        <v>32</v>
      </c>
      <c r="I796" s="197"/>
      <c r="J796" s="198">
        <f>ROUND(I796*H796,2)</f>
        <v>0</v>
      </c>
      <c r="K796" s="194" t="s">
        <v>150</v>
      </c>
      <c r="L796" s="61"/>
      <c r="M796" s="199" t="s">
        <v>21</v>
      </c>
      <c r="N796" s="200" t="s">
        <v>44</v>
      </c>
      <c r="O796" s="42"/>
      <c r="P796" s="201">
        <f>O796*H796</f>
        <v>0</v>
      </c>
      <c r="Q796" s="201">
        <v>0</v>
      </c>
      <c r="R796" s="201">
        <f>Q796*H796</f>
        <v>0</v>
      </c>
      <c r="S796" s="201">
        <v>0</v>
      </c>
      <c r="T796" s="202">
        <f>S796*H796</f>
        <v>0</v>
      </c>
      <c r="AR796" s="24" t="s">
        <v>242</v>
      </c>
      <c r="AT796" s="24" t="s">
        <v>146</v>
      </c>
      <c r="AU796" s="24" t="s">
        <v>152</v>
      </c>
      <c r="AY796" s="24" t="s">
        <v>144</v>
      </c>
      <c r="BE796" s="203">
        <f>IF(N796="základní",J796,0)</f>
        <v>0</v>
      </c>
      <c r="BF796" s="203">
        <f>IF(N796="snížená",J796,0)</f>
        <v>0</v>
      </c>
      <c r="BG796" s="203">
        <f>IF(N796="zákl. přenesená",J796,0)</f>
        <v>0</v>
      </c>
      <c r="BH796" s="203">
        <f>IF(N796="sníž. přenesená",J796,0)</f>
        <v>0</v>
      </c>
      <c r="BI796" s="203">
        <f>IF(N796="nulová",J796,0)</f>
        <v>0</v>
      </c>
      <c r="BJ796" s="24" t="s">
        <v>152</v>
      </c>
      <c r="BK796" s="203">
        <f>ROUND(I796*H796,2)</f>
        <v>0</v>
      </c>
      <c r="BL796" s="24" t="s">
        <v>242</v>
      </c>
      <c r="BM796" s="24" t="s">
        <v>1068</v>
      </c>
    </row>
    <row r="797" spans="2:65" s="1" customFormat="1" ht="54">
      <c r="B797" s="41"/>
      <c r="C797" s="63"/>
      <c r="D797" s="204" t="s">
        <v>154</v>
      </c>
      <c r="E797" s="63"/>
      <c r="F797" s="205" t="s">
        <v>1060</v>
      </c>
      <c r="G797" s="63"/>
      <c r="H797" s="63"/>
      <c r="I797" s="163"/>
      <c r="J797" s="63"/>
      <c r="K797" s="63"/>
      <c r="L797" s="61"/>
      <c r="M797" s="206"/>
      <c r="N797" s="42"/>
      <c r="O797" s="42"/>
      <c r="P797" s="42"/>
      <c r="Q797" s="42"/>
      <c r="R797" s="42"/>
      <c r="S797" s="42"/>
      <c r="T797" s="78"/>
      <c r="AT797" s="24" t="s">
        <v>154</v>
      </c>
      <c r="AU797" s="24" t="s">
        <v>152</v>
      </c>
    </row>
    <row r="798" spans="2:65" s="11" customFormat="1" ht="13.5">
      <c r="B798" s="207"/>
      <c r="C798" s="208"/>
      <c r="D798" s="204" t="s">
        <v>166</v>
      </c>
      <c r="E798" s="209" t="s">
        <v>21</v>
      </c>
      <c r="F798" s="210" t="s">
        <v>577</v>
      </c>
      <c r="G798" s="208"/>
      <c r="H798" s="211">
        <v>22.55</v>
      </c>
      <c r="I798" s="212"/>
      <c r="J798" s="208"/>
      <c r="K798" s="208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166</v>
      </c>
      <c r="AU798" s="217" t="s">
        <v>152</v>
      </c>
      <c r="AV798" s="11" t="s">
        <v>152</v>
      </c>
      <c r="AW798" s="11" t="s">
        <v>35</v>
      </c>
      <c r="AX798" s="11" t="s">
        <v>72</v>
      </c>
      <c r="AY798" s="217" t="s">
        <v>144</v>
      </c>
    </row>
    <row r="799" spans="2:65" s="12" customFormat="1" ht="13.5">
      <c r="B799" s="218"/>
      <c r="C799" s="219"/>
      <c r="D799" s="204" t="s">
        <v>166</v>
      </c>
      <c r="E799" s="220" t="s">
        <v>21</v>
      </c>
      <c r="F799" s="221" t="s">
        <v>1069</v>
      </c>
      <c r="G799" s="219"/>
      <c r="H799" s="220" t="s">
        <v>21</v>
      </c>
      <c r="I799" s="222"/>
      <c r="J799" s="219"/>
      <c r="K799" s="219"/>
      <c r="L799" s="223"/>
      <c r="M799" s="224"/>
      <c r="N799" s="225"/>
      <c r="O799" s="225"/>
      <c r="P799" s="225"/>
      <c r="Q799" s="225"/>
      <c r="R799" s="225"/>
      <c r="S799" s="225"/>
      <c r="T799" s="226"/>
      <c r="AT799" s="227" t="s">
        <v>166</v>
      </c>
      <c r="AU799" s="227" t="s">
        <v>152</v>
      </c>
      <c r="AV799" s="12" t="s">
        <v>80</v>
      </c>
      <c r="AW799" s="12" t="s">
        <v>35</v>
      </c>
      <c r="AX799" s="12" t="s">
        <v>72</v>
      </c>
      <c r="AY799" s="227" t="s">
        <v>144</v>
      </c>
    </row>
    <row r="800" spans="2:65" s="11" customFormat="1" ht="13.5">
      <c r="B800" s="207"/>
      <c r="C800" s="208"/>
      <c r="D800" s="204" t="s">
        <v>166</v>
      </c>
      <c r="E800" s="209" t="s">
        <v>21</v>
      </c>
      <c r="F800" s="210" t="s">
        <v>578</v>
      </c>
      <c r="G800" s="208"/>
      <c r="H800" s="211">
        <v>9.4499999999999993</v>
      </c>
      <c r="I800" s="212"/>
      <c r="J800" s="208"/>
      <c r="K800" s="208"/>
      <c r="L800" s="213"/>
      <c r="M800" s="214"/>
      <c r="N800" s="215"/>
      <c r="O800" s="215"/>
      <c r="P800" s="215"/>
      <c r="Q800" s="215"/>
      <c r="R800" s="215"/>
      <c r="S800" s="215"/>
      <c r="T800" s="216"/>
      <c r="AT800" s="217" t="s">
        <v>166</v>
      </c>
      <c r="AU800" s="217" t="s">
        <v>152</v>
      </c>
      <c r="AV800" s="11" t="s">
        <v>152</v>
      </c>
      <c r="AW800" s="11" t="s">
        <v>35</v>
      </c>
      <c r="AX800" s="11" t="s">
        <v>72</v>
      </c>
      <c r="AY800" s="217" t="s">
        <v>144</v>
      </c>
    </row>
    <row r="801" spans="2:65" s="12" customFormat="1" ht="13.5">
      <c r="B801" s="218"/>
      <c r="C801" s="219"/>
      <c r="D801" s="204" t="s">
        <v>166</v>
      </c>
      <c r="E801" s="220" t="s">
        <v>21</v>
      </c>
      <c r="F801" s="221" t="s">
        <v>1070</v>
      </c>
      <c r="G801" s="219"/>
      <c r="H801" s="220" t="s">
        <v>21</v>
      </c>
      <c r="I801" s="222"/>
      <c r="J801" s="219"/>
      <c r="K801" s="219"/>
      <c r="L801" s="223"/>
      <c r="M801" s="224"/>
      <c r="N801" s="225"/>
      <c r="O801" s="225"/>
      <c r="P801" s="225"/>
      <c r="Q801" s="225"/>
      <c r="R801" s="225"/>
      <c r="S801" s="225"/>
      <c r="T801" s="226"/>
      <c r="AT801" s="227" t="s">
        <v>166</v>
      </c>
      <c r="AU801" s="227" t="s">
        <v>152</v>
      </c>
      <c r="AV801" s="12" t="s">
        <v>80</v>
      </c>
      <c r="AW801" s="12" t="s">
        <v>35</v>
      </c>
      <c r="AX801" s="12" t="s">
        <v>72</v>
      </c>
      <c r="AY801" s="227" t="s">
        <v>144</v>
      </c>
    </row>
    <row r="802" spans="2:65" s="13" customFormat="1" ht="13.5">
      <c r="B802" s="228"/>
      <c r="C802" s="229"/>
      <c r="D802" s="204" t="s">
        <v>166</v>
      </c>
      <c r="E802" s="230" t="s">
        <v>21</v>
      </c>
      <c r="F802" s="231" t="s">
        <v>169</v>
      </c>
      <c r="G802" s="229"/>
      <c r="H802" s="232">
        <v>32</v>
      </c>
      <c r="I802" s="233"/>
      <c r="J802" s="229"/>
      <c r="K802" s="229"/>
      <c r="L802" s="234"/>
      <c r="M802" s="235"/>
      <c r="N802" s="236"/>
      <c r="O802" s="236"/>
      <c r="P802" s="236"/>
      <c r="Q802" s="236"/>
      <c r="R802" s="236"/>
      <c r="S802" s="236"/>
      <c r="T802" s="237"/>
      <c r="AT802" s="238" t="s">
        <v>166</v>
      </c>
      <c r="AU802" s="238" t="s">
        <v>152</v>
      </c>
      <c r="AV802" s="13" t="s">
        <v>151</v>
      </c>
      <c r="AW802" s="13" t="s">
        <v>35</v>
      </c>
      <c r="AX802" s="13" t="s">
        <v>80</v>
      </c>
      <c r="AY802" s="238" t="s">
        <v>144</v>
      </c>
    </row>
    <row r="803" spans="2:65" s="1" customFormat="1" ht="25.5" customHeight="1">
      <c r="B803" s="41"/>
      <c r="C803" s="251" t="s">
        <v>1071</v>
      </c>
      <c r="D803" s="251" t="s">
        <v>283</v>
      </c>
      <c r="E803" s="252" t="s">
        <v>1072</v>
      </c>
      <c r="F803" s="253" t="s">
        <v>1073</v>
      </c>
      <c r="G803" s="254" t="s">
        <v>163</v>
      </c>
      <c r="H803" s="255">
        <v>32.64</v>
      </c>
      <c r="I803" s="256"/>
      <c r="J803" s="257">
        <f>ROUND(I803*H803,2)</f>
        <v>0</v>
      </c>
      <c r="K803" s="253" t="s">
        <v>150</v>
      </c>
      <c r="L803" s="258"/>
      <c r="M803" s="259" t="s">
        <v>21</v>
      </c>
      <c r="N803" s="260" t="s">
        <v>44</v>
      </c>
      <c r="O803" s="42"/>
      <c r="P803" s="201">
        <f>O803*H803</f>
        <v>0</v>
      </c>
      <c r="Q803" s="201">
        <v>1.5E-3</v>
      </c>
      <c r="R803" s="201">
        <f>Q803*H803</f>
        <v>4.8960000000000004E-2</v>
      </c>
      <c r="S803" s="201">
        <v>0</v>
      </c>
      <c r="T803" s="202">
        <f>S803*H803</f>
        <v>0</v>
      </c>
      <c r="AR803" s="24" t="s">
        <v>350</v>
      </c>
      <c r="AT803" s="24" t="s">
        <v>283</v>
      </c>
      <c r="AU803" s="24" t="s">
        <v>152</v>
      </c>
      <c r="AY803" s="24" t="s">
        <v>144</v>
      </c>
      <c r="BE803" s="203">
        <f>IF(N803="základní",J803,0)</f>
        <v>0</v>
      </c>
      <c r="BF803" s="203">
        <f>IF(N803="snížená",J803,0)</f>
        <v>0</v>
      </c>
      <c r="BG803" s="203">
        <f>IF(N803="zákl. přenesená",J803,0)</f>
        <v>0</v>
      </c>
      <c r="BH803" s="203">
        <f>IF(N803="sníž. přenesená",J803,0)</f>
        <v>0</v>
      </c>
      <c r="BI803" s="203">
        <f>IF(N803="nulová",J803,0)</f>
        <v>0</v>
      </c>
      <c r="BJ803" s="24" t="s">
        <v>152</v>
      </c>
      <c r="BK803" s="203">
        <f>ROUND(I803*H803,2)</f>
        <v>0</v>
      </c>
      <c r="BL803" s="24" t="s">
        <v>242</v>
      </c>
      <c r="BM803" s="24" t="s">
        <v>1074</v>
      </c>
    </row>
    <row r="804" spans="2:65" s="11" customFormat="1" ht="13.5">
      <c r="B804" s="207"/>
      <c r="C804" s="208"/>
      <c r="D804" s="204" t="s">
        <v>166</v>
      </c>
      <c r="E804" s="208"/>
      <c r="F804" s="210" t="s">
        <v>1075</v>
      </c>
      <c r="G804" s="208"/>
      <c r="H804" s="211">
        <v>32.64</v>
      </c>
      <c r="I804" s="212"/>
      <c r="J804" s="208"/>
      <c r="K804" s="208"/>
      <c r="L804" s="213"/>
      <c r="M804" s="214"/>
      <c r="N804" s="215"/>
      <c r="O804" s="215"/>
      <c r="P804" s="215"/>
      <c r="Q804" s="215"/>
      <c r="R804" s="215"/>
      <c r="S804" s="215"/>
      <c r="T804" s="216"/>
      <c r="AT804" s="217" t="s">
        <v>166</v>
      </c>
      <c r="AU804" s="217" t="s">
        <v>152</v>
      </c>
      <c r="AV804" s="11" t="s">
        <v>152</v>
      </c>
      <c r="AW804" s="11" t="s">
        <v>6</v>
      </c>
      <c r="AX804" s="11" t="s">
        <v>80</v>
      </c>
      <c r="AY804" s="217" t="s">
        <v>144</v>
      </c>
    </row>
    <row r="805" spans="2:65" s="1" customFormat="1" ht="25.5" customHeight="1">
      <c r="B805" s="41"/>
      <c r="C805" s="192" t="s">
        <v>1076</v>
      </c>
      <c r="D805" s="192" t="s">
        <v>146</v>
      </c>
      <c r="E805" s="193" t="s">
        <v>1077</v>
      </c>
      <c r="F805" s="194" t="s">
        <v>1078</v>
      </c>
      <c r="G805" s="195" t="s">
        <v>163</v>
      </c>
      <c r="H805" s="196">
        <v>38.100999999999999</v>
      </c>
      <c r="I805" s="197"/>
      <c r="J805" s="198">
        <f>ROUND(I805*H805,2)</f>
        <v>0</v>
      </c>
      <c r="K805" s="194" t="s">
        <v>150</v>
      </c>
      <c r="L805" s="61"/>
      <c r="M805" s="199" t="s">
        <v>21</v>
      </c>
      <c r="N805" s="200" t="s">
        <v>44</v>
      </c>
      <c r="O805" s="42"/>
      <c r="P805" s="201">
        <f>O805*H805</f>
        <v>0</v>
      </c>
      <c r="Q805" s="201">
        <v>1.16E-3</v>
      </c>
      <c r="R805" s="201">
        <f>Q805*H805</f>
        <v>4.4197159999999999E-2</v>
      </c>
      <c r="S805" s="201">
        <v>0</v>
      </c>
      <c r="T805" s="202">
        <f>S805*H805</f>
        <v>0</v>
      </c>
      <c r="AR805" s="24" t="s">
        <v>242</v>
      </c>
      <c r="AT805" s="24" t="s">
        <v>146</v>
      </c>
      <c r="AU805" s="24" t="s">
        <v>152</v>
      </c>
      <c r="AY805" s="24" t="s">
        <v>144</v>
      </c>
      <c r="BE805" s="203">
        <f>IF(N805="základní",J805,0)</f>
        <v>0</v>
      </c>
      <c r="BF805" s="203">
        <f>IF(N805="snížená",J805,0)</f>
        <v>0</v>
      </c>
      <c r="BG805" s="203">
        <f>IF(N805="zákl. přenesená",J805,0)</f>
        <v>0</v>
      </c>
      <c r="BH805" s="203">
        <f>IF(N805="sníž. přenesená",J805,0)</f>
        <v>0</v>
      </c>
      <c r="BI805" s="203">
        <f>IF(N805="nulová",J805,0)</f>
        <v>0</v>
      </c>
      <c r="BJ805" s="24" t="s">
        <v>152</v>
      </c>
      <c r="BK805" s="203">
        <f>ROUND(I805*H805,2)</f>
        <v>0</v>
      </c>
      <c r="BL805" s="24" t="s">
        <v>242</v>
      </c>
      <c r="BM805" s="24" t="s">
        <v>1079</v>
      </c>
    </row>
    <row r="806" spans="2:65" s="1" customFormat="1" ht="94.5">
      <c r="B806" s="41"/>
      <c r="C806" s="63"/>
      <c r="D806" s="204" t="s">
        <v>154</v>
      </c>
      <c r="E806" s="63"/>
      <c r="F806" s="205" t="s">
        <v>1080</v>
      </c>
      <c r="G806" s="63"/>
      <c r="H806" s="63"/>
      <c r="I806" s="163"/>
      <c r="J806" s="63"/>
      <c r="K806" s="63"/>
      <c r="L806" s="61"/>
      <c r="M806" s="206"/>
      <c r="N806" s="42"/>
      <c r="O806" s="42"/>
      <c r="P806" s="42"/>
      <c r="Q806" s="42"/>
      <c r="R806" s="42"/>
      <c r="S806" s="42"/>
      <c r="T806" s="78"/>
      <c r="AT806" s="24" t="s">
        <v>154</v>
      </c>
      <c r="AU806" s="24" t="s">
        <v>152</v>
      </c>
    </row>
    <row r="807" spans="2:65" s="11" customFormat="1" ht="13.5">
      <c r="B807" s="207"/>
      <c r="C807" s="208"/>
      <c r="D807" s="204" t="s">
        <v>166</v>
      </c>
      <c r="E807" s="209" t="s">
        <v>21</v>
      </c>
      <c r="F807" s="210" t="s">
        <v>1014</v>
      </c>
      <c r="G807" s="208"/>
      <c r="H807" s="211">
        <v>38.100999999999999</v>
      </c>
      <c r="I807" s="212"/>
      <c r="J807" s="208"/>
      <c r="K807" s="208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166</v>
      </c>
      <c r="AU807" s="217" t="s">
        <v>152</v>
      </c>
      <c r="AV807" s="11" t="s">
        <v>152</v>
      </c>
      <c r="AW807" s="11" t="s">
        <v>35</v>
      </c>
      <c r="AX807" s="11" t="s">
        <v>72</v>
      </c>
      <c r="AY807" s="217" t="s">
        <v>144</v>
      </c>
    </row>
    <row r="808" spans="2:65" s="12" customFormat="1" ht="13.5">
      <c r="B808" s="218"/>
      <c r="C808" s="219"/>
      <c r="D808" s="204" t="s">
        <v>166</v>
      </c>
      <c r="E808" s="220" t="s">
        <v>21</v>
      </c>
      <c r="F808" s="221" t="s">
        <v>1081</v>
      </c>
      <c r="G808" s="219"/>
      <c r="H808" s="220" t="s">
        <v>21</v>
      </c>
      <c r="I808" s="222"/>
      <c r="J808" s="219"/>
      <c r="K808" s="219"/>
      <c r="L808" s="223"/>
      <c r="M808" s="224"/>
      <c r="N808" s="225"/>
      <c r="O808" s="225"/>
      <c r="P808" s="225"/>
      <c r="Q808" s="225"/>
      <c r="R808" s="225"/>
      <c r="S808" s="225"/>
      <c r="T808" s="226"/>
      <c r="AT808" s="227" t="s">
        <v>166</v>
      </c>
      <c r="AU808" s="227" t="s">
        <v>152</v>
      </c>
      <c r="AV808" s="12" t="s">
        <v>80</v>
      </c>
      <c r="AW808" s="12" t="s">
        <v>35</v>
      </c>
      <c r="AX808" s="12" t="s">
        <v>72</v>
      </c>
      <c r="AY808" s="227" t="s">
        <v>144</v>
      </c>
    </row>
    <row r="809" spans="2:65" s="13" customFormat="1" ht="13.5">
      <c r="B809" s="228"/>
      <c r="C809" s="229"/>
      <c r="D809" s="204" t="s">
        <v>166</v>
      </c>
      <c r="E809" s="230" t="s">
        <v>21</v>
      </c>
      <c r="F809" s="231" t="s">
        <v>169</v>
      </c>
      <c r="G809" s="229"/>
      <c r="H809" s="232">
        <v>38.100999999999999</v>
      </c>
      <c r="I809" s="233"/>
      <c r="J809" s="229"/>
      <c r="K809" s="229"/>
      <c r="L809" s="234"/>
      <c r="M809" s="235"/>
      <c r="N809" s="236"/>
      <c r="O809" s="236"/>
      <c r="P809" s="236"/>
      <c r="Q809" s="236"/>
      <c r="R809" s="236"/>
      <c r="S809" s="236"/>
      <c r="T809" s="237"/>
      <c r="AT809" s="238" t="s">
        <v>166</v>
      </c>
      <c r="AU809" s="238" t="s">
        <v>152</v>
      </c>
      <c r="AV809" s="13" t="s">
        <v>151</v>
      </c>
      <c r="AW809" s="13" t="s">
        <v>35</v>
      </c>
      <c r="AX809" s="13" t="s">
        <v>80</v>
      </c>
      <c r="AY809" s="238" t="s">
        <v>144</v>
      </c>
    </row>
    <row r="810" spans="2:65" s="1" customFormat="1" ht="25.5" customHeight="1">
      <c r="B810" s="41"/>
      <c r="C810" s="251" t="s">
        <v>1082</v>
      </c>
      <c r="D810" s="251" t="s">
        <v>283</v>
      </c>
      <c r="E810" s="252" t="s">
        <v>1083</v>
      </c>
      <c r="F810" s="253" t="s">
        <v>1084</v>
      </c>
      <c r="G810" s="254" t="s">
        <v>163</v>
      </c>
      <c r="H810" s="255">
        <v>38.863</v>
      </c>
      <c r="I810" s="256"/>
      <c r="J810" s="257">
        <f>ROUND(I810*H810,2)</f>
        <v>0</v>
      </c>
      <c r="K810" s="253" t="s">
        <v>150</v>
      </c>
      <c r="L810" s="258"/>
      <c r="M810" s="259" t="s">
        <v>21</v>
      </c>
      <c r="N810" s="260" t="s">
        <v>44</v>
      </c>
      <c r="O810" s="42"/>
      <c r="P810" s="201">
        <f>O810*H810</f>
        <v>0</v>
      </c>
      <c r="Q810" s="201">
        <v>2.3999999999999998E-3</v>
      </c>
      <c r="R810" s="201">
        <f>Q810*H810</f>
        <v>9.3271199999999985E-2</v>
      </c>
      <c r="S810" s="201">
        <v>0</v>
      </c>
      <c r="T810" s="202">
        <f>S810*H810</f>
        <v>0</v>
      </c>
      <c r="AR810" s="24" t="s">
        <v>350</v>
      </c>
      <c r="AT810" s="24" t="s">
        <v>283</v>
      </c>
      <c r="AU810" s="24" t="s">
        <v>152</v>
      </c>
      <c r="AY810" s="24" t="s">
        <v>144</v>
      </c>
      <c r="BE810" s="203">
        <f>IF(N810="základní",J810,0)</f>
        <v>0</v>
      </c>
      <c r="BF810" s="203">
        <f>IF(N810="snížená",J810,0)</f>
        <v>0</v>
      </c>
      <c r="BG810" s="203">
        <f>IF(N810="zákl. přenesená",J810,0)</f>
        <v>0</v>
      </c>
      <c r="BH810" s="203">
        <f>IF(N810="sníž. přenesená",J810,0)</f>
        <v>0</v>
      </c>
      <c r="BI810" s="203">
        <f>IF(N810="nulová",J810,0)</f>
        <v>0</v>
      </c>
      <c r="BJ810" s="24" t="s">
        <v>152</v>
      </c>
      <c r="BK810" s="203">
        <f>ROUND(I810*H810,2)</f>
        <v>0</v>
      </c>
      <c r="BL810" s="24" t="s">
        <v>242</v>
      </c>
      <c r="BM810" s="24" t="s">
        <v>1085</v>
      </c>
    </row>
    <row r="811" spans="2:65" s="11" customFormat="1" ht="13.5">
      <c r="B811" s="207"/>
      <c r="C811" s="208"/>
      <c r="D811" s="204" t="s">
        <v>166</v>
      </c>
      <c r="E811" s="208"/>
      <c r="F811" s="210" t="s">
        <v>1086</v>
      </c>
      <c r="G811" s="208"/>
      <c r="H811" s="211">
        <v>38.863</v>
      </c>
      <c r="I811" s="212"/>
      <c r="J811" s="208"/>
      <c r="K811" s="208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166</v>
      </c>
      <c r="AU811" s="217" t="s">
        <v>152</v>
      </c>
      <c r="AV811" s="11" t="s">
        <v>152</v>
      </c>
      <c r="AW811" s="11" t="s">
        <v>6</v>
      </c>
      <c r="AX811" s="11" t="s">
        <v>80</v>
      </c>
      <c r="AY811" s="217" t="s">
        <v>144</v>
      </c>
    </row>
    <row r="812" spans="2:65" s="1" customFormat="1" ht="25.5" customHeight="1">
      <c r="B812" s="41"/>
      <c r="C812" s="192" t="s">
        <v>1087</v>
      </c>
      <c r="D812" s="192" t="s">
        <v>146</v>
      </c>
      <c r="E812" s="193" t="s">
        <v>1088</v>
      </c>
      <c r="F812" s="194" t="s">
        <v>1089</v>
      </c>
      <c r="G812" s="195" t="s">
        <v>163</v>
      </c>
      <c r="H812" s="196">
        <v>38.100999999999999</v>
      </c>
      <c r="I812" s="197"/>
      <c r="J812" s="198">
        <f>ROUND(I812*H812,2)</f>
        <v>0</v>
      </c>
      <c r="K812" s="194" t="s">
        <v>150</v>
      </c>
      <c r="L812" s="61"/>
      <c r="M812" s="199" t="s">
        <v>21</v>
      </c>
      <c r="N812" s="200" t="s">
        <v>44</v>
      </c>
      <c r="O812" s="42"/>
      <c r="P812" s="201">
        <f>O812*H812</f>
        <v>0</v>
      </c>
      <c r="Q812" s="201">
        <v>5.8E-4</v>
      </c>
      <c r="R812" s="201">
        <f>Q812*H812</f>
        <v>2.209858E-2</v>
      </c>
      <c r="S812" s="201">
        <v>0</v>
      </c>
      <c r="T812" s="202">
        <f>S812*H812</f>
        <v>0</v>
      </c>
      <c r="AR812" s="24" t="s">
        <v>242</v>
      </c>
      <c r="AT812" s="24" t="s">
        <v>146</v>
      </c>
      <c r="AU812" s="24" t="s">
        <v>152</v>
      </c>
      <c r="AY812" s="24" t="s">
        <v>144</v>
      </c>
      <c r="BE812" s="203">
        <f>IF(N812="základní",J812,0)</f>
        <v>0</v>
      </c>
      <c r="BF812" s="203">
        <f>IF(N812="snížená",J812,0)</f>
        <v>0</v>
      </c>
      <c r="BG812" s="203">
        <f>IF(N812="zákl. přenesená",J812,0)</f>
        <v>0</v>
      </c>
      <c r="BH812" s="203">
        <f>IF(N812="sníž. přenesená",J812,0)</f>
        <v>0</v>
      </c>
      <c r="BI812" s="203">
        <f>IF(N812="nulová",J812,0)</f>
        <v>0</v>
      </c>
      <c r="BJ812" s="24" t="s">
        <v>152</v>
      </c>
      <c r="BK812" s="203">
        <f>ROUND(I812*H812,2)</f>
        <v>0</v>
      </c>
      <c r="BL812" s="24" t="s">
        <v>242</v>
      </c>
      <c r="BM812" s="24" t="s">
        <v>1090</v>
      </c>
    </row>
    <row r="813" spans="2:65" s="1" customFormat="1" ht="94.5">
      <c r="B813" s="41"/>
      <c r="C813" s="63"/>
      <c r="D813" s="204" t="s">
        <v>154</v>
      </c>
      <c r="E813" s="63"/>
      <c r="F813" s="205" t="s">
        <v>1080</v>
      </c>
      <c r="G813" s="63"/>
      <c r="H813" s="63"/>
      <c r="I813" s="163"/>
      <c r="J813" s="63"/>
      <c r="K813" s="63"/>
      <c r="L813" s="61"/>
      <c r="M813" s="206"/>
      <c r="N813" s="42"/>
      <c r="O813" s="42"/>
      <c r="P813" s="42"/>
      <c r="Q813" s="42"/>
      <c r="R813" s="42"/>
      <c r="S813" s="42"/>
      <c r="T813" s="78"/>
      <c r="AT813" s="24" t="s">
        <v>154</v>
      </c>
      <c r="AU813" s="24" t="s">
        <v>152</v>
      </c>
    </row>
    <row r="814" spans="2:65" s="11" customFormat="1" ht="13.5">
      <c r="B814" s="207"/>
      <c r="C814" s="208"/>
      <c r="D814" s="204" t="s">
        <v>166</v>
      </c>
      <c r="E814" s="209" t="s">
        <v>21</v>
      </c>
      <c r="F814" s="210" t="s">
        <v>1014</v>
      </c>
      <c r="G814" s="208"/>
      <c r="H814" s="211">
        <v>38.100999999999999</v>
      </c>
      <c r="I814" s="212"/>
      <c r="J814" s="208"/>
      <c r="K814" s="208"/>
      <c r="L814" s="213"/>
      <c r="M814" s="214"/>
      <c r="N814" s="215"/>
      <c r="O814" s="215"/>
      <c r="P814" s="215"/>
      <c r="Q814" s="215"/>
      <c r="R814" s="215"/>
      <c r="S814" s="215"/>
      <c r="T814" s="216"/>
      <c r="AT814" s="217" t="s">
        <v>166</v>
      </c>
      <c r="AU814" s="217" t="s">
        <v>152</v>
      </c>
      <c r="AV814" s="11" t="s">
        <v>152</v>
      </c>
      <c r="AW814" s="11" t="s">
        <v>35</v>
      </c>
      <c r="AX814" s="11" t="s">
        <v>72</v>
      </c>
      <c r="AY814" s="217" t="s">
        <v>144</v>
      </c>
    </row>
    <row r="815" spans="2:65" s="12" customFormat="1" ht="13.5">
      <c r="B815" s="218"/>
      <c r="C815" s="219"/>
      <c r="D815" s="204" t="s">
        <v>166</v>
      </c>
      <c r="E815" s="220" t="s">
        <v>21</v>
      </c>
      <c r="F815" s="221" t="s">
        <v>1091</v>
      </c>
      <c r="G815" s="219"/>
      <c r="H815" s="220" t="s">
        <v>21</v>
      </c>
      <c r="I815" s="222"/>
      <c r="J815" s="219"/>
      <c r="K815" s="219"/>
      <c r="L815" s="223"/>
      <c r="M815" s="224"/>
      <c r="N815" s="225"/>
      <c r="O815" s="225"/>
      <c r="P815" s="225"/>
      <c r="Q815" s="225"/>
      <c r="R815" s="225"/>
      <c r="S815" s="225"/>
      <c r="T815" s="226"/>
      <c r="AT815" s="227" t="s">
        <v>166</v>
      </c>
      <c r="AU815" s="227" t="s">
        <v>152</v>
      </c>
      <c r="AV815" s="12" t="s">
        <v>80</v>
      </c>
      <c r="AW815" s="12" t="s">
        <v>35</v>
      </c>
      <c r="AX815" s="12" t="s">
        <v>72</v>
      </c>
      <c r="AY815" s="227" t="s">
        <v>144</v>
      </c>
    </row>
    <row r="816" spans="2:65" s="13" customFormat="1" ht="13.5">
      <c r="B816" s="228"/>
      <c r="C816" s="229"/>
      <c r="D816" s="204" t="s">
        <v>166</v>
      </c>
      <c r="E816" s="230" t="s">
        <v>21</v>
      </c>
      <c r="F816" s="231" t="s">
        <v>169</v>
      </c>
      <c r="G816" s="229"/>
      <c r="H816" s="232">
        <v>38.100999999999999</v>
      </c>
      <c r="I816" s="233"/>
      <c r="J816" s="229"/>
      <c r="K816" s="229"/>
      <c r="L816" s="234"/>
      <c r="M816" s="235"/>
      <c r="N816" s="236"/>
      <c r="O816" s="236"/>
      <c r="P816" s="236"/>
      <c r="Q816" s="236"/>
      <c r="R816" s="236"/>
      <c r="S816" s="236"/>
      <c r="T816" s="237"/>
      <c r="AT816" s="238" t="s">
        <v>166</v>
      </c>
      <c r="AU816" s="238" t="s">
        <v>152</v>
      </c>
      <c r="AV816" s="13" t="s">
        <v>151</v>
      </c>
      <c r="AW816" s="13" t="s">
        <v>35</v>
      </c>
      <c r="AX816" s="13" t="s">
        <v>80</v>
      </c>
      <c r="AY816" s="238" t="s">
        <v>144</v>
      </c>
    </row>
    <row r="817" spans="2:65" s="1" customFormat="1" ht="16.5" customHeight="1">
      <c r="B817" s="41"/>
      <c r="C817" s="251" t="s">
        <v>1092</v>
      </c>
      <c r="D817" s="251" t="s">
        <v>283</v>
      </c>
      <c r="E817" s="252" t="s">
        <v>1093</v>
      </c>
      <c r="F817" s="253" t="s">
        <v>1094</v>
      </c>
      <c r="G817" s="254" t="s">
        <v>183</v>
      </c>
      <c r="H817" s="255">
        <v>6.9950000000000001</v>
      </c>
      <c r="I817" s="256"/>
      <c r="J817" s="257">
        <f>ROUND(I817*H817,2)</f>
        <v>0</v>
      </c>
      <c r="K817" s="253" t="s">
        <v>150</v>
      </c>
      <c r="L817" s="258"/>
      <c r="M817" s="259" t="s">
        <v>21</v>
      </c>
      <c r="N817" s="260" t="s">
        <v>44</v>
      </c>
      <c r="O817" s="42"/>
      <c r="P817" s="201">
        <f>O817*H817</f>
        <v>0</v>
      </c>
      <c r="Q817" s="201">
        <v>2.5000000000000001E-2</v>
      </c>
      <c r="R817" s="201">
        <f>Q817*H817</f>
        <v>0.174875</v>
      </c>
      <c r="S817" s="201">
        <v>0</v>
      </c>
      <c r="T817" s="202">
        <f>S817*H817</f>
        <v>0</v>
      </c>
      <c r="AR817" s="24" t="s">
        <v>350</v>
      </c>
      <c r="AT817" s="24" t="s">
        <v>283</v>
      </c>
      <c r="AU817" s="24" t="s">
        <v>152</v>
      </c>
      <c r="AY817" s="24" t="s">
        <v>144</v>
      </c>
      <c r="BE817" s="203">
        <f>IF(N817="základní",J817,0)</f>
        <v>0</v>
      </c>
      <c r="BF817" s="203">
        <f>IF(N817="snížená",J817,0)</f>
        <v>0</v>
      </c>
      <c r="BG817" s="203">
        <f>IF(N817="zákl. přenesená",J817,0)</f>
        <v>0</v>
      </c>
      <c r="BH817" s="203">
        <f>IF(N817="sníž. přenesená",J817,0)</f>
        <v>0</v>
      </c>
      <c r="BI817" s="203">
        <f>IF(N817="nulová",J817,0)</f>
        <v>0</v>
      </c>
      <c r="BJ817" s="24" t="s">
        <v>152</v>
      </c>
      <c r="BK817" s="203">
        <f>ROUND(I817*H817,2)</f>
        <v>0</v>
      </c>
      <c r="BL817" s="24" t="s">
        <v>242</v>
      </c>
      <c r="BM817" s="24" t="s">
        <v>1095</v>
      </c>
    </row>
    <row r="818" spans="2:65" s="11" customFormat="1" ht="13.5">
      <c r="B818" s="207"/>
      <c r="C818" s="208"/>
      <c r="D818" s="204" t="s">
        <v>166</v>
      </c>
      <c r="E818" s="209" t="s">
        <v>21</v>
      </c>
      <c r="F818" s="210" t="s">
        <v>1096</v>
      </c>
      <c r="G818" s="208"/>
      <c r="H818" s="211">
        <v>6.9950000000000001</v>
      </c>
      <c r="I818" s="212"/>
      <c r="J818" s="208"/>
      <c r="K818" s="208"/>
      <c r="L818" s="213"/>
      <c r="M818" s="214"/>
      <c r="N818" s="215"/>
      <c r="O818" s="215"/>
      <c r="P818" s="215"/>
      <c r="Q818" s="215"/>
      <c r="R818" s="215"/>
      <c r="S818" s="215"/>
      <c r="T818" s="216"/>
      <c r="AT818" s="217" t="s">
        <v>166</v>
      </c>
      <c r="AU818" s="217" t="s">
        <v>152</v>
      </c>
      <c r="AV818" s="11" t="s">
        <v>152</v>
      </c>
      <c r="AW818" s="11" t="s">
        <v>35</v>
      </c>
      <c r="AX818" s="11" t="s">
        <v>72</v>
      </c>
      <c r="AY818" s="217" t="s">
        <v>144</v>
      </c>
    </row>
    <row r="819" spans="2:65" s="13" customFormat="1" ht="13.5">
      <c r="B819" s="228"/>
      <c r="C819" s="229"/>
      <c r="D819" s="204" t="s">
        <v>166</v>
      </c>
      <c r="E819" s="230" t="s">
        <v>21</v>
      </c>
      <c r="F819" s="231" t="s">
        <v>169</v>
      </c>
      <c r="G819" s="229"/>
      <c r="H819" s="232">
        <v>6.9950000000000001</v>
      </c>
      <c r="I819" s="233"/>
      <c r="J819" s="229"/>
      <c r="K819" s="229"/>
      <c r="L819" s="234"/>
      <c r="M819" s="235"/>
      <c r="N819" s="236"/>
      <c r="O819" s="236"/>
      <c r="P819" s="236"/>
      <c r="Q819" s="236"/>
      <c r="R819" s="236"/>
      <c r="S819" s="236"/>
      <c r="T819" s="237"/>
      <c r="AT819" s="238" t="s">
        <v>166</v>
      </c>
      <c r="AU819" s="238" t="s">
        <v>152</v>
      </c>
      <c r="AV819" s="13" t="s">
        <v>151</v>
      </c>
      <c r="AW819" s="13" t="s">
        <v>35</v>
      </c>
      <c r="AX819" s="13" t="s">
        <v>80</v>
      </c>
      <c r="AY819" s="238" t="s">
        <v>144</v>
      </c>
    </row>
    <row r="820" spans="2:65" s="1" customFormat="1" ht="38.25" customHeight="1">
      <c r="B820" s="41"/>
      <c r="C820" s="192" t="s">
        <v>1097</v>
      </c>
      <c r="D820" s="192" t="s">
        <v>146</v>
      </c>
      <c r="E820" s="193" t="s">
        <v>1098</v>
      </c>
      <c r="F820" s="194" t="s">
        <v>1099</v>
      </c>
      <c r="G820" s="195" t="s">
        <v>272</v>
      </c>
      <c r="H820" s="196">
        <v>0.38800000000000001</v>
      </c>
      <c r="I820" s="197"/>
      <c r="J820" s="198">
        <f>ROUND(I820*H820,2)</f>
        <v>0</v>
      </c>
      <c r="K820" s="194" t="s">
        <v>150</v>
      </c>
      <c r="L820" s="61"/>
      <c r="M820" s="199" t="s">
        <v>21</v>
      </c>
      <c r="N820" s="200" t="s">
        <v>44</v>
      </c>
      <c r="O820" s="42"/>
      <c r="P820" s="201">
        <f>O820*H820</f>
        <v>0</v>
      </c>
      <c r="Q820" s="201">
        <v>0</v>
      </c>
      <c r="R820" s="201">
        <f>Q820*H820</f>
        <v>0</v>
      </c>
      <c r="S820" s="201">
        <v>0</v>
      </c>
      <c r="T820" s="202">
        <f>S820*H820</f>
        <v>0</v>
      </c>
      <c r="AR820" s="24" t="s">
        <v>242</v>
      </c>
      <c r="AT820" s="24" t="s">
        <v>146</v>
      </c>
      <c r="AU820" s="24" t="s">
        <v>152</v>
      </c>
      <c r="AY820" s="24" t="s">
        <v>144</v>
      </c>
      <c r="BE820" s="203">
        <f>IF(N820="základní",J820,0)</f>
        <v>0</v>
      </c>
      <c r="BF820" s="203">
        <f>IF(N820="snížená",J820,0)</f>
        <v>0</v>
      </c>
      <c r="BG820" s="203">
        <f>IF(N820="zákl. přenesená",J820,0)</f>
        <v>0</v>
      </c>
      <c r="BH820" s="203">
        <f>IF(N820="sníž. přenesená",J820,0)</f>
        <v>0</v>
      </c>
      <c r="BI820" s="203">
        <f>IF(N820="nulová",J820,0)</f>
        <v>0</v>
      </c>
      <c r="BJ820" s="24" t="s">
        <v>152</v>
      </c>
      <c r="BK820" s="203">
        <f>ROUND(I820*H820,2)</f>
        <v>0</v>
      </c>
      <c r="BL820" s="24" t="s">
        <v>242</v>
      </c>
      <c r="BM820" s="24" t="s">
        <v>1100</v>
      </c>
    </row>
    <row r="821" spans="2:65" s="1" customFormat="1" ht="189">
      <c r="B821" s="41"/>
      <c r="C821" s="63"/>
      <c r="D821" s="204" t="s">
        <v>154</v>
      </c>
      <c r="E821" s="63"/>
      <c r="F821" s="205" t="s">
        <v>1101</v>
      </c>
      <c r="G821" s="63"/>
      <c r="H821" s="63"/>
      <c r="I821" s="163"/>
      <c r="J821" s="63"/>
      <c r="K821" s="63"/>
      <c r="L821" s="61"/>
      <c r="M821" s="206"/>
      <c r="N821" s="42"/>
      <c r="O821" s="42"/>
      <c r="P821" s="42"/>
      <c r="Q821" s="42"/>
      <c r="R821" s="42"/>
      <c r="S821" s="42"/>
      <c r="T821" s="78"/>
      <c r="AT821" s="24" t="s">
        <v>154</v>
      </c>
      <c r="AU821" s="24" t="s">
        <v>152</v>
      </c>
    </row>
    <row r="822" spans="2:65" s="10" customFormat="1" ht="29.85" customHeight="1">
      <c r="B822" s="176"/>
      <c r="C822" s="177"/>
      <c r="D822" s="178" t="s">
        <v>71</v>
      </c>
      <c r="E822" s="190" t="s">
        <v>1102</v>
      </c>
      <c r="F822" s="190" t="s">
        <v>1103</v>
      </c>
      <c r="G822" s="177"/>
      <c r="H822" s="177"/>
      <c r="I822" s="180"/>
      <c r="J822" s="191">
        <f>BK822</f>
        <v>0</v>
      </c>
      <c r="K822" s="177"/>
      <c r="L822" s="182"/>
      <c r="M822" s="183"/>
      <c r="N822" s="184"/>
      <c r="O822" s="184"/>
      <c r="P822" s="185">
        <f>SUM(P823:P828)</f>
        <v>0</v>
      </c>
      <c r="Q822" s="184"/>
      <c r="R822" s="185">
        <f>SUM(R823:R828)</f>
        <v>1.359E-2</v>
      </c>
      <c r="S822" s="184"/>
      <c r="T822" s="186">
        <f>SUM(T823:T828)</f>
        <v>0</v>
      </c>
      <c r="AR822" s="187" t="s">
        <v>152</v>
      </c>
      <c r="AT822" s="188" t="s">
        <v>71</v>
      </c>
      <c r="AU822" s="188" t="s">
        <v>80</v>
      </c>
      <c r="AY822" s="187" t="s">
        <v>144</v>
      </c>
      <c r="BK822" s="189">
        <f>SUM(BK823:BK828)</f>
        <v>0</v>
      </c>
    </row>
    <row r="823" spans="2:65" s="1" customFormat="1" ht="38.25" customHeight="1">
      <c r="B823" s="41"/>
      <c r="C823" s="192" t="s">
        <v>1104</v>
      </c>
      <c r="D823" s="192" t="s">
        <v>146</v>
      </c>
      <c r="E823" s="193" t="s">
        <v>1105</v>
      </c>
      <c r="F823" s="194" t="s">
        <v>1106</v>
      </c>
      <c r="G823" s="195" t="s">
        <v>176</v>
      </c>
      <c r="H823" s="196">
        <v>15.1</v>
      </c>
      <c r="I823" s="197"/>
      <c r="J823" s="198">
        <f>ROUND(I823*H823,2)</f>
        <v>0</v>
      </c>
      <c r="K823" s="194" t="s">
        <v>150</v>
      </c>
      <c r="L823" s="61"/>
      <c r="M823" s="199" t="s">
        <v>21</v>
      </c>
      <c r="N823" s="200" t="s">
        <v>44</v>
      </c>
      <c r="O823" s="42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AR823" s="24" t="s">
        <v>242</v>
      </c>
      <c r="AT823" s="24" t="s">
        <v>146</v>
      </c>
      <c r="AU823" s="24" t="s">
        <v>152</v>
      </c>
      <c r="AY823" s="24" t="s">
        <v>144</v>
      </c>
      <c r="BE823" s="203">
        <f>IF(N823="základní",J823,0)</f>
        <v>0</v>
      </c>
      <c r="BF823" s="203">
        <f>IF(N823="snížená",J823,0)</f>
        <v>0</v>
      </c>
      <c r="BG823" s="203">
        <f>IF(N823="zákl. přenesená",J823,0)</f>
        <v>0</v>
      </c>
      <c r="BH823" s="203">
        <f>IF(N823="sníž. přenesená",J823,0)</f>
        <v>0</v>
      </c>
      <c r="BI823" s="203">
        <f>IF(N823="nulová",J823,0)</f>
        <v>0</v>
      </c>
      <c r="BJ823" s="24" t="s">
        <v>152</v>
      </c>
      <c r="BK823" s="203">
        <f>ROUND(I823*H823,2)</f>
        <v>0</v>
      </c>
      <c r="BL823" s="24" t="s">
        <v>242</v>
      </c>
      <c r="BM823" s="24" t="s">
        <v>1107</v>
      </c>
    </row>
    <row r="824" spans="2:65" s="11" customFormat="1" ht="13.5">
      <c r="B824" s="207"/>
      <c r="C824" s="208"/>
      <c r="D824" s="204" t="s">
        <v>166</v>
      </c>
      <c r="E824" s="209" t="s">
        <v>21</v>
      </c>
      <c r="F824" s="210" t="s">
        <v>1108</v>
      </c>
      <c r="G824" s="208"/>
      <c r="H824" s="211">
        <v>15.1</v>
      </c>
      <c r="I824" s="212"/>
      <c r="J824" s="208"/>
      <c r="K824" s="208"/>
      <c r="L824" s="213"/>
      <c r="M824" s="214"/>
      <c r="N824" s="215"/>
      <c r="O824" s="215"/>
      <c r="P824" s="215"/>
      <c r="Q824" s="215"/>
      <c r="R824" s="215"/>
      <c r="S824" s="215"/>
      <c r="T824" s="216"/>
      <c r="AT824" s="217" t="s">
        <v>166</v>
      </c>
      <c r="AU824" s="217" t="s">
        <v>152</v>
      </c>
      <c r="AV824" s="11" t="s">
        <v>152</v>
      </c>
      <c r="AW824" s="11" t="s">
        <v>35</v>
      </c>
      <c r="AX824" s="11" t="s">
        <v>72</v>
      </c>
      <c r="AY824" s="217" t="s">
        <v>144</v>
      </c>
    </row>
    <row r="825" spans="2:65" s="13" customFormat="1" ht="13.5">
      <c r="B825" s="228"/>
      <c r="C825" s="229"/>
      <c r="D825" s="204" t="s">
        <v>166</v>
      </c>
      <c r="E825" s="230" t="s">
        <v>21</v>
      </c>
      <c r="F825" s="231" t="s">
        <v>169</v>
      </c>
      <c r="G825" s="229"/>
      <c r="H825" s="232">
        <v>15.1</v>
      </c>
      <c r="I825" s="233"/>
      <c r="J825" s="229"/>
      <c r="K825" s="229"/>
      <c r="L825" s="234"/>
      <c r="M825" s="235"/>
      <c r="N825" s="236"/>
      <c r="O825" s="236"/>
      <c r="P825" s="236"/>
      <c r="Q825" s="236"/>
      <c r="R825" s="236"/>
      <c r="S825" s="236"/>
      <c r="T825" s="237"/>
      <c r="AT825" s="238" t="s">
        <v>166</v>
      </c>
      <c r="AU825" s="238" t="s">
        <v>152</v>
      </c>
      <c r="AV825" s="13" t="s">
        <v>151</v>
      </c>
      <c r="AW825" s="13" t="s">
        <v>35</v>
      </c>
      <c r="AX825" s="13" t="s">
        <v>80</v>
      </c>
      <c r="AY825" s="238" t="s">
        <v>144</v>
      </c>
    </row>
    <row r="826" spans="2:65" s="1" customFormat="1" ht="16.5" customHeight="1">
      <c r="B826" s="41"/>
      <c r="C826" s="251" t="s">
        <v>1109</v>
      </c>
      <c r="D826" s="251" t="s">
        <v>283</v>
      </c>
      <c r="E826" s="252" t="s">
        <v>1110</v>
      </c>
      <c r="F826" s="253" t="s">
        <v>1111</v>
      </c>
      <c r="G826" s="254" t="s">
        <v>1112</v>
      </c>
      <c r="H826" s="255">
        <v>13.59</v>
      </c>
      <c r="I826" s="256"/>
      <c r="J826" s="257">
        <f>ROUND(I826*H826,2)</f>
        <v>0</v>
      </c>
      <c r="K826" s="253" t="s">
        <v>150</v>
      </c>
      <c r="L826" s="258"/>
      <c r="M826" s="259" t="s">
        <v>21</v>
      </c>
      <c r="N826" s="260" t="s">
        <v>44</v>
      </c>
      <c r="O826" s="42"/>
      <c r="P826" s="201">
        <f>O826*H826</f>
        <v>0</v>
      </c>
      <c r="Q826" s="201">
        <v>1E-3</v>
      </c>
      <c r="R826" s="201">
        <f>Q826*H826</f>
        <v>1.359E-2</v>
      </c>
      <c r="S826" s="201">
        <v>0</v>
      </c>
      <c r="T826" s="202">
        <f>S826*H826</f>
        <v>0</v>
      </c>
      <c r="AR826" s="24" t="s">
        <v>350</v>
      </c>
      <c r="AT826" s="24" t="s">
        <v>283</v>
      </c>
      <c r="AU826" s="24" t="s">
        <v>152</v>
      </c>
      <c r="AY826" s="24" t="s">
        <v>144</v>
      </c>
      <c r="BE826" s="203">
        <f>IF(N826="základní",J826,0)</f>
        <v>0</v>
      </c>
      <c r="BF826" s="203">
        <f>IF(N826="snížená",J826,0)</f>
        <v>0</v>
      </c>
      <c r="BG826" s="203">
        <f>IF(N826="zákl. přenesená",J826,0)</f>
        <v>0</v>
      </c>
      <c r="BH826" s="203">
        <f>IF(N826="sníž. přenesená",J826,0)</f>
        <v>0</v>
      </c>
      <c r="BI826" s="203">
        <f>IF(N826="nulová",J826,0)</f>
        <v>0</v>
      </c>
      <c r="BJ826" s="24" t="s">
        <v>152</v>
      </c>
      <c r="BK826" s="203">
        <f>ROUND(I826*H826,2)</f>
        <v>0</v>
      </c>
      <c r="BL826" s="24" t="s">
        <v>242</v>
      </c>
      <c r="BM826" s="24" t="s">
        <v>1113</v>
      </c>
    </row>
    <row r="827" spans="2:65" s="11" customFormat="1" ht="13.5">
      <c r="B827" s="207"/>
      <c r="C827" s="208"/>
      <c r="D827" s="204" t="s">
        <v>166</v>
      </c>
      <c r="E827" s="209" t="s">
        <v>21</v>
      </c>
      <c r="F827" s="210" t="s">
        <v>1114</v>
      </c>
      <c r="G827" s="208"/>
      <c r="H827" s="211">
        <v>13.59</v>
      </c>
      <c r="I827" s="212"/>
      <c r="J827" s="208"/>
      <c r="K827" s="208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166</v>
      </c>
      <c r="AU827" s="217" t="s">
        <v>152</v>
      </c>
      <c r="AV827" s="11" t="s">
        <v>152</v>
      </c>
      <c r="AW827" s="11" t="s">
        <v>35</v>
      </c>
      <c r="AX827" s="11" t="s">
        <v>72</v>
      </c>
      <c r="AY827" s="217" t="s">
        <v>144</v>
      </c>
    </row>
    <row r="828" spans="2:65" s="13" customFormat="1" ht="13.5">
      <c r="B828" s="228"/>
      <c r="C828" s="229"/>
      <c r="D828" s="204" t="s">
        <v>166</v>
      </c>
      <c r="E828" s="230" t="s">
        <v>21</v>
      </c>
      <c r="F828" s="231" t="s">
        <v>169</v>
      </c>
      <c r="G828" s="229"/>
      <c r="H828" s="232">
        <v>13.59</v>
      </c>
      <c r="I828" s="233"/>
      <c r="J828" s="229"/>
      <c r="K828" s="229"/>
      <c r="L828" s="234"/>
      <c r="M828" s="235"/>
      <c r="N828" s="236"/>
      <c r="O828" s="236"/>
      <c r="P828" s="236"/>
      <c r="Q828" s="236"/>
      <c r="R828" s="236"/>
      <c r="S828" s="236"/>
      <c r="T828" s="237"/>
      <c r="AT828" s="238" t="s">
        <v>166</v>
      </c>
      <c r="AU828" s="238" t="s">
        <v>152</v>
      </c>
      <c r="AV828" s="13" t="s">
        <v>151</v>
      </c>
      <c r="AW828" s="13" t="s">
        <v>35</v>
      </c>
      <c r="AX828" s="13" t="s">
        <v>80</v>
      </c>
      <c r="AY828" s="238" t="s">
        <v>144</v>
      </c>
    </row>
    <row r="829" spans="2:65" s="10" customFormat="1" ht="29.85" customHeight="1">
      <c r="B829" s="176"/>
      <c r="C829" s="177"/>
      <c r="D829" s="178" t="s">
        <v>71</v>
      </c>
      <c r="E829" s="190" t="s">
        <v>1115</v>
      </c>
      <c r="F829" s="190" t="s">
        <v>1116</v>
      </c>
      <c r="G829" s="177"/>
      <c r="H829" s="177"/>
      <c r="I829" s="180"/>
      <c r="J829" s="191">
        <f>BK829</f>
        <v>0</v>
      </c>
      <c r="K829" s="177"/>
      <c r="L829" s="182"/>
      <c r="M829" s="183"/>
      <c r="N829" s="184"/>
      <c r="O829" s="184"/>
      <c r="P829" s="185">
        <f>SUM(P830:P835)</f>
        <v>0</v>
      </c>
      <c r="Q829" s="184"/>
      <c r="R829" s="185">
        <f>SUM(R830:R835)</f>
        <v>2.9399999999999999E-2</v>
      </c>
      <c r="S829" s="184"/>
      <c r="T829" s="186">
        <f>SUM(T830:T835)</f>
        <v>0</v>
      </c>
      <c r="AR829" s="187" t="s">
        <v>152</v>
      </c>
      <c r="AT829" s="188" t="s">
        <v>71</v>
      </c>
      <c r="AU829" s="188" t="s">
        <v>80</v>
      </c>
      <c r="AY829" s="187" t="s">
        <v>144</v>
      </c>
      <c r="BK829" s="189">
        <f>SUM(BK830:BK835)</f>
        <v>0</v>
      </c>
    </row>
    <row r="830" spans="2:65" s="1" customFormat="1" ht="25.5" customHeight="1">
      <c r="B830" s="41"/>
      <c r="C830" s="192" t="s">
        <v>1117</v>
      </c>
      <c r="D830" s="192" t="s">
        <v>146</v>
      </c>
      <c r="E830" s="193" t="s">
        <v>1118</v>
      </c>
      <c r="F830" s="194" t="s">
        <v>1119</v>
      </c>
      <c r="G830" s="195" t="s">
        <v>149</v>
      </c>
      <c r="H830" s="196">
        <v>2</v>
      </c>
      <c r="I830" s="197"/>
      <c r="J830" s="198">
        <f>ROUND(I830*H830,2)</f>
        <v>0</v>
      </c>
      <c r="K830" s="194" t="s">
        <v>150</v>
      </c>
      <c r="L830" s="61"/>
      <c r="M830" s="199" t="s">
        <v>21</v>
      </c>
      <c r="N830" s="200" t="s">
        <v>44</v>
      </c>
      <c r="O830" s="42"/>
      <c r="P830" s="201">
        <f>O830*H830</f>
        <v>0</v>
      </c>
      <c r="Q830" s="201">
        <v>0</v>
      </c>
      <c r="R830" s="201">
        <f>Q830*H830</f>
        <v>0</v>
      </c>
      <c r="S830" s="201">
        <v>0</v>
      </c>
      <c r="T830" s="202">
        <f>S830*H830</f>
        <v>0</v>
      </c>
      <c r="AR830" s="24" t="s">
        <v>242</v>
      </c>
      <c r="AT830" s="24" t="s">
        <v>146</v>
      </c>
      <c r="AU830" s="24" t="s">
        <v>152</v>
      </c>
      <c r="AY830" s="24" t="s">
        <v>144</v>
      </c>
      <c r="BE830" s="203">
        <f>IF(N830="základní",J830,0)</f>
        <v>0</v>
      </c>
      <c r="BF830" s="203">
        <f>IF(N830="snížená",J830,0)</f>
        <v>0</v>
      </c>
      <c r="BG830" s="203">
        <f>IF(N830="zákl. přenesená",J830,0)</f>
        <v>0</v>
      </c>
      <c r="BH830" s="203">
        <f>IF(N830="sníž. přenesená",J830,0)</f>
        <v>0</v>
      </c>
      <c r="BI830" s="203">
        <f>IF(N830="nulová",J830,0)</f>
        <v>0</v>
      </c>
      <c r="BJ830" s="24" t="s">
        <v>152</v>
      </c>
      <c r="BK830" s="203">
        <f>ROUND(I830*H830,2)</f>
        <v>0</v>
      </c>
      <c r="BL830" s="24" t="s">
        <v>242</v>
      </c>
      <c r="BM830" s="24" t="s">
        <v>1120</v>
      </c>
    </row>
    <row r="831" spans="2:65" s="11" customFormat="1" ht="13.5">
      <c r="B831" s="207"/>
      <c r="C831" s="208"/>
      <c r="D831" s="204" t="s">
        <v>166</v>
      </c>
      <c r="E831" s="209" t="s">
        <v>21</v>
      </c>
      <c r="F831" s="210" t="s">
        <v>1121</v>
      </c>
      <c r="G831" s="208"/>
      <c r="H831" s="211">
        <v>2</v>
      </c>
      <c r="I831" s="212"/>
      <c r="J831" s="208"/>
      <c r="K831" s="208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166</v>
      </c>
      <c r="AU831" s="217" t="s">
        <v>152</v>
      </c>
      <c r="AV831" s="11" t="s">
        <v>152</v>
      </c>
      <c r="AW831" s="11" t="s">
        <v>35</v>
      </c>
      <c r="AX831" s="11" t="s">
        <v>72</v>
      </c>
      <c r="AY831" s="217" t="s">
        <v>144</v>
      </c>
    </row>
    <row r="832" spans="2:65" s="12" customFormat="1" ht="13.5">
      <c r="B832" s="218"/>
      <c r="C832" s="219"/>
      <c r="D832" s="204" t="s">
        <v>166</v>
      </c>
      <c r="E832" s="220" t="s">
        <v>21</v>
      </c>
      <c r="F832" s="221" t="s">
        <v>1122</v>
      </c>
      <c r="G832" s="219"/>
      <c r="H832" s="220" t="s">
        <v>21</v>
      </c>
      <c r="I832" s="222"/>
      <c r="J832" s="219"/>
      <c r="K832" s="219"/>
      <c r="L832" s="223"/>
      <c r="M832" s="224"/>
      <c r="N832" s="225"/>
      <c r="O832" s="225"/>
      <c r="P832" s="225"/>
      <c r="Q832" s="225"/>
      <c r="R832" s="225"/>
      <c r="S832" s="225"/>
      <c r="T832" s="226"/>
      <c r="AT832" s="227" t="s">
        <v>166</v>
      </c>
      <c r="AU832" s="227" t="s">
        <v>152</v>
      </c>
      <c r="AV832" s="12" t="s">
        <v>80</v>
      </c>
      <c r="AW832" s="12" t="s">
        <v>35</v>
      </c>
      <c r="AX832" s="12" t="s">
        <v>72</v>
      </c>
      <c r="AY832" s="227" t="s">
        <v>144</v>
      </c>
    </row>
    <row r="833" spans="2:65" s="13" customFormat="1" ht="13.5">
      <c r="B833" s="228"/>
      <c r="C833" s="229"/>
      <c r="D833" s="204" t="s">
        <v>166</v>
      </c>
      <c r="E833" s="230" t="s">
        <v>21</v>
      </c>
      <c r="F833" s="231" t="s">
        <v>169</v>
      </c>
      <c r="G833" s="229"/>
      <c r="H833" s="232">
        <v>2</v>
      </c>
      <c r="I833" s="233"/>
      <c r="J833" s="229"/>
      <c r="K833" s="229"/>
      <c r="L833" s="234"/>
      <c r="M833" s="235"/>
      <c r="N833" s="236"/>
      <c r="O833" s="236"/>
      <c r="P833" s="236"/>
      <c r="Q833" s="236"/>
      <c r="R833" s="236"/>
      <c r="S833" s="236"/>
      <c r="T833" s="237"/>
      <c r="AT833" s="238" t="s">
        <v>166</v>
      </c>
      <c r="AU833" s="238" t="s">
        <v>152</v>
      </c>
      <c r="AV833" s="13" t="s">
        <v>151</v>
      </c>
      <c r="AW833" s="13" t="s">
        <v>35</v>
      </c>
      <c r="AX833" s="13" t="s">
        <v>80</v>
      </c>
      <c r="AY833" s="238" t="s">
        <v>144</v>
      </c>
    </row>
    <row r="834" spans="2:65" s="1" customFormat="1" ht="25.5" customHeight="1">
      <c r="B834" s="41"/>
      <c r="C834" s="251" t="s">
        <v>1123</v>
      </c>
      <c r="D834" s="251" t="s">
        <v>283</v>
      </c>
      <c r="E834" s="252" t="s">
        <v>1124</v>
      </c>
      <c r="F834" s="253" t="s">
        <v>1125</v>
      </c>
      <c r="G834" s="254" t="s">
        <v>149</v>
      </c>
      <c r="H834" s="255">
        <v>1</v>
      </c>
      <c r="I834" s="256"/>
      <c r="J834" s="257">
        <f>ROUND(I834*H834,2)</f>
        <v>0</v>
      </c>
      <c r="K834" s="253" t="s">
        <v>21</v>
      </c>
      <c r="L834" s="258"/>
      <c r="M834" s="259" t="s">
        <v>21</v>
      </c>
      <c r="N834" s="260" t="s">
        <v>44</v>
      </c>
      <c r="O834" s="42"/>
      <c r="P834" s="201">
        <f>O834*H834</f>
        <v>0</v>
      </c>
      <c r="Q834" s="201">
        <v>1.47E-2</v>
      </c>
      <c r="R834" s="201">
        <f>Q834*H834</f>
        <v>1.47E-2</v>
      </c>
      <c r="S834" s="201">
        <v>0</v>
      </c>
      <c r="T834" s="202">
        <f>S834*H834</f>
        <v>0</v>
      </c>
      <c r="AR834" s="24" t="s">
        <v>350</v>
      </c>
      <c r="AT834" s="24" t="s">
        <v>283</v>
      </c>
      <c r="AU834" s="24" t="s">
        <v>152</v>
      </c>
      <c r="AY834" s="24" t="s">
        <v>144</v>
      </c>
      <c r="BE834" s="203">
        <f>IF(N834="základní",J834,0)</f>
        <v>0</v>
      </c>
      <c r="BF834" s="203">
        <f>IF(N834="snížená",J834,0)</f>
        <v>0</v>
      </c>
      <c r="BG834" s="203">
        <f>IF(N834="zákl. přenesená",J834,0)</f>
        <v>0</v>
      </c>
      <c r="BH834" s="203">
        <f>IF(N834="sníž. přenesená",J834,0)</f>
        <v>0</v>
      </c>
      <c r="BI834" s="203">
        <f>IF(N834="nulová",J834,0)</f>
        <v>0</v>
      </c>
      <c r="BJ834" s="24" t="s">
        <v>152</v>
      </c>
      <c r="BK834" s="203">
        <f>ROUND(I834*H834,2)</f>
        <v>0</v>
      </c>
      <c r="BL834" s="24" t="s">
        <v>242</v>
      </c>
      <c r="BM834" s="24" t="s">
        <v>1126</v>
      </c>
    </row>
    <row r="835" spans="2:65" s="1" customFormat="1" ht="25.5" customHeight="1">
      <c r="B835" s="41"/>
      <c r="C835" s="251" t="s">
        <v>1127</v>
      </c>
      <c r="D835" s="251" t="s">
        <v>283</v>
      </c>
      <c r="E835" s="252" t="s">
        <v>1128</v>
      </c>
      <c r="F835" s="253" t="s">
        <v>1129</v>
      </c>
      <c r="G835" s="254" t="s">
        <v>149</v>
      </c>
      <c r="H835" s="255">
        <v>1</v>
      </c>
      <c r="I835" s="256"/>
      <c r="J835" s="257">
        <f>ROUND(I835*H835,2)</f>
        <v>0</v>
      </c>
      <c r="K835" s="253" t="s">
        <v>21</v>
      </c>
      <c r="L835" s="258"/>
      <c r="M835" s="259" t="s">
        <v>21</v>
      </c>
      <c r="N835" s="260" t="s">
        <v>44</v>
      </c>
      <c r="O835" s="42"/>
      <c r="P835" s="201">
        <f>O835*H835</f>
        <v>0</v>
      </c>
      <c r="Q835" s="201">
        <v>1.47E-2</v>
      </c>
      <c r="R835" s="201">
        <f>Q835*H835</f>
        <v>1.47E-2</v>
      </c>
      <c r="S835" s="201">
        <v>0</v>
      </c>
      <c r="T835" s="202">
        <f>S835*H835</f>
        <v>0</v>
      </c>
      <c r="AR835" s="24" t="s">
        <v>350</v>
      </c>
      <c r="AT835" s="24" t="s">
        <v>283</v>
      </c>
      <c r="AU835" s="24" t="s">
        <v>152</v>
      </c>
      <c r="AY835" s="24" t="s">
        <v>144</v>
      </c>
      <c r="BE835" s="203">
        <f>IF(N835="základní",J835,0)</f>
        <v>0</v>
      </c>
      <c r="BF835" s="203">
        <f>IF(N835="snížená",J835,0)</f>
        <v>0</v>
      </c>
      <c r="BG835" s="203">
        <f>IF(N835="zákl. přenesená",J835,0)</f>
        <v>0</v>
      </c>
      <c r="BH835" s="203">
        <f>IF(N835="sníž. přenesená",J835,0)</f>
        <v>0</v>
      </c>
      <c r="BI835" s="203">
        <f>IF(N835="nulová",J835,0)</f>
        <v>0</v>
      </c>
      <c r="BJ835" s="24" t="s">
        <v>152</v>
      </c>
      <c r="BK835" s="203">
        <f>ROUND(I835*H835,2)</f>
        <v>0</v>
      </c>
      <c r="BL835" s="24" t="s">
        <v>242</v>
      </c>
      <c r="BM835" s="24" t="s">
        <v>1130</v>
      </c>
    </row>
    <row r="836" spans="2:65" s="10" customFormat="1" ht="29.85" customHeight="1">
      <c r="B836" s="176"/>
      <c r="C836" s="177"/>
      <c r="D836" s="178" t="s">
        <v>71</v>
      </c>
      <c r="E836" s="190" t="s">
        <v>1131</v>
      </c>
      <c r="F836" s="190" t="s">
        <v>1132</v>
      </c>
      <c r="G836" s="177"/>
      <c r="H836" s="177"/>
      <c r="I836" s="180"/>
      <c r="J836" s="191">
        <f>BK836</f>
        <v>0</v>
      </c>
      <c r="K836" s="177"/>
      <c r="L836" s="182"/>
      <c r="M836" s="183"/>
      <c r="N836" s="184"/>
      <c r="O836" s="184"/>
      <c r="P836" s="185">
        <f>SUM(P837:P879)</f>
        <v>0</v>
      </c>
      <c r="Q836" s="184"/>
      <c r="R836" s="185">
        <f>SUM(R837:R879)</f>
        <v>0.24439350000000001</v>
      </c>
      <c r="S836" s="184"/>
      <c r="T836" s="186">
        <f>SUM(T837:T879)</f>
        <v>2.1580000000000002E-2</v>
      </c>
      <c r="AR836" s="187" t="s">
        <v>152</v>
      </c>
      <c r="AT836" s="188" t="s">
        <v>71</v>
      </c>
      <c r="AU836" s="188" t="s">
        <v>80</v>
      </c>
      <c r="AY836" s="187" t="s">
        <v>144</v>
      </c>
      <c r="BK836" s="189">
        <f>SUM(BK837:BK879)</f>
        <v>0</v>
      </c>
    </row>
    <row r="837" spans="2:65" s="1" customFormat="1" ht="16.5" customHeight="1">
      <c r="B837" s="41"/>
      <c r="C837" s="192" t="s">
        <v>1133</v>
      </c>
      <c r="D837" s="192" t="s">
        <v>146</v>
      </c>
      <c r="E837" s="193" t="s">
        <v>1134</v>
      </c>
      <c r="F837" s="194" t="s">
        <v>1135</v>
      </c>
      <c r="G837" s="195" t="s">
        <v>176</v>
      </c>
      <c r="H837" s="196">
        <v>8.3000000000000007</v>
      </c>
      <c r="I837" s="197"/>
      <c r="J837" s="198">
        <f>ROUND(I837*H837,2)</f>
        <v>0</v>
      </c>
      <c r="K837" s="194" t="s">
        <v>150</v>
      </c>
      <c r="L837" s="61"/>
      <c r="M837" s="199" t="s">
        <v>21</v>
      </c>
      <c r="N837" s="200" t="s">
        <v>44</v>
      </c>
      <c r="O837" s="42"/>
      <c r="P837" s="201">
        <f>O837*H837</f>
        <v>0</v>
      </c>
      <c r="Q837" s="201">
        <v>0</v>
      </c>
      <c r="R837" s="201">
        <f>Q837*H837</f>
        <v>0</v>
      </c>
      <c r="S837" s="201">
        <v>2.5999999999999999E-3</v>
      </c>
      <c r="T837" s="202">
        <f>S837*H837</f>
        <v>2.1580000000000002E-2</v>
      </c>
      <c r="AR837" s="24" t="s">
        <v>242</v>
      </c>
      <c r="AT837" s="24" t="s">
        <v>146</v>
      </c>
      <c r="AU837" s="24" t="s">
        <v>152</v>
      </c>
      <c r="AY837" s="24" t="s">
        <v>144</v>
      </c>
      <c r="BE837" s="203">
        <f>IF(N837="základní",J837,0)</f>
        <v>0</v>
      </c>
      <c r="BF837" s="203">
        <f>IF(N837="snížená",J837,0)</f>
        <v>0</v>
      </c>
      <c r="BG837" s="203">
        <f>IF(N837="zákl. přenesená",J837,0)</f>
        <v>0</v>
      </c>
      <c r="BH837" s="203">
        <f>IF(N837="sníž. přenesená",J837,0)</f>
        <v>0</v>
      </c>
      <c r="BI837" s="203">
        <f>IF(N837="nulová",J837,0)</f>
        <v>0</v>
      </c>
      <c r="BJ837" s="24" t="s">
        <v>152</v>
      </c>
      <c r="BK837" s="203">
        <f>ROUND(I837*H837,2)</f>
        <v>0</v>
      </c>
      <c r="BL837" s="24" t="s">
        <v>242</v>
      </c>
      <c r="BM837" s="24" t="s">
        <v>1136</v>
      </c>
    </row>
    <row r="838" spans="2:65" s="11" customFormat="1" ht="13.5">
      <c r="B838" s="207"/>
      <c r="C838" s="208"/>
      <c r="D838" s="204" t="s">
        <v>166</v>
      </c>
      <c r="E838" s="209" t="s">
        <v>21</v>
      </c>
      <c r="F838" s="210" t="s">
        <v>1137</v>
      </c>
      <c r="G838" s="208"/>
      <c r="H838" s="211">
        <v>8.3000000000000007</v>
      </c>
      <c r="I838" s="212"/>
      <c r="J838" s="208"/>
      <c r="K838" s="208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166</v>
      </c>
      <c r="AU838" s="217" t="s">
        <v>152</v>
      </c>
      <c r="AV838" s="11" t="s">
        <v>152</v>
      </c>
      <c r="AW838" s="11" t="s">
        <v>35</v>
      </c>
      <c r="AX838" s="11" t="s">
        <v>72</v>
      </c>
      <c r="AY838" s="217" t="s">
        <v>144</v>
      </c>
    </row>
    <row r="839" spans="2:65" s="13" customFormat="1" ht="13.5">
      <c r="B839" s="228"/>
      <c r="C839" s="229"/>
      <c r="D839" s="204" t="s">
        <v>166</v>
      </c>
      <c r="E839" s="230" t="s">
        <v>21</v>
      </c>
      <c r="F839" s="231" t="s">
        <v>169</v>
      </c>
      <c r="G839" s="229"/>
      <c r="H839" s="232">
        <v>8.3000000000000007</v>
      </c>
      <c r="I839" s="233"/>
      <c r="J839" s="229"/>
      <c r="K839" s="229"/>
      <c r="L839" s="234"/>
      <c r="M839" s="235"/>
      <c r="N839" s="236"/>
      <c r="O839" s="236"/>
      <c r="P839" s="236"/>
      <c r="Q839" s="236"/>
      <c r="R839" s="236"/>
      <c r="S839" s="236"/>
      <c r="T839" s="237"/>
      <c r="AT839" s="238" t="s">
        <v>166</v>
      </c>
      <c r="AU839" s="238" t="s">
        <v>152</v>
      </c>
      <c r="AV839" s="13" t="s">
        <v>151</v>
      </c>
      <c r="AW839" s="13" t="s">
        <v>35</v>
      </c>
      <c r="AX839" s="13" t="s">
        <v>80</v>
      </c>
      <c r="AY839" s="238" t="s">
        <v>144</v>
      </c>
    </row>
    <row r="840" spans="2:65" s="1" customFormat="1" ht="25.5" customHeight="1">
      <c r="B840" s="41"/>
      <c r="C840" s="192" t="s">
        <v>1138</v>
      </c>
      <c r="D840" s="192" t="s">
        <v>146</v>
      </c>
      <c r="E840" s="193" t="s">
        <v>1139</v>
      </c>
      <c r="F840" s="194" t="s">
        <v>1140</v>
      </c>
      <c r="G840" s="195" t="s">
        <v>176</v>
      </c>
      <c r="H840" s="196">
        <v>15.5</v>
      </c>
      <c r="I840" s="197"/>
      <c r="J840" s="198">
        <f>ROUND(I840*H840,2)</f>
        <v>0</v>
      </c>
      <c r="K840" s="194" t="s">
        <v>150</v>
      </c>
      <c r="L840" s="61"/>
      <c r="M840" s="199" t="s">
        <v>21</v>
      </c>
      <c r="N840" s="200" t="s">
        <v>44</v>
      </c>
      <c r="O840" s="42"/>
      <c r="P840" s="201">
        <f>O840*H840</f>
        <v>0</v>
      </c>
      <c r="Q840" s="201">
        <v>1.5100000000000001E-3</v>
      </c>
      <c r="R840" s="201">
        <f>Q840*H840</f>
        <v>2.3405000000000002E-2</v>
      </c>
      <c r="S840" s="201">
        <v>0</v>
      </c>
      <c r="T840" s="202">
        <f>S840*H840</f>
        <v>0</v>
      </c>
      <c r="AR840" s="24" t="s">
        <v>242</v>
      </c>
      <c r="AT840" s="24" t="s">
        <v>146</v>
      </c>
      <c r="AU840" s="24" t="s">
        <v>152</v>
      </c>
      <c r="AY840" s="24" t="s">
        <v>144</v>
      </c>
      <c r="BE840" s="203">
        <f>IF(N840="základní",J840,0)</f>
        <v>0</v>
      </c>
      <c r="BF840" s="203">
        <f>IF(N840="snížená",J840,0)</f>
        <v>0</v>
      </c>
      <c r="BG840" s="203">
        <f>IF(N840="zákl. přenesená",J840,0)</f>
        <v>0</v>
      </c>
      <c r="BH840" s="203">
        <f>IF(N840="sníž. přenesená",J840,0)</f>
        <v>0</v>
      </c>
      <c r="BI840" s="203">
        <f>IF(N840="nulová",J840,0)</f>
        <v>0</v>
      </c>
      <c r="BJ840" s="24" t="s">
        <v>152</v>
      </c>
      <c r="BK840" s="203">
        <f>ROUND(I840*H840,2)</f>
        <v>0</v>
      </c>
      <c r="BL840" s="24" t="s">
        <v>242</v>
      </c>
      <c r="BM840" s="24" t="s">
        <v>1141</v>
      </c>
    </row>
    <row r="841" spans="2:65" s="1" customFormat="1" ht="81">
      <c r="B841" s="41"/>
      <c r="C841" s="63"/>
      <c r="D841" s="204" t="s">
        <v>154</v>
      </c>
      <c r="E841" s="63"/>
      <c r="F841" s="205" t="s">
        <v>1142</v>
      </c>
      <c r="G841" s="63"/>
      <c r="H841" s="63"/>
      <c r="I841" s="163"/>
      <c r="J841" s="63"/>
      <c r="K841" s="63"/>
      <c r="L841" s="61"/>
      <c r="M841" s="206"/>
      <c r="N841" s="42"/>
      <c r="O841" s="42"/>
      <c r="P841" s="42"/>
      <c r="Q841" s="42"/>
      <c r="R841" s="42"/>
      <c r="S841" s="42"/>
      <c r="T841" s="78"/>
      <c r="AT841" s="24" t="s">
        <v>154</v>
      </c>
      <c r="AU841" s="24" t="s">
        <v>152</v>
      </c>
    </row>
    <row r="842" spans="2:65" s="11" customFormat="1" ht="13.5">
      <c r="B842" s="207"/>
      <c r="C842" s="208"/>
      <c r="D842" s="204" t="s">
        <v>166</v>
      </c>
      <c r="E842" s="209" t="s">
        <v>21</v>
      </c>
      <c r="F842" s="210" t="s">
        <v>1143</v>
      </c>
      <c r="G842" s="208"/>
      <c r="H842" s="211">
        <v>9.5</v>
      </c>
      <c r="I842" s="212"/>
      <c r="J842" s="208"/>
      <c r="K842" s="208"/>
      <c r="L842" s="213"/>
      <c r="M842" s="214"/>
      <c r="N842" s="215"/>
      <c r="O842" s="215"/>
      <c r="P842" s="215"/>
      <c r="Q842" s="215"/>
      <c r="R842" s="215"/>
      <c r="S842" s="215"/>
      <c r="T842" s="216"/>
      <c r="AT842" s="217" t="s">
        <v>166</v>
      </c>
      <c r="AU842" s="217" t="s">
        <v>152</v>
      </c>
      <c r="AV842" s="11" t="s">
        <v>152</v>
      </c>
      <c r="AW842" s="11" t="s">
        <v>35</v>
      </c>
      <c r="AX842" s="11" t="s">
        <v>72</v>
      </c>
      <c r="AY842" s="217" t="s">
        <v>144</v>
      </c>
    </row>
    <row r="843" spans="2:65" s="11" customFormat="1" ht="13.5">
      <c r="B843" s="207"/>
      <c r="C843" s="208"/>
      <c r="D843" s="204" t="s">
        <v>166</v>
      </c>
      <c r="E843" s="209" t="s">
        <v>21</v>
      </c>
      <c r="F843" s="210" t="s">
        <v>1144</v>
      </c>
      <c r="G843" s="208"/>
      <c r="H843" s="211">
        <v>6</v>
      </c>
      <c r="I843" s="212"/>
      <c r="J843" s="208"/>
      <c r="K843" s="208"/>
      <c r="L843" s="213"/>
      <c r="M843" s="214"/>
      <c r="N843" s="215"/>
      <c r="O843" s="215"/>
      <c r="P843" s="215"/>
      <c r="Q843" s="215"/>
      <c r="R843" s="215"/>
      <c r="S843" s="215"/>
      <c r="T843" s="216"/>
      <c r="AT843" s="217" t="s">
        <v>166</v>
      </c>
      <c r="AU843" s="217" t="s">
        <v>152</v>
      </c>
      <c r="AV843" s="11" t="s">
        <v>152</v>
      </c>
      <c r="AW843" s="11" t="s">
        <v>35</v>
      </c>
      <c r="AX843" s="11" t="s">
        <v>72</v>
      </c>
      <c r="AY843" s="217" t="s">
        <v>144</v>
      </c>
    </row>
    <row r="844" spans="2:65" s="13" customFormat="1" ht="13.5">
      <c r="B844" s="228"/>
      <c r="C844" s="229"/>
      <c r="D844" s="204" t="s">
        <v>166</v>
      </c>
      <c r="E844" s="230" t="s">
        <v>21</v>
      </c>
      <c r="F844" s="231" t="s">
        <v>169</v>
      </c>
      <c r="G844" s="229"/>
      <c r="H844" s="232">
        <v>15.5</v>
      </c>
      <c r="I844" s="233"/>
      <c r="J844" s="229"/>
      <c r="K844" s="229"/>
      <c r="L844" s="234"/>
      <c r="M844" s="235"/>
      <c r="N844" s="236"/>
      <c r="O844" s="236"/>
      <c r="P844" s="236"/>
      <c r="Q844" s="236"/>
      <c r="R844" s="236"/>
      <c r="S844" s="236"/>
      <c r="T844" s="237"/>
      <c r="AT844" s="238" t="s">
        <v>166</v>
      </c>
      <c r="AU844" s="238" t="s">
        <v>152</v>
      </c>
      <c r="AV844" s="13" t="s">
        <v>151</v>
      </c>
      <c r="AW844" s="13" t="s">
        <v>35</v>
      </c>
      <c r="AX844" s="13" t="s">
        <v>80</v>
      </c>
      <c r="AY844" s="238" t="s">
        <v>144</v>
      </c>
    </row>
    <row r="845" spans="2:65" s="1" customFormat="1" ht="25.5" customHeight="1">
      <c r="B845" s="41"/>
      <c r="C845" s="192" t="s">
        <v>1145</v>
      </c>
      <c r="D845" s="192" t="s">
        <v>146</v>
      </c>
      <c r="E845" s="193" t="s">
        <v>1146</v>
      </c>
      <c r="F845" s="194" t="s">
        <v>1147</v>
      </c>
      <c r="G845" s="195" t="s">
        <v>176</v>
      </c>
      <c r="H845" s="196">
        <v>22.25</v>
      </c>
      <c r="I845" s="197"/>
      <c r="J845" s="198">
        <f>ROUND(I845*H845,2)</f>
        <v>0</v>
      </c>
      <c r="K845" s="194" t="s">
        <v>150</v>
      </c>
      <c r="L845" s="61"/>
      <c r="M845" s="199" t="s">
        <v>21</v>
      </c>
      <c r="N845" s="200" t="s">
        <v>44</v>
      </c>
      <c r="O845" s="42"/>
      <c r="P845" s="201">
        <f>O845*H845</f>
        <v>0</v>
      </c>
      <c r="Q845" s="201">
        <v>3.0000000000000001E-3</v>
      </c>
      <c r="R845" s="201">
        <f>Q845*H845</f>
        <v>6.6750000000000004E-2</v>
      </c>
      <c r="S845" s="201">
        <v>0</v>
      </c>
      <c r="T845" s="202">
        <f>S845*H845</f>
        <v>0</v>
      </c>
      <c r="AR845" s="24" t="s">
        <v>242</v>
      </c>
      <c r="AT845" s="24" t="s">
        <v>146</v>
      </c>
      <c r="AU845" s="24" t="s">
        <v>152</v>
      </c>
      <c r="AY845" s="24" t="s">
        <v>144</v>
      </c>
      <c r="BE845" s="203">
        <f>IF(N845="základní",J845,0)</f>
        <v>0</v>
      </c>
      <c r="BF845" s="203">
        <f>IF(N845="snížená",J845,0)</f>
        <v>0</v>
      </c>
      <c r="BG845" s="203">
        <f>IF(N845="zákl. přenesená",J845,0)</f>
        <v>0</v>
      </c>
      <c r="BH845" s="203">
        <f>IF(N845="sníž. přenesená",J845,0)</f>
        <v>0</v>
      </c>
      <c r="BI845" s="203">
        <f>IF(N845="nulová",J845,0)</f>
        <v>0</v>
      </c>
      <c r="BJ845" s="24" t="s">
        <v>152</v>
      </c>
      <c r="BK845" s="203">
        <f>ROUND(I845*H845,2)</f>
        <v>0</v>
      </c>
      <c r="BL845" s="24" t="s">
        <v>242</v>
      </c>
      <c r="BM845" s="24" t="s">
        <v>1148</v>
      </c>
    </row>
    <row r="846" spans="2:65" s="11" customFormat="1" ht="13.5">
      <c r="B846" s="207"/>
      <c r="C846" s="208"/>
      <c r="D846" s="204" t="s">
        <v>166</v>
      </c>
      <c r="E846" s="209" t="s">
        <v>21</v>
      </c>
      <c r="F846" s="210" t="s">
        <v>1149</v>
      </c>
      <c r="G846" s="208"/>
      <c r="H846" s="211">
        <v>9.15</v>
      </c>
      <c r="I846" s="212"/>
      <c r="J846" s="208"/>
      <c r="K846" s="208"/>
      <c r="L846" s="213"/>
      <c r="M846" s="214"/>
      <c r="N846" s="215"/>
      <c r="O846" s="215"/>
      <c r="P846" s="215"/>
      <c r="Q846" s="215"/>
      <c r="R846" s="215"/>
      <c r="S846" s="215"/>
      <c r="T846" s="216"/>
      <c r="AT846" s="217" t="s">
        <v>166</v>
      </c>
      <c r="AU846" s="217" t="s">
        <v>152</v>
      </c>
      <c r="AV846" s="11" t="s">
        <v>152</v>
      </c>
      <c r="AW846" s="11" t="s">
        <v>35</v>
      </c>
      <c r="AX846" s="11" t="s">
        <v>72</v>
      </c>
      <c r="AY846" s="217" t="s">
        <v>144</v>
      </c>
    </row>
    <row r="847" spans="2:65" s="11" customFormat="1" ht="13.5">
      <c r="B847" s="207"/>
      <c r="C847" s="208"/>
      <c r="D847" s="204" t="s">
        <v>166</v>
      </c>
      <c r="E847" s="209" t="s">
        <v>21</v>
      </c>
      <c r="F847" s="210" t="s">
        <v>1150</v>
      </c>
      <c r="G847" s="208"/>
      <c r="H847" s="211">
        <v>6.8</v>
      </c>
      <c r="I847" s="212"/>
      <c r="J847" s="208"/>
      <c r="K847" s="208"/>
      <c r="L847" s="213"/>
      <c r="M847" s="214"/>
      <c r="N847" s="215"/>
      <c r="O847" s="215"/>
      <c r="P847" s="215"/>
      <c r="Q847" s="215"/>
      <c r="R847" s="215"/>
      <c r="S847" s="215"/>
      <c r="T847" s="216"/>
      <c r="AT847" s="217" t="s">
        <v>166</v>
      </c>
      <c r="AU847" s="217" t="s">
        <v>152</v>
      </c>
      <c r="AV847" s="11" t="s">
        <v>152</v>
      </c>
      <c r="AW847" s="11" t="s">
        <v>35</v>
      </c>
      <c r="AX847" s="11" t="s">
        <v>72</v>
      </c>
      <c r="AY847" s="217" t="s">
        <v>144</v>
      </c>
    </row>
    <row r="848" spans="2:65" s="11" customFormat="1" ht="13.5">
      <c r="B848" s="207"/>
      <c r="C848" s="208"/>
      <c r="D848" s="204" t="s">
        <v>166</v>
      </c>
      <c r="E848" s="209" t="s">
        <v>21</v>
      </c>
      <c r="F848" s="210" t="s">
        <v>1151</v>
      </c>
      <c r="G848" s="208"/>
      <c r="H848" s="211">
        <v>6.3</v>
      </c>
      <c r="I848" s="212"/>
      <c r="J848" s="208"/>
      <c r="K848" s="208"/>
      <c r="L848" s="213"/>
      <c r="M848" s="214"/>
      <c r="N848" s="215"/>
      <c r="O848" s="215"/>
      <c r="P848" s="215"/>
      <c r="Q848" s="215"/>
      <c r="R848" s="215"/>
      <c r="S848" s="215"/>
      <c r="T848" s="216"/>
      <c r="AT848" s="217" t="s">
        <v>166</v>
      </c>
      <c r="AU848" s="217" t="s">
        <v>152</v>
      </c>
      <c r="AV848" s="11" t="s">
        <v>152</v>
      </c>
      <c r="AW848" s="11" t="s">
        <v>35</v>
      </c>
      <c r="AX848" s="11" t="s">
        <v>72</v>
      </c>
      <c r="AY848" s="217" t="s">
        <v>144</v>
      </c>
    </row>
    <row r="849" spans="2:65" s="13" customFormat="1" ht="13.5">
      <c r="B849" s="228"/>
      <c r="C849" s="229"/>
      <c r="D849" s="204" t="s">
        <v>166</v>
      </c>
      <c r="E849" s="230" t="s">
        <v>21</v>
      </c>
      <c r="F849" s="231" t="s">
        <v>169</v>
      </c>
      <c r="G849" s="229"/>
      <c r="H849" s="232">
        <v>22.25</v>
      </c>
      <c r="I849" s="233"/>
      <c r="J849" s="229"/>
      <c r="K849" s="229"/>
      <c r="L849" s="234"/>
      <c r="M849" s="235"/>
      <c r="N849" s="236"/>
      <c r="O849" s="236"/>
      <c r="P849" s="236"/>
      <c r="Q849" s="236"/>
      <c r="R849" s="236"/>
      <c r="S849" s="236"/>
      <c r="T849" s="237"/>
      <c r="AT849" s="238" t="s">
        <v>166</v>
      </c>
      <c r="AU849" s="238" t="s">
        <v>152</v>
      </c>
      <c r="AV849" s="13" t="s">
        <v>151</v>
      </c>
      <c r="AW849" s="13" t="s">
        <v>35</v>
      </c>
      <c r="AX849" s="13" t="s">
        <v>80</v>
      </c>
      <c r="AY849" s="238" t="s">
        <v>144</v>
      </c>
    </row>
    <row r="850" spans="2:65" s="1" customFormat="1" ht="25.5" customHeight="1">
      <c r="B850" s="41"/>
      <c r="C850" s="192" t="s">
        <v>1152</v>
      </c>
      <c r="D850" s="192" t="s">
        <v>146</v>
      </c>
      <c r="E850" s="193" t="s">
        <v>1153</v>
      </c>
      <c r="F850" s="194" t="s">
        <v>1154</v>
      </c>
      <c r="G850" s="195" t="s">
        <v>176</v>
      </c>
      <c r="H850" s="196">
        <v>5</v>
      </c>
      <c r="I850" s="197"/>
      <c r="J850" s="198">
        <f>ROUND(I850*H850,2)</f>
        <v>0</v>
      </c>
      <c r="K850" s="194" t="s">
        <v>150</v>
      </c>
      <c r="L850" s="61"/>
      <c r="M850" s="199" t="s">
        <v>21</v>
      </c>
      <c r="N850" s="200" t="s">
        <v>44</v>
      </c>
      <c r="O850" s="42"/>
      <c r="P850" s="201">
        <f>O850*H850</f>
        <v>0</v>
      </c>
      <c r="Q850" s="201">
        <v>1.5100000000000001E-3</v>
      </c>
      <c r="R850" s="201">
        <f>Q850*H850</f>
        <v>7.5500000000000003E-3</v>
      </c>
      <c r="S850" s="201">
        <v>0</v>
      </c>
      <c r="T850" s="202">
        <f>S850*H850</f>
        <v>0</v>
      </c>
      <c r="AR850" s="24" t="s">
        <v>242</v>
      </c>
      <c r="AT850" s="24" t="s">
        <v>146</v>
      </c>
      <c r="AU850" s="24" t="s">
        <v>152</v>
      </c>
      <c r="AY850" s="24" t="s">
        <v>144</v>
      </c>
      <c r="BE850" s="203">
        <f>IF(N850="základní",J850,0)</f>
        <v>0</v>
      </c>
      <c r="BF850" s="203">
        <f>IF(N850="snížená",J850,0)</f>
        <v>0</v>
      </c>
      <c r="BG850" s="203">
        <f>IF(N850="zákl. přenesená",J850,0)</f>
        <v>0</v>
      </c>
      <c r="BH850" s="203">
        <f>IF(N850="sníž. přenesená",J850,0)</f>
        <v>0</v>
      </c>
      <c r="BI850" s="203">
        <f>IF(N850="nulová",J850,0)</f>
        <v>0</v>
      </c>
      <c r="BJ850" s="24" t="s">
        <v>152</v>
      </c>
      <c r="BK850" s="203">
        <f>ROUND(I850*H850,2)</f>
        <v>0</v>
      </c>
      <c r="BL850" s="24" t="s">
        <v>242</v>
      </c>
      <c r="BM850" s="24" t="s">
        <v>1155</v>
      </c>
    </row>
    <row r="851" spans="2:65" s="11" customFormat="1" ht="13.5">
      <c r="B851" s="207"/>
      <c r="C851" s="208"/>
      <c r="D851" s="204" t="s">
        <v>166</v>
      </c>
      <c r="E851" s="209" t="s">
        <v>21</v>
      </c>
      <c r="F851" s="210" t="s">
        <v>241</v>
      </c>
      <c r="G851" s="208"/>
      <c r="H851" s="211">
        <v>2</v>
      </c>
      <c r="I851" s="212"/>
      <c r="J851" s="208"/>
      <c r="K851" s="208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166</v>
      </c>
      <c r="AU851" s="217" t="s">
        <v>152</v>
      </c>
      <c r="AV851" s="11" t="s">
        <v>152</v>
      </c>
      <c r="AW851" s="11" t="s">
        <v>35</v>
      </c>
      <c r="AX851" s="11" t="s">
        <v>72</v>
      </c>
      <c r="AY851" s="217" t="s">
        <v>144</v>
      </c>
    </row>
    <row r="852" spans="2:65" s="12" customFormat="1" ht="13.5">
      <c r="B852" s="218"/>
      <c r="C852" s="219"/>
      <c r="D852" s="204" t="s">
        <v>166</v>
      </c>
      <c r="E852" s="220" t="s">
        <v>21</v>
      </c>
      <c r="F852" s="221" t="s">
        <v>358</v>
      </c>
      <c r="G852" s="219"/>
      <c r="H852" s="220" t="s">
        <v>21</v>
      </c>
      <c r="I852" s="222"/>
      <c r="J852" s="219"/>
      <c r="K852" s="219"/>
      <c r="L852" s="223"/>
      <c r="M852" s="224"/>
      <c r="N852" s="225"/>
      <c r="O852" s="225"/>
      <c r="P852" s="225"/>
      <c r="Q852" s="225"/>
      <c r="R852" s="225"/>
      <c r="S852" s="225"/>
      <c r="T852" s="226"/>
      <c r="AT852" s="227" t="s">
        <v>166</v>
      </c>
      <c r="AU852" s="227" t="s">
        <v>152</v>
      </c>
      <c r="AV852" s="12" t="s">
        <v>80</v>
      </c>
      <c r="AW852" s="12" t="s">
        <v>35</v>
      </c>
      <c r="AX852" s="12" t="s">
        <v>72</v>
      </c>
      <c r="AY852" s="227" t="s">
        <v>144</v>
      </c>
    </row>
    <row r="853" spans="2:65" s="11" customFormat="1" ht="13.5">
      <c r="B853" s="207"/>
      <c r="C853" s="208"/>
      <c r="D853" s="204" t="s">
        <v>166</v>
      </c>
      <c r="E853" s="209" t="s">
        <v>21</v>
      </c>
      <c r="F853" s="210" t="s">
        <v>1156</v>
      </c>
      <c r="G853" s="208"/>
      <c r="H853" s="211">
        <v>1.5</v>
      </c>
      <c r="I853" s="212"/>
      <c r="J853" s="208"/>
      <c r="K853" s="208"/>
      <c r="L853" s="213"/>
      <c r="M853" s="214"/>
      <c r="N853" s="215"/>
      <c r="O853" s="215"/>
      <c r="P853" s="215"/>
      <c r="Q853" s="215"/>
      <c r="R853" s="215"/>
      <c r="S853" s="215"/>
      <c r="T853" s="216"/>
      <c r="AT853" s="217" t="s">
        <v>166</v>
      </c>
      <c r="AU853" s="217" t="s">
        <v>152</v>
      </c>
      <c r="AV853" s="11" t="s">
        <v>152</v>
      </c>
      <c r="AW853" s="11" t="s">
        <v>35</v>
      </c>
      <c r="AX853" s="11" t="s">
        <v>72</v>
      </c>
      <c r="AY853" s="217" t="s">
        <v>144</v>
      </c>
    </row>
    <row r="854" spans="2:65" s="12" customFormat="1" ht="13.5">
      <c r="B854" s="218"/>
      <c r="C854" s="219"/>
      <c r="D854" s="204" t="s">
        <v>166</v>
      </c>
      <c r="E854" s="220" t="s">
        <v>21</v>
      </c>
      <c r="F854" s="221" t="s">
        <v>361</v>
      </c>
      <c r="G854" s="219"/>
      <c r="H854" s="220" t="s">
        <v>21</v>
      </c>
      <c r="I854" s="222"/>
      <c r="J854" s="219"/>
      <c r="K854" s="219"/>
      <c r="L854" s="223"/>
      <c r="M854" s="224"/>
      <c r="N854" s="225"/>
      <c r="O854" s="225"/>
      <c r="P854" s="225"/>
      <c r="Q854" s="225"/>
      <c r="R854" s="225"/>
      <c r="S854" s="225"/>
      <c r="T854" s="226"/>
      <c r="AT854" s="227" t="s">
        <v>166</v>
      </c>
      <c r="AU854" s="227" t="s">
        <v>152</v>
      </c>
      <c r="AV854" s="12" t="s">
        <v>80</v>
      </c>
      <c r="AW854" s="12" t="s">
        <v>35</v>
      </c>
      <c r="AX854" s="12" t="s">
        <v>72</v>
      </c>
      <c r="AY854" s="227" t="s">
        <v>144</v>
      </c>
    </row>
    <row r="855" spans="2:65" s="11" customFormat="1" ht="13.5">
      <c r="B855" s="207"/>
      <c r="C855" s="208"/>
      <c r="D855" s="204" t="s">
        <v>166</v>
      </c>
      <c r="E855" s="209" t="s">
        <v>21</v>
      </c>
      <c r="F855" s="210" t="s">
        <v>1156</v>
      </c>
      <c r="G855" s="208"/>
      <c r="H855" s="211">
        <v>1.5</v>
      </c>
      <c r="I855" s="212"/>
      <c r="J855" s="208"/>
      <c r="K855" s="208"/>
      <c r="L855" s="213"/>
      <c r="M855" s="214"/>
      <c r="N855" s="215"/>
      <c r="O855" s="215"/>
      <c r="P855" s="215"/>
      <c r="Q855" s="215"/>
      <c r="R855" s="215"/>
      <c r="S855" s="215"/>
      <c r="T855" s="216"/>
      <c r="AT855" s="217" t="s">
        <v>166</v>
      </c>
      <c r="AU855" s="217" t="s">
        <v>152</v>
      </c>
      <c r="AV855" s="11" t="s">
        <v>152</v>
      </c>
      <c r="AW855" s="11" t="s">
        <v>35</v>
      </c>
      <c r="AX855" s="11" t="s">
        <v>72</v>
      </c>
      <c r="AY855" s="217" t="s">
        <v>144</v>
      </c>
    </row>
    <row r="856" spans="2:65" s="12" customFormat="1" ht="13.5">
      <c r="B856" s="218"/>
      <c r="C856" s="219"/>
      <c r="D856" s="204" t="s">
        <v>166</v>
      </c>
      <c r="E856" s="220" t="s">
        <v>21</v>
      </c>
      <c r="F856" s="221" t="s">
        <v>364</v>
      </c>
      <c r="G856" s="219"/>
      <c r="H856" s="220" t="s">
        <v>21</v>
      </c>
      <c r="I856" s="222"/>
      <c r="J856" s="219"/>
      <c r="K856" s="219"/>
      <c r="L856" s="223"/>
      <c r="M856" s="224"/>
      <c r="N856" s="225"/>
      <c r="O856" s="225"/>
      <c r="P856" s="225"/>
      <c r="Q856" s="225"/>
      <c r="R856" s="225"/>
      <c r="S856" s="225"/>
      <c r="T856" s="226"/>
      <c r="AT856" s="227" t="s">
        <v>166</v>
      </c>
      <c r="AU856" s="227" t="s">
        <v>152</v>
      </c>
      <c r="AV856" s="12" t="s">
        <v>80</v>
      </c>
      <c r="AW856" s="12" t="s">
        <v>35</v>
      </c>
      <c r="AX856" s="12" t="s">
        <v>72</v>
      </c>
      <c r="AY856" s="227" t="s">
        <v>144</v>
      </c>
    </row>
    <row r="857" spans="2:65" s="13" customFormat="1" ht="13.5">
      <c r="B857" s="228"/>
      <c r="C857" s="229"/>
      <c r="D857" s="204" t="s">
        <v>166</v>
      </c>
      <c r="E857" s="230" t="s">
        <v>21</v>
      </c>
      <c r="F857" s="231" t="s">
        <v>169</v>
      </c>
      <c r="G857" s="229"/>
      <c r="H857" s="232">
        <v>5</v>
      </c>
      <c r="I857" s="233"/>
      <c r="J857" s="229"/>
      <c r="K857" s="229"/>
      <c r="L857" s="234"/>
      <c r="M857" s="235"/>
      <c r="N857" s="236"/>
      <c r="O857" s="236"/>
      <c r="P857" s="236"/>
      <c r="Q857" s="236"/>
      <c r="R857" s="236"/>
      <c r="S857" s="236"/>
      <c r="T857" s="237"/>
      <c r="AT857" s="238" t="s">
        <v>166</v>
      </c>
      <c r="AU857" s="238" t="s">
        <v>152</v>
      </c>
      <c r="AV857" s="13" t="s">
        <v>151</v>
      </c>
      <c r="AW857" s="13" t="s">
        <v>35</v>
      </c>
      <c r="AX857" s="13" t="s">
        <v>80</v>
      </c>
      <c r="AY857" s="238" t="s">
        <v>144</v>
      </c>
    </row>
    <row r="858" spans="2:65" s="1" customFormat="1" ht="25.5" customHeight="1">
      <c r="B858" s="41"/>
      <c r="C858" s="192" t="s">
        <v>1157</v>
      </c>
      <c r="D858" s="192" t="s">
        <v>146</v>
      </c>
      <c r="E858" s="193" t="s">
        <v>1158</v>
      </c>
      <c r="F858" s="194" t="s">
        <v>1159</v>
      </c>
      <c r="G858" s="195" t="s">
        <v>176</v>
      </c>
      <c r="H858" s="196">
        <v>33.35</v>
      </c>
      <c r="I858" s="197"/>
      <c r="J858" s="198">
        <f>ROUND(I858*H858,2)</f>
        <v>0</v>
      </c>
      <c r="K858" s="194" t="s">
        <v>150</v>
      </c>
      <c r="L858" s="61"/>
      <c r="M858" s="199" t="s">
        <v>21</v>
      </c>
      <c r="N858" s="200" t="s">
        <v>44</v>
      </c>
      <c r="O858" s="42"/>
      <c r="P858" s="201">
        <f>O858*H858</f>
        <v>0</v>
      </c>
      <c r="Q858" s="201">
        <v>1.9499999999999999E-3</v>
      </c>
      <c r="R858" s="201">
        <f>Q858*H858</f>
        <v>6.5032499999999993E-2</v>
      </c>
      <c r="S858" s="201">
        <v>0</v>
      </c>
      <c r="T858" s="202">
        <f>S858*H858</f>
        <v>0</v>
      </c>
      <c r="AR858" s="24" t="s">
        <v>242</v>
      </c>
      <c r="AT858" s="24" t="s">
        <v>146</v>
      </c>
      <c r="AU858" s="24" t="s">
        <v>152</v>
      </c>
      <c r="AY858" s="24" t="s">
        <v>144</v>
      </c>
      <c r="BE858" s="203">
        <f>IF(N858="základní",J858,0)</f>
        <v>0</v>
      </c>
      <c r="BF858" s="203">
        <f>IF(N858="snížená",J858,0)</f>
        <v>0</v>
      </c>
      <c r="BG858" s="203">
        <f>IF(N858="zákl. přenesená",J858,0)</f>
        <v>0</v>
      </c>
      <c r="BH858" s="203">
        <f>IF(N858="sníž. přenesená",J858,0)</f>
        <v>0</v>
      </c>
      <c r="BI858" s="203">
        <f>IF(N858="nulová",J858,0)</f>
        <v>0</v>
      </c>
      <c r="BJ858" s="24" t="s">
        <v>152</v>
      </c>
      <c r="BK858" s="203">
        <f>ROUND(I858*H858,2)</f>
        <v>0</v>
      </c>
      <c r="BL858" s="24" t="s">
        <v>242</v>
      </c>
      <c r="BM858" s="24" t="s">
        <v>1160</v>
      </c>
    </row>
    <row r="859" spans="2:65" s="11" customFormat="1" ht="13.5">
      <c r="B859" s="207"/>
      <c r="C859" s="208"/>
      <c r="D859" s="204" t="s">
        <v>166</v>
      </c>
      <c r="E859" s="209" t="s">
        <v>21</v>
      </c>
      <c r="F859" s="210" t="s">
        <v>1161</v>
      </c>
      <c r="G859" s="208"/>
      <c r="H859" s="211">
        <v>8.5500000000000007</v>
      </c>
      <c r="I859" s="212"/>
      <c r="J859" s="208"/>
      <c r="K859" s="208"/>
      <c r="L859" s="213"/>
      <c r="M859" s="214"/>
      <c r="N859" s="215"/>
      <c r="O859" s="215"/>
      <c r="P859" s="215"/>
      <c r="Q859" s="215"/>
      <c r="R859" s="215"/>
      <c r="S859" s="215"/>
      <c r="T859" s="216"/>
      <c r="AT859" s="217" t="s">
        <v>166</v>
      </c>
      <c r="AU859" s="217" t="s">
        <v>152</v>
      </c>
      <c r="AV859" s="11" t="s">
        <v>152</v>
      </c>
      <c r="AW859" s="11" t="s">
        <v>35</v>
      </c>
      <c r="AX859" s="11" t="s">
        <v>72</v>
      </c>
      <c r="AY859" s="217" t="s">
        <v>144</v>
      </c>
    </row>
    <row r="860" spans="2:65" s="11" customFormat="1" ht="13.5">
      <c r="B860" s="207"/>
      <c r="C860" s="208"/>
      <c r="D860" s="204" t="s">
        <v>166</v>
      </c>
      <c r="E860" s="209" t="s">
        <v>21</v>
      </c>
      <c r="F860" s="210" t="s">
        <v>1162</v>
      </c>
      <c r="G860" s="208"/>
      <c r="H860" s="211">
        <v>9.0500000000000007</v>
      </c>
      <c r="I860" s="212"/>
      <c r="J860" s="208"/>
      <c r="K860" s="208"/>
      <c r="L860" s="213"/>
      <c r="M860" s="214"/>
      <c r="N860" s="215"/>
      <c r="O860" s="215"/>
      <c r="P860" s="215"/>
      <c r="Q860" s="215"/>
      <c r="R860" s="215"/>
      <c r="S860" s="215"/>
      <c r="T860" s="216"/>
      <c r="AT860" s="217" t="s">
        <v>166</v>
      </c>
      <c r="AU860" s="217" t="s">
        <v>152</v>
      </c>
      <c r="AV860" s="11" t="s">
        <v>152</v>
      </c>
      <c r="AW860" s="11" t="s">
        <v>35</v>
      </c>
      <c r="AX860" s="11" t="s">
        <v>72</v>
      </c>
      <c r="AY860" s="217" t="s">
        <v>144</v>
      </c>
    </row>
    <row r="861" spans="2:65" s="11" customFormat="1" ht="13.5">
      <c r="B861" s="207"/>
      <c r="C861" s="208"/>
      <c r="D861" s="204" t="s">
        <v>166</v>
      </c>
      <c r="E861" s="209" t="s">
        <v>21</v>
      </c>
      <c r="F861" s="210" t="s">
        <v>1163</v>
      </c>
      <c r="G861" s="208"/>
      <c r="H861" s="211">
        <v>4.05</v>
      </c>
      <c r="I861" s="212"/>
      <c r="J861" s="208"/>
      <c r="K861" s="208"/>
      <c r="L861" s="213"/>
      <c r="M861" s="214"/>
      <c r="N861" s="215"/>
      <c r="O861" s="215"/>
      <c r="P861" s="215"/>
      <c r="Q861" s="215"/>
      <c r="R861" s="215"/>
      <c r="S861" s="215"/>
      <c r="T861" s="216"/>
      <c r="AT861" s="217" t="s">
        <v>166</v>
      </c>
      <c r="AU861" s="217" t="s">
        <v>152</v>
      </c>
      <c r="AV861" s="11" t="s">
        <v>152</v>
      </c>
      <c r="AW861" s="11" t="s">
        <v>35</v>
      </c>
      <c r="AX861" s="11" t="s">
        <v>72</v>
      </c>
      <c r="AY861" s="217" t="s">
        <v>144</v>
      </c>
    </row>
    <row r="862" spans="2:65" s="12" customFormat="1" ht="13.5">
      <c r="B862" s="218"/>
      <c r="C862" s="219"/>
      <c r="D862" s="204" t="s">
        <v>166</v>
      </c>
      <c r="E862" s="220" t="s">
        <v>21</v>
      </c>
      <c r="F862" s="221" t="s">
        <v>1027</v>
      </c>
      <c r="G862" s="219"/>
      <c r="H862" s="220" t="s">
        <v>21</v>
      </c>
      <c r="I862" s="222"/>
      <c r="J862" s="219"/>
      <c r="K862" s="219"/>
      <c r="L862" s="223"/>
      <c r="M862" s="224"/>
      <c r="N862" s="225"/>
      <c r="O862" s="225"/>
      <c r="P862" s="225"/>
      <c r="Q862" s="225"/>
      <c r="R862" s="225"/>
      <c r="S862" s="225"/>
      <c r="T862" s="226"/>
      <c r="AT862" s="227" t="s">
        <v>166</v>
      </c>
      <c r="AU862" s="227" t="s">
        <v>152</v>
      </c>
      <c r="AV862" s="12" t="s">
        <v>80</v>
      </c>
      <c r="AW862" s="12" t="s">
        <v>35</v>
      </c>
      <c r="AX862" s="12" t="s">
        <v>72</v>
      </c>
      <c r="AY862" s="227" t="s">
        <v>144</v>
      </c>
    </row>
    <row r="863" spans="2:65" s="11" customFormat="1" ht="13.5">
      <c r="B863" s="207"/>
      <c r="C863" s="208"/>
      <c r="D863" s="204" t="s">
        <v>166</v>
      </c>
      <c r="E863" s="209" t="s">
        <v>21</v>
      </c>
      <c r="F863" s="210" t="s">
        <v>1164</v>
      </c>
      <c r="G863" s="208"/>
      <c r="H863" s="211">
        <v>11.7</v>
      </c>
      <c r="I863" s="212"/>
      <c r="J863" s="208"/>
      <c r="K863" s="208"/>
      <c r="L863" s="213"/>
      <c r="M863" s="214"/>
      <c r="N863" s="215"/>
      <c r="O863" s="215"/>
      <c r="P863" s="215"/>
      <c r="Q863" s="215"/>
      <c r="R863" s="215"/>
      <c r="S863" s="215"/>
      <c r="T863" s="216"/>
      <c r="AT863" s="217" t="s">
        <v>166</v>
      </c>
      <c r="AU863" s="217" t="s">
        <v>152</v>
      </c>
      <c r="AV863" s="11" t="s">
        <v>152</v>
      </c>
      <c r="AW863" s="11" t="s">
        <v>35</v>
      </c>
      <c r="AX863" s="11" t="s">
        <v>72</v>
      </c>
      <c r="AY863" s="217" t="s">
        <v>144</v>
      </c>
    </row>
    <row r="864" spans="2:65" s="12" customFormat="1" ht="13.5">
      <c r="B864" s="218"/>
      <c r="C864" s="219"/>
      <c r="D864" s="204" t="s">
        <v>166</v>
      </c>
      <c r="E864" s="220" t="s">
        <v>21</v>
      </c>
      <c r="F864" s="221" t="s">
        <v>1024</v>
      </c>
      <c r="G864" s="219"/>
      <c r="H864" s="220" t="s">
        <v>21</v>
      </c>
      <c r="I864" s="222"/>
      <c r="J864" s="219"/>
      <c r="K864" s="219"/>
      <c r="L864" s="223"/>
      <c r="M864" s="224"/>
      <c r="N864" s="225"/>
      <c r="O864" s="225"/>
      <c r="P864" s="225"/>
      <c r="Q864" s="225"/>
      <c r="R864" s="225"/>
      <c r="S864" s="225"/>
      <c r="T864" s="226"/>
      <c r="AT864" s="227" t="s">
        <v>166</v>
      </c>
      <c r="AU864" s="227" t="s">
        <v>152</v>
      </c>
      <c r="AV864" s="12" t="s">
        <v>80</v>
      </c>
      <c r="AW864" s="12" t="s">
        <v>35</v>
      </c>
      <c r="AX864" s="12" t="s">
        <v>72</v>
      </c>
      <c r="AY864" s="227" t="s">
        <v>144</v>
      </c>
    </row>
    <row r="865" spans="2:65" s="13" customFormat="1" ht="13.5">
      <c r="B865" s="228"/>
      <c r="C865" s="229"/>
      <c r="D865" s="204" t="s">
        <v>166</v>
      </c>
      <c r="E865" s="230" t="s">
        <v>21</v>
      </c>
      <c r="F865" s="231" t="s">
        <v>169</v>
      </c>
      <c r="G865" s="229"/>
      <c r="H865" s="232">
        <v>33.35</v>
      </c>
      <c r="I865" s="233"/>
      <c r="J865" s="229"/>
      <c r="K865" s="229"/>
      <c r="L865" s="234"/>
      <c r="M865" s="235"/>
      <c r="N865" s="236"/>
      <c r="O865" s="236"/>
      <c r="P865" s="236"/>
      <c r="Q865" s="236"/>
      <c r="R865" s="236"/>
      <c r="S865" s="236"/>
      <c r="T865" s="237"/>
      <c r="AT865" s="238" t="s">
        <v>166</v>
      </c>
      <c r="AU865" s="238" t="s">
        <v>152</v>
      </c>
      <c r="AV865" s="13" t="s">
        <v>151</v>
      </c>
      <c r="AW865" s="13" t="s">
        <v>35</v>
      </c>
      <c r="AX865" s="13" t="s">
        <v>80</v>
      </c>
      <c r="AY865" s="238" t="s">
        <v>144</v>
      </c>
    </row>
    <row r="866" spans="2:65" s="1" customFormat="1" ht="25.5" customHeight="1">
      <c r="B866" s="41"/>
      <c r="C866" s="192" t="s">
        <v>1165</v>
      </c>
      <c r="D866" s="192" t="s">
        <v>146</v>
      </c>
      <c r="E866" s="193" t="s">
        <v>1166</v>
      </c>
      <c r="F866" s="194" t="s">
        <v>1167</v>
      </c>
      <c r="G866" s="195" t="s">
        <v>176</v>
      </c>
      <c r="H866" s="196">
        <v>13.7</v>
      </c>
      <c r="I866" s="197"/>
      <c r="J866" s="198">
        <f>ROUND(I866*H866,2)</f>
        <v>0</v>
      </c>
      <c r="K866" s="194" t="s">
        <v>150</v>
      </c>
      <c r="L866" s="61"/>
      <c r="M866" s="199" t="s">
        <v>21</v>
      </c>
      <c r="N866" s="200" t="s">
        <v>44</v>
      </c>
      <c r="O866" s="42"/>
      <c r="P866" s="201">
        <f>O866*H866</f>
        <v>0</v>
      </c>
      <c r="Q866" s="201">
        <v>2.8600000000000001E-3</v>
      </c>
      <c r="R866" s="201">
        <f>Q866*H866</f>
        <v>3.9182000000000002E-2</v>
      </c>
      <c r="S866" s="201">
        <v>0</v>
      </c>
      <c r="T866" s="202">
        <f>S866*H866</f>
        <v>0</v>
      </c>
      <c r="AR866" s="24" t="s">
        <v>242</v>
      </c>
      <c r="AT866" s="24" t="s">
        <v>146</v>
      </c>
      <c r="AU866" s="24" t="s">
        <v>152</v>
      </c>
      <c r="AY866" s="24" t="s">
        <v>144</v>
      </c>
      <c r="BE866" s="203">
        <f>IF(N866="základní",J866,0)</f>
        <v>0</v>
      </c>
      <c r="BF866" s="203">
        <f>IF(N866="snížená",J866,0)</f>
        <v>0</v>
      </c>
      <c r="BG866" s="203">
        <f>IF(N866="zákl. přenesená",J866,0)</f>
        <v>0</v>
      </c>
      <c r="BH866" s="203">
        <f>IF(N866="sníž. přenesená",J866,0)</f>
        <v>0</v>
      </c>
      <c r="BI866" s="203">
        <f>IF(N866="nulová",J866,0)</f>
        <v>0</v>
      </c>
      <c r="BJ866" s="24" t="s">
        <v>152</v>
      </c>
      <c r="BK866" s="203">
        <f>ROUND(I866*H866,2)</f>
        <v>0</v>
      </c>
      <c r="BL866" s="24" t="s">
        <v>242</v>
      </c>
      <c r="BM866" s="24" t="s">
        <v>1168</v>
      </c>
    </row>
    <row r="867" spans="2:65" s="11" customFormat="1" ht="13.5">
      <c r="B867" s="207"/>
      <c r="C867" s="208"/>
      <c r="D867" s="204" t="s">
        <v>166</v>
      </c>
      <c r="E867" s="209" t="s">
        <v>21</v>
      </c>
      <c r="F867" s="210" t="s">
        <v>1169</v>
      </c>
      <c r="G867" s="208"/>
      <c r="H867" s="211">
        <v>8.3000000000000007</v>
      </c>
      <c r="I867" s="212"/>
      <c r="J867" s="208"/>
      <c r="K867" s="208"/>
      <c r="L867" s="213"/>
      <c r="M867" s="214"/>
      <c r="N867" s="215"/>
      <c r="O867" s="215"/>
      <c r="P867" s="215"/>
      <c r="Q867" s="215"/>
      <c r="R867" s="215"/>
      <c r="S867" s="215"/>
      <c r="T867" s="216"/>
      <c r="AT867" s="217" t="s">
        <v>166</v>
      </c>
      <c r="AU867" s="217" t="s">
        <v>152</v>
      </c>
      <c r="AV867" s="11" t="s">
        <v>152</v>
      </c>
      <c r="AW867" s="11" t="s">
        <v>35</v>
      </c>
      <c r="AX867" s="11" t="s">
        <v>72</v>
      </c>
      <c r="AY867" s="217" t="s">
        <v>144</v>
      </c>
    </row>
    <row r="868" spans="2:65" s="11" customFormat="1" ht="13.5">
      <c r="B868" s="207"/>
      <c r="C868" s="208"/>
      <c r="D868" s="204" t="s">
        <v>166</v>
      </c>
      <c r="E868" s="209" t="s">
        <v>21</v>
      </c>
      <c r="F868" s="210" t="s">
        <v>1170</v>
      </c>
      <c r="G868" s="208"/>
      <c r="H868" s="211">
        <v>5.4</v>
      </c>
      <c r="I868" s="212"/>
      <c r="J868" s="208"/>
      <c r="K868" s="208"/>
      <c r="L868" s="213"/>
      <c r="M868" s="214"/>
      <c r="N868" s="215"/>
      <c r="O868" s="215"/>
      <c r="P868" s="215"/>
      <c r="Q868" s="215"/>
      <c r="R868" s="215"/>
      <c r="S868" s="215"/>
      <c r="T868" s="216"/>
      <c r="AT868" s="217" t="s">
        <v>166</v>
      </c>
      <c r="AU868" s="217" t="s">
        <v>152</v>
      </c>
      <c r="AV868" s="11" t="s">
        <v>152</v>
      </c>
      <c r="AW868" s="11" t="s">
        <v>35</v>
      </c>
      <c r="AX868" s="11" t="s">
        <v>72</v>
      </c>
      <c r="AY868" s="217" t="s">
        <v>144</v>
      </c>
    </row>
    <row r="869" spans="2:65" s="13" customFormat="1" ht="13.5">
      <c r="B869" s="228"/>
      <c r="C869" s="229"/>
      <c r="D869" s="204" t="s">
        <v>166</v>
      </c>
      <c r="E869" s="230" t="s">
        <v>21</v>
      </c>
      <c r="F869" s="231" t="s">
        <v>169</v>
      </c>
      <c r="G869" s="229"/>
      <c r="H869" s="232">
        <v>13.7</v>
      </c>
      <c r="I869" s="233"/>
      <c r="J869" s="229"/>
      <c r="K869" s="229"/>
      <c r="L869" s="234"/>
      <c r="M869" s="235"/>
      <c r="N869" s="236"/>
      <c r="O869" s="236"/>
      <c r="P869" s="236"/>
      <c r="Q869" s="236"/>
      <c r="R869" s="236"/>
      <c r="S869" s="236"/>
      <c r="T869" s="237"/>
      <c r="AT869" s="238" t="s">
        <v>166</v>
      </c>
      <c r="AU869" s="238" t="s">
        <v>152</v>
      </c>
      <c r="AV869" s="13" t="s">
        <v>151</v>
      </c>
      <c r="AW869" s="13" t="s">
        <v>35</v>
      </c>
      <c r="AX869" s="13" t="s">
        <v>80</v>
      </c>
      <c r="AY869" s="238" t="s">
        <v>144</v>
      </c>
    </row>
    <row r="870" spans="2:65" s="1" customFormat="1" ht="16.5" customHeight="1">
      <c r="B870" s="41"/>
      <c r="C870" s="192" t="s">
        <v>1171</v>
      </c>
      <c r="D870" s="192" t="s">
        <v>146</v>
      </c>
      <c r="E870" s="193" t="s">
        <v>1172</v>
      </c>
      <c r="F870" s="194" t="s">
        <v>1173</v>
      </c>
      <c r="G870" s="195" t="s">
        <v>149</v>
      </c>
      <c r="H870" s="196">
        <v>2</v>
      </c>
      <c r="I870" s="197"/>
      <c r="J870" s="198">
        <f>ROUND(I870*H870,2)</f>
        <v>0</v>
      </c>
      <c r="K870" s="194" t="s">
        <v>21</v>
      </c>
      <c r="L870" s="61"/>
      <c r="M870" s="199" t="s">
        <v>21</v>
      </c>
      <c r="N870" s="200" t="s">
        <v>44</v>
      </c>
      <c r="O870" s="42"/>
      <c r="P870" s="201">
        <f>O870*H870</f>
        <v>0</v>
      </c>
      <c r="Q870" s="201">
        <v>6.7000000000000002E-4</v>
      </c>
      <c r="R870" s="201">
        <f>Q870*H870</f>
        <v>1.34E-3</v>
      </c>
      <c r="S870" s="201">
        <v>0</v>
      </c>
      <c r="T870" s="202">
        <f>S870*H870</f>
        <v>0</v>
      </c>
      <c r="AR870" s="24" t="s">
        <v>242</v>
      </c>
      <c r="AT870" s="24" t="s">
        <v>146</v>
      </c>
      <c r="AU870" s="24" t="s">
        <v>152</v>
      </c>
      <c r="AY870" s="24" t="s">
        <v>144</v>
      </c>
      <c r="BE870" s="203">
        <f>IF(N870="základní",J870,0)</f>
        <v>0</v>
      </c>
      <c r="BF870" s="203">
        <f>IF(N870="snížená",J870,0)</f>
        <v>0</v>
      </c>
      <c r="BG870" s="203">
        <f>IF(N870="zákl. přenesená",J870,0)</f>
        <v>0</v>
      </c>
      <c r="BH870" s="203">
        <f>IF(N870="sníž. přenesená",J870,0)</f>
        <v>0</v>
      </c>
      <c r="BI870" s="203">
        <f>IF(N870="nulová",J870,0)</f>
        <v>0</v>
      </c>
      <c r="BJ870" s="24" t="s">
        <v>152</v>
      </c>
      <c r="BK870" s="203">
        <f>ROUND(I870*H870,2)</f>
        <v>0</v>
      </c>
      <c r="BL870" s="24" t="s">
        <v>242</v>
      </c>
      <c r="BM870" s="24" t="s">
        <v>1174</v>
      </c>
    </row>
    <row r="871" spans="2:65" s="1" customFormat="1" ht="25.5" customHeight="1">
      <c r="B871" s="41"/>
      <c r="C871" s="192" t="s">
        <v>1175</v>
      </c>
      <c r="D871" s="192" t="s">
        <v>146</v>
      </c>
      <c r="E871" s="193" t="s">
        <v>1176</v>
      </c>
      <c r="F871" s="194" t="s">
        <v>1177</v>
      </c>
      <c r="G871" s="195" t="s">
        <v>149</v>
      </c>
      <c r="H871" s="196">
        <v>3</v>
      </c>
      <c r="I871" s="197"/>
      <c r="J871" s="198">
        <f>ROUND(I871*H871,2)</f>
        <v>0</v>
      </c>
      <c r="K871" s="194" t="s">
        <v>150</v>
      </c>
      <c r="L871" s="61"/>
      <c r="M871" s="199" t="s">
        <v>21</v>
      </c>
      <c r="N871" s="200" t="s">
        <v>44</v>
      </c>
      <c r="O871" s="42"/>
      <c r="P871" s="201">
        <f>O871*H871</f>
        <v>0</v>
      </c>
      <c r="Q871" s="201">
        <v>4.8000000000000001E-4</v>
      </c>
      <c r="R871" s="201">
        <f>Q871*H871</f>
        <v>1.4400000000000001E-3</v>
      </c>
      <c r="S871" s="201">
        <v>0</v>
      </c>
      <c r="T871" s="202">
        <f>S871*H871</f>
        <v>0</v>
      </c>
      <c r="AR871" s="24" t="s">
        <v>242</v>
      </c>
      <c r="AT871" s="24" t="s">
        <v>146</v>
      </c>
      <c r="AU871" s="24" t="s">
        <v>152</v>
      </c>
      <c r="AY871" s="24" t="s">
        <v>144</v>
      </c>
      <c r="BE871" s="203">
        <f>IF(N871="základní",J871,0)</f>
        <v>0</v>
      </c>
      <c r="BF871" s="203">
        <f>IF(N871="snížená",J871,0)</f>
        <v>0</v>
      </c>
      <c r="BG871" s="203">
        <f>IF(N871="zákl. přenesená",J871,0)</f>
        <v>0</v>
      </c>
      <c r="BH871" s="203">
        <f>IF(N871="sníž. přenesená",J871,0)</f>
        <v>0</v>
      </c>
      <c r="BI871" s="203">
        <f>IF(N871="nulová",J871,0)</f>
        <v>0</v>
      </c>
      <c r="BJ871" s="24" t="s">
        <v>152</v>
      </c>
      <c r="BK871" s="203">
        <f>ROUND(I871*H871,2)</f>
        <v>0</v>
      </c>
      <c r="BL871" s="24" t="s">
        <v>242</v>
      </c>
      <c r="BM871" s="24" t="s">
        <v>1178</v>
      </c>
    </row>
    <row r="872" spans="2:65" s="11" customFormat="1" ht="13.5">
      <c r="B872" s="207"/>
      <c r="C872" s="208"/>
      <c r="D872" s="204" t="s">
        <v>166</v>
      </c>
      <c r="E872" s="209" t="s">
        <v>21</v>
      </c>
      <c r="F872" s="210" t="s">
        <v>1179</v>
      </c>
      <c r="G872" s="208"/>
      <c r="H872" s="211">
        <v>3</v>
      </c>
      <c r="I872" s="212"/>
      <c r="J872" s="208"/>
      <c r="K872" s="208"/>
      <c r="L872" s="213"/>
      <c r="M872" s="214"/>
      <c r="N872" s="215"/>
      <c r="O872" s="215"/>
      <c r="P872" s="215"/>
      <c r="Q872" s="215"/>
      <c r="R872" s="215"/>
      <c r="S872" s="215"/>
      <c r="T872" s="216"/>
      <c r="AT872" s="217" t="s">
        <v>166</v>
      </c>
      <c r="AU872" s="217" t="s">
        <v>152</v>
      </c>
      <c r="AV872" s="11" t="s">
        <v>152</v>
      </c>
      <c r="AW872" s="11" t="s">
        <v>35</v>
      </c>
      <c r="AX872" s="11" t="s">
        <v>72</v>
      </c>
      <c r="AY872" s="217" t="s">
        <v>144</v>
      </c>
    </row>
    <row r="873" spans="2:65" s="13" customFormat="1" ht="13.5">
      <c r="B873" s="228"/>
      <c r="C873" s="229"/>
      <c r="D873" s="204" t="s">
        <v>166</v>
      </c>
      <c r="E873" s="230" t="s">
        <v>21</v>
      </c>
      <c r="F873" s="231" t="s">
        <v>169</v>
      </c>
      <c r="G873" s="229"/>
      <c r="H873" s="232">
        <v>3</v>
      </c>
      <c r="I873" s="233"/>
      <c r="J873" s="229"/>
      <c r="K873" s="229"/>
      <c r="L873" s="234"/>
      <c r="M873" s="235"/>
      <c r="N873" s="236"/>
      <c r="O873" s="236"/>
      <c r="P873" s="236"/>
      <c r="Q873" s="236"/>
      <c r="R873" s="236"/>
      <c r="S873" s="236"/>
      <c r="T873" s="237"/>
      <c r="AT873" s="238" t="s">
        <v>166</v>
      </c>
      <c r="AU873" s="238" t="s">
        <v>152</v>
      </c>
      <c r="AV873" s="13" t="s">
        <v>151</v>
      </c>
      <c r="AW873" s="13" t="s">
        <v>35</v>
      </c>
      <c r="AX873" s="13" t="s">
        <v>80</v>
      </c>
      <c r="AY873" s="238" t="s">
        <v>144</v>
      </c>
    </row>
    <row r="874" spans="2:65" s="1" customFormat="1" ht="25.5" customHeight="1">
      <c r="B874" s="41"/>
      <c r="C874" s="192" t="s">
        <v>1180</v>
      </c>
      <c r="D874" s="192" t="s">
        <v>146</v>
      </c>
      <c r="E874" s="193" t="s">
        <v>1181</v>
      </c>
      <c r="F874" s="194" t="s">
        <v>1182</v>
      </c>
      <c r="G874" s="195" t="s">
        <v>176</v>
      </c>
      <c r="H874" s="196">
        <v>17.8</v>
      </c>
      <c r="I874" s="197"/>
      <c r="J874" s="198">
        <f>ROUND(I874*H874,2)</f>
        <v>0</v>
      </c>
      <c r="K874" s="194" t="s">
        <v>150</v>
      </c>
      <c r="L874" s="61"/>
      <c r="M874" s="199" t="s">
        <v>21</v>
      </c>
      <c r="N874" s="200" t="s">
        <v>44</v>
      </c>
      <c r="O874" s="42"/>
      <c r="P874" s="201">
        <f>O874*H874</f>
        <v>0</v>
      </c>
      <c r="Q874" s="201">
        <v>2.2300000000000002E-3</v>
      </c>
      <c r="R874" s="201">
        <f>Q874*H874</f>
        <v>3.9694000000000007E-2</v>
      </c>
      <c r="S874" s="201">
        <v>0</v>
      </c>
      <c r="T874" s="202">
        <f>S874*H874</f>
        <v>0</v>
      </c>
      <c r="AR874" s="24" t="s">
        <v>242</v>
      </c>
      <c r="AT874" s="24" t="s">
        <v>146</v>
      </c>
      <c r="AU874" s="24" t="s">
        <v>152</v>
      </c>
      <c r="AY874" s="24" t="s">
        <v>144</v>
      </c>
      <c r="BE874" s="203">
        <f>IF(N874="základní",J874,0)</f>
        <v>0</v>
      </c>
      <c r="BF874" s="203">
        <f>IF(N874="snížená",J874,0)</f>
        <v>0</v>
      </c>
      <c r="BG874" s="203">
        <f>IF(N874="zákl. přenesená",J874,0)</f>
        <v>0</v>
      </c>
      <c r="BH874" s="203">
        <f>IF(N874="sníž. přenesená",J874,0)</f>
        <v>0</v>
      </c>
      <c r="BI874" s="203">
        <f>IF(N874="nulová",J874,0)</f>
        <v>0</v>
      </c>
      <c r="BJ874" s="24" t="s">
        <v>152</v>
      </c>
      <c r="BK874" s="203">
        <f>ROUND(I874*H874,2)</f>
        <v>0</v>
      </c>
      <c r="BL874" s="24" t="s">
        <v>242</v>
      </c>
      <c r="BM874" s="24" t="s">
        <v>1183</v>
      </c>
    </row>
    <row r="875" spans="2:65" s="11" customFormat="1" ht="13.5">
      <c r="B875" s="207"/>
      <c r="C875" s="208"/>
      <c r="D875" s="204" t="s">
        <v>166</v>
      </c>
      <c r="E875" s="209" t="s">
        <v>21</v>
      </c>
      <c r="F875" s="210" t="s">
        <v>1184</v>
      </c>
      <c r="G875" s="208"/>
      <c r="H875" s="211">
        <v>14.5</v>
      </c>
      <c r="I875" s="212"/>
      <c r="J875" s="208"/>
      <c r="K875" s="208"/>
      <c r="L875" s="213"/>
      <c r="M875" s="214"/>
      <c r="N875" s="215"/>
      <c r="O875" s="215"/>
      <c r="P875" s="215"/>
      <c r="Q875" s="215"/>
      <c r="R875" s="215"/>
      <c r="S875" s="215"/>
      <c r="T875" s="216"/>
      <c r="AT875" s="217" t="s">
        <v>166</v>
      </c>
      <c r="AU875" s="217" t="s">
        <v>152</v>
      </c>
      <c r="AV875" s="11" t="s">
        <v>152</v>
      </c>
      <c r="AW875" s="11" t="s">
        <v>35</v>
      </c>
      <c r="AX875" s="11" t="s">
        <v>72</v>
      </c>
      <c r="AY875" s="217" t="s">
        <v>144</v>
      </c>
    </row>
    <row r="876" spans="2:65" s="11" customFormat="1" ht="13.5">
      <c r="B876" s="207"/>
      <c r="C876" s="208"/>
      <c r="D876" s="204" t="s">
        <v>166</v>
      </c>
      <c r="E876" s="209" t="s">
        <v>21</v>
      </c>
      <c r="F876" s="210" t="s">
        <v>1185</v>
      </c>
      <c r="G876" s="208"/>
      <c r="H876" s="211">
        <v>3.3</v>
      </c>
      <c r="I876" s="212"/>
      <c r="J876" s="208"/>
      <c r="K876" s="208"/>
      <c r="L876" s="213"/>
      <c r="M876" s="214"/>
      <c r="N876" s="215"/>
      <c r="O876" s="215"/>
      <c r="P876" s="215"/>
      <c r="Q876" s="215"/>
      <c r="R876" s="215"/>
      <c r="S876" s="215"/>
      <c r="T876" s="216"/>
      <c r="AT876" s="217" t="s">
        <v>166</v>
      </c>
      <c r="AU876" s="217" t="s">
        <v>152</v>
      </c>
      <c r="AV876" s="11" t="s">
        <v>152</v>
      </c>
      <c r="AW876" s="11" t="s">
        <v>35</v>
      </c>
      <c r="AX876" s="11" t="s">
        <v>72</v>
      </c>
      <c r="AY876" s="217" t="s">
        <v>144</v>
      </c>
    </row>
    <row r="877" spans="2:65" s="13" customFormat="1" ht="13.5">
      <c r="B877" s="228"/>
      <c r="C877" s="229"/>
      <c r="D877" s="204" t="s">
        <v>166</v>
      </c>
      <c r="E877" s="230" t="s">
        <v>21</v>
      </c>
      <c r="F877" s="231" t="s">
        <v>169</v>
      </c>
      <c r="G877" s="229"/>
      <c r="H877" s="232">
        <v>17.8</v>
      </c>
      <c r="I877" s="233"/>
      <c r="J877" s="229"/>
      <c r="K877" s="229"/>
      <c r="L877" s="234"/>
      <c r="M877" s="235"/>
      <c r="N877" s="236"/>
      <c r="O877" s="236"/>
      <c r="P877" s="236"/>
      <c r="Q877" s="236"/>
      <c r="R877" s="236"/>
      <c r="S877" s="236"/>
      <c r="T877" s="237"/>
      <c r="AT877" s="238" t="s">
        <v>166</v>
      </c>
      <c r="AU877" s="238" t="s">
        <v>152</v>
      </c>
      <c r="AV877" s="13" t="s">
        <v>151</v>
      </c>
      <c r="AW877" s="13" t="s">
        <v>35</v>
      </c>
      <c r="AX877" s="13" t="s">
        <v>80</v>
      </c>
      <c r="AY877" s="238" t="s">
        <v>144</v>
      </c>
    </row>
    <row r="878" spans="2:65" s="1" customFormat="1" ht="38.25" customHeight="1">
      <c r="B878" s="41"/>
      <c r="C878" s="192" t="s">
        <v>1186</v>
      </c>
      <c r="D878" s="192" t="s">
        <v>146</v>
      </c>
      <c r="E878" s="193" t="s">
        <v>1187</v>
      </c>
      <c r="F878" s="194" t="s">
        <v>1188</v>
      </c>
      <c r="G878" s="195" t="s">
        <v>272</v>
      </c>
      <c r="H878" s="196">
        <v>0.24399999999999999</v>
      </c>
      <c r="I878" s="197"/>
      <c r="J878" s="198">
        <f>ROUND(I878*H878,2)</f>
        <v>0</v>
      </c>
      <c r="K878" s="194" t="s">
        <v>150</v>
      </c>
      <c r="L878" s="61"/>
      <c r="M878" s="199" t="s">
        <v>21</v>
      </c>
      <c r="N878" s="200" t="s">
        <v>44</v>
      </c>
      <c r="O878" s="42"/>
      <c r="P878" s="201">
        <f>O878*H878</f>
        <v>0</v>
      </c>
      <c r="Q878" s="201">
        <v>0</v>
      </c>
      <c r="R878" s="201">
        <f>Q878*H878</f>
        <v>0</v>
      </c>
      <c r="S878" s="201">
        <v>0</v>
      </c>
      <c r="T878" s="202">
        <f>S878*H878</f>
        <v>0</v>
      </c>
      <c r="AR878" s="24" t="s">
        <v>242</v>
      </c>
      <c r="AT878" s="24" t="s">
        <v>146</v>
      </c>
      <c r="AU878" s="24" t="s">
        <v>152</v>
      </c>
      <c r="AY878" s="24" t="s">
        <v>144</v>
      </c>
      <c r="BE878" s="203">
        <f>IF(N878="základní",J878,0)</f>
        <v>0</v>
      </c>
      <c r="BF878" s="203">
        <f>IF(N878="snížená",J878,0)</f>
        <v>0</v>
      </c>
      <c r="BG878" s="203">
        <f>IF(N878="zákl. přenesená",J878,0)</f>
        <v>0</v>
      </c>
      <c r="BH878" s="203">
        <f>IF(N878="sníž. přenesená",J878,0)</f>
        <v>0</v>
      </c>
      <c r="BI878" s="203">
        <f>IF(N878="nulová",J878,0)</f>
        <v>0</v>
      </c>
      <c r="BJ878" s="24" t="s">
        <v>152</v>
      </c>
      <c r="BK878" s="203">
        <f>ROUND(I878*H878,2)</f>
        <v>0</v>
      </c>
      <c r="BL878" s="24" t="s">
        <v>242</v>
      </c>
      <c r="BM878" s="24" t="s">
        <v>1189</v>
      </c>
    </row>
    <row r="879" spans="2:65" s="1" customFormat="1" ht="189">
      <c r="B879" s="41"/>
      <c r="C879" s="63"/>
      <c r="D879" s="204" t="s">
        <v>154</v>
      </c>
      <c r="E879" s="63"/>
      <c r="F879" s="205" t="s">
        <v>1190</v>
      </c>
      <c r="G879" s="63"/>
      <c r="H879" s="63"/>
      <c r="I879" s="163"/>
      <c r="J879" s="63"/>
      <c r="K879" s="63"/>
      <c r="L879" s="61"/>
      <c r="M879" s="206"/>
      <c r="N879" s="42"/>
      <c r="O879" s="42"/>
      <c r="P879" s="42"/>
      <c r="Q879" s="42"/>
      <c r="R879" s="42"/>
      <c r="S879" s="42"/>
      <c r="T879" s="78"/>
      <c r="AT879" s="24" t="s">
        <v>154</v>
      </c>
      <c r="AU879" s="24" t="s">
        <v>152</v>
      </c>
    </row>
    <row r="880" spans="2:65" s="10" customFormat="1" ht="29.85" customHeight="1">
      <c r="B880" s="176"/>
      <c r="C880" s="177"/>
      <c r="D880" s="178" t="s">
        <v>71</v>
      </c>
      <c r="E880" s="190" t="s">
        <v>1191</v>
      </c>
      <c r="F880" s="190" t="s">
        <v>1192</v>
      </c>
      <c r="G880" s="177"/>
      <c r="H880" s="177"/>
      <c r="I880" s="180"/>
      <c r="J880" s="191">
        <f>BK880</f>
        <v>0</v>
      </c>
      <c r="K880" s="177"/>
      <c r="L880" s="182"/>
      <c r="M880" s="183"/>
      <c r="N880" s="184"/>
      <c r="O880" s="184"/>
      <c r="P880" s="185">
        <f>SUM(P881:P918)</f>
        <v>0</v>
      </c>
      <c r="Q880" s="184"/>
      <c r="R880" s="185">
        <f>SUM(R881:R918)</f>
        <v>0.40459499999999998</v>
      </c>
      <c r="S880" s="184"/>
      <c r="T880" s="186">
        <f>SUM(T881:T918)</f>
        <v>0.22800000000000001</v>
      </c>
      <c r="AR880" s="187" t="s">
        <v>152</v>
      </c>
      <c r="AT880" s="188" t="s">
        <v>71</v>
      </c>
      <c r="AU880" s="188" t="s">
        <v>80</v>
      </c>
      <c r="AY880" s="187" t="s">
        <v>144</v>
      </c>
      <c r="BK880" s="189">
        <f>SUM(BK881:BK918)</f>
        <v>0</v>
      </c>
    </row>
    <row r="881" spans="2:65" s="1" customFormat="1" ht="25.5" customHeight="1">
      <c r="B881" s="41"/>
      <c r="C881" s="192" t="s">
        <v>1193</v>
      </c>
      <c r="D881" s="192" t="s">
        <v>146</v>
      </c>
      <c r="E881" s="193" t="s">
        <v>1194</v>
      </c>
      <c r="F881" s="194" t="s">
        <v>1195</v>
      </c>
      <c r="G881" s="195" t="s">
        <v>163</v>
      </c>
      <c r="H881" s="196">
        <v>4.5</v>
      </c>
      <c r="I881" s="197"/>
      <c r="J881" s="198">
        <f>ROUND(I881*H881,2)</f>
        <v>0</v>
      </c>
      <c r="K881" s="194" t="s">
        <v>150</v>
      </c>
      <c r="L881" s="61"/>
      <c r="M881" s="199" t="s">
        <v>21</v>
      </c>
      <c r="N881" s="200" t="s">
        <v>44</v>
      </c>
      <c r="O881" s="42"/>
      <c r="P881" s="201">
        <f>O881*H881</f>
        <v>0</v>
      </c>
      <c r="Q881" s="201">
        <v>2.5000000000000001E-4</v>
      </c>
      <c r="R881" s="201">
        <f>Q881*H881</f>
        <v>1.1250000000000001E-3</v>
      </c>
      <c r="S881" s="201">
        <v>0</v>
      </c>
      <c r="T881" s="202">
        <f>S881*H881</f>
        <v>0</v>
      </c>
      <c r="AR881" s="24" t="s">
        <v>242</v>
      </c>
      <c r="AT881" s="24" t="s">
        <v>146</v>
      </c>
      <c r="AU881" s="24" t="s">
        <v>152</v>
      </c>
      <c r="AY881" s="24" t="s">
        <v>144</v>
      </c>
      <c r="BE881" s="203">
        <f>IF(N881="základní",J881,0)</f>
        <v>0</v>
      </c>
      <c r="BF881" s="203">
        <f>IF(N881="snížená",J881,0)</f>
        <v>0</v>
      </c>
      <c r="BG881" s="203">
        <f>IF(N881="zákl. přenesená",J881,0)</f>
        <v>0</v>
      </c>
      <c r="BH881" s="203">
        <f>IF(N881="sníž. přenesená",J881,0)</f>
        <v>0</v>
      </c>
      <c r="BI881" s="203">
        <f>IF(N881="nulová",J881,0)</f>
        <v>0</v>
      </c>
      <c r="BJ881" s="24" t="s">
        <v>152</v>
      </c>
      <c r="BK881" s="203">
        <f>ROUND(I881*H881,2)</f>
        <v>0</v>
      </c>
      <c r="BL881" s="24" t="s">
        <v>242</v>
      </c>
      <c r="BM881" s="24" t="s">
        <v>1196</v>
      </c>
    </row>
    <row r="882" spans="2:65" s="1" customFormat="1" ht="148.5">
      <c r="B882" s="41"/>
      <c r="C882" s="63"/>
      <c r="D882" s="204" t="s">
        <v>154</v>
      </c>
      <c r="E882" s="63"/>
      <c r="F882" s="205" t="s">
        <v>1197</v>
      </c>
      <c r="G882" s="63"/>
      <c r="H882" s="63"/>
      <c r="I882" s="163"/>
      <c r="J882" s="63"/>
      <c r="K882" s="63"/>
      <c r="L882" s="61"/>
      <c r="M882" s="206"/>
      <c r="N882" s="42"/>
      <c r="O882" s="42"/>
      <c r="P882" s="42"/>
      <c r="Q882" s="42"/>
      <c r="R882" s="42"/>
      <c r="S882" s="42"/>
      <c r="T882" s="78"/>
      <c r="AT882" s="24" t="s">
        <v>154</v>
      </c>
      <c r="AU882" s="24" t="s">
        <v>152</v>
      </c>
    </row>
    <row r="883" spans="2:65" s="11" customFormat="1" ht="13.5">
      <c r="B883" s="207"/>
      <c r="C883" s="208"/>
      <c r="D883" s="204" t="s">
        <v>166</v>
      </c>
      <c r="E883" s="209" t="s">
        <v>21</v>
      </c>
      <c r="F883" s="210" t="s">
        <v>665</v>
      </c>
      <c r="G883" s="208"/>
      <c r="H883" s="211">
        <v>4.5</v>
      </c>
      <c r="I883" s="212"/>
      <c r="J883" s="208"/>
      <c r="K883" s="208"/>
      <c r="L883" s="213"/>
      <c r="M883" s="214"/>
      <c r="N883" s="215"/>
      <c r="O883" s="215"/>
      <c r="P883" s="215"/>
      <c r="Q883" s="215"/>
      <c r="R883" s="215"/>
      <c r="S883" s="215"/>
      <c r="T883" s="216"/>
      <c r="AT883" s="217" t="s">
        <v>166</v>
      </c>
      <c r="AU883" s="217" t="s">
        <v>152</v>
      </c>
      <c r="AV883" s="11" t="s">
        <v>152</v>
      </c>
      <c r="AW883" s="11" t="s">
        <v>35</v>
      </c>
      <c r="AX883" s="11" t="s">
        <v>72</v>
      </c>
      <c r="AY883" s="217" t="s">
        <v>144</v>
      </c>
    </row>
    <row r="884" spans="2:65" s="12" customFormat="1" ht="13.5">
      <c r="B884" s="218"/>
      <c r="C884" s="219"/>
      <c r="D884" s="204" t="s">
        <v>166</v>
      </c>
      <c r="E884" s="220" t="s">
        <v>21</v>
      </c>
      <c r="F884" s="221" t="s">
        <v>1198</v>
      </c>
      <c r="G884" s="219"/>
      <c r="H884" s="220" t="s">
        <v>21</v>
      </c>
      <c r="I884" s="222"/>
      <c r="J884" s="219"/>
      <c r="K884" s="219"/>
      <c r="L884" s="223"/>
      <c r="M884" s="224"/>
      <c r="N884" s="225"/>
      <c r="O884" s="225"/>
      <c r="P884" s="225"/>
      <c r="Q884" s="225"/>
      <c r="R884" s="225"/>
      <c r="S884" s="225"/>
      <c r="T884" s="226"/>
      <c r="AT884" s="227" t="s">
        <v>166</v>
      </c>
      <c r="AU884" s="227" t="s">
        <v>152</v>
      </c>
      <c r="AV884" s="12" t="s">
        <v>80</v>
      </c>
      <c r="AW884" s="12" t="s">
        <v>35</v>
      </c>
      <c r="AX884" s="12" t="s">
        <v>72</v>
      </c>
      <c r="AY884" s="227" t="s">
        <v>144</v>
      </c>
    </row>
    <row r="885" spans="2:65" s="13" customFormat="1" ht="13.5">
      <c r="B885" s="228"/>
      <c r="C885" s="229"/>
      <c r="D885" s="204" t="s">
        <v>166</v>
      </c>
      <c r="E885" s="230" t="s">
        <v>21</v>
      </c>
      <c r="F885" s="231" t="s">
        <v>169</v>
      </c>
      <c r="G885" s="229"/>
      <c r="H885" s="232">
        <v>4.5</v>
      </c>
      <c r="I885" s="233"/>
      <c r="J885" s="229"/>
      <c r="K885" s="229"/>
      <c r="L885" s="234"/>
      <c r="M885" s="235"/>
      <c r="N885" s="236"/>
      <c r="O885" s="236"/>
      <c r="P885" s="236"/>
      <c r="Q885" s="236"/>
      <c r="R885" s="236"/>
      <c r="S885" s="236"/>
      <c r="T885" s="237"/>
      <c r="AT885" s="238" t="s">
        <v>166</v>
      </c>
      <c r="AU885" s="238" t="s">
        <v>152</v>
      </c>
      <c r="AV885" s="13" t="s">
        <v>151</v>
      </c>
      <c r="AW885" s="13" t="s">
        <v>35</v>
      </c>
      <c r="AX885" s="13" t="s">
        <v>80</v>
      </c>
      <c r="AY885" s="238" t="s">
        <v>144</v>
      </c>
    </row>
    <row r="886" spans="2:65" s="1" customFormat="1" ht="16.5" customHeight="1">
      <c r="B886" s="41"/>
      <c r="C886" s="251" t="s">
        <v>1199</v>
      </c>
      <c r="D886" s="251" t="s">
        <v>283</v>
      </c>
      <c r="E886" s="252" t="s">
        <v>1200</v>
      </c>
      <c r="F886" s="253" t="s">
        <v>1201</v>
      </c>
      <c r="G886" s="254" t="s">
        <v>149</v>
      </c>
      <c r="H886" s="255">
        <v>4.5</v>
      </c>
      <c r="I886" s="256"/>
      <c r="J886" s="257">
        <f>ROUND(I886*H886,2)</f>
        <v>0</v>
      </c>
      <c r="K886" s="253" t="s">
        <v>150</v>
      </c>
      <c r="L886" s="258"/>
      <c r="M886" s="259" t="s">
        <v>21</v>
      </c>
      <c r="N886" s="260" t="s">
        <v>44</v>
      </c>
      <c r="O886" s="42"/>
      <c r="P886" s="201">
        <f>O886*H886</f>
        <v>0</v>
      </c>
      <c r="Q886" s="201">
        <v>3.8899999999999997E-2</v>
      </c>
      <c r="R886" s="201">
        <f>Q886*H886</f>
        <v>0.17504999999999998</v>
      </c>
      <c r="S886" s="201">
        <v>0</v>
      </c>
      <c r="T886" s="202">
        <f>S886*H886</f>
        <v>0</v>
      </c>
      <c r="AR886" s="24" t="s">
        <v>350</v>
      </c>
      <c r="AT886" s="24" t="s">
        <v>283</v>
      </c>
      <c r="AU886" s="24" t="s">
        <v>152</v>
      </c>
      <c r="AY886" s="24" t="s">
        <v>144</v>
      </c>
      <c r="BE886" s="203">
        <f>IF(N886="základní",J886,0)</f>
        <v>0</v>
      </c>
      <c r="BF886" s="203">
        <f>IF(N886="snížená",J886,0)</f>
        <v>0</v>
      </c>
      <c r="BG886" s="203">
        <f>IF(N886="zákl. přenesená",J886,0)</f>
        <v>0</v>
      </c>
      <c r="BH886" s="203">
        <f>IF(N886="sníž. přenesená",J886,0)</f>
        <v>0</v>
      </c>
      <c r="BI886" s="203">
        <f>IF(N886="nulová",J886,0)</f>
        <v>0</v>
      </c>
      <c r="BJ886" s="24" t="s">
        <v>152</v>
      </c>
      <c r="BK886" s="203">
        <f>ROUND(I886*H886,2)</f>
        <v>0</v>
      </c>
      <c r="BL886" s="24" t="s">
        <v>242</v>
      </c>
      <c r="BM886" s="24" t="s">
        <v>1202</v>
      </c>
    </row>
    <row r="887" spans="2:65" s="1" customFormat="1" ht="25.5" customHeight="1">
      <c r="B887" s="41"/>
      <c r="C887" s="192" t="s">
        <v>1203</v>
      </c>
      <c r="D887" s="192" t="s">
        <v>146</v>
      </c>
      <c r="E887" s="193" t="s">
        <v>1204</v>
      </c>
      <c r="F887" s="194" t="s">
        <v>1205</v>
      </c>
      <c r="G887" s="195" t="s">
        <v>149</v>
      </c>
      <c r="H887" s="196">
        <v>2</v>
      </c>
      <c r="I887" s="197"/>
      <c r="J887" s="198">
        <f>ROUND(I887*H887,2)</f>
        <v>0</v>
      </c>
      <c r="K887" s="194" t="s">
        <v>150</v>
      </c>
      <c r="L887" s="61"/>
      <c r="M887" s="199" t="s">
        <v>21</v>
      </c>
      <c r="N887" s="200" t="s">
        <v>44</v>
      </c>
      <c r="O887" s="42"/>
      <c r="P887" s="201">
        <f>O887*H887</f>
        <v>0</v>
      </c>
      <c r="Q887" s="201">
        <v>2.5000000000000001E-4</v>
      </c>
      <c r="R887" s="201">
        <f>Q887*H887</f>
        <v>5.0000000000000001E-4</v>
      </c>
      <c r="S887" s="201">
        <v>0</v>
      </c>
      <c r="T887" s="202">
        <f>S887*H887</f>
        <v>0</v>
      </c>
      <c r="AR887" s="24" t="s">
        <v>242</v>
      </c>
      <c r="AT887" s="24" t="s">
        <v>146</v>
      </c>
      <c r="AU887" s="24" t="s">
        <v>152</v>
      </c>
      <c r="AY887" s="24" t="s">
        <v>144</v>
      </c>
      <c r="BE887" s="203">
        <f>IF(N887="základní",J887,0)</f>
        <v>0</v>
      </c>
      <c r="BF887" s="203">
        <f>IF(N887="snížená",J887,0)</f>
        <v>0</v>
      </c>
      <c r="BG887" s="203">
        <f>IF(N887="zákl. přenesená",J887,0)</f>
        <v>0</v>
      </c>
      <c r="BH887" s="203">
        <f>IF(N887="sníž. přenesená",J887,0)</f>
        <v>0</v>
      </c>
      <c r="BI887" s="203">
        <f>IF(N887="nulová",J887,0)</f>
        <v>0</v>
      </c>
      <c r="BJ887" s="24" t="s">
        <v>152</v>
      </c>
      <c r="BK887" s="203">
        <f>ROUND(I887*H887,2)</f>
        <v>0</v>
      </c>
      <c r="BL887" s="24" t="s">
        <v>242</v>
      </c>
      <c r="BM887" s="24" t="s">
        <v>1206</v>
      </c>
    </row>
    <row r="888" spans="2:65" s="1" customFormat="1" ht="148.5">
      <c r="B888" s="41"/>
      <c r="C888" s="63"/>
      <c r="D888" s="204" t="s">
        <v>154</v>
      </c>
      <c r="E888" s="63"/>
      <c r="F888" s="205" t="s">
        <v>1197</v>
      </c>
      <c r="G888" s="63"/>
      <c r="H888" s="63"/>
      <c r="I888" s="163"/>
      <c r="J888" s="63"/>
      <c r="K888" s="63"/>
      <c r="L888" s="61"/>
      <c r="M888" s="206"/>
      <c r="N888" s="42"/>
      <c r="O888" s="42"/>
      <c r="P888" s="42"/>
      <c r="Q888" s="42"/>
      <c r="R888" s="42"/>
      <c r="S888" s="42"/>
      <c r="T888" s="78"/>
      <c r="AT888" s="24" t="s">
        <v>154</v>
      </c>
      <c r="AU888" s="24" t="s">
        <v>152</v>
      </c>
    </row>
    <row r="889" spans="2:65" s="11" customFormat="1" ht="13.5">
      <c r="B889" s="207"/>
      <c r="C889" s="208"/>
      <c r="D889" s="204" t="s">
        <v>166</v>
      </c>
      <c r="E889" s="209" t="s">
        <v>21</v>
      </c>
      <c r="F889" s="210" t="s">
        <v>152</v>
      </c>
      <c r="G889" s="208"/>
      <c r="H889" s="211">
        <v>2</v>
      </c>
      <c r="I889" s="212"/>
      <c r="J889" s="208"/>
      <c r="K889" s="208"/>
      <c r="L889" s="213"/>
      <c r="M889" s="214"/>
      <c r="N889" s="215"/>
      <c r="O889" s="215"/>
      <c r="P889" s="215"/>
      <c r="Q889" s="215"/>
      <c r="R889" s="215"/>
      <c r="S889" s="215"/>
      <c r="T889" s="216"/>
      <c r="AT889" s="217" t="s">
        <v>166</v>
      </c>
      <c r="AU889" s="217" t="s">
        <v>152</v>
      </c>
      <c r="AV889" s="11" t="s">
        <v>152</v>
      </c>
      <c r="AW889" s="11" t="s">
        <v>35</v>
      </c>
      <c r="AX889" s="11" t="s">
        <v>72</v>
      </c>
      <c r="AY889" s="217" t="s">
        <v>144</v>
      </c>
    </row>
    <row r="890" spans="2:65" s="12" customFormat="1" ht="13.5">
      <c r="B890" s="218"/>
      <c r="C890" s="219"/>
      <c r="D890" s="204" t="s">
        <v>166</v>
      </c>
      <c r="E890" s="220" t="s">
        <v>21</v>
      </c>
      <c r="F890" s="221" t="s">
        <v>1207</v>
      </c>
      <c r="G890" s="219"/>
      <c r="H890" s="220" t="s">
        <v>21</v>
      </c>
      <c r="I890" s="222"/>
      <c r="J890" s="219"/>
      <c r="K890" s="219"/>
      <c r="L890" s="223"/>
      <c r="M890" s="224"/>
      <c r="N890" s="225"/>
      <c r="O890" s="225"/>
      <c r="P890" s="225"/>
      <c r="Q890" s="225"/>
      <c r="R890" s="225"/>
      <c r="S890" s="225"/>
      <c r="T890" s="226"/>
      <c r="AT890" s="227" t="s">
        <v>166</v>
      </c>
      <c r="AU890" s="227" t="s">
        <v>152</v>
      </c>
      <c r="AV890" s="12" t="s">
        <v>80</v>
      </c>
      <c r="AW890" s="12" t="s">
        <v>35</v>
      </c>
      <c r="AX890" s="12" t="s">
        <v>72</v>
      </c>
      <c r="AY890" s="227" t="s">
        <v>144</v>
      </c>
    </row>
    <row r="891" spans="2:65" s="13" customFormat="1" ht="13.5">
      <c r="B891" s="228"/>
      <c r="C891" s="229"/>
      <c r="D891" s="204" t="s">
        <v>166</v>
      </c>
      <c r="E891" s="230" t="s">
        <v>21</v>
      </c>
      <c r="F891" s="231" t="s">
        <v>169</v>
      </c>
      <c r="G891" s="229"/>
      <c r="H891" s="232">
        <v>2</v>
      </c>
      <c r="I891" s="233"/>
      <c r="J891" s="229"/>
      <c r="K891" s="229"/>
      <c r="L891" s="234"/>
      <c r="M891" s="235"/>
      <c r="N891" s="236"/>
      <c r="O891" s="236"/>
      <c r="P891" s="236"/>
      <c r="Q891" s="236"/>
      <c r="R891" s="236"/>
      <c r="S891" s="236"/>
      <c r="T891" s="237"/>
      <c r="AT891" s="238" t="s">
        <v>166</v>
      </c>
      <c r="AU891" s="238" t="s">
        <v>152</v>
      </c>
      <c r="AV891" s="13" t="s">
        <v>151</v>
      </c>
      <c r="AW891" s="13" t="s">
        <v>35</v>
      </c>
      <c r="AX891" s="13" t="s">
        <v>80</v>
      </c>
      <c r="AY891" s="238" t="s">
        <v>144</v>
      </c>
    </row>
    <row r="892" spans="2:65" s="1" customFormat="1" ht="16.5" customHeight="1">
      <c r="B892" s="41"/>
      <c r="C892" s="251" t="s">
        <v>1208</v>
      </c>
      <c r="D892" s="251" t="s">
        <v>283</v>
      </c>
      <c r="E892" s="252" t="s">
        <v>1209</v>
      </c>
      <c r="F892" s="253" t="s">
        <v>1210</v>
      </c>
      <c r="G892" s="254" t="s">
        <v>149</v>
      </c>
      <c r="H892" s="255">
        <v>2</v>
      </c>
      <c r="I892" s="256"/>
      <c r="J892" s="257">
        <f>ROUND(I892*H892,2)</f>
        <v>0</v>
      </c>
      <c r="K892" s="253" t="s">
        <v>150</v>
      </c>
      <c r="L892" s="258"/>
      <c r="M892" s="259" t="s">
        <v>21</v>
      </c>
      <c r="N892" s="260" t="s">
        <v>44</v>
      </c>
      <c r="O892" s="42"/>
      <c r="P892" s="201">
        <f>O892*H892</f>
        <v>0</v>
      </c>
      <c r="Q892" s="201">
        <v>1.8700000000000001E-2</v>
      </c>
      <c r="R892" s="201">
        <f>Q892*H892</f>
        <v>3.7400000000000003E-2</v>
      </c>
      <c r="S892" s="201">
        <v>0</v>
      </c>
      <c r="T892" s="202">
        <f>S892*H892</f>
        <v>0</v>
      </c>
      <c r="AR892" s="24" t="s">
        <v>350</v>
      </c>
      <c r="AT892" s="24" t="s">
        <v>283</v>
      </c>
      <c r="AU892" s="24" t="s">
        <v>152</v>
      </c>
      <c r="AY892" s="24" t="s">
        <v>144</v>
      </c>
      <c r="BE892" s="203">
        <f>IF(N892="základní",J892,0)</f>
        <v>0</v>
      </c>
      <c r="BF892" s="203">
        <f>IF(N892="snížená",J892,0)</f>
        <v>0</v>
      </c>
      <c r="BG892" s="203">
        <f>IF(N892="zákl. přenesená",J892,0)</f>
        <v>0</v>
      </c>
      <c r="BH892" s="203">
        <f>IF(N892="sníž. přenesená",J892,0)</f>
        <v>0</v>
      </c>
      <c r="BI892" s="203">
        <f>IF(N892="nulová",J892,0)</f>
        <v>0</v>
      </c>
      <c r="BJ892" s="24" t="s">
        <v>152</v>
      </c>
      <c r="BK892" s="203">
        <f>ROUND(I892*H892,2)</f>
        <v>0</v>
      </c>
      <c r="BL892" s="24" t="s">
        <v>242</v>
      </c>
      <c r="BM892" s="24" t="s">
        <v>1211</v>
      </c>
    </row>
    <row r="893" spans="2:65" s="1" customFormat="1" ht="25.5" customHeight="1">
      <c r="B893" s="41"/>
      <c r="C893" s="192" t="s">
        <v>1212</v>
      </c>
      <c r="D893" s="192" t="s">
        <v>146</v>
      </c>
      <c r="E893" s="193" t="s">
        <v>1213</v>
      </c>
      <c r="F893" s="194" t="s">
        <v>1214</v>
      </c>
      <c r="G893" s="195" t="s">
        <v>149</v>
      </c>
      <c r="H893" s="196">
        <v>2</v>
      </c>
      <c r="I893" s="197"/>
      <c r="J893" s="198">
        <f>ROUND(I893*H893,2)</f>
        <v>0</v>
      </c>
      <c r="K893" s="194" t="s">
        <v>150</v>
      </c>
      <c r="L893" s="61"/>
      <c r="M893" s="199" t="s">
        <v>21</v>
      </c>
      <c r="N893" s="200" t="s">
        <v>44</v>
      </c>
      <c r="O893" s="42"/>
      <c r="P893" s="201">
        <f>O893*H893</f>
        <v>0</v>
      </c>
      <c r="Q893" s="201">
        <v>2.5999999999999998E-4</v>
      </c>
      <c r="R893" s="201">
        <f>Q893*H893</f>
        <v>5.1999999999999995E-4</v>
      </c>
      <c r="S893" s="201">
        <v>0</v>
      </c>
      <c r="T893" s="202">
        <f>S893*H893</f>
        <v>0</v>
      </c>
      <c r="AR893" s="24" t="s">
        <v>242</v>
      </c>
      <c r="AT893" s="24" t="s">
        <v>146</v>
      </c>
      <c r="AU893" s="24" t="s">
        <v>152</v>
      </c>
      <c r="AY893" s="24" t="s">
        <v>144</v>
      </c>
      <c r="BE893" s="203">
        <f>IF(N893="základní",J893,0)</f>
        <v>0</v>
      </c>
      <c r="BF893" s="203">
        <f>IF(N893="snížená",J893,0)</f>
        <v>0</v>
      </c>
      <c r="BG893" s="203">
        <f>IF(N893="zákl. přenesená",J893,0)</f>
        <v>0</v>
      </c>
      <c r="BH893" s="203">
        <f>IF(N893="sníž. přenesená",J893,0)</f>
        <v>0</v>
      </c>
      <c r="BI893" s="203">
        <f>IF(N893="nulová",J893,0)</f>
        <v>0</v>
      </c>
      <c r="BJ893" s="24" t="s">
        <v>152</v>
      </c>
      <c r="BK893" s="203">
        <f>ROUND(I893*H893,2)</f>
        <v>0</v>
      </c>
      <c r="BL893" s="24" t="s">
        <v>242</v>
      </c>
      <c r="BM893" s="24" t="s">
        <v>1215</v>
      </c>
    </row>
    <row r="894" spans="2:65" s="1" customFormat="1" ht="81">
      <c r="B894" s="41"/>
      <c r="C894" s="63"/>
      <c r="D894" s="204" t="s">
        <v>154</v>
      </c>
      <c r="E894" s="63"/>
      <c r="F894" s="205" t="s">
        <v>1216</v>
      </c>
      <c r="G894" s="63"/>
      <c r="H894" s="63"/>
      <c r="I894" s="163"/>
      <c r="J894" s="63"/>
      <c r="K894" s="63"/>
      <c r="L894" s="61"/>
      <c r="M894" s="206"/>
      <c r="N894" s="42"/>
      <c r="O894" s="42"/>
      <c r="P894" s="42"/>
      <c r="Q894" s="42"/>
      <c r="R894" s="42"/>
      <c r="S894" s="42"/>
      <c r="T894" s="78"/>
      <c r="AT894" s="24" t="s">
        <v>154</v>
      </c>
      <c r="AU894" s="24" t="s">
        <v>152</v>
      </c>
    </row>
    <row r="895" spans="2:65" s="11" customFormat="1" ht="13.5">
      <c r="B895" s="207"/>
      <c r="C895" s="208"/>
      <c r="D895" s="204" t="s">
        <v>166</v>
      </c>
      <c r="E895" s="209" t="s">
        <v>21</v>
      </c>
      <c r="F895" s="210" t="s">
        <v>1121</v>
      </c>
      <c r="G895" s="208"/>
      <c r="H895" s="211">
        <v>2</v>
      </c>
      <c r="I895" s="212"/>
      <c r="J895" s="208"/>
      <c r="K895" s="208"/>
      <c r="L895" s="213"/>
      <c r="M895" s="214"/>
      <c r="N895" s="215"/>
      <c r="O895" s="215"/>
      <c r="P895" s="215"/>
      <c r="Q895" s="215"/>
      <c r="R895" s="215"/>
      <c r="S895" s="215"/>
      <c r="T895" s="216"/>
      <c r="AT895" s="217" t="s">
        <v>166</v>
      </c>
      <c r="AU895" s="217" t="s">
        <v>152</v>
      </c>
      <c r="AV895" s="11" t="s">
        <v>152</v>
      </c>
      <c r="AW895" s="11" t="s">
        <v>35</v>
      </c>
      <c r="AX895" s="11" t="s">
        <v>72</v>
      </c>
      <c r="AY895" s="217" t="s">
        <v>144</v>
      </c>
    </row>
    <row r="896" spans="2:65" s="12" customFormat="1" ht="13.5">
      <c r="B896" s="218"/>
      <c r="C896" s="219"/>
      <c r="D896" s="204" t="s">
        <v>166</v>
      </c>
      <c r="E896" s="220" t="s">
        <v>21</v>
      </c>
      <c r="F896" s="221" t="s">
        <v>1217</v>
      </c>
      <c r="G896" s="219"/>
      <c r="H896" s="220" t="s">
        <v>21</v>
      </c>
      <c r="I896" s="222"/>
      <c r="J896" s="219"/>
      <c r="K896" s="219"/>
      <c r="L896" s="223"/>
      <c r="M896" s="224"/>
      <c r="N896" s="225"/>
      <c r="O896" s="225"/>
      <c r="P896" s="225"/>
      <c r="Q896" s="225"/>
      <c r="R896" s="225"/>
      <c r="S896" s="225"/>
      <c r="T896" s="226"/>
      <c r="AT896" s="227" t="s">
        <v>166</v>
      </c>
      <c r="AU896" s="227" t="s">
        <v>152</v>
      </c>
      <c r="AV896" s="12" t="s">
        <v>80</v>
      </c>
      <c r="AW896" s="12" t="s">
        <v>35</v>
      </c>
      <c r="AX896" s="12" t="s">
        <v>72</v>
      </c>
      <c r="AY896" s="227" t="s">
        <v>144</v>
      </c>
    </row>
    <row r="897" spans="2:65" s="13" customFormat="1" ht="13.5">
      <c r="B897" s="228"/>
      <c r="C897" s="229"/>
      <c r="D897" s="204" t="s">
        <v>166</v>
      </c>
      <c r="E897" s="230" t="s">
        <v>21</v>
      </c>
      <c r="F897" s="231" t="s">
        <v>169</v>
      </c>
      <c r="G897" s="229"/>
      <c r="H897" s="232">
        <v>2</v>
      </c>
      <c r="I897" s="233"/>
      <c r="J897" s="229"/>
      <c r="K897" s="229"/>
      <c r="L897" s="234"/>
      <c r="M897" s="235"/>
      <c r="N897" s="236"/>
      <c r="O897" s="236"/>
      <c r="P897" s="236"/>
      <c r="Q897" s="236"/>
      <c r="R897" s="236"/>
      <c r="S897" s="236"/>
      <c r="T897" s="237"/>
      <c r="AT897" s="238" t="s">
        <v>166</v>
      </c>
      <c r="AU897" s="238" t="s">
        <v>152</v>
      </c>
      <c r="AV897" s="13" t="s">
        <v>151</v>
      </c>
      <c r="AW897" s="13" t="s">
        <v>35</v>
      </c>
      <c r="AX897" s="13" t="s">
        <v>80</v>
      </c>
      <c r="AY897" s="238" t="s">
        <v>144</v>
      </c>
    </row>
    <row r="898" spans="2:65" s="1" customFormat="1" ht="25.5" customHeight="1">
      <c r="B898" s="41"/>
      <c r="C898" s="251" t="s">
        <v>1218</v>
      </c>
      <c r="D898" s="251" t="s">
        <v>283</v>
      </c>
      <c r="E898" s="252" t="s">
        <v>1219</v>
      </c>
      <c r="F898" s="253" t="s">
        <v>1220</v>
      </c>
      <c r="G898" s="254" t="s">
        <v>149</v>
      </c>
      <c r="H898" s="255">
        <v>1</v>
      </c>
      <c r="I898" s="256"/>
      <c r="J898" s="257">
        <f>ROUND(I898*H898,2)</f>
        <v>0</v>
      </c>
      <c r="K898" s="253" t="s">
        <v>21</v>
      </c>
      <c r="L898" s="258"/>
      <c r="M898" s="259" t="s">
        <v>21</v>
      </c>
      <c r="N898" s="260" t="s">
        <v>44</v>
      </c>
      <c r="O898" s="42"/>
      <c r="P898" s="201">
        <f>O898*H898</f>
        <v>0</v>
      </c>
      <c r="Q898" s="201">
        <v>4.2000000000000003E-2</v>
      </c>
      <c r="R898" s="201">
        <f>Q898*H898</f>
        <v>4.2000000000000003E-2</v>
      </c>
      <c r="S898" s="201">
        <v>0</v>
      </c>
      <c r="T898" s="202">
        <f>S898*H898</f>
        <v>0</v>
      </c>
      <c r="AR898" s="24" t="s">
        <v>350</v>
      </c>
      <c r="AT898" s="24" t="s">
        <v>283</v>
      </c>
      <c r="AU898" s="24" t="s">
        <v>152</v>
      </c>
      <c r="AY898" s="24" t="s">
        <v>144</v>
      </c>
      <c r="BE898" s="203">
        <f>IF(N898="základní",J898,0)</f>
        <v>0</v>
      </c>
      <c r="BF898" s="203">
        <f>IF(N898="snížená",J898,0)</f>
        <v>0</v>
      </c>
      <c r="BG898" s="203">
        <f>IF(N898="zákl. přenesená",J898,0)</f>
        <v>0</v>
      </c>
      <c r="BH898" s="203">
        <f>IF(N898="sníž. přenesená",J898,0)</f>
        <v>0</v>
      </c>
      <c r="BI898" s="203">
        <f>IF(N898="nulová",J898,0)</f>
        <v>0</v>
      </c>
      <c r="BJ898" s="24" t="s">
        <v>152</v>
      </c>
      <c r="BK898" s="203">
        <f>ROUND(I898*H898,2)</f>
        <v>0</v>
      </c>
      <c r="BL898" s="24" t="s">
        <v>242</v>
      </c>
      <c r="BM898" s="24" t="s">
        <v>1221</v>
      </c>
    </row>
    <row r="899" spans="2:65" s="1" customFormat="1" ht="16.5" customHeight="1">
      <c r="B899" s="41"/>
      <c r="C899" s="251" t="s">
        <v>1222</v>
      </c>
      <c r="D899" s="251" t="s">
        <v>283</v>
      </c>
      <c r="E899" s="252" t="s">
        <v>1223</v>
      </c>
      <c r="F899" s="253" t="s">
        <v>1224</v>
      </c>
      <c r="G899" s="254" t="s">
        <v>149</v>
      </c>
      <c r="H899" s="255">
        <v>1</v>
      </c>
      <c r="I899" s="256"/>
      <c r="J899" s="257">
        <f>ROUND(I899*H899,2)</f>
        <v>0</v>
      </c>
      <c r="K899" s="253" t="s">
        <v>21</v>
      </c>
      <c r="L899" s="258"/>
      <c r="M899" s="259" t="s">
        <v>21</v>
      </c>
      <c r="N899" s="260" t="s">
        <v>44</v>
      </c>
      <c r="O899" s="42"/>
      <c r="P899" s="201">
        <f>O899*H899</f>
        <v>0</v>
      </c>
      <c r="Q899" s="201">
        <v>4.2000000000000003E-2</v>
      </c>
      <c r="R899" s="201">
        <f>Q899*H899</f>
        <v>4.2000000000000003E-2</v>
      </c>
      <c r="S899" s="201">
        <v>0</v>
      </c>
      <c r="T899" s="202">
        <f>S899*H899</f>
        <v>0</v>
      </c>
      <c r="AR899" s="24" t="s">
        <v>350</v>
      </c>
      <c r="AT899" s="24" t="s">
        <v>283</v>
      </c>
      <c r="AU899" s="24" t="s">
        <v>152</v>
      </c>
      <c r="AY899" s="24" t="s">
        <v>144</v>
      </c>
      <c r="BE899" s="203">
        <f>IF(N899="základní",J899,0)</f>
        <v>0</v>
      </c>
      <c r="BF899" s="203">
        <f>IF(N899="snížená",J899,0)</f>
        <v>0</v>
      </c>
      <c r="BG899" s="203">
        <f>IF(N899="zákl. přenesená",J899,0)</f>
        <v>0</v>
      </c>
      <c r="BH899" s="203">
        <f>IF(N899="sníž. přenesená",J899,0)</f>
        <v>0</v>
      </c>
      <c r="BI899" s="203">
        <f>IF(N899="nulová",J899,0)</f>
        <v>0</v>
      </c>
      <c r="BJ899" s="24" t="s">
        <v>152</v>
      </c>
      <c r="BK899" s="203">
        <f>ROUND(I899*H899,2)</f>
        <v>0</v>
      </c>
      <c r="BL899" s="24" t="s">
        <v>242</v>
      </c>
      <c r="BM899" s="24" t="s">
        <v>1225</v>
      </c>
    </row>
    <row r="900" spans="2:65" s="1" customFormat="1" ht="25.5" customHeight="1">
      <c r="B900" s="41"/>
      <c r="C900" s="192" t="s">
        <v>1226</v>
      </c>
      <c r="D900" s="192" t="s">
        <v>146</v>
      </c>
      <c r="E900" s="193" t="s">
        <v>1227</v>
      </c>
      <c r="F900" s="194" t="s">
        <v>1228</v>
      </c>
      <c r="G900" s="195" t="s">
        <v>149</v>
      </c>
      <c r="H900" s="196">
        <v>3</v>
      </c>
      <c r="I900" s="197"/>
      <c r="J900" s="198">
        <f>ROUND(I900*H900,2)</f>
        <v>0</v>
      </c>
      <c r="K900" s="194" t="s">
        <v>150</v>
      </c>
      <c r="L900" s="61"/>
      <c r="M900" s="199" t="s">
        <v>21</v>
      </c>
      <c r="N900" s="200" t="s">
        <v>44</v>
      </c>
      <c r="O900" s="42"/>
      <c r="P900" s="201">
        <f>O900*H900</f>
        <v>0</v>
      </c>
      <c r="Q900" s="201">
        <v>0</v>
      </c>
      <c r="R900" s="201">
        <f>Q900*H900</f>
        <v>0</v>
      </c>
      <c r="S900" s="201">
        <v>0</v>
      </c>
      <c r="T900" s="202">
        <f>S900*H900</f>
        <v>0</v>
      </c>
      <c r="AR900" s="24" t="s">
        <v>242</v>
      </c>
      <c r="AT900" s="24" t="s">
        <v>146</v>
      </c>
      <c r="AU900" s="24" t="s">
        <v>152</v>
      </c>
      <c r="AY900" s="24" t="s">
        <v>144</v>
      </c>
      <c r="BE900" s="203">
        <f>IF(N900="základní",J900,0)</f>
        <v>0</v>
      </c>
      <c r="BF900" s="203">
        <f>IF(N900="snížená",J900,0)</f>
        <v>0</v>
      </c>
      <c r="BG900" s="203">
        <f>IF(N900="zákl. přenesená",J900,0)</f>
        <v>0</v>
      </c>
      <c r="BH900" s="203">
        <f>IF(N900="sníž. přenesená",J900,0)</f>
        <v>0</v>
      </c>
      <c r="BI900" s="203">
        <f>IF(N900="nulová",J900,0)</f>
        <v>0</v>
      </c>
      <c r="BJ900" s="24" t="s">
        <v>152</v>
      </c>
      <c r="BK900" s="203">
        <f>ROUND(I900*H900,2)</f>
        <v>0</v>
      </c>
      <c r="BL900" s="24" t="s">
        <v>242</v>
      </c>
      <c r="BM900" s="24" t="s">
        <v>1229</v>
      </c>
    </row>
    <row r="901" spans="2:65" s="1" customFormat="1" ht="216">
      <c r="B901" s="41"/>
      <c r="C901" s="63"/>
      <c r="D901" s="204" t="s">
        <v>154</v>
      </c>
      <c r="E901" s="63"/>
      <c r="F901" s="205" t="s">
        <v>1230</v>
      </c>
      <c r="G901" s="63"/>
      <c r="H901" s="63"/>
      <c r="I901" s="163"/>
      <c r="J901" s="63"/>
      <c r="K901" s="63"/>
      <c r="L901" s="61"/>
      <c r="M901" s="206"/>
      <c r="N901" s="42"/>
      <c r="O901" s="42"/>
      <c r="P901" s="42"/>
      <c r="Q901" s="42"/>
      <c r="R901" s="42"/>
      <c r="S901" s="42"/>
      <c r="T901" s="78"/>
      <c r="AT901" s="24" t="s">
        <v>154</v>
      </c>
      <c r="AU901" s="24" t="s">
        <v>152</v>
      </c>
    </row>
    <row r="902" spans="2:65" s="11" customFormat="1" ht="13.5">
      <c r="B902" s="207"/>
      <c r="C902" s="208"/>
      <c r="D902" s="204" t="s">
        <v>166</v>
      </c>
      <c r="E902" s="209" t="s">
        <v>21</v>
      </c>
      <c r="F902" s="210" t="s">
        <v>160</v>
      </c>
      <c r="G902" s="208"/>
      <c r="H902" s="211">
        <v>3</v>
      </c>
      <c r="I902" s="212"/>
      <c r="J902" s="208"/>
      <c r="K902" s="208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166</v>
      </c>
      <c r="AU902" s="217" t="s">
        <v>152</v>
      </c>
      <c r="AV902" s="11" t="s">
        <v>152</v>
      </c>
      <c r="AW902" s="11" t="s">
        <v>35</v>
      </c>
      <c r="AX902" s="11" t="s">
        <v>72</v>
      </c>
      <c r="AY902" s="217" t="s">
        <v>144</v>
      </c>
    </row>
    <row r="903" spans="2:65" s="12" customFormat="1" ht="13.5">
      <c r="B903" s="218"/>
      <c r="C903" s="219"/>
      <c r="D903" s="204" t="s">
        <v>166</v>
      </c>
      <c r="E903" s="220" t="s">
        <v>21</v>
      </c>
      <c r="F903" s="221" t="s">
        <v>721</v>
      </c>
      <c r="G903" s="219"/>
      <c r="H903" s="220" t="s">
        <v>21</v>
      </c>
      <c r="I903" s="222"/>
      <c r="J903" s="219"/>
      <c r="K903" s="219"/>
      <c r="L903" s="223"/>
      <c r="M903" s="224"/>
      <c r="N903" s="225"/>
      <c r="O903" s="225"/>
      <c r="P903" s="225"/>
      <c r="Q903" s="225"/>
      <c r="R903" s="225"/>
      <c r="S903" s="225"/>
      <c r="T903" s="226"/>
      <c r="AT903" s="227" t="s">
        <v>166</v>
      </c>
      <c r="AU903" s="227" t="s">
        <v>152</v>
      </c>
      <c r="AV903" s="12" t="s">
        <v>80</v>
      </c>
      <c r="AW903" s="12" t="s">
        <v>35</v>
      </c>
      <c r="AX903" s="12" t="s">
        <v>72</v>
      </c>
      <c r="AY903" s="227" t="s">
        <v>144</v>
      </c>
    </row>
    <row r="904" spans="2:65" s="13" customFormat="1" ht="13.5">
      <c r="B904" s="228"/>
      <c r="C904" s="229"/>
      <c r="D904" s="204" t="s">
        <v>166</v>
      </c>
      <c r="E904" s="230" t="s">
        <v>21</v>
      </c>
      <c r="F904" s="231" t="s">
        <v>169</v>
      </c>
      <c r="G904" s="229"/>
      <c r="H904" s="232">
        <v>3</v>
      </c>
      <c r="I904" s="233"/>
      <c r="J904" s="229"/>
      <c r="K904" s="229"/>
      <c r="L904" s="234"/>
      <c r="M904" s="235"/>
      <c r="N904" s="236"/>
      <c r="O904" s="236"/>
      <c r="P904" s="236"/>
      <c r="Q904" s="236"/>
      <c r="R904" s="236"/>
      <c r="S904" s="236"/>
      <c r="T904" s="237"/>
      <c r="AT904" s="238" t="s">
        <v>166</v>
      </c>
      <c r="AU904" s="238" t="s">
        <v>152</v>
      </c>
      <c r="AV904" s="13" t="s">
        <v>151</v>
      </c>
      <c r="AW904" s="13" t="s">
        <v>35</v>
      </c>
      <c r="AX904" s="13" t="s">
        <v>80</v>
      </c>
      <c r="AY904" s="238" t="s">
        <v>144</v>
      </c>
    </row>
    <row r="905" spans="2:65" s="1" customFormat="1" ht="25.5" customHeight="1">
      <c r="B905" s="41"/>
      <c r="C905" s="251" t="s">
        <v>1231</v>
      </c>
      <c r="D905" s="251" t="s">
        <v>283</v>
      </c>
      <c r="E905" s="252" t="s">
        <v>1232</v>
      </c>
      <c r="F905" s="253" t="s">
        <v>1233</v>
      </c>
      <c r="G905" s="254" t="s">
        <v>149</v>
      </c>
      <c r="H905" s="255">
        <v>3</v>
      </c>
      <c r="I905" s="256"/>
      <c r="J905" s="257">
        <f>ROUND(I905*H905,2)</f>
        <v>0</v>
      </c>
      <c r="K905" s="253" t="s">
        <v>21</v>
      </c>
      <c r="L905" s="258"/>
      <c r="M905" s="259" t="s">
        <v>21</v>
      </c>
      <c r="N905" s="260" t="s">
        <v>44</v>
      </c>
      <c r="O905" s="42"/>
      <c r="P905" s="201">
        <f>O905*H905</f>
        <v>0</v>
      </c>
      <c r="Q905" s="201">
        <v>2.7E-2</v>
      </c>
      <c r="R905" s="201">
        <f>Q905*H905</f>
        <v>8.1000000000000003E-2</v>
      </c>
      <c r="S905" s="201">
        <v>0</v>
      </c>
      <c r="T905" s="202">
        <f>S905*H905</f>
        <v>0</v>
      </c>
      <c r="AR905" s="24" t="s">
        <v>350</v>
      </c>
      <c r="AT905" s="24" t="s">
        <v>283</v>
      </c>
      <c r="AU905" s="24" t="s">
        <v>152</v>
      </c>
      <c r="AY905" s="24" t="s">
        <v>144</v>
      </c>
      <c r="BE905" s="203">
        <f>IF(N905="základní",J905,0)</f>
        <v>0</v>
      </c>
      <c r="BF905" s="203">
        <f>IF(N905="snížená",J905,0)</f>
        <v>0</v>
      </c>
      <c r="BG905" s="203">
        <f>IF(N905="zákl. přenesená",J905,0)</f>
        <v>0</v>
      </c>
      <c r="BH905" s="203">
        <f>IF(N905="sníž. přenesená",J905,0)</f>
        <v>0</v>
      </c>
      <c r="BI905" s="203">
        <f>IF(N905="nulová",J905,0)</f>
        <v>0</v>
      </c>
      <c r="BJ905" s="24" t="s">
        <v>152</v>
      </c>
      <c r="BK905" s="203">
        <f>ROUND(I905*H905,2)</f>
        <v>0</v>
      </c>
      <c r="BL905" s="24" t="s">
        <v>242</v>
      </c>
      <c r="BM905" s="24" t="s">
        <v>1234</v>
      </c>
    </row>
    <row r="906" spans="2:65" s="1" customFormat="1" ht="38.25" customHeight="1">
      <c r="B906" s="41"/>
      <c r="C906" s="192" t="s">
        <v>1235</v>
      </c>
      <c r="D906" s="192" t="s">
        <v>146</v>
      </c>
      <c r="E906" s="193" t="s">
        <v>1236</v>
      </c>
      <c r="F906" s="194" t="s">
        <v>1237</v>
      </c>
      <c r="G906" s="195" t="s">
        <v>149</v>
      </c>
      <c r="H906" s="196">
        <v>3</v>
      </c>
      <c r="I906" s="197"/>
      <c r="J906" s="198">
        <f>ROUND(I906*H906,2)</f>
        <v>0</v>
      </c>
      <c r="K906" s="194" t="s">
        <v>150</v>
      </c>
      <c r="L906" s="61"/>
      <c r="M906" s="199" t="s">
        <v>21</v>
      </c>
      <c r="N906" s="200" t="s">
        <v>44</v>
      </c>
      <c r="O906" s="42"/>
      <c r="P906" s="201">
        <f>O906*H906</f>
        <v>0</v>
      </c>
      <c r="Q906" s="201">
        <v>0</v>
      </c>
      <c r="R906" s="201">
        <f>Q906*H906</f>
        <v>0</v>
      </c>
      <c r="S906" s="201">
        <v>2.4E-2</v>
      </c>
      <c r="T906" s="202">
        <f>S906*H906</f>
        <v>7.2000000000000008E-2</v>
      </c>
      <c r="AR906" s="24" t="s">
        <v>242</v>
      </c>
      <c r="AT906" s="24" t="s">
        <v>146</v>
      </c>
      <c r="AU906" s="24" t="s">
        <v>152</v>
      </c>
      <c r="AY906" s="24" t="s">
        <v>144</v>
      </c>
      <c r="BE906" s="203">
        <f>IF(N906="základní",J906,0)</f>
        <v>0</v>
      </c>
      <c r="BF906" s="203">
        <f>IF(N906="snížená",J906,0)</f>
        <v>0</v>
      </c>
      <c r="BG906" s="203">
        <f>IF(N906="zákl. přenesená",J906,0)</f>
        <v>0</v>
      </c>
      <c r="BH906" s="203">
        <f>IF(N906="sníž. přenesená",J906,0)</f>
        <v>0</v>
      </c>
      <c r="BI906" s="203">
        <f>IF(N906="nulová",J906,0)</f>
        <v>0</v>
      </c>
      <c r="BJ906" s="24" t="s">
        <v>152</v>
      </c>
      <c r="BK906" s="203">
        <f>ROUND(I906*H906,2)</f>
        <v>0</v>
      </c>
      <c r="BL906" s="24" t="s">
        <v>242</v>
      </c>
      <c r="BM906" s="24" t="s">
        <v>1238</v>
      </c>
    </row>
    <row r="907" spans="2:65" s="1" customFormat="1" ht="40.5">
      <c r="B907" s="41"/>
      <c r="C907" s="63"/>
      <c r="D907" s="204" t="s">
        <v>154</v>
      </c>
      <c r="E907" s="63"/>
      <c r="F907" s="205" t="s">
        <v>1239</v>
      </c>
      <c r="G907" s="63"/>
      <c r="H907" s="63"/>
      <c r="I907" s="163"/>
      <c r="J907" s="63"/>
      <c r="K907" s="63"/>
      <c r="L907" s="61"/>
      <c r="M907" s="206"/>
      <c r="N907" s="42"/>
      <c r="O907" s="42"/>
      <c r="P907" s="42"/>
      <c r="Q907" s="42"/>
      <c r="R907" s="42"/>
      <c r="S907" s="42"/>
      <c r="T907" s="78"/>
      <c r="AT907" s="24" t="s">
        <v>154</v>
      </c>
      <c r="AU907" s="24" t="s">
        <v>152</v>
      </c>
    </row>
    <row r="908" spans="2:65" s="11" customFormat="1" ht="13.5">
      <c r="B908" s="207"/>
      <c r="C908" s="208"/>
      <c r="D908" s="204" t="s">
        <v>166</v>
      </c>
      <c r="E908" s="209" t="s">
        <v>21</v>
      </c>
      <c r="F908" s="210" t="s">
        <v>160</v>
      </c>
      <c r="G908" s="208"/>
      <c r="H908" s="211">
        <v>3</v>
      </c>
      <c r="I908" s="212"/>
      <c r="J908" s="208"/>
      <c r="K908" s="208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166</v>
      </c>
      <c r="AU908" s="217" t="s">
        <v>152</v>
      </c>
      <c r="AV908" s="11" t="s">
        <v>152</v>
      </c>
      <c r="AW908" s="11" t="s">
        <v>35</v>
      </c>
      <c r="AX908" s="11" t="s">
        <v>72</v>
      </c>
      <c r="AY908" s="217" t="s">
        <v>144</v>
      </c>
    </row>
    <row r="909" spans="2:65" s="13" customFormat="1" ht="13.5">
      <c r="B909" s="228"/>
      <c r="C909" s="229"/>
      <c r="D909" s="204" t="s">
        <v>166</v>
      </c>
      <c r="E909" s="230" t="s">
        <v>21</v>
      </c>
      <c r="F909" s="231" t="s">
        <v>169</v>
      </c>
      <c r="G909" s="229"/>
      <c r="H909" s="232">
        <v>3</v>
      </c>
      <c r="I909" s="233"/>
      <c r="J909" s="229"/>
      <c r="K909" s="229"/>
      <c r="L909" s="234"/>
      <c r="M909" s="235"/>
      <c r="N909" s="236"/>
      <c r="O909" s="236"/>
      <c r="P909" s="236"/>
      <c r="Q909" s="236"/>
      <c r="R909" s="236"/>
      <c r="S909" s="236"/>
      <c r="T909" s="237"/>
      <c r="AT909" s="238" t="s">
        <v>166</v>
      </c>
      <c r="AU909" s="238" t="s">
        <v>152</v>
      </c>
      <c r="AV909" s="13" t="s">
        <v>151</v>
      </c>
      <c r="AW909" s="13" t="s">
        <v>35</v>
      </c>
      <c r="AX909" s="13" t="s">
        <v>80</v>
      </c>
      <c r="AY909" s="238" t="s">
        <v>144</v>
      </c>
    </row>
    <row r="910" spans="2:65" s="1" customFormat="1" ht="38.25" customHeight="1">
      <c r="B910" s="41"/>
      <c r="C910" s="192" t="s">
        <v>1240</v>
      </c>
      <c r="D910" s="192" t="s">
        <v>146</v>
      </c>
      <c r="E910" s="193" t="s">
        <v>1241</v>
      </c>
      <c r="F910" s="194" t="s">
        <v>1242</v>
      </c>
      <c r="G910" s="195" t="s">
        <v>149</v>
      </c>
      <c r="H910" s="196">
        <v>6</v>
      </c>
      <c r="I910" s="197"/>
      <c r="J910" s="198">
        <f>ROUND(I910*H910,2)</f>
        <v>0</v>
      </c>
      <c r="K910" s="194" t="s">
        <v>150</v>
      </c>
      <c r="L910" s="61"/>
      <c r="M910" s="199" t="s">
        <v>21</v>
      </c>
      <c r="N910" s="200" t="s">
        <v>44</v>
      </c>
      <c r="O910" s="42"/>
      <c r="P910" s="201">
        <f>O910*H910</f>
        <v>0</v>
      </c>
      <c r="Q910" s="201">
        <v>0</v>
      </c>
      <c r="R910" s="201">
        <f>Q910*H910</f>
        <v>0</v>
      </c>
      <c r="S910" s="201">
        <v>2.5999999999999999E-2</v>
      </c>
      <c r="T910" s="202">
        <f>S910*H910</f>
        <v>0.156</v>
      </c>
      <c r="AR910" s="24" t="s">
        <v>242</v>
      </c>
      <c r="AT910" s="24" t="s">
        <v>146</v>
      </c>
      <c r="AU910" s="24" t="s">
        <v>152</v>
      </c>
      <c r="AY910" s="24" t="s">
        <v>144</v>
      </c>
      <c r="BE910" s="203">
        <f>IF(N910="základní",J910,0)</f>
        <v>0</v>
      </c>
      <c r="BF910" s="203">
        <f>IF(N910="snížená",J910,0)</f>
        <v>0</v>
      </c>
      <c r="BG910" s="203">
        <f>IF(N910="zákl. přenesená",J910,0)</f>
        <v>0</v>
      </c>
      <c r="BH910" s="203">
        <f>IF(N910="sníž. přenesená",J910,0)</f>
        <v>0</v>
      </c>
      <c r="BI910" s="203">
        <f>IF(N910="nulová",J910,0)</f>
        <v>0</v>
      </c>
      <c r="BJ910" s="24" t="s">
        <v>152</v>
      </c>
      <c r="BK910" s="203">
        <f>ROUND(I910*H910,2)</f>
        <v>0</v>
      </c>
      <c r="BL910" s="24" t="s">
        <v>242</v>
      </c>
      <c r="BM910" s="24" t="s">
        <v>1243</v>
      </c>
    </row>
    <row r="911" spans="2:65" s="1" customFormat="1" ht="40.5">
      <c r="B911" s="41"/>
      <c r="C911" s="63"/>
      <c r="D911" s="204" t="s">
        <v>154</v>
      </c>
      <c r="E911" s="63"/>
      <c r="F911" s="205" t="s">
        <v>1239</v>
      </c>
      <c r="G911" s="63"/>
      <c r="H911" s="63"/>
      <c r="I911" s="163"/>
      <c r="J911" s="63"/>
      <c r="K911" s="63"/>
      <c r="L911" s="61"/>
      <c r="M911" s="206"/>
      <c r="N911" s="42"/>
      <c r="O911" s="42"/>
      <c r="P911" s="42"/>
      <c r="Q911" s="42"/>
      <c r="R911" s="42"/>
      <c r="S911" s="42"/>
      <c r="T911" s="78"/>
      <c r="AT911" s="24" t="s">
        <v>154</v>
      </c>
      <c r="AU911" s="24" t="s">
        <v>152</v>
      </c>
    </row>
    <row r="912" spans="2:65" s="1" customFormat="1" ht="25.5" customHeight="1">
      <c r="B912" s="41"/>
      <c r="C912" s="192" t="s">
        <v>1244</v>
      </c>
      <c r="D912" s="192" t="s">
        <v>146</v>
      </c>
      <c r="E912" s="193" t="s">
        <v>1245</v>
      </c>
      <c r="F912" s="194" t="s">
        <v>1246</v>
      </c>
      <c r="G912" s="195" t="s">
        <v>176</v>
      </c>
      <c r="H912" s="196">
        <v>5</v>
      </c>
      <c r="I912" s="197"/>
      <c r="J912" s="198">
        <f>ROUND(I912*H912,2)</f>
        <v>0</v>
      </c>
      <c r="K912" s="194" t="s">
        <v>21</v>
      </c>
      <c r="L912" s="61"/>
      <c r="M912" s="199" t="s">
        <v>21</v>
      </c>
      <c r="N912" s="200" t="s">
        <v>44</v>
      </c>
      <c r="O912" s="42"/>
      <c r="P912" s="201">
        <f>O912*H912</f>
        <v>0</v>
      </c>
      <c r="Q912" s="201">
        <v>0</v>
      </c>
      <c r="R912" s="201">
        <f>Q912*H912</f>
        <v>0</v>
      </c>
      <c r="S912" s="201">
        <v>0</v>
      </c>
      <c r="T912" s="202">
        <f>S912*H912</f>
        <v>0</v>
      </c>
      <c r="AR912" s="24" t="s">
        <v>242</v>
      </c>
      <c r="AT912" s="24" t="s">
        <v>146</v>
      </c>
      <c r="AU912" s="24" t="s">
        <v>152</v>
      </c>
      <c r="AY912" s="24" t="s">
        <v>144</v>
      </c>
      <c r="BE912" s="203">
        <f>IF(N912="základní",J912,0)</f>
        <v>0</v>
      </c>
      <c r="BF912" s="203">
        <f>IF(N912="snížená",J912,0)</f>
        <v>0</v>
      </c>
      <c r="BG912" s="203">
        <f>IF(N912="zákl. přenesená",J912,0)</f>
        <v>0</v>
      </c>
      <c r="BH912" s="203">
        <f>IF(N912="sníž. přenesená",J912,0)</f>
        <v>0</v>
      </c>
      <c r="BI912" s="203">
        <f>IF(N912="nulová",J912,0)</f>
        <v>0</v>
      </c>
      <c r="BJ912" s="24" t="s">
        <v>152</v>
      </c>
      <c r="BK912" s="203">
        <f>ROUND(I912*H912,2)</f>
        <v>0</v>
      </c>
      <c r="BL912" s="24" t="s">
        <v>242</v>
      </c>
      <c r="BM912" s="24" t="s">
        <v>1247</v>
      </c>
    </row>
    <row r="913" spans="2:65" s="11" customFormat="1" ht="13.5">
      <c r="B913" s="207"/>
      <c r="C913" s="208"/>
      <c r="D913" s="204" t="s">
        <v>166</v>
      </c>
      <c r="E913" s="209" t="s">
        <v>21</v>
      </c>
      <c r="F913" s="210" t="s">
        <v>1248</v>
      </c>
      <c r="G913" s="208"/>
      <c r="H913" s="211">
        <v>3</v>
      </c>
      <c r="I913" s="212"/>
      <c r="J913" s="208"/>
      <c r="K913" s="208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166</v>
      </c>
      <c r="AU913" s="217" t="s">
        <v>152</v>
      </c>
      <c r="AV913" s="11" t="s">
        <v>152</v>
      </c>
      <c r="AW913" s="11" t="s">
        <v>35</v>
      </c>
      <c r="AX913" s="11" t="s">
        <v>72</v>
      </c>
      <c r="AY913" s="217" t="s">
        <v>144</v>
      </c>
    </row>
    <row r="914" spans="2:65" s="11" customFormat="1" ht="13.5">
      <c r="B914" s="207"/>
      <c r="C914" s="208"/>
      <c r="D914" s="204" t="s">
        <v>166</v>
      </c>
      <c r="E914" s="209" t="s">
        <v>21</v>
      </c>
      <c r="F914" s="210" t="s">
        <v>241</v>
      </c>
      <c r="G914" s="208"/>
      <c r="H914" s="211">
        <v>2</v>
      </c>
      <c r="I914" s="212"/>
      <c r="J914" s="208"/>
      <c r="K914" s="208"/>
      <c r="L914" s="213"/>
      <c r="M914" s="214"/>
      <c r="N914" s="215"/>
      <c r="O914" s="215"/>
      <c r="P914" s="215"/>
      <c r="Q914" s="215"/>
      <c r="R914" s="215"/>
      <c r="S914" s="215"/>
      <c r="T914" s="216"/>
      <c r="AT914" s="217" t="s">
        <v>166</v>
      </c>
      <c r="AU914" s="217" t="s">
        <v>152</v>
      </c>
      <c r="AV914" s="11" t="s">
        <v>152</v>
      </c>
      <c r="AW914" s="11" t="s">
        <v>35</v>
      </c>
      <c r="AX914" s="11" t="s">
        <v>72</v>
      </c>
      <c r="AY914" s="217" t="s">
        <v>144</v>
      </c>
    </row>
    <row r="915" spans="2:65" s="13" customFormat="1" ht="13.5">
      <c r="B915" s="228"/>
      <c r="C915" s="229"/>
      <c r="D915" s="204" t="s">
        <v>166</v>
      </c>
      <c r="E915" s="230" t="s">
        <v>21</v>
      </c>
      <c r="F915" s="231" t="s">
        <v>169</v>
      </c>
      <c r="G915" s="229"/>
      <c r="H915" s="232">
        <v>5</v>
      </c>
      <c r="I915" s="233"/>
      <c r="J915" s="229"/>
      <c r="K915" s="229"/>
      <c r="L915" s="234"/>
      <c r="M915" s="235"/>
      <c r="N915" s="236"/>
      <c r="O915" s="236"/>
      <c r="P915" s="236"/>
      <c r="Q915" s="236"/>
      <c r="R915" s="236"/>
      <c r="S915" s="236"/>
      <c r="T915" s="237"/>
      <c r="AT915" s="238" t="s">
        <v>166</v>
      </c>
      <c r="AU915" s="238" t="s">
        <v>152</v>
      </c>
      <c r="AV915" s="13" t="s">
        <v>151</v>
      </c>
      <c r="AW915" s="13" t="s">
        <v>35</v>
      </c>
      <c r="AX915" s="13" t="s">
        <v>80</v>
      </c>
      <c r="AY915" s="238" t="s">
        <v>144</v>
      </c>
    </row>
    <row r="916" spans="2:65" s="1" customFormat="1" ht="16.5" customHeight="1">
      <c r="B916" s="41"/>
      <c r="C916" s="251" t="s">
        <v>1249</v>
      </c>
      <c r="D916" s="251" t="s">
        <v>283</v>
      </c>
      <c r="E916" s="252" t="s">
        <v>1250</v>
      </c>
      <c r="F916" s="253" t="s">
        <v>1251</v>
      </c>
      <c r="G916" s="254" t="s">
        <v>176</v>
      </c>
      <c r="H916" s="255">
        <v>5</v>
      </c>
      <c r="I916" s="256"/>
      <c r="J916" s="257">
        <f>ROUND(I916*H916,2)</f>
        <v>0</v>
      </c>
      <c r="K916" s="253" t="s">
        <v>150</v>
      </c>
      <c r="L916" s="258"/>
      <c r="M916" s="259" t="s">
        <v>21</v>
      </c>
      <c r="N916" s="260" t="s">
        <v>44</v>
      </c>
      <c r="O916" s="42"/>
      <c r="P916" s="201">
        <f>O916*H916</f>
        <v>0</v>
      </c>
      <c r="Q916" s="201">
        <v>5.0000000000000001E-3</v>
      </c>
      <c r="R916" s="201">
        <f>Q916*H916</f>
        <v>2.5000000000000001E-2</v>
      </c>
      <c r="S916" s="201">
        <v>0</v>
      </c>
      <c r="T916" s="202">
        <f>S916*H916</f>
        <v>0</v>
      </c>
      <c r="AR916" s="24" t="s">
        <v>350</v>
      </c>
      <c r="AT916" s="24" t="s">
        <v>283</v>
      </c>
      <c r="AU916" s="24" t="s">
        <v>152</v>
      </c>
      <c r="AY916" s="24" t="s">
        <v>144</v>
      </c>
      <c r="BE916" s="203">
        <f>IF(N916="základní",J916,0)</f>
        <v>0</v>
      </c>
      <c r="BF916" s="203">
        <f>IF(N916="snížená",J916,0)</f>
        <v>0</v>
      </c>
      <c r="BG916" s="203">
        <f>IF(N916="zákl. přenesená",J916,0)</f>
        <v>0</v>
      </c>
      <c r="BH916" s="203">
        <f>IF(N916="sníž. přenesená",J916,0)</f>
        <v>0</v>
      </c>
      <c r="BI916" s="203">
        <f>IF(N916="nulová",J916,0)</f>
        <v>0</v>
      </c>
      <c r="BJ916" s="24" t="s">
        <v>152</v>
      </c>
      <c r="BK916" s="203">
        <f>ROUND(I916*H916,2)</f>
        <v>0</v>
      </c>
      <c r="BL916" s="24" t="s">
        <v>242</v>
      </c>
      <c r="BM916" s="24" t="s">
        <v>1252</v>
      </c>
    </row>
    <row r="917" spans="2:65" s="1" customFormat="1" ht="38.25" customHeight="1">
      <c r="B917" s="41"/>
      <c r="C917" s="192" t="s">
        <v>1253</v>
      </c>
      <c r="D917" s="192" t="s">
        <v>146</v>
      </c>
      <c r="E917" s="193" t="s">
        <v>1254</v>
      </c>
      <c r="F917" s="194" t="s">
        <v>1255</v>
      </c>
      <c r="G917" s="195" t="s">
        <v>272</v>
      </c>
      <c r="H917" s="196">
        <v>0.40500000000000003</v>
      </c>
      <c r="I917" s="197"/>
      <c r="J917" s="198">
        <f>ROUND(I917*H917,2)</f>
        <v>0</v>
      </c>
      <c r="K917" s="194" t="s">
        <v>150</v>
      </c>
      <c r="L917" s="61"/>
      <c r="M917" s="199" t="s">
        <v>21</v>
      </c>
      <c r="N917" s="200" t="s">
        <v>44</v>
      </c>
      <c r="O917" s="42"/>
      <c r="P917" s="201">
        <f>O917*H917</f>
        <v>0</v>
      </c>
      <c r="Q917" s="201">
        <v>0</v>
      </c>
      <c r="R917" s="201">
        <f>Q917*H917</f>
        <v>0</v>
      </c>
      <c r="S917" s="201">
        <v>0</v>
      </c>
      <c r="T917" s="202">
        <f>S917*H917</f>
        <v>0</v>
      </c>
      <c r="AR917" s="24" t="s">
        <v>242</v>
      </c>
      <c r="AT917" s="24" t="s">
        <v>146</v>
      </c>
      <c r="AU917" s="24" t="s">
        <v>152</v>
      </c>
      <c r="AY917" s="24" t="s">
        <v>144</v>
      </c>
      <c r="BE917" s="203">
        <f>IF(N917="základní",J917,0)</f>
        <v>0</v>
      </c>
      <c r="BF917" s="203">
        <f>IF(N917="snížená",J917,0)</f>
        <v>0</v>
      </c>
      <c r="BG917" s="203">
        <f>IF(N917="zákl. přenesená",J917,0)</f>
        <v>0</v>
      </c>
      <c r="BH917" s="203">
        <f>IF(N917="sníž. přenesená",J917,0)</f>
        <v>0</v>
      </c>
      <c r="BI917" s="203">
        <f>IF(N917="nulová",J917,0)</f>
        <v>0</v>
      </c>
      <c r="BJ917" s="24" t="s">
        <v>152</v>
      </c>
      <c r="BK917" s="203">
        <f>ROUND(I917*H917,2)</f>
        <v>0</v>
      </c>
      <c r="BL917" s="24" t="s">
        <v>242</v>
      </c>
      <c r="BM917" s="24" t="s">
        <v>1256</v>
      </c>
    </row>
    <row r="918" spans="2:65" s="1" customFormat="1" ht="189">
      <c r="B918" s="41"/>
      <c r="C918" s="63"/>
      <c r="D918" s="204" t="s">
        <v>154</v>
      </c>
      <c r="E918" s="63"/>
      <c r="F918" s="205" t="s">
        <v>1257</v>
      </c>
      <c r="G918" s="63"/>
      <c r="H918" s="63"/>
      <c r="I918" s="163"/>
      <c r="J918" s="63"/>
      <c r="K918" s="63"/>
      <c r="L918" s="61"/>
      <c r="M918" s="206"/>
      <c r="N918" s="42"/>
      <c r="O918" s="42"/>
      <c r="P918" s="42"/>
      <c r="Q918" s="42"/>
      <c r="R918" s="42"/>
      <c r="S918" s="42"/>
      <c r="T918" s="78"/>
      <c r="AT918" s="24" t="s">
        <v>154</v>
      </c>
      <c r="AU918" s="24" t="s">
        <v>152</v>
      </c>
    </row>
    <row r="919" spans="2:65" s="10" customFormat="1" ht="29.85" customHeight="1">
      <c r="B919" s="176"/>
      <c r="C919" s="177"/>
      <c r="D919" s="178" t="s">
        <v>71</v>
      </c>
      <c r="E919" s="190" t="s">
        <v>1258</v>
      </c>
      <c r="F919" s="190" t="s">
        <v>1259</v>
      </c>
      <c r="G919" s="177"/>
      <c r="H919" s="177"/>
      <c r="I919" s="180"/>
      <c r="J919" s="191">
        <f>BK919</f>
        <v>0</v>
      </c>
      <c r="K919" s="177"/>
      <c r="L919" s="182"/>
      <c r="M919" s="183"/>
      <c r="N919" s="184"/>
      <c r="O919" s="184"/>
      <c r="P919" s="185">
        <f>SUM(P920:P948)</f>
        <v>0</v>
      </c>
      <c r="Q919" s="184"/>
      <c r="R919" s="185">
        <f>SUM(R920:R948)</f>
        <v>3.7283999999999998E-2</v>
      </c>
      <c r="S919" s="184"/>
      <c r="T919" s="186">
        <f>SUM(T920:T948)</f>
        <v>5.7600000000000005E-2</v>
      </c>
      <c r="AR919" s="187" t="s">
        <v>152</v>
      </c>
      <c r="AT919" s="188" t="s">
        <v>71</v>
      </c>
      <c r="AU919" s="188" t="s">
        <v>80</v>
      </c>
      <c r="AY919" s="187" t="s">
        <v>144</v>
      </c>
      <c r="BK919" s="189">
        <f>SUM(BK920:BK948)</f>
        <v>0</v>
      </c>
    </row>
    <row r="920" spans="2:65" s="1" customFormat="1" ht="25.5" customHeight="1">
      <c r="B920" s="41"/>
      <c r="C920" s="192" t="s">
        <v>1260</v>
      </c>
      <c r="D920" s="192" t="s">
        <v>146</v>
      </c>
      <c r="E920" s="193" t="s">
        <v>1261</v>
      </c>
      <c r="F920" s="194" t="s">
        <v>1262</v>
      </c>
      <c r="G920" s="195" t="s">
        <v>176</v>
      </c>
      <c r="H920" s="196">
        <v>3.6</v>
      </c>
      <c r="I920" s="197"/>
      <c r="J920" s="198">
        <f>ROUND(I920*H920,2)</f>
        <v>0</v>
      </c>
      <c r="K920" s="194" t="s">
        <v>150</v>
      </c>
      <c r="L920" s="61"/>
      <c r="M920" s="199" t="s">
        <v>21</v>
      </c>
      <c r="N920" s="200" t="s">
        <v>44</v>
      </c>
      <c r="O920" s="42"/>
      <c r="P920" s="201">
        <f>O920*H920</f>
        <v>0</v>
      </c>
      <c r="Q920" s="201">
        <v>0</v>
      </c>
      <c r="R920" s="201">
        <f>Q920*H920</f>
        <v>0</v>
      </c>
      <c r="S920" s="201">
        <v>1.6E-2</v>
      </c>
      <c r="T920" s="202">
        <f>S920*H920</f>
        <v>5.7600000000000005E-2</v>
      </c>
      <c r="AR920" s="24" t="s">
        <v>242</v>
      </c>
      <c r="AT920" s="24" t="s">
        <v>146</v>
      </c>
      <c r="AU920" s="24" t="s">
        <v>152</v>
      </c>
      <c r="AY920" s="24" t="s">
        <v>144</v>
      </c>
      <c r="BE920" s="203">
        <f>IF(N920="základní",J920,0)</f>
        <v>0</v>
      </c>
      <c r="BF920" s="203">
        <f>IF(N920="snížená",J920,0)</f>
        <v>0</v>
      </c>
      <c r="BG920" s="203">
        <f>IF(N920="zákl. přenesená",J920,0)</f>
        <v>0</v>
      </c>
      <c r="BH920" s="203">
        <f>IF(N920="sníž. přenesená",J920,0)</f>
        <v>0</v>
      </c>
      <c r="BI920" s="203">
        <f>IF(N920="nulová",J920,0)</f>
        <v>0</v>
      </c>
      <c r="BJ920" s="24" t="s">
        <v>152</v>
      </c>
      <c r="BK920" s="203">
        <f>ROUND(I920*H920,2)</f>
        <v>0</v>
      </c>
      <c r="BL920" s="24" t="s">
        <v>242</v>
      </c>
      <c r="BM920" s="24" t="s">
        <v>1263</v>
      </c>
    </row>
    <row r="921" spans="2:65" s="11" customFormat="1" ht="13.5">
      <c r="B921" s="207"/>
      <c r="C921" s="208"/>
      <c r="D921" s="204" t="s">
        <v>166</v>
      </c>
      <c r="E921" s="209" t="s">
        <v>21</v>
      </c>
      <c r="F921" s="210" t="s">
        <v>1264</v>
      </c>
      <c r="G921" s="208"/>
      <c r="H921" s="211">
        <v>3.6</v>
      </c>
      <c r="I921" s="212"/>
      <c r="J921" s="208"/>
      <c r="K921" s="208"/>
      <c r="L921" s="213"/>
      <c r="M921" s="214"/>
      <c r="N921" s="215"/>
      <c r="O921" s="215"/>
      <c r="P921" s="215"/>
      <c r="Q921" s="215"/>
      <c r="R921" s="215"/>
      <c r="S921" s="215"/>
      <c r="T921" s="216"/>
      <c r="AT921" s="217" t="s">
        <v>166</v>
      </c>
      <c r="AU921" s="217" t="s">
        <v>152</v>
      </c>
      <c r="AV921" s="11" t="s">
        <v>152</v>
      </c>
      <c r="AW921" s="11" t="s">
        <v>35</v>
      </c>
      <c r="AX921" s="11" t="s">
        <v>72</v>
      </c>
      <c r="AY921" s="217" t="s">
        <v>144</v>
      </c>
    </row>
    <row r="922" spans="2:65" s="12" customFormat="1" ht="13.5">
      <c r="B922" s="218"/>
      <c r="C922" s="219"/>
      <c r="D922" s="204" t="s">
        <v>166</v>
      </c>
      <c r="E922" s="220" t="s">
        <v>21</v>
      </c>
      <c r="F922" s="221" t="s">
        <v>1265</v>
      </c>
      <c r="G922" s="219"/>
      <c r="H922" s="220" t="s">
        <v>21</v>
      </c>
      <c r="I922" s="222"/>
      <c r="J922" s="219"/>
      <c r="K922" s="219"/>
      <c r="L922" s="223"/>
      <c r="M922" s="224"/>
      <c r="N922" s="225"/>
      <c r="O922" s="225"/>
      <c r="P922" s="225"/>
      <c r="Q922" s="225"/>
      <c r="R922" s="225"/>
      <c r="S922" s="225"/>
      <c r="T922" s="226"/>
      <c r="AT922" s="227" t="s">
        <v>166</v>
      </c>
      <c r="AU922" s="227" t="s">
        <v>152</v>
      </c>
      <c r="AV922" s="12" t="s">
        <v>80</v>
      </c>
      <c r="AW922" s="12" t="s">
        <v>35</v>
      </c>
      <c r="AX922" s="12" t="s">
        <v>72</v>
      </c>
      <c r="AY922" s="227" t="s">
        <v>144</v>
      </c>
    </row>
    <row r="923" spans="2:65" s="13" customFormat="1" ht="13.5">
      <c r="B923" s="228"/>
      <c r="C923" s="229"/>
      <c r="D923" s="204" t="s">
        <v>166</v>
      </c>
      <c r="E923" s="230" t="s">
        <v>21</v>
      </c>
      <c r="F923" s="231" t="s">
        <v>169</v>
      </c>
      <c r="G923" s="229"/>
      <c r="H923" s="232">
        <v>3.6</v>
      </c>
      <c r="I923" s="233"/>
      <c r="J923" s="229"/>
      <c r="K923" s="229"/>
      <c r="L923" s="234"/>
      <c r="M923" s="235"/>
      <c r="N923" s="236"/>
      <c r="O923" s="236"/>
      <c r="P923" s="236"/>
      <c r="Q923" s="236"/>
      <c r="R923" s="236"/>
      <c r="S923" s="236"/>
      <c r="T923" s="237"/>
      <c r="AT923" s="238" t="s">
        <v>166</v>
      </c>
      <c r="AU923" s="238" t="s">
        <v>152</v>
      </c>
      <c r="AV923" s="13" t="s">
        <v>151</v>
      </c>
      <c r="AW923" s="13" t="s">
        <v>35</v>
      </c>
      <c r="AX923" s="13" t="s">
        <v>80</v>
      </c>
      <c r="AY923" s="238" t="s">
        <v>144</v>
      </c>
    </row>
    <row r="924" spans="2:65" s="1" customFormat="1" ht="25.5" customHeight="1">
      <c r="B924" s="41"/>
      <c r="C924" s="192" t="s">
        <v>1266</v>
      </c>
      <c r="D924" s="192" t="s">
        <v>146</v>
      </c>
      <c r="E924" s="193" t="s">
        <v>1267</v>
      </c>
      <c r="F924" s="194" t="s">
        <v>1268</v>
      </c>
      <c r="G924" s="195" t="s">
        <v>176</v>
      </c>
      <c r="H924" s="196">
        <v>3.6</v>
      </c>
      <c r="I924" s="197"/>
      <c r="J924" s="198">
        <f>ROUND(I924*H924,2)</f>
        <v>0</v>
      </c>
      <c r="K924" s="194" t="s">
        <v>150</v>
      </c>
      <c r="L924" s="61"/>
      <c r="M924" s="199" t="s">
        <v>21</v>
      </c>
      <c r="N924" s="200" t="s">
        <v>44</v>
      </c>
      <c r="O924" s="42"/>
      <c r="P924" s="201">
        <f>O924*H924</f>
        <v>0</v>
      </c>
      <c r="Q924" s="201">
        <v>0</v>
      </c>
      <c r="R924" s="201">
        <f>Q924*H924</f>
        <v>0</v>
      </c>
      <c r="S924" s="201">
        <v>0</v>
      </c>
      <c r="T924" s="202">
        <f>S924*H924</f>
        <v>0</v>
      </c>
      <c r="AR924" s="24" t="s">
        <v>242</v>
      </c>
      <c r="AT924" s="24" t="s">
        <v>146</v>
      </c>
      <c r="AU924" s="24" t="s">
        <v>152</v>
      </c>
      <c r="AY924" s="24" t="s">
        <v>144</v>
      </c>
      <c r="BE924" s="203">
        <f>IF(N924="základní",J924,0)</f>
        <v>0</v>
      </c>
      <c r="BF924" s="203">
        <f>IF(N924="snížená",J924,0)</f>
        <v>0</v>
      </c>
      <c r="BG924" s="203">
        <f>IF(N924="zákl. přenesená",J924,0)</f>
        <v>0</v>
      </c>
      <c r="BH924" s="203">
        <f>IF(N924="sníž. přenesená",J924,0)</f>
        <v>0</v>
      </c>
      <c r="BI924" s="203">
        <f>IF(N924="nulová",J924,0)</f>
        <v>0</v>
      </c>
      <c r="BJ924" s="24" t="s">
        <v>152</v>
      </c>
      <c r="BK924" s="203">
        <f>ROUND(I924*H924,2)</f>
        <v>0</v>
      </c>
      <c r="BL924" s="24" t="s">
        <v>242</v>
      </c>
      <c r="BM924" s="24" t="s">
        <v>1269</v>
      </c>
    </row>
    <row r="925" spans="2:65" s="1" customFormat="1" ht="202.5">
      <c r="B925" s="41"/>
      <c r="C925" s="63"/>
      <c r="D925" s="204" t="s">
        <v>154</v>
      </c>
      <c r="E925" s="63"/>
      <c r="F925" s="205" t="s">
        <v>1270</v>
      </c>
      <c r="G925" s="63"/>
      <c r="H925" s="63"/>
      <c r="I925" s="163"/>
      <c r="J925" s="63"/>
      <c r="K925" s="63"/>
      <c r="L925" s="61"/>
      <c r="M925" s="206"/>
      <c r="N925" s="42"/>
      <c r="O925" s="42"/>
      <c r="P925" s="42"/>
      <c r="Q925" s="42"/>
      <c r="R925" s="42"/>
      <c r="S925" s="42"/>
      <c r="T925" s="78"/>
      <c r="AT925" s="24" t="s">
        <v>154</v>
      </c>
      <c r="AU925" s="24" t="s">
        <v>152</v>
      </c>
    </row>
    <row r="926" spans="2:65" s="11" customFormat="1" ht="13.5">
      <c r="B926" s="207"/>
      <c r="C926" s="208"/>
      <c r="D926" s="204" t="s">
        <v>166</v>
      </c>
      <c r="E926" s="209" t="s">
        <v>21</v>
      </c>
      <c r="F926" s="210" t="s">
        <v>1264</v>
      </c>
      <c r="G926" s="208"/>
      <c r="H926" s="211">
        <v>3.6</v>
      </c>
      <c r="I926" s="212"/>
      <c r="J926" s="208"/>
      <c r="K926" s="208"/>
      <c r="L926" s="213"/>
      <c r="M926" s="214"/>
      <c r="N926" s="215"/>
      <c r="O926" s="215"/>
      <c r="P926" s="215"/>
      <c r="Q926" s="215"/>
      <c r="R926" s="215"/>
      <c r="S926" s="215"/>
      <c r="T926" s="216"/>
      <c r="AT926" s="217" t="s">
        <v>166</v>
      </c>
      <c r="AU926" s="217" t="s">
        <v>152</v>
      </c>
      <c r="AV926" s="11" t="s">
        <v>152</v>
      </c>
      <c r="AW926" s="11" t="s">
        <v>35</v>
      </c>
      <c r="AX926" s="11" t="s">
        <v>72</v>
      </c>
      <c r="AY926" s="217" t="s">
        <v>144</v>
      </c>
    </row>
    <row r="927" spans="2:65" s="12" customFormat="1" ht="13.5">
      <c r="B927" s="218"/>
      <c r="C927" s="219"/>
      <c r="D927" s="204" t="s">
        <v>166</v>
      </c>
      <c r="E927" s="220" t="s">
        <v>21</v>
      </c>
      <c r="F927" s="221" t="s">
        <v>1271</v>
      </c>
      <c r="G927" s="219"/>
      <c r="H927" s="220" t="s">
        <v>21</v>
      </c>
      <c r="I927" s="222"/>
      <c r="J927" s="219"/>
      <c r="K927" s="219"/>
      <c r="L927" s="223"/>
      <c r="M927" s="224"/>
      <c r="N927" s="225"/>
      <c r="O927" s="225"/>
      <c r="P927" s="225"/>
      <c r="Q927" s="225"/>
      <c r="R927" s="225"/>
      <c r="S927" s="225"/>
      <c r="T927" s="226"/>
      <c r="AT927" s="227" t="s">
        <v>166</v>
      </c>
      <c r="AU927" s="227" t="s">
        <v>152</v>
      </c>
      <c r="AV927" s="12" t="s">
        <v>80</v>
      </c>
      <c r="AW927" s="12" t="s">
        <v>35</v>
      </c>
      <c r="AX927" s="12" t="s">
        <v>72</v>
      </c>
      <c r="AY927" s="227" t="s">
        <v>144</v>
      </c>
    </row>
    <row r="928" spans="2:65" s="13" customFormat="1" ht="13.5">
      <c r="B928" s="228"/>
      <c r="C928" s="229"/>
      <c r="D928" s="204" t="s">
        <v>166</v>
      </c>
      <c r="E928" s="230" t="s">
        <v>21</v>
      </c>
      <c r="F928" s="231" t="s">
        <v>169</v>
      </c>
      <c r="G928" s="229"/>
      <c r="H928" s="232">
        <v>3.6</v>
      </c>
      <c r="I928" s="233"/>
      <c r="J928" s="229"/>
      <c r="K928" s="229"/>
      <c r="L928" s="234"/>
      <c r="M928" s="235"/>
      <c r="N928" s="236"/>
      <c r="O928" s="236"/>
      <c r="P928" s="236"/>
      <c r="Q928" s="236"/>
      <c r="R928" s="236"/>
      <c r="S928" s="236"/>
      <c r="T928" s="237"/>
      <c r="AT928" s="238" t="s">
        <v>166</v>
      </c>
      <c r="AU928" s="238" t="s">
        <v>152</v>
      </c>
      <c r="AV928" s="13" t="s">
        <v>151</v>
      </c>
      <c r="AW928" s="13" t="s">
        <v>35</v>
      </c>
      <c r="AX928" s="13" t="s">
        <v>80</v>
      </c>
      <c r="AY928" s="238" t="s">
        <v>144</v>
      </c>
    </row>
    <row r="929" spans="2:65" s="1" customFormat="1" ht="16.5" customHeight="1">
      <c r="B929" s="41"/>
      <c r="C929" s="251" t="s">
        <v>1272</v>
      </c>
      <c r="D929" s="251" t="s">
        <v>283</v>
      </c>
      <c r="E929" s="252" t="s">
        <v>1273</v>
      </c>
      <c r="F929" s="253" t="s">
        <v>1274</v>
      </c>
      <c r="G929" s="254" t="s">
        <v>176</v>
      </c>
      <c r="H929" s="255">
        <v>3.6</v>
      </c>
      <c r="I929" s="256"/>
      <c r="J929" s="257">
        <f>ROUND(I929*H929,2)</f>
        <v>0</v>
      </c>
      <c r="K929" s="253" t="s">
        <v>21</v>
      </c>
      <c r="L929" s="258"/>
      <c r="M929" s="259" t="s">
        <v>21</v>
      </c>
      <c r="N929" s="260" t="s">
        <v>44</v>
      </c>
      <c r="O929" s="42"/>
      <c r="P929" s="201">
        <f>O929*H929</f>
        <v>0</v>
      </c>
      <c r="Q929" s="201">
        <v>1.24E-3</v>
      </c>
      <c r="R929" s="201">
        <f>Q929*H929</f>
        <v>4.4640000000000001E-3</v>
      </c>
      <c r="S929" s="201">
        <v>0</v>
      </c>
      <c r="T929" s="202">
        <f>S929*H929</f>
        <v>0</v>
      </c>
      <c r="AR929" s="24" t="s">
        <v>350</v>
      </c>
      <c r="AT929" s="24" t="s">
        <v>283</v>
      </c>
      <c r="AU929" s="24" t="s">
        <v>152</v>
      </c>
      <c r="AY929" s="24" t="s">
        <v>144</v>
      </c>
      <c r="BE929" s="203">
        <f>IF(N929="základní",J929,0)</f>
        <v>0</v>
      </c>
      <c r="BF929" s="203">
        <f>IF(N929="snížená",J929,0)</f>
        <v>0</v>
      </c>
      <c r="BG929" s="203">
        <f>IF(N929="zákl. přenesená",J929,0)</f>
        <v>0</v>
      </c>
      <c r="BH929" s="203">
        <f>IF(N929="sníž. přenesená",J929,0)</f>
        <v>0</v>
      </c>
      <c r="BI929" s="203">
        <f>IF(N929="nulová",J929,0)</f>
        <v>0</v>
      </c>
      <c r="BJ929" s="24" t="s">
        <v>152</v>
      </c>
      <c r="BK929" s="203">
        <f>ROUND(I929*H929,2)</f>
        <v>0</v>
      </c>
      <c r="BL929" s="24" t="s">
        <v>242</v>
      </c>
      <c r="BM929" s="24" t="s">
        <v>1275</v>
      </c>
    </row>
    <row r="930" spans="2:65" s="1" customFormat="1" ht="25.5" customHeight="1">
      <c r="B930" s="41"/>
      <c r="C930" s="192" t="s">
        <v>1276</v>
      </c>
      <c r="D930" s="192" t="s">
        <v>146</v>
      </c>
      <c r="E930" s="193" t="s">
        <v>1277</v>
      </c>
      <c r="F930" s="194" t="s">
        <v>1278</v>
      </c>
      <c r="G930" s="195" t="s">
        <v>163</v>
      </c>
      <c r="H930" s="196">
        <v>1.8</v>
      </c>
      <c r="I930" s="197"/>
      <c r="J930" s="198">
        <f>ROUND(I930*H930,2)</f>
        <v>0</v>
      </c>
      <c r="K930" s="194" t="s">
        <v>150</v>
      </c>
      <c r="L930" s="61"/>
      <c r="M930" s="199" t="s">
        <v>21</v>
      </c>
      <c r="N930" s="200" t="s">
        <v>44</v>
      </c>
      <c r="O930" s="42"/>
      <c r="P930" s="201">
        <f>O930*H930</f>
        <v>0</v>
      </c>
      <c r="Q930" s="201">
        <v>0</v>
      </c>
      <c r="R930" s="201">
        <f>Q930*H930</f>
        <v>0</v>
      </c>
      <c r="S930" s="201">
        <v>0</v>
      </c>
      <c r="T930" s="202">
        <f>S930*H930</f>
        <v>0</v>
      </c>
      <c r="AR930" s="24" t="s">
        <v>151</v>
      </c>
      <c r="AT930" s="24" t="s">
        <v>146</v>
      </c>
      <c r="AU930" s="24" t="s">
        <v>152</v>
      </c>
      <c r="AY930" s="24" t="s">
        <v>144</v>
      </c>
      <c r="BE930" s="203">
        <f>IF(N930="základní",J930,0)</f>
        <v>0</v>
      </c>
      <c r="BF930" s="203">
        <f>IF(N930="snížená",J930,0)</f>
        <v>0</v>
      </c>
      <c r="BG930" s="203">
        <f>IF(N930="zákl. přenesená",J930,0)</f>
        <v>0</v>
      </c>
      <c r="BH930" s="203">
        <f>IF(N930="sníž. přenesená",J930,0)</f>
        <v>0</v>
      </c>
      <c r="BI930" s="203">
        <f>IF(N930="nulová",J930,0)</f>
        <v>0</v>
      </c>
      <c r="BJ930" s="24" t="s">
        <v>152</v>
      </c>
      <c r="BK930" s="203">
        <f>ROUND(I930*H930,2)</f>
        <v>0</v>
      </c>
      <c r="BL930" s="24" t="s">
        <v>151</v>
      </c>
      <c r="BM930" s="24" t="s">
        <v>1279</v>
      </c>
    </row>
    <row r="931" spans="2:65" s="1" customFormat="1" ht="94.5">
      <c r="B931" s="41"/>
      <c r="C931" s="63"/>
      <c r="D931" s="204" t="s">
        <v>154</v>
      </c>
      <c r="E931" s="63"/>
      <c r="F931" s="205" t="s">
        <v>1280</v>
      </c>
      <c r="G931" s="63"/>
      <c r="H931" s="63"/>
      <c r="I931" s="163"/>
      <c r="J931" s="63"/>
      <c r="K931" s="63"/>
      <c r="L931" s="61"/>
      <c r="M931" s="206"/>
      <c r="N931" s="42"/>
      <c r="O931" s="42"/>
      <c r="P931" s="42"/>
      <c r="Q931" s="42"/>
      <c r="R931" s="42"/>
      <c r="S931" s="42"/>
      <c r="T931" s="78"/>
      <c r="AT931" s="24" t="s">
        <v>154</v>
      </c>
      <c r="AU931" s="24" t="s">
        <v>152</v>
      </c>
    </row>
    <row r="932" spans="2:65" s="11" customFormat="1" ht="13.5">
      <c r="B932" s="207"/>
      <c r="C932" s="208"/>
      <c r="D932" s="204" t="s">
        <v>166</v>
      </c>
      <c r="E932" s="209" t="s">
        <v>21</v>
      </c>
      <c r="F932" s="210" t="s">
        <v>1281</v>
      </c>
      <c r="G932" s="208"/>
      <c r="H932" s="211">
        <v>1.8</v>
      </c>
      <c r="I932" s="212"/>
      <c r="J932" s="208"/>
      <c r="K932" s="208"/>
      <c r="L932" s="213"/>
      <c r="M932" s="214"/>
      <c r="N932" s="215"/>
      <c r="O932" s="215"/>
      <c r="P932" s="215"/>
      <c r="Q932" s="215"/>
      <c r="R932" s="215"/>
      <c r="S932" s="215"/>
      <c r="T932" s="216"/>
      <c r="AT932" s="217" t="s">
        <v>166</v>
      </c>
      <c r="AU932" s="217" t="s">
        <v>152</v>
      </c>
      <c r="AV932" s="11" t="s">
        <v>152</v>
      </c>
      <c r="AW932" s="11" t="s">
        <v>35</v>
      </c>
      <c r="AX932" s="11" t="s">
        <v>72</v>
      </c>
      <c r="AY932" s="217" t="s">
        <v>144</v>
      </c>
    </row>
    <row r="933" spans="2:65" s="12" customFormat="1" ht="13.5">
      <c r="B933" s="218"/>
      <c r="C933" s="219"/>
      <c r="D933" s="204" t="s">
        <v>166</v>
      </c>
      <c r="E933" s="220" t="s">
        <v>21</v>
      </c>
      <c r="F933" s="221" t="s">
        <v>1282</v>
      </c>
      <c r="G933" s="219"/>
      <c r="H933" s="220" t="s">
        <v>21</v>
      </c>
      <c r="I933" s="222"/>
      <c r="J933" s="219"/>
      <c r="K933" s="219"/>
      <c r="L933" s="223"/>
      <c r="M933" s="224"/>
      <c r="N933" s="225"/>
      <c r="O933" s="225"/>
      <c r="P933" s="225"/>
      <c r="Q933" s="225"/>
      <c r="R933" s="225"/>
      <c r="S933" s="225"/>
      <c r="T933" s="226"/>
      <c r="AT933" s="227" t="s">
        <v>166</v>
      </c>
      <c r="AU933" s="227" t="s">
        <v>152</v>
      </c>
      <c r="AV933" s="12" t="s">
        <v>80</v>
      </c>
      <c r="AW933" s="12" t="s">
        <v>35</v>
      </c>
      <c r="AX933" s="12" t="s">
        <v>72</v>
      </c>
      <c r="AY933" s="227" t="s">
        <v>144</v>
      </c>
    </row>
    <row r="934" spans="2:65" s="13" customFormat="1" ht="13.5">
      <c r="B934" s="228"/>
      <c r="C934" s="229"/>
      <c r="D934" s="204" t="s">
        <v>166</v>
      </c>
      <c r="E934" s="230" t="s">
        <v>21</v>
      </c>
      <c r="F934" s="231" t="s">
        <v>169</v>
      </c>
      <c r="G934" s="229"/>
      <c r="H934" s="232">
        <v>1.8</v>
      </c>
      <c r="I934" s="233"/>
      <c r="J934" s="229"/>
      <c r="K934" s="229"/>
      <c r="L934" s="234"/>
      <c r="M934" s="235"/>
      <c r="N934" s="236"/>
      <c r="O934" s="236"/>
      <c r="P934" s="236"/>
      <c r="Q934" s="236"/>
      <c r="R934" s="236"/>
      <c r="S934" s="236"/>
      <c r="T934" s="237"/>
      <c r="AT934" s="238" t="s">
        <v>166</v>
      </c>
      <c r="AU934" s="238" t="s">
        <v>152</v>
      </c>
      <c r="AV934" s="13" t="s">
        <v>151</v>
      </c>
      <c r="AW934" s="13" t="s">
        <v>35</v>
      </c>
      <c r="AX934" s="13" t="s">
        <v>80</v>
      </c>
      <c r="AY934" s="238" t="s">
        <v>144</v>
      </c>
    </row>
    <row r="935" spans="2:65" s="1" customFormat="1" ht="25.5" customHeight="1">
      <c r="B935" s="41"/>
      <c r="C935" s="251" t="s">
        <v>1283</v>
      </c>
      <c r="D935" s="251" t="s">
        <v>283</v>
      </c>
      <c r="E935" s="252" t="s">
        <v>1284</v>
      </c>
      <c r="F935" s="253" t="s">
        <v>1285</v>
      </c>
      <c r="G935" s="254" t="s">
        <v>149</v>
      </c>
      <c r="H935" s="255">
        <v>1</v>
      </c>
      <c r="I935" s="256"/>
      <c r="J935" s="257">
        <f>ROUND(I935*H935,2)</f>
        <v>0</v>
      </c>
      <c r="K935" s="253" t="s">
        <v>150</v>
      </c>
      <c r="L935" s="258"/>
      <c r="M935" s="259" t="s">
        <v>21</v>
      </c>
      <c r="N935" s="260" t="s">
        <v>44</v>
      </c>
      <c r="O935" s="42"/>
      <c r="P935" s="201">
        <f>O935*H935</f>
        <v>0</v>
      </c>
      <c r="Q935" s="201">
        <v>1.0500000000000001E-2</v>
      </c>
      <c r="R935" s="201">
        <f>Q935*H935</f>
        <v>1.0500000000000001E-2</v>
      </c>
      <c r="S935" s="201">
        <v>0</v>
      </c>
      <c r="T935" s="202">
        <f>S935*H935</f>
        <v>0</v>
      </c>
      <c r="AR935" s="24" t="s">
        <v>192</v>
      </c>
      <c r="AT935" s="24" t="s">
        <v>283</v>
      </c>
      <c r="AU935" s="24" t="s">
        <v>152</v>
      </c>
      <c r="AY935" s="24" t="s">
        <v>144</v>
      </c>
      <c r="BE935" s="203">
        <f>IF(N935="základní",J935,0)</f>
        <v>0</v>
      </c>
      <c r="BF935" s="203">
        <f>IF(N935="snížená",J935,0)</f>
        <v>0</v>
      </c>
      <c r="BG935" s="203">
        <f>IF(N935="zákl. přenesená",J935,0)</f>
        <v>0</v>
      </c>
      <c r="BH935" s="203">
        <f>IF(N935="sníž. přenesená",J935,0)</f>
        <v>0</v>
      </c>
      <c r="BI935" s="203">
        <f>IF(N935="nulová",J935,0)</f>
        <v>0</v>
      </c>
      <c r="BJ935" s="24" t="s">
        <v>152</v>
      </c>
      <c r="BK935" s="203">
        <f>ROUND(I935*H935,2)</f>
        <v>0</v>
      </c>
      <c r="BL935" s="24" t="s">
        <v>151</v>
      </c>
      <c r="BM935" s="24" t="s">
        <v>1286</v>
      </c>
    </row>
    <row r="936" spans="2:65" s="1" customFormat="1" ht="16.5" customHeight="1">
      <c r="B936" s="41"/>
      <c r="C936" s="192" t="s">
        <v>1287</v>
      </c>
      <c r="D936" s="192" t="s">
        <v>146</v>
      </c>
      <c r="E936" s="193" t="s">
        <v>1288</v>
      </c>
      <c r="F936" s="194" t="s">
        <v>1289</v>
      </c>
      <c r="G936" s="195" t="s">
        <v>163</v>
      </c>
      <c r="H936" s="196">
        <v>1.2</v>
      </c>
      <c r="I936" s="197"/>
      <c r="J936" s="198">
        <f>ROUND(I936*H936,2)</f>
        <v>0</v>
      </c>
      <c r="K936" s="194" t="s">
        <v>150</v>
      </c>
      <c r="L936" s="61"/>
      <c r="M936" s="199" t="s">
        <v>21</v>
      </c>
      <c r="N936" s="200" t="s">
        <v>44</v>
      </c>
      <c r="O936" s="42"/>
      <c r="P936" s="201">
        <f>O936*H936</f>
        <v>0</v>
      </c>
      <c r="Q936" s="201">
        <v>0</v>
      </c>
      <c r="R936" s="201">
        <f>Q936*H936</f>
        <v>0</v>
      </c>
      <c r="S936" s="201">
        <v>0</v>
      </c>
      <c r="T936" s="202">
        <f>S936*H936</f>
        <v>0</v>
      </c>
      <c r="AR936" s="24" t="s">
        <v>242</v>
      </c>
      <c r="AT936" s="24" t="s">
        <v>146</v>
      </c>
      <c r="AU936" s="24" t="s">
        <v>152</v>
      </c>
      <c r="AY936" s="24" t="s">
        <v>144</v>
      </c>
      <c r="BE936" s="203">
        <f>IF(N936="základní",J936,0)</f>
        <v>0</v>
      </c>
      <c r="BF936" s="203">
        <f>IF(N936="snížená",J936,0)</f>
        <v>0</v>
      </c>
      <c r="BG936" s="203">
        <f>IF(N936="zákl. přenesená",J936,0)</f>
        <v>0</v>
      </c>
      <c r="BH936" s="203">
        <f>IF(N936="sníž. přenesená",J936,0)</f>
        <v>0</v>
      </c>
      <c r="BI936" s="203">
        <f>IF(N936="nulová",J936,0)</f>
        <v>0</v>
      </c>
      <c r="BJ936" s="24" t="s">
        <v>152</v>
      </c>
      <c r="BK936" s="203">
        <f>ROUND(I936*H936,2)</f>
        <v>0</v>
      </c>
      <c r="BL936" s="24" t="s">
        <v>242</v>
      </c>
      <c r="BM936" s="24" t="s">
        <v>1290</v>
      </c>
    </row>
    <row r="937" spans="2:65" s="1" customFormat="1" ht="81">
      <c r="B937" s="41"/>
      <c r="C937" s="63"/>
      <c r="D937" s="204" t="s">
        <v>154</v>
      </c>
      <c r="E937" s="63"/>
      <c r="F937" s="205" t="s">
        <v>1291</v>
      </c>
      <c r="G937" s="63"/>
      <c r="H937" s="63"/>
      <c r="I937" s="163"/>
      <c r="J937" s="63"/>
      <c r="K937" s="63"/>
      <c r="L937" s="61"/>
      <c r="M937" s="206"/>
      <c r="N937" s="42"/>
      <c r="O937" s="42"/>
      <c r="P937" s="42"/>
      <c r="Q937" s="42"/>
      <c r="R937" s="42"/>
      <c r="S937" s="42"/>
      <c r="T937" s="78"/>
      <c r="AT937" s="24" t="s">
        <v>154</v>
      </c>
      <c r="AU937" s="24" t="s">
        <v>152</v>
      </c>
    </row>
    <row r="938" spans="2:65" s="11" customFormat="1" ht="13.5">
      <c r="B938" s="207"/>
      <c r="C938" s="208"/>
      <c r="D938" s="204" t="s">
        <v>166</v>
      </c>
      <c r="E938" s="209" t="s">
        <v>21</v>
      </c>
      <c r="F938" s="210" t="s">
        <v>1292</v>
      </c>
      <c r="G938" s="208"/>
      <c r="H938" s="211">
        <v>1.2</v>
      </c>
      <c r="I938" s="212"/>
      <c r="J938" s="208"/>
      <c r="K938" s="208"/>
      <c r="L938" s="213"/>
      <c r="M938" s="214"/>
      <c r="N938" s="215"/>
      <c r="O938" s="215"/>
      <c r="P938" s="215"/>
      <c r="Q938" s="215"/>
      <c r="R938" s="215"/>
      <c r="S938" s="215"/>
      <c r="T938" s="216"/>
      <c r="AT938" s="217" t="s">
        <v>166</v>
      </c>
      <c r="AU938" s="217" t="s">
        <v>152</v>
      </c>
      <c r="AV938" s="11" t="s">
        <v>152</v>
      </c>
      <c r="AW938" s="11" t="s">
        <v>35</v>
      </c>
      <c r="AX938" s="11" t="s">
        <v>72</v>
      </c>
      <c r="AY938" s="217" t="s">
        <v>144</v>
      </c>
    </row>
    <row r="939" spans="2:65" s="13" customFormat="1" ht="13.5">
      <c r="B939" s="228"/>
      <c r="C939" s="229"/>
      <c r="D939" s="204" t="s">
        <v>166</v>
      </c>
      <c r="E939" s="230" t="s">
        <v>21</v>
      </c>
      <c r="F939" s="231" t="s">
        <v>169</v>
      </c>
      <c r="G939" s="229"/>
      <c r="H939" s="232">
        <v>1.2</v>
      </c>
      <c r="I939" s="233"/>
      <c r="J939" s="229"/>
      <c r="K939" s="229"/>
      <c r="L939" s="234"/>
      <c r="M939" s="235"/>
      <c r="N939" s="236"/>
      <c r="O939" s="236"/>
      <c r="P939" s="236"/>
      <c r="Q939" s="236"/>
      <c r="R939" s="236"/>
      <c r="S939" s="236"/>
      <c r="T939" s="237"/>
      <c r="AT939" s="238" t="s">
        <v>166</v>
      </c>
      <c r="AU939" s="238" t="s">
        <v>152</v>
      </c>
      <c r="AV939" s="13" t="s">
        <v>151</v>
      </c>
      <c r="AW939" s="13" t="s">
        <v>35</v>
      </c>
      <c r="AX939" s="13" t="s">
        <v>80</v>
      </c>
      <c r="AY939" s="238" t="s">
        <v>144</v>
      </c>
    </row>
    <row r="940" spans="2:65" s="1" customFormat="1" ht="16.5" customHeight="1">
      <c r="B940" s="41"/>
      <c r="C940" s="251" t="s">
        <v>1293</v>
      </c>
      <c r="D940" s="251" t="s">
        <v>283</v>
      </c>
      <c r="E940" s="252" t="s">
        <v>1294</v>
      </c>
      <c r="F940" s="253" t="s">
        <v>1295</v>
      </c>
      <c r="G940" s="254" t="s">
        <v>163</v>
      </c>
      <c r="H940" s="255">
        <v>0.6</v>
      </c>
      <c r="I940" s="256"/>
      <c r="J940" s="257">
        <f>ROUND(I940*H940,2)</f>
        <v>0</v>
      </c>
      <c r="K940" s="253" t="s">
        <v>150</v>
      </c>
      <c r="L940" s="258"/>
      <c r="M940" s="259" t="s">
        <v>21</v>
      </c>
      <c r="N940" s="260" t="s">
        <v>44</v>
      </c>
      <c r="O940" s="42"/>
      <c r="P940" s="201">
        <f>O940*H940</f>
        <v>0</v>
      </c>
      <c r="Q940" s="201">
        <v>1.6E-2</v>
      </c>
      <c r="R940" s="201">
        <f>Q940*H940</f>
        <v>9.5999999999999992E-3</v>
      </c>
      <c r="S940" s="201">
        <v>0</v>
      </c>
      <c r="T940" s="202">
        <f>S940*H940</f>
        <v>0</v>
      </c>
      <c r="AR940" s="24" t="s">
        <v>350</v>
      </c>
      <c r="AT940" s="24" t="s">
        <v>283</v>
      </c>
      <c r="AU940" s="24" t="s">
        <v>152</v>
      </c>
      <c r="AY940" s="24" t="s">
        <v>144</v>
      </c>
      <c r="BE940" s="203">
        <f>IF(N940="základní",J940,0)</f>
        <v>0</v>
      </c>
      <c r="BF940" s="203">
        <f>IF(N940="snížená",J940,0)</f>
        <v>0</v>
      </c>
      <c r="BG940" s="203">
        <f>IF(N940="zákl. přenesená",J940,0)</f>
        <v>0</v>
      </c>
      <c r="BH940" s="203">
        <f>IF(N940="sníž. přenesená",J940,0)</f>
        <v>0</v>
      </c>
      <c r="BI940" s="203">
        <f>IF(N940="nulová",J940,0)</f>
        <v>0</v>
      </c>
      <c r="BJ940" s="24" t="s">
        <v>152</v>
      </c>
      <c r="BK940" s="203">
        <f>ROUND(I940*H940,2)</f>
        <v>0</v>
      </c>
      <c r="BL940" s="24" t="s">
        <v>242</v>
      </c>
      <c r="BM940" s="24" t="s">
        <v>1296</v>
      </c>
    </row>
    <row r="941" spans="2:65" s="1" customFormat="1" ht="16.5" customHeight="1">
      <c r="B941" s="41"/>
      <c r="C941" s="251" t="s">
        <v>1297</v>
      </c>
      <c r="D941" s="251" t="s">
        <v>283</v>
      </c>
      <c r="E941" s="252" t="s">
        <v>1298</v>
      </c>
      <c r="F941" s="253" t="s">
        <v>1299</v>
      </c>
      <c r="G941" s="254" t="s">
        <v>149</v>
      </c>
      <c r="H941" s="255">
        <v>0.6</v>
      </c>
      <c r="I941" s="256"/>
      <c r="J941" s="257">
        <f>ROUND(I941*H941,2)</f>
        <v>0</v>
      </c>
      <c r="K941" s="253" t="s">
        <v>150</v>
      </c>
      <c r="L941" s="258"/>
      <c r="M941" s="259" t="s">
        <v>21</v>
      </c>
      <c r="N941" s="260" t="s">
        <v>44</v>
      </c>
      <c r="O941" s="42"/>
      <c r="P941" s="201">
        <f>O941*H941</f>
        <v>0</v>
      </c>
      <c r="Q941" s="201">
        <v>1.7999999999999999E-2</v>
      </c>
      <c r="R941" s="201">
        <f>Q941*H941</f>
        <v>1.0799999999999999E-2</v>
      </c>
      <c r="S941" s="201">
        <v>0</v>
      </c>
      <c r="T941" s="202">
        <f>S941*H941</f>
        <v>0</v>
      </c>
      <c r="AR941" s="24" t="s">
        <v>350</v>
      </c>
      <c r="AT941" s="24" t="s">
        <v>283</v>
      </c>
      <c r="AU941" s="24" t="s">
        <v>152</v>
      </c>
      <c r="AY941" s="24" t="s">
        <v>144</v>
      </c>
      <c r="BE941" s="203">
        <f>IF(N941="základní",J941,0)</f>
        <v>0</v>
      </c>
      <c r="BF941" s="203">
        <f>IF(N941="snížená",J941,0)</f>
        <v>0</v>
      </c>
      <c r="BG941" s="203">
        <f>IF(N941="zákl. přenesená",J941,0)</f>
        <v>0</v>
      </c>
      <c r="BH941" s="203">
        <f>IF(N941="sníž. přenesená",J941,0)</f>
        <v>0</v>
      </c>
      <c r="BI941" s="203">
        <f>IF(N941="nulová",J941,0)</f>
        <v>0</v>
      </c>
      <c r="BJ941" s="24" t="s">
        <v>152</v>
      </c>
      <c r="BK941" s="203">
        <f>ROUND(I941*H941,2)</f>
        <v>0</v>
      </c>
      <c r="BL941" s="24" t="s">
        <v>242</v>
      </c>
      <c r="BM941" s="24" t="s">
        <v>1300</v>
      </c>
    </row>
    <row r="942" spans="2:65" s="1" customFormat="1" ht="25.5" customHeight="1">
      <c r="B942" s="41"/>
      <c r="C942" s="192" t="s">
        <v>1301</v>
      </c>
      <c r="D942" s="192" t="s">
        <v>146</v>
      </c>
      <c r="E942" s="193" t="s">
        <v>1302</v>
      </c>
      <c r="F942" s="194" t="s">
        <v>1303</v>
      </c>
      <c r="G942" s="195" t="s">
        <v>176</v>
      </c>
      <c r="H942" s="196">
        <v>6.4</v>
      </c>
      <c r="I942" s="197"/>
      <c r="J942" s="198">
        <f>ROUND(I942*H942,2)</f>
        <v>0</v>
      </c>
      <c r="K942" s="194" t="s">
        <v>150</v>
      </c>
      <c r="L942" s="61"/>
      <c r="M942" s="199" t="s">
        <v>21</v>
      </c>
      <c r="N942" s="200" t="s">
        <v>44</v>
      </c>
      <c r="O942" s="42"/>
      <c r="P942" s="201">
        <f>O942*H942</f>
        <v>0</v>
      </c>
      <c r="Q942" s="201">
        <v>0</v>
      </c>
      <c r="R942" s="201">
        <f>Q942*H942</f>
        <v>0</v>
      </c>
      <c r="S942" s="201">
        <v>0</v>
      </c>
      <c r="T942" s="202">
        <f>S942*H942</f>
        <v>0</v>
      </c>
      <c r="AR942" s="24" t="s">
        <v>242</v>
      </c>
      <c r="AT942" s="24" t="s">
        <v>146</v>
      </c>
      <c r="AU942" s="24" t="s">
        <v>152</v>
      </c>
      <c r="AY942" s="24" t="s">
        <v>144</v>
      </c>
      <c r="BE942" s="203">
        <f>IF(N942="základní",J942,0)</f>
        <v>0</v>
      </c>
      <c r="BF942" s="203">
        <f>IF(N942="snížená",J942,0)</f>
        <v>0</v>
      </c>
      <c r="BG942" s="203">
        <f>IF(N942="zákl. přenesená",J942,0)</f>
        <v>0</v>
      </c>
      <c r="BH942" s="203">
        <f>IF(N942="sníž. přenesená",J942,0)</f>
        <v>0</v>
      </c>
      <c r="BI942" s="203">
        <f>IF(N942="nulová",J942,0)</f>
        <v>0</v>
      </c>
      <c r="BJ942" s="24" t="s">
        <v>152</v>
      </c>
      <c r="BK942" s="203">
        <f>ROUND(I942*H942,2)</f>
        <v>0</v>
      </c>
      <c r="BL942" s="24" t="s">
        <v>242</v>
      </c>
      <c r="BM942" s="24" t="s">
        <v>1304</v>
      </c>
    </row>
    <row r="943" spans="2:65" s="1" customFormat="1" ht="81">
      <c r="B943" s="41"/>
      <c r="C943" s="63"/>
      <c r="D943" s="204" t="s">
        <v>154</v>
      </c>
      <c r="E943" s="63"/>
      <c r="F943" s="205" t="s">
        <v>1291</v>
      </c>
      <c r="G943" s="63"/>
      <c r="H943" s="63"/>
      <c r="I943" s="163"/>
      <c r="J943" s="63"/>
      <c r="K943" s="63"/>
      <c r="L943" s="61"/>
      <c r="M943" s="206"/>
      <c r="N943" s="42"/>
      <c r="O943" s="42"/>
      <c r="P943" s="42"/>
      <c r="Q943" s="42"/>
      <c r="R943" s="42"/>
      <c r="S943" s="42"/>
      <c r="T943" s="78"/>
      <c r="AT943" s="24" t="s">
        <v>154</v>
      </c>
      <c r="AU943" s="24" t="s">
        <v>152</v>
      </c>
    </row>
    <row r="944" spans="2:65" s="11" customFormat="1" ht="13.5">
      <c r="B944" s="207"/>
      <c r="C944" s="208"/>
      <c r="D944" s="204" t="s">
        <v>166</v>
      </c>
      <c r="E944" s="209" t="s">
        <v>21</v>
      </c>
      <c r="F944" s="210" t="s">
        <v>1305</v>
      </c>
      <c r="G944" s="208"/>
      <c r="H944" s="211">
        <v>6.4</v>
      </c>
      <c r="I944" s="212"/>
      <c r="J944" s="208"/>
      <c r="K944" s="208"/>
      <c r="L944" s="213"/>
      <c r="M944" s="214"/>
      <c r="N944" s="215"/>
      <c r="O944" s="215"/>
      <c r="P944" s="215"/>
      <c r="Q944" s="215"/>
      <c r="R944" s="215"/>
      <c r="S944" s="215"/>
      <c r="T944" s="216"/>
      <c r="AT944" s="217" t="s">
        <v>166</v>
      </c>
      <c r="AU944" s="217" t="s">
        <v>152</v>
      </c>
      <c r="AV944" s="11" t="s">
        <v>152</v>
      </c>
      <c r="AW944" s="11" t="s">
        <v>35</v>
      </c>
      <c r="AX944" s="11" t="s">
        <v>72</v>
      </c>
      <c r="AY944" s="217" t="s">
        <v>144</v>
      </c>
    </row>
    <row r="945" spans="2:65" s="13" customFormat="1" ht="13.5">
      <c r="B945" s="228"/>
      <c r="C945" s="229"/>
      <c r="D945" s="204" t="s">
        <v>166</v>
      </c>
      <c r="E945" s="230" t="s">
        <v>21</v>
      </c>
      <c r="F945" s="231" t="s">
        <v>169</v>
      </c>
      <c r="G945" s="229"/>
      <c r="H945" s="232">
        <v>6.4</v>
      </c>
      <c r="I945" s="233"/>
      <c r="J945" s="229"/>
      <c r="K945" s="229"/>
      <c r="L945" s="234"/>
      <c r="M945" s="235"/>
      <c r="N945" s="236"/>
      <c r="O945" s="236"/>
      <c r="P945" s="236"/>
      <c r="Q945" s="236"/>
      <c r="R945" s="236"/>
      <c r="S945" s="236"/>
      <c r="T945" s="237"/>
      <c r="AT945" s="238" t="s">
        <v>166</v>
      </c>
      <c r="AU945" s="238" t="s">
        <v>152</v>
      </c>
      <c r="AV945" s="13" t="s">
        <v>151</v>
      </c>
      <c r="AW945" s="13" t="s">
        <v>35</v>
      </c>
      <c r="AX945" s="13" t="s">
        <v>80</v>
      </c>
      <c r="AY945" s="238" t="s">
        <v>144</v>
      </c>
    </row>
    <row r="946" spans="2:65" s="1" customFormat="1" ht="16.5" customHeight="1">
      <c r="B946" s="41"/>
      <c r="C946" s="251" t="s">
        <v>1306</v>
      </c>
      <c r="D946" s="251" t="s">
        <v>283</v>
      </c>
      <c r="E946" s="252" t="s">
        <v>1307</v>
      </c>
      <c r="F946" s="253" t="s">
        <v>1308</v>
      </c>
      <c r="G946" s="254" t="s">
        <v>176</v>
      </c>
      <c r="H946" s="255">
        <v>6.4</v>
      </c>
      <c r="I946" s="256"/>
      <c r="J946" s="257">
        <f>ROUND(I946*H946,2)</f>
        <v>0</v>
      </c>
      <c r="K946" s="253" t="s">
        <v>150</v>
      </c>
      <c r="L946" s="258"/>
      <c r="M946" s="259" t="s">
        <v>21</v>
      </c>
      <c r="N946" s="260" t="s">
        <v>44</v>
      </c>
      <c r="O946" s="42"/>
      <c r="P946" s="201">
        <f>O946*H946</f>
        <v>0</v>
      </c>
      <c r="Q946" s="201">
        <v>2.9999999999999997E-4</v>
      </c>
      <c r="R946" s="201">
        <f>Q946*H946</f>
        <v>1.9199999999999998E-3</v>
      </c>
      <c r="S946" s="201">
        <v>0</v>
      </c>
      <c r="T946" s="202">
        <f>S946*H946</f>
        <v>0</v>
      </c>
      <c r="AR946" s="24" t="s">
        <v>350</v>
      </c>
      <c r="AT946" s="24" t="s">
        <v>283</v>
      </c>
      <c r="AU946" s="24" t="s">
        <v>152</v>
      </c>
      <c r="AY946" s="24" t="s">
        <v>144</v>
      </c>
      <c r="BE946" s="203">
        <f>IF(N946="základní",J946,0)</f>
        <v>0</v>
      </c>
      <c r="BF946" s="203">
        <f>IF(N946="snížená",J946,0)</f>
        <v>0</v>
      </c>
      <c r="BG946" s="203">
        <f>IF(N946="zákl. přenesená",J946,0)</f>
        <v>0</v>
      </c>
      <c r="BH946" s="203">
        <f>IF(N946="sníž. přenesená",J946,0)</f>
        <v>0</v>
      </c>
      <c r="BI946" s="203">
        <f>IF(N946="nulová",J946,0)</f>
        <v>0</v>
      </c>
      <c r="BJ946" s="24" t="s">
        <v>152</v>
      </c>
      <c r="BK946" s="203">
        <f>ROUND(I946*H946,2)</f>
        <v>0</v>
      </c>
      <c r="BL946" s="24" t="s">
        <v>242</v>
      </c>
      <c r="BM946" s="24" t="s">
        <v>1309</v>
      </c>
    </row>
    <row r="947" spans="2:65" s="1" customFormat="1" ht="38.25" customHeight="1">
      <c r="B947" s="41"/>
      <c r="C947" s="192" t="s">
        <v>1310</v>
      </c>
      <c r="D947" s="192" t="s">
        <v>146</v>
      </c>
      <c r="E947" s="193" t="s">
        <v>1311</v>
      </c>
      <c r="F947" s="194" t="s">
        <v>1312</v>
      </c>
      <c r="G947" s="195" t="s">
        <v>272</v>
      </c>
      <c r="H947" s="196">
        <v>2.7E-2</v>
      </c>
      <c r="I947" s="197"/>
      <c r="J947" s="198">
        <f>ROUND(I947*H947,2)</f>
        <v>0</v>
      </c>
      <c r="K947" s="194" t="s">
        <v>150</v>
      </c>
      <c r="L947" s="61"/>
      <c r="M947" s="199" t="s">
        <v>21</v>
      </c>
      <c r="N947" s="200" t="s">
        <v>44</v>
      </c>
      <c r="O947" s="42"/>
      <c r="P947" s="201">
        <f>O947*H947</f>
        <v>0</v>
      </c>
      <c r="Q947" s="201">
        <v>0</v>
      </c>
      <c r="R947" s="201">
        <f>Q947*H947</f>
        <v>0</v>
      </c>
      <c r="S947" s="201">
        <v>0</v>
      </c>
      <c r="T947" s="202">
        <f>S947*H947</f>
        <v>0</v>
      </c>
      <c r="AR947" s="24" t="s">
        <v>242</v>
      </c>
      <c r="AT947" s="24" t="s">
        <v>146</v>
      </c>
      <c r="AU947" s="24" t="s">
        <v>152</v>
      </c>
      <c r="AY947" s="24" t="s">
        <v>144</v>
      </c>
      <c r="BE947" s="203">
        <f>IF(N947="základní",J947,0)</f>
        <v>0</v>
      </c>
      <c r="BF947" s="203">
        <f>IF(N947="snížená",J947,0)</f>
        <v>0</v>
      </c>
      <c r="BG947" s="203">
        <f>IF(N947="zákl. přenesená",J947,0)</f>
        <v>0</v>
      </c>
      <c r="BH947" s="203">
        <f>IF(N947="sníž. přenesená",J947,0)</f>
        <v>0</v>
      </c>
      <c r="BI947" s="203">
        <f>IF(N947="nulová",J947,0)</f>
        <v>0</v>
      </c>
      <c r="BJ947" s="24" t="s">
        <v>152</v>
      </c>
      <c r="BK947" s="203">
        <f>ROUND(I947*H947,2)</f>
        <v>0</v>
      </c>
      <c r="BL947" s="24" t="s">
        <v>242</v>
      </c>
      <c r="BM947" s="24" t="s">
        <v>1313</v>
      </c>
    </row>
    <row r="948" spans="2:65" s="1" customFormat="1" ht="189">
      <c r="B948" s="41"/>
      <c r="C948" s="63"/>
      <c r="D948" s="204" t="s">
        <v>154</v>
      </c>
      <c r="E948" s="63"/>
      <c r="F948" s="205" t="s">
        <v>1314</v>
      </c>
      <c r="G948" s="63"/>
      <c r="H948" s="63"/>
      <c r="I948" s="163"/>
      <c r="J948" s="63"/>
      <c r="K948" s="63"/>
      <c r="L948" s="61"/>
      <c r="M948" s="206"/>
      <c r="N948" s="42"/>
      <c r="O948" s="42"/>
      <c r="P948" s="42"/>
      <c r="Q948" s="42"/>
      <c r="R948" s="42"/>
      <c r="S948" s="42"/>
      <c r="T948" s="78"/>
      <c r="AT948" s="24" t="s">
        <v>154</v>
      </c>
      <c r="AU948" s="24" t="s">
        <v>152</v>
      </c>
    </row>
    <row r="949" spans="2:65" s="10" customFormat="1" ht="29.85" customHeight="1">
      <c r="B949" s="176"/>
      <c r="C949" s="177"/>
      <c r="D949" s="178" t="s">
        <v>71</v>
      </c>
      <c r="E949" s="190" t="s">
        <v>1315</v>
      </c>
      <c r="F949" s="190" t="s">
        <v>1316</v>
      </c>
      <c r="G949" s="177"/>
      <c r="H949" s="177"/>
      <c r="I949" s="180"/>
      <c r="J949" s="191">
        <f>BK949</f>
        <v>0</v>
      </c>
      <c r="K949" s="177"/>
      <c r="L949" s="182"/>
      <c r="M949" s="183"/>
      <c r="N949" s="184"/>
      <c r="O949" s="184"/>
      <c r="P949" s="185">
        <f>SUM(P950:P980)</f>
        <v>0</v>
      </c>
      <c r="Q949" s="184"/>
      <c r="R949" s="185">
        <f>SUM(R950:R980)</f>
        <v>1.5326175699999998</v>
      </c>
      <c r="S949" s="184"/>
      <c r="T949" s="186">
        <f>SUM(T950:T980)</f>
        <v>0</v>
      </c>
      <c r="AR949" s="187" t="s">
        <v>152</v>
      </c>
      <c r="AT949" s="188" t="s">
        <v>71</v>
      </c>
      <c r="AU949" s="188" t="s">
        <v>80</v>
      </c>
      <c r="AY949" s="187" t="s">
        <v>144</v>
      </c>
      <c r="BK949" s="189">
        <f>SUM(BK950:BK980)</f>
        <v>0</v>
      </c>
    </row>
    <row r="950" spans="2:65" s="1" customFormat="1" ht="25.5" customHeight="1">
      <c r="B950" s="41"/>
      <c r="C950" s="192" t="s">
        <v>1317</v>
      </c>
      <c r="D950" s="192" t="s">
        <v>146</v>
      </c>
      <c r="E950" s="193" t="s">
        <v>1318</v>
      </c>
      <c r="F950" s="194" t="s">
        <v>1319</v>
      </c>
      <c r="G950" s="195" t="s">
        <v>176</v>
      </c>
      <c r="H950" s="196">
        <v>45.457000000000001</v>
      </c>
      <c r="I950" s="197"/>
      <c r="J950" s="198">
        <f>ROUND(I950*H950,2)</f>
        <v>0</v>
      </c>
      <c r="K950" s="194" t="s">
        <v>150</v>
      </c>
      <c r="L950" s="61"/>
      <c r="M950" s="199" t="s">
        <v>21</v>
      </c>
      <c r="N950" s="200" t="s">
        <v>44</v>
      </c>
      <c r="O950" s="42"/>
      <c r="P950" s="201">
        <f>O950*H950</f>
        <v>0</v>
      </c>
      <c r="Q950" s="201">
        <v>2.7999999999999998E-4</v>
      </c>
      <c r="R950" s="201">
        <f>Q950*H950</f>
        <v>1.2727959999999998E-2</v>
      </c>
      <c r="S950" s="201">
        <v>0</v>
      </c>
      <c r="T950" s="202">
        <f>S950*H950</f>
        <v>0</v>
      </c>
      <c r="AR950" s="24" t="s">
        <v>242</v>
      </c>
      <c r="AT950" s="24" t="s">
        <v>146</v>
      </c>
      <c r="AU950" s="24" t="s">
        <v>152</v>
      </c>
      <c r="AY950" s="24" t="s">
        <v>144</v>
      </c>
      <c r="BE950" s="203">
        <f>IF(N950="základní",J950,0)</f>
        <v>0</v>
      </c>
      <c r="BF950" s="203">
        <f>IF(N950="snížená",J950,0)</f>
        <v>0</v>
      </c>
      <c r="BG950" s="203">
        <f>IF(N950="zákl. přenesená",J950,0)</f>
        <v>0</v>
      </c>
      <c r="BH950" s="203">
        <f>IF(N950="sníž. přenesená",J950,0)</f>
        <v>0</v>
      </c>
      <c r="BI950" s="203">
        <f>IF(N950="nulová",J950,0)</f>
        <v>0</v>
      </c>
      <c r="BJ950" s="24" t="s">
        <v>152</v>
      </c>
      <c r="BK950" s="203">
        <f>ROUND(I950*H950,2)</f>
        <v>0</v>
      </c>
      <c r="BL950" s="24" t="s">
        <v>242</v>
      </c>
      <c r="BM950" s="24" t="s">
        <v>1320</v>
      </c>
    </row>
    <row r="951" spans="2:65" s="1" customFormat="1" ht="16.5" customHeight="1">
      <c r="B951" s="41"/>
      <c r="C951" s="251" t="s">
        <v>1321</v>
      </c>
      <c r="D951" s="251" t="s">
        <v>283</v>
      </c>
      <c r="E951" s="252" t="s">
        <v>1322</v>
      </c>
      <c r="F951" s="253" t="s">
        <v>1323</v>
      </c>
      <c r="G951" s="254" t="s">
        <v>163</v>
      </c>
      <c r="H951" s="255">
        <v>5.4610000000000003</v>
      </c>
      <c r="I951" s="256"/>
      <c r="J951" s="257">
        <f>ROUND(I951*H951,2)</f>
        <v>0</v>
      </c>
      <c r="K951" s="253" t="s">
        <v>21</v>
      </c>
      <c r="L951" s="258"/>
      <c r="M951" s="259" t="s">
        <v>21</v>
      </c>
      <c r="N951" s="260" t="s">
        <v>44</v>
      </c>
      <c r="O951" s="42"/>
      <c r="P951" s="201">
        <f>O951*H951</f>
        <v>0</v>
      </c>
      <c r="Q951" s="201">
        <v>1.9199999999999998E-2</v>
      </c>
      <c r="R951" s="201">
        <f>Q951*H951</f>
        <v>0.10485119999999999</v>
      </c>
      <c r="S951" s="201">
        <v>0</v>
      </c>
      <c r="T951" s="202">
        <f>S951*H951</f>
        <v>0</v>
      </c>
      <c r="AR951" s="24" t="s">
        <v>350</v>
      </c>
      <c r="AT951" s="24" t="s">
        <v>283</v>
      </c>
      <c r="AU951" s="24" t="s">
        <v>152</v>
      </c>
      <c r="AY951" s="24" t="s">
        <v>144</v>
      </c>
      <c r="BE951" s="203">
        <f>IF(N951="základní",J951,0)</f>
        <v>0</v>
      </c>
      <c r="BF951" s="203">
        <f>IF(N951="snížená",J951,0)</f>
        <v>0</v>
      </c>
      <c r="BG951" s="203">
        <f>IF(N951="zákl. přenesená",J951,0)</f>
        <v>0</v>
      </c>
      <c r="BH951" s="203">
        <f>IF(N951="sníž. přenesená",J951,0)</f>
        <v>0</v>
      </c>
      <c r="BI951" s="203">
        <f>IF(N951="nulová",J951,0)</f>
        <v>0</v>
      </c>
      <c r="BJ951" s="24" t="s">
        <v>152</v>
      </c>
      <c r="BK951" s="203">
        <f>ROUND(I951*H951,2)</f>
        <v>0</v>
      </c>
      <c r="BL951" s="24" t="s">
        <v>242</v>
      </c>
      <c r="BM951" s="24" t="s">
        <v>1324</v>
      </c>
    </row>
    <row r="952" spans="2:65" s="11" customFormat="1" ht="13.5">
      <c r="B952" s="207"/>
      <c r="C952" s="208"/>
      <c r="D952" s="204" t="s">
        <v>166</v>
      </c>
      <c r="E952" s="209" t="s">
        <v>21</v>
      </c>
      <c r="F952" s="210" t="s">
        <v>1325</v>
      </c>
      <c r="G952" s="208"/>
      <c r="H952" s="211">
        <v>5.4610000000000003</v>
      </c>
      <c r="I952" s="212"/>
      <c r="J952" s="208"/>
      <c r="K952" s="208"/>
      <c r="L952" s="213"/>
      <c r="M952" s="214"/>
      <c r="N952" s="215"/>
      <c r="O952" s="215"/>
      <c r="P952" s="215"/>
      <c r="Q952" s="215"/>
      <c r="R952" s="215"/>
      <c r="S952" s="215"/>
      <c r="T952" s="216"/>
      <c r="AT952" s="217" t="s">
        <v>166</v>
      </c>
      <c r="AU952" s="217" t="s">
        <v>152</v>
      </c>
      <c r="AV952" s="11" t="s">
        <v>152</v>
      </c>
      <c r="AW952" s="11" t="s">
        <v>35</v>
      </c>
      <c r="AX952" s="11" t="s">
        <v>72</v>
      </c>
      <c r="AY952" s="217" t="s">
        <v>144</v>
      </c>
    </row>
    <row r="953" spans="2:65" s="13" customFormat="1" ht="13.5">
      <c r="B953" s="228"/>
      <c r="C953" s="229"/>
      <c r="D953" s="204" t="s">
        <v>166</v>
      </c>
      <c r="E953" s="230" t="s">
        <v>21</v>
      </c>
      <c r="F953" s="231" t="s">
        <v>169</v>
      </c>
      <c r="G953" s="229"/>
      <c r="H953" s="232">
        <v>5.4610000000000003</v>
      </c>
      <c r="I953" s="233"/>
      <c r="J953" s="229"/>
      <c r="K953" s="229"/>
      <c r="L953" s="234"/>
      <c r="M953" s="235"/>
      <c r="N953" s="236"/>
      <c r="O953" s="236"/>
      <c r="P953" s="236"/>
      <c r="Q953" s="236"/>
      <c r="R953" s="236"/>
      <c r="S953" s="236"/>
      <c r="T953" s="237"/>
      <c r="AT953" s="238" t="s">
        <v>166</v>
      </c>
      <c r="AU953" s="238" t="s">
        <v>152</v>
      </c>
      <c r="AV953" s="13" t="s">
        <v>151</v>
      </c>
      <c r="AW953" s="13" t="s">
        <v>35</v>
      </c>
      <c r="AX953" s="13" t="s">
        <v>80</v>
      </c>
      <c r="AY953" s="238" t="s">
        <v>144</v>
      </c>
    </row>
    <row r="954" spans="2:65" s="1" customFormat="1" ht="25.5" customHeight="1">
      <c r="B954" s="41"/>
      <c r="C954" s="192" t="s">
        <v>1326</v>
      </c>
      <c r="D954" s="192" t="s">
        <v>146</v>
      </c>
      <c r="E954" s="193" t="s">
        <v>1327</v>
      </c>
      <c r="F954" s="194" t="s">
        <v>1328</v>
      </c>
      <c r="G954" s="195" t="s">
        <v>163</v>
      </c>
      <c r="H954" s="196">
        <v>41.45</v>
      </c>
      <c r="I954" s="197"/>
      <c r="J954" s="198">
        <f>ROUND(I954*H954,2)</f>
        <v>0</v>
      </c>
      <c r="K954" s="194" t="s">
        <v>150</v>
      </c>
      <c r="L954" s="61"/>
      <c r="M954" s="199" t="s">
        <v>21</v>
      </c>
      <c r="N954" s="200" t="s">
        <v>44</v>
      </c>
      <c r="O954" s="42"/>
      <c r="P954" s="201">
        <f>O954*H954</f>
        <v>0</v>
      </c>
      <c r="Q954" s="201">
        <v>4.2199999999999998E-3</v>
      </c>
      <c r="R954" s="201">
        <f>Q954*H954</f>
        <v>0.17491899999999999</v>
      </c>
      <c r="S954" s="201">
        <v>0</v>
      </c>
      <c r="T954" s="202">
        <f>S954*H954</f>
        <v>0</v>
      </c>
      <c r="AR954" s="24" t="s">
        <v>242</v>
      </c>
      <c r="AT954" s="24" t="s">
        <v>146</v>
      </c>
      <c r="AU954" s="24" t="s">
        <v>152</v>
      </c>
      <c r="AY954" s="24" t="s">
        <v>144</v>
      </c>
      <c r="BE954" s="203">
        <f>IF(N954="základní",J954,0)</f>
        <v>0</v>
      </c>
      <c r="BF954" s="203">
        <f>IF(N954="snížená",J954,0)</f>
        <v>0</v>
      </c>
      <c r="BG954" s="203">
        <f>IF(N954="zákl. přenesená",J954,0)</f>
        <v>0</v>
      </c>
      <c r="BH954" s="203">
        <f>IF(N954="sníž. přenesená",J954,0)</f>
        <v>0</v>
      </c>
      <c r="BI954" s="203">
        <f>IF(N954="nulová",J954,0)</f>
        <v>0</v>
      </c>
      <c r="BJ954" s="24" t="s">
        <v>152</v>
      </c>
      <c r="BK954" s="203">
        <f>ROUND(I954*H954,2)</f>
        <v>0</v>
      </c>
      <c r="BL954" s="24" t="s">
        <v>242</v>
      </c>
      <c r="BM954" s="24" t="s">
        <v>1329</v>
      </c>
    </row>
    <row r="955" spans="2:65" s="11" customFormat="1" ht="13.5">
      <c r="B955" s="207"/>
      <c r="C955" s="208"/>
      <c r="D955" s="204" t="s">
        <v>166</v>
      </c>
      <c r="E955" s="209" t="s">
        <v>21</v>
      </c>
      <c r="F955" s="210" t="s">
        <v>1330</v>
      </c>
      <c r="G955" s="208"/>
      <c r="H955" s="211">
        <v>41.45</v>
      </c>
      <c r="I955" s="212"/>
      <c r="J955" s="208"/>
      <c r="K955" s="208"/>
      <c r="L955" s="213"/>
      <c r="M955" s="214"/>
      <c r="N955" s="215"/>
      <c r="O955" s="215"/>
      <c r="P955" s="215"/>
      <c r="Q955" s="215"/>
      <c r="R955" s="215"/>
      <c r="S955" s="215"/>
      <c r="T955" s="216"/>
      <c r="AT955" s="217" t="s">
        <v>166</v>
      </c>
      <c r="AU955" s="217" t="s">
        <v>152</v>
      </c>
      <c r="AV955" s="11" t="s">
        <v>152</v>
      </c>
      <c r="AW955" s="11" t="s">
        <v>35</v>
      </c>
      <c r="AX955" s="11" t="s">
        <v>72</v>
      </c>
      <c r="AY955" s="217" t="s">
        <v>144</v>
      </c>
    </row>
    <row r="956" spans="2:65" s="12" customFormat="1" ht="13.5">
      <c r="B956" s="218"/>
      <c r="C956" s="219"/>
      <c r="D956" s="204" t="s">
        <v>166</v>
      </c>
      <c r="E956" s="220" t="s">
        <v>21</v>
      </c>
      <c r="F956" s="221" t="s">
        <v>1331</v>
      </c>
      <c r="G956" s="219"/>
      <c r="H956" s="220" t="s">
        <v>21</v>
      </c>
      <c r="I956" s="222"/>
      <c r="J956" s="219"/>
      <c r="K956" s="219"/>
      <c r="L956" s="223"/>
      <c r="M956" s="224"/>
      <c r="N956" s="225"/>
      <c r="O956" s="225"/>
      <c r="P956" s="225"/>
      <c r="Q956" s="225"/>
      <c r="R956" s="225"/>
      <c r="S956" s="225"/>
      <c r="T956" s="226"/>
      <c r="AT956" s="227" t="s">
        <v>166</v>
      </c>
      <c r="AU956" s="227" t="s">
        <v>152</v>
      </c>
      <c r="AV956" s="12" t="s">
        <v>80</v>
      </c>
      <c r="AW956" s="12" t="s">
        <v>35</v>
      </c>
      <c r="AX956" s="12" t="s">
        <v>72</v>
      </c>
      <c r="AY956" s="227" t="s">
        <v>144</v>
      </c>
    </row>
    <row r="957" spans="2:65" s="13" customFormat="1" ht="13.5">
      <c r="B957" s="228"/>
      <c r="C957" s="229"/>
      <c r="D957" s="204" t="s">
        <v>166</v>
      </c>
      <c r="E957" s="230" t="s">
        <v>21</v>
      </c>
      <c r="F957" s="231" t="s">
        <v>169</v>
      </c>
      <c r="G957" s="229"/>
      <c r="H957" s="232">
        <v>41.45</v>
      </c>
      <c r="I957" s="233"/>
      <c r="J957" s="229"/>
      <c r="K957" s="229"/>
      <c r="L957" s="234"/>
      <c r="M957" s="235"/>
      <c r="N957" s="236"/>
      <c r="O957" s="236"/>
      <c r="P957" s="236"/>
      <c r="Q957" s="236"/>
      <c r="R957" s="236"/>
      <c r="S957" s="236"/>
      <c r="T957" s="237"/>
      <c r="AT957" s="238" t="s">
        <v>166</v>
      </c>
      <c r="AU957" s="238" t="s">
        <v>152</v>
      </c>
      <c r="AV957" s="13" t="s">
        <v>151</v>
      </c>
      <c r="AW957" s="13" t="s">
        <v>35</v>
      </c>
      <c r="AX957" s="13" t="s">
        <v>80</v>
      </c>
      <c r="AY957" s="238" t="s">
        <v>144</v>
      </c>
    </row>
    <row r="958" spans="2:65" s="1" customFormat="1" ht="16.5" customHeight="1">
      <c r="B958" s="41"/>
      <c r="C958" s="251" t="s">
        <v>1332</v>
      </c>
      <c r="D958" s="251" t="s">
        <v>283</v>
      </c>
      <c r="E958" s="252" t="s">
        <v>1322</v>
      </c>
      <c r="F958" s="253" t="s">
        <v>1323</v>
      </c>
      <c r="G958" s="254" t="s">
        <v>163</v>
      </c>
      <c r="H958" s="255">
        <v>45.594999999999999</v>
      </c>
      <c r="I958" s="256"/>
      <c r="J958" s="257">
        <f>ROUND(I958*H958,2)</f>
        <v>0</v>
      </c>
      <c r="K958" s="253" t="s">
        <v>21</v>
      </c>
      <c r="L958" s="258"/>
      <c r="M958" s="259" t="s">
        <v>21</v>
      </c>
      <c r="N958" s="260" t="s">
        <v>44</v>
      </c>
      <c r="O958" s="42"/>
      <c r="P958" s="201">
        <f>O958*H958</f>
        <v>0</v>
      </c>
      <c r="Q958" s="201">
        <v>1.9199999999999998E-2</v>
      </c>
      <c r="R958" s="201">
        <f>Q958*H958</f>
        <v>0.87542399999999987</v>
      </c>
      <c r="S958" s="201">
        <v>0</v>
      </c>
      <c r="T958" s="202">
        <f>S958*H958</f>
        <v>0</v>
      </c>
      <c r="AR958" s="24" t="s">
        <v>350</v>
      </c>
      <c r="AT958" s="24" t="s">
        <v>283</v>
      </c>
      <c r="AU958" s="24" t="s">
        <v>152</v>
      </c>
      <c r="AY958" s="24" t="s">
        <v>144</v>
      </c>
      <c r="BE958" s="203">
        <f>IF(N958="základní",J958,0)</f>
        <v>0</v>
      </c>
      <c r="BF958" s="203">
        <f>IF(N958="snížená",J958,0)</f>
        <v>0</v>
      </c>
      <c r="BG958" s="203">
        <f>IF(N958="zákl. přenesená",J958,0)</f>
        <v>0</v>
      </c>
      <c r="BH958" s="203">
        <f>IF(N958="sníž. přenesená",J958,0)</f>
        <v>0</v>
      </c>
      <c r="BI958" s="203">
        <f>IF(N958="nulová",J958,0)</f>
        <v>0</v>
      </c>
      <c r="BJ958" s="24" t="s">
        <v>152</v>
      </c>
      <c r="BK958" s="203">
        <f>ROUND(I958*H958,2)</f>
        <v>0</v>
      </c>
      <c r="BL958" s="24" t="s">
        <v>242</v>
      </c>
      <c r="BM958" s="24" t="s">
        <v>1333</v>
      </c>
    </row>
    <row r="959" spans="2:65" s="11" customFormat="1" ht="13.5">
      <c r="B959" s="207"/>
      <c r="C959" s="208"/>
      <c r="D959" s="204" t="s">
        <v>166</v>
      </c>
      <c r="E959" s="208"/>
      <c r="F959" s="210" t="s">
        <v>1334</v>
      </c>
      <c r="G959" s="208"/>
      <c r="H959" s="211">
        <v>45.594999999999999</v>
      </c>
      <c r="I959" s="212"/>
      <c r="J959" s="208"/>
      <c r="K959" s="208"/>
      <c r="L959" s="213"/>
      <c r="M959" s="214"/>
      <c r="N959" s="215"/>
      <c r="O959" s="215"/>
      <c r="P959" s="215"/>
      <c r="Q959" s="215"/>
      <c r="R959" s="215"/>
      <c r="S959" s="215"/>
      <c r="T959" s="216"/>
      <c r="AT959" s="217" t="s">
        <v>166</v>
      </c>
      <c r="AU959" s="217" t="s">
        <v>152</v>
      </c>
      <c r="AV959" s="11" t="s">
        <v>152</v>
      </c>
      <c r="AW959" s="11" t="s">
        <v>6</v>
      </c>
      <c r="AX959" s="11" t="s">
        <v>80</v>
      </c>
      <c r="AY959" s="217" t="s">
        <v>144</v>
      </c>
    </row>
    <row r="960" spans="2:65" s="1" customFormat="1" ht="16.5" customHeight="1">
      <c r="B960" s="41"/>
      <c r="C960" s="192" t="s">
        <v>1335</v>
      </c>
      <c r="D960" s="192" t="s">
        <v>146</v>
      </c>
      <c r="E960" s="193" t="s">
        <v>1336</v>
      </c>
      <c r="F960" s="194" t="s">
        <v>1337</v>
      </c>
      <c r="G960" s="195" t="s">
        <v>163</v>
      </c>
      <c r="H960" s="196">
        <v>41.45</v>
      </c>
      <c r="I960" s="197"/>
      <c r="J960" s="198">
        <f>ROUND(I960*H960,2)</f>
        <v>0</v>
      </c>
      <c r="K960" s="194" t="s">
        <v>150</v>
      </c>
      <c r="L960" s="61"/>
      <c r="M960" s="199" t="s">
        <v>21</v>
      </c>
      <c r="N960" s="200" t="s">
        <v>44</v>
      </c>
      <c r="O960" s="42"/>
      <c r="P960" s="201">
        <f>O960*H960</f>
        <v>0</v>
      </c>
      <c r="Q960" s="201">
        <v>2.9999999999999997E-4</v>
      </c>
      <c r="R960" s="201">
        <f>Q960*H960</f>
        <v>1.2435E-2</v>
      </c>
      <c r="S960" s="201">
        <v>0</v>
      </c>
      <c r="T960" s="202">
        <f>S960*H960</f>
        <v>0</v>
      </c>
      <c r="AR960" s="24" t="s">
        <v>242</v>
      </c>
      <c r="AT960" s="24" t="s">
        <v>146</v>
      </c>
      <c r="AU960" s="24" t="s">
        <v>152</v>
      </c>
      <c r="AY960" s="24" t="s">
        <v>144</v>
      </c>
      <c r="BE960" s="203">
        <f>IF(N960="základní",J960,0)</f>
        <v>0</v>
      </c>
      <c r="BF960" s="203">
        <f>IF(N960="snížená",J960,0)</f>
        <v>0</v>
      </c>
      <c r="BG960" s="203">
        <f>IF(N960="zákl. přenesená",J960,0)</f>
        <v>0</v>
      </c>
      <c r="BH960" s="203">
        <f>IF(N960="sníž. přenesená",J960,0)</f>
        <v>0</v>
      </c>
      <c r="BI960" s="203">
        <f>IF(N960="nulová",J960,0)</f>
        <v>0</v>
      </c>
      <c r="BJ960" s="24" t="s">
        <v>152</v>
      </c>
      <c r="BK960" s="203">
        <f>ROUND(I960*H960,2)</f>
        <v>0</v>
      </c>
      <c r="BL960" s="24" t="s">
        <v>242</v>
      </c>
      <c r="BM960" s="24" t="s">
        <v>1338</v>
      </c>
    </row>
    <row r="961" spans="2:65" s="1" customFormat="1" ht="67.5">
      <c r="B961" s="41"/>
      <c r="C961" s="63"/>
      <c r="D961" s="204" t="s">
        <v>154</v>
      </c>
      <c r="E961" s="63"/>
      <c r="F961" s="205" t="s">
        <v>1339</v>
      </c>
      <c r="G961" s="63"/>
      <c r="H961" s="63"/>
      <c r="I961" s="163"/>
      <c r="J961" s="63"/>
      <c r="K961" s="63"/>
      <c r="L961" s="61"/>
      <c r="M961" s="206"/>
      <c r="N961" s="42"/>
      <c r="O961" s="42"/>
      <c r="P961" s="42"/>
      <c r="Q961" s="42"/>
      <c r="R961" s="42"/>
      <c r="S961" s="42"/>
      <c r="T961" s="78"/>
      <c r="AT961" s="24" t="s">
        <v>154</v>
      </c>
      <c r="AU961" s="24" t="s">
        <v>152</v>
      </c>
    </row>
    <row r="962" spans="2:65" s="11" customFormat="1" ht="13.5">
      <c r="B962" s="207"/>
      <c r="C962" s="208"/>
      <c r="D962" s="204" t="s">
        <v>166</v>
      </c>
      <c r="E962" s="209" t="s">
        <v>21</v>
      </c>
      <c r="F962" s="210" t="s">
        <v>1340</v>
      </c>
      <c r="G962" s="208"/>
      <c r="H962" s="211">
        <v>41.45</v>
      </c>
      <c r="I962" s="212"/>
      <c r="J962" s="208"/>
      <c r="K962" s="208"/>
      <c r="L962" s="213"/>
      <c r="M962" s="214"/>
      <c r="N962" s="215"/>
      <c r="O962" s="215"/>
      <c r="P962" s="215"/>
      <c r="Q962" s="215"/>
      <c r="R962" s="215"/>
      <c r="S962" s="215"/>
      <c r="T962" s="216"/>
      <c r="AT962" s="217" t="s">
        <v>166</v>
      </c>
      <c r="AU962" s="217" t="s">
        <v>152</v>
      </c>
      <c r="AV962" s="11" t="s">
        <v>152</v>
      </c>
      <c r="AW962" s="11" t="s">
        <v>35</v>
      </c>
      <c r="AX962" s="11" t="s">
        <v>72</v>
      </c>
      <c r="AY962" s="217" t="s">
        <v>144</v>
      </c>
    </row>
    <row r="963" spans="2:65" s="12" customFormat="1" ht="13.5">
      <c r="B963" s="218"/>
      <c r="C963" s="219"/>
      <c r="D963" s="204" t="s">
        <v>166</v>
      </c>
      <c r="E963" s="220" t="s">
        <v>21</v>
      </c>
      <c r="F963" s="221" t="s">
        <v>1341</v>
      </c>
      <c r="G963" s="219"/>
      <c r="H963" s="220" t="s">
        <v>21</v>
      </c>
      <c r="I963" s="222"/>
      <c r="J963" s="219"/>
      <c r="K963" s="219"/>
      <c r="L963" s="223"/>
      <c r="M963" s="224"/>
      <c r="N963" s="225"/>
      <c r="O963" s="225"/>
      <c r="P963" s="225"/>
      <c r="Q963" s="225"/>
      <c r="R963" s="225"/>
      <c r="S963" s="225"/>
      <c r="T963" s="226"/>
      <c r="AT963" s="227" t="s">
        <v>166</v>
      </c>
      <c r="AU963" s="227" t="s">
        <v>152</v>
      </c>
      <c r="AV963" s="12" t="s">
        <v>80</v>
      </c>
      <c r="AW963" s="12" t="s">
        <v>35</v>
      </c>
      <c r="AX963" s="12" t="s">
        <v>72</v>
      </c>
      <c r="AY963" s="227" t="s">
        <v>144</v>
      </c>
    </row>
    <row r="964" spans="2:65" s="13" customFormat="1" ht="13.5">
      <c r="B964" s="228"/>
      <c r="C964" s="229"/>
      <c r="D964" s="204" t="s">
        <v>166</v>
      </c>
      <c r="E964" s="230" t="s">
        <v>21</v>
      </c>
      <c r="F964" s="231" t="s">
        <v>169</v>
      </c>
      <c r="G964" s="229"/>
      <c r="H964" s="232">
        <v>41.45</v>
      </c>
      <c r="I964" s="233"/>
      <c r="J964" s="229"/>
      <c r="K964" s="229"/>
      <c r="L964" s="234"/>
      <c r="M964" s="235"/>
      <c r="N964" s="236"/>
      <c r="O964" s="236"/>
      <c r="P964" s="236"/>
      <c r="Q964" s="236"/>
      <c r="R964" s="236"/>
      <c r="S964" s="236"/>
      <c r="T964" s="237"/>
      <c r="AT964" s="238" t="s">
        <v>166</v>
      </c>
      <c r="AU964" s="238" t="s">
        <v>152</v>
      </c>
      <c r="AV964" s="13" t="s">
        <v>151</v>
      </c>
      <c r="AW964" s="13" t="s">
        <v>35</v>
      </c>
      <c r="AX964" s="13" t="s">
        <v>80</v>
      </c>
      <c r="AY964" s="238" t="s">
        <v>144</v>
      </c>
    </row>
    <row r="965" spans="2:65" s="1" customFormat="1" ht="16.5" customHeight="1">
      <c r="B965" s="41"/>
      <c r="C965" s="192" t="s">
        <v>1342</v>
      </c>
      <c r="D965" s="192" t="s">
        <v>146</v>
      </c>
      <c r="E965" s="193" t="s">
        <v>1343</v>
      </c>
      <c r="F965" s="194" t="s">
        <v>1344</v>
      </c>
      <c r="G965" s="195" t="s">
        <v>176</v>
      </c>
      <c r="H965" s="196">
        <v>45.457000000000001</v>
      </c>
      <c r="I965" s="197"/>
      <c r="J965" s="198">
        <f>ROUND(I965*H965,2)</f>
        <v>0</v>
      </c>
      <c r="K965" s="194" t="s">
        <v>150</v>
      </c>
      <c r="L965" s="61"/>
      <c r="M965" s="199" t="s">
        <v>21</v>
      </c>
      <c r="N965" s="200" t="s">
        <v>44</v>
      </c>
      <c r="O965" s="42"/>
      <c r="P965" s="201">
        <f>O965*H965</f>
        <v>0</v>
      </c>
      <c r="Q965" s="201">
        <v>3.0000000000000001E-5</v>
      </c>
      <c r="R965" s="201">
        <f>Q965*H965</f>
        <v>1.36371E-3</v>
      </c>
      <c r="S965" s="201">
        <v>0</v>
      </c>
      <c r="T965" s="202">
        <f>S965*H965</f>
        <v>0</v>
      </c>
      <c r="AR965" s="24" t="s">
        <v>242</v>
      </c>
      <c r="AT965" s="24" t="s">
        <v>146</v>
      </c>
      <c r="AU965" s="24" t="s">
        <v>152</v>
      </c>
      <c r="AY965" s="24" t="s">
        <v>144</v>
      </c>
      <c r="BE965" s="203">
        <f>IF(N965="základní",J965,0)</f>
        <v>0</v>
      </c>
      <c r="BF965" s="203">
        <f>IF(N965="snížená",J965,0)</f>
        <v>0</v>
      </c>
      <c r="BG965" s="203">
        <f>IF(N965="zákl. přenesená",J965,0)</f>
        <v>0</v>
      </c>
      <c r="BH965" s="203">
        <f>IF(N965="sníž. přenesená",J965,0)</f>
        <v>0</v>
      </c>
      <c r="BI965" s="203">
        <f>IF(N965="nulová",J965,0)</f>
        <v>0</v>
      </c>
      <c r="BJ965" s="24" t="s">
        <v>152</v>
      </c>
      <c r="BK965" s="203">
        <f>ROUND(I965*H965,2)</f>
        <v>0</v>
      </c>
      <c r="BL965" s="24" t="s">
        <v>242</v>
      </c>
      <c r="BM965" s="24" t="s">
        <v>1345</v>
      </c>
    </row>
    <row r="966" spans="2:65" s="1" customFormat="1" ht="67.5">
      <c r="B966" s="41"/>
      <c r="C966" s="63"/>
      <c r="D966" s="204" t="s">
        <v>154</v>
      </c>
      <c r="E966" s="63"/>
      <c r="F966" s="205" t="s">
        <v>1339</v>
      </c>
      <c r="G966" s="63"/>
      <c r="H966" s="63"/>
      <c r="I966" s="163"/>
      <c r="J966" s="63"/>
      <c r="K966" s="63"/>
      <c r="L966" s="61"/>
      <c r="M966" s="206"/>
      <c r="N966" s="42"/>
      <c r="O966" s="42"/>
      <c r="P966" s="42"/>
      <c r="Q966" s="42"/>
      <c r="R966" s="42"/>
      <c r="S966" s="42"/>
      <c r="T966" s="78"/>
      <c r="AT966" s="24" t="s">
        <v>154</v>
      </c>
      <c r="AU966" s="24" t="s">
        <v>152</v>
      </c>
    </row>
    <row r="967" spans="2:65" s="11" customFormat="1" ht="13.5">
      <c r="B967" s="207"/>
      <c r="C967" s="208"/>
      <c r="D967" s="204" t="s">
        <v>166</v>
      </c>
      <c r="E967" s="209" t="s">
        <v>21</v>
      </c>
      <c r="F967" s="210" t="s">
        <v>1346</v>
      </c>
      <c r="G967" s="208"/>
      <c r="H967" s="211">
        <v>45.457000000000001</v>
      </c>
      <c r="I967" s="212"/>
      <c r="J967" s="208"/>
      <c r="K967" s="208"/>
      <c r="L967" s="213"/>
      <c r="M967" s="214"/>
      <c r="N967" s="215"/>
      <c r="O967" s="215"/>
      <c r="P967" s="215"/>
      <c r="Q967" s="215"/>
      <c r="R967" s="215"/>
      <c r="S967" s="215"/>
      <c r="T967" s="216"/>
      <c r="AT967" s="217" t="s">
        <v>166</v>
      </c>
      <c r="AU967" s="217" t="s">
        <v>152</v>
      </c>
      <c r="AV967" s="11" t="s">
        <v>152</v>
      </c>
      <c r="AW967" s="11" t="s">
        <v>35</v>
      </c>
      <c r="AX967" s="11" t="s">
        <v>72</v>
      </c>
      <c r="AY967" s="217" t="s">
        <v>144</v>
      </c>
    </row>
    <row r="968" spans="2:65" s="13" customFormat="1" ht="13.5">
      <c r="B968" s="228"/>
      <c r="C968" s="229"/>
      <c r="D968" s="204" t="s">
        <v>166</v>
      </c>
      <c r="E968" s="230" t="s">
        <v>21</v>
      </c>
      <c r="F968" s="231" t="s">
        <v>169</v>
      </c>
      <c r="G968" s="229"/>
      <c r="H968" s="232">
        <v>45.457000000000001</v>
      </c>
      <c r="I968" s="233"/>
      <c r="J968" s="229"/>
      <c r="K968" s="229"/>
      <c r="L968" s="234"/>
      <c r="M968" s="235"/>
      <c r="N968" s="236"/>
      <c r="O968" s="236"/>
      <c r="P968" s="236"/>
      <c r="Q968" s="236"/>
      <c r="R968" s="236"/>
      <c r="S968" s="236"/>
      <c r="T968" s="237"/>
      <c r="AT968" s="238" t="s">
        <v>166</v>
      </c>
      <c r="AU968" s="238" t="s">
        <v>152</v>
      </c>
      <c r="AV968" s="13" t="s">
        <v>151</v>
      </c>
      <c r="AW968" s="13" t="s">
        <v>35</v>
      </c>
      <c r="AX968" s="13" t="s">
        <v>80</v>
      </c>
      <c r="AY968" s="238" t="s">
        <v>144</v>
      </c>
    </row>
    <row r="969" spans="2:65" s="1" customFormat="1" ht="25.5" customHeight="1">
      <c r="B969" s="41"/>
      <c r="C969" s="192" t="s">
        <v>1347</v>
      </c>
      <c r="D969" s="192" t="s">
        <v>146</v>
      </c>
      <c r="E969" s="193" t="s">
        <v>1348</v>
      </c>
      <c r="F969" s="194" t="s">
        <v>1349</v>
      </c>
      <c r="G969" s="195" t="s">
        <v>176</v>
      </c>
      <c r="H969" s="196">
        <v>3.3</v>
      </c>
      <c r="I969" s="197"/>
      <c r="J969" s="198">
        <f>ROUND(I969*H969,2)</f>
        <v>0</v>
      </c>
      <c r="K969" s="194" t="s">
        <v>150</v>
      </c>
      <c r="L969" s="61"/>
      <c r="M969" s="199" t="s">
        <v>21</v>
      </c>
      <c r="N969" s="200" t="s">
        <v>44</v>
      </c>
      <c r="O969" s="42"/>
      <c r="P969" s="201">
        <f>O969*H969</f>
        <v>0</v>
      </c>
      <c r="Q969" s="201">
        <v>2.0000000000000001E-4</v>
      </c>
      <c r="R969" s="201">
        <f>Q969*H969</f>
        <v>6.6E-4</v>
      </c>
      <c r="S969" s="201">
        <v>0</v>
      </c>
      <c r="T969" s="202">
        <f>S969*H969</f>
        <v>0</v>
      </c>
      <c r="AR969" s="24" t="s">
        <v>242</v>
      </c>
      <c r="AT969" s="24" t="s">
        <v>146</v>
      </c>
      <c r="AU969" s="24" t="s">
        <v>152</v>
      </c>
      <c r="AY969" s="24" t="s">
        <v>144</v>
      </c>
      <c r="BE969" s="203">
        <f>IF(N969="základní",J969,0)</f>
        <v>0</v>
      </c>
      <c r="BF969" s="203">
        <f>IF(N969="snížená",J969,0)</f>
        <v>0</v>
      </c>
      <c r="BG969" s="203">
        <f>IF(N969="zákl. přenesená",J969,0)</f>
        <v>0</v>
      </c>
      <c r="BH969" s="203">
        <f>IF(N969="sníž. přenesená",J969,0)</f>
        <v>0</v>
      </c>
      <c r="BI969" s="203">
        <f>IF(N969="nulová",J969,0)</f>
        <v>0</v>
      </c>
      <c r="BJ969" s="24" t="s">
        <v>152</v>
      </c>
      <c r="BK969" s="203">
        <f>ROUND(I969*H969,2)</f>
        <v>0</v>
      </c>
      <c r="BL969" s="24" t="s">
        <v>242</v>
      </c>
      <c r="BM969" s="24" t="s">
        <v>1350</v>
      </c>
    </row>
    <row r="970" spans="2:65" s="1" customFormat="1" ht="67.5">
      <c r="B970" s="41"/>
      <c r="C970" s="63"/>
      <c r="D970" s="204" t="s">
        <v>154</v>
      </c>
      <c r="E970" s="63"/>
      <c r="F970" s="205" t="s">
        <v>1339</v>
      </c>
      <c r="G970" s="63"/>
      <c r="H970" s="63"/>
      <c r="I970" s="163"/>
      <c r="J970" s="63"/>
      <c r="K970" s="63"/>
      <c r="L970" s="61"/>
      <c r="M970" s="206"/>
      <c r="N970" s="42"/>
      <c r="O970" s="42"/>
      <c r="P970" s="42"/>
      <c r="Q970" s="42"/>
      <c r="R970" s="42"/>
      <c r="S970" s="42"/>
      <c r="T970" s="78"/>
      <c r="AT970" s="24" t="s">
        <v>154</v>
      </c>
      <c r="AU970" s="24" t="s">
        <v>152</v>
      </c>
    </row>
    <row r="971" spans="2:65" s="11" customFormat="1" ht="13.5">
      <c r="B971" s="207"/>
      <c r="C971" s="208"/>
      <c r="D971" s="204" t="s">
        <v>166</v>
      </c>
      <c r="E971" s="209" t="s">
        <v>21</v>
      </c>
      <c r="F971" s="210" t="s">
        <v>1351</v>
      </c>
      <c r="G971" s="208"/>
      <c r="H971" s="211">
        <v>3.3</v>
      </c>
      <c r="I971" s="212"/>
      <c r="J971" s="208"/>
      <c r="K971" s="208"/>
      <c r="L971" s="213"/>
      <c r="M971" s="214"/>
      <c r="N971" s="215"/>
      <c r="O971" s="215"/>
      <c r="P971" s="215"/>
      <c r="Q971" s="215"/>
      <c r="R971" s="215"/>
      <c r="S971" s="215"/>
      <c r="T971" s="216"/>
      <c r="AT971" s="217" t="s">
        <v>166</v>
      </c>
      <c r="AU971" s="217" t="s">
        <v>152</v>
      </c>
      <c r="AV971" s="11" t="s">
        <v>152</v>
      </c>
      <c r="AW971" s="11" t="s">
        <v>35</v>
      </c>
      <c r="AX971" s="11" t="s">
        <v>72</v>
      </c>
      <c r="AY971" s="217" t="s">
        <v>144</v>
      </c>
    </row>
    <row r="972" spans="2:65" s="13" customFormat="1" ht="13.5">
      <c r="B972" s="228"/>
      <c r="C972" s="229"/>
      <c r="D972" s="204" t="s">
        <v>166</v>
      </c>
      <c r="E972" s="230" t="s">
        <v>21</v>
      </c>
      <c r="F972" s="231" t="s">
        <v>169</v>
      </c>
      <c r="G972" s="229"/>
      <c r="H972" s="232">
        <v>3.3</v>
      </c>
      <c r="I972" s="233"/>
      <c r="J972" s="229"/>
      <c r="K972" s="229"/>
      <c r="L972" s="234"/>
      <c r="M972" s="235"/>
      <c r="N972" s="236"/>
      <c r="O972" s="236"/>
      <c r="P972" s="236"/>
      <c r="Q972" s="236"/>
      <c r="R972" s="236"/>
      <c r="S972" s="236"/>
      <c r="T972" s="237"/>
      <c r="AT972" s="238" t="s">
        <v>166</v>
      </c>
      <c r="AU972" s="238" t="s">
        <v>152</v>
      </c>
      <c r="AV972" s="13" t="s">
        <v>151</v>
      </c>
      <c r="AW972" s="13" t="s">
        <v>35</v>
      </c>
      <c r="AX972" s="13" t="s">
        <v>80</v>
      </c>
      <c r="AY972" s="238" t="s">
        <v>144</v>
      </c>
    </row>
    <row r="973" spans="2:65" s="1" customFormat="1" ht="25.5" customHeight="1">
      <c r="B973" s="41"/>
      <c r="C973" s="251" t="s">
        <v>1352</v>
      </c>
      <c r="D973" s="251" t="s">
        <v>283</v>
      </c>
      <c r="E973" s="252" t="s">
        <v>1353</v>
      </c>
      <c r="F973" s="253" t="s">
        <v>1354</v>
      </c>
      <c r="G973" s="254" t="s">
        <v>176</v>
      </c>
      <c r="H973" s="255">
        <v>3.63</v>
      </c>
      <c r="I973" s="256"/>
      <c r="J973" s="257">
        <f>ROUND(I973*H973,2)</f>
        <v>0</v>
      </c>
      <c r="K973" s="253" t="s">
        <v>150</v>
      </c>
      <c r="L973" s="258"/>
      <c r="M973" s="259" t="s">
        <v>21</v>
      </c>
      <c r="N973" s="260" t="s">
        <v>44</v>
      </c>
      <c r="O973" s="42"/>
      <c r="P973" s="201">
        <f>O973*H973</f>
        <v>0</v>
      </c>
      <c r="Q973" s="201">
        <v>6.0000000000000002E-5</v>
      </c>
      <c r="R973" s="201">
        <f>Q973*H973</f>
        <v>2.1780000000000001E-4</v>
      </c>
      <c r="S973" s="201">
        <v>0</v>
      </c>
      <c r="T973" s="202">
        <f>S973*H973</f>
        <v>0</v>
      </c>
      <c r="AR973" s="24" t="s">
        <v>350</v>
      </c>
      <c r="AT973" s="24" t="s">
        <v>283</v>
      </c>
      <c r="AU973" s="24" t="s">
        <v>152</v>
      </c>
      <c r="AY973" s="24" t="s">
        <v>144</v>
      </c>
      <c r="BE973" s="203">
        <f>IF(N973="základní",J973,0)</f>
        <v>0</v>
      </c>
      <c r="BF973" s="203">
        <f>IF(N973="snížená",J973,0)</f>
        <v>0</v>
      </c>
      <c r="BG973" s="203">
        <f>IF(N973="zákl. přenesená",J973,0)</f>
        <v>0</v>
      </c>
      <c r="BH973" s="203">
        <f>IF(N973="sníž. přenesená",J973,0)</f>
        <v>0</v>
      </c>
      <c r="BI973" s="203">
        <f>IF(N973="nulová",J973,0)</f>
        <v>0</v>
      </c>
      <c r="BJ973" s="24" t="s">
        <v>152</v>
      </c>
      <c r="BK973" s="203">
        <f>ROUND(I973*H973,2)</f>
        <v>0</v>
      </c>
      <c r="BL973" s="24" t="s">
        <v>242</v>
      </c>
      <c r="BM973" s="24" t="s">
        <v>1355</v>
      </c>
    </row>
    <row r="974" spans="2:65" s="11" customFormat="1" ht="13.5">
      <c r="B974" s="207"/>
      <c r="C974" s="208"/>
      <c r="D974" s="204" t="s">
        <v>166</v>
      </c>
      <c r="E974" s="208"/>
      <c r="F974" s="210" t="s">
        <v>1356</v>
      </c>
      <c r="G974" s="208"/>
      <c r="H974" s="211">
        <v>3.63</v>
      </c>
      <c r="I974" s="212"/>
      <c r="J974" s="208"/>
      <c r="K974" s="208"/>
      <c r="L974" s="213"/>
      <c r="M974" s="214"/>
      <c r="N974" s="215"/>
      <c r="O974" s="215"/>
      <c r="P974" s="215"/>
      <c r="Q974" s="215"/>
      <c r="R974" s="215"/>
      <c r="S974" s="215"/>
      <c r="T974" s="216"/>
      <c r="AT974" s="217" t="s">
        <v>166</v>
      </c>
      <c r="AU974" s="217" t="s">
        <v>152</v>
      </c>
      <c r="AV974" s="11" t="s">
        <v>152</v>
      </c>
      <c r="AW974" s="11" t="s">
        <v>6</v>
      </c>
      <c r="AX974" s="11" t="s">
        <v>80</v>
      </c>
      <c r="AY974" s="217" t="s">
        <v>144</v>
      </c>
    </row>
    <row r="975" spans="2:65" s="1" customFormat="1" ht="25.5" customHeight="1">
      <c r="B975" s="41"/>
      <c r="C975" s="192" t="s">
        <v>1357</v>
      </c>
      <c r="D975" s="192" t="s">
        <v>146</v>
      </c>
      <c r="E975" s="193" t="s">
        <v>1358</v>
      </c>
      <c r="F975" s="194" t="s">
        <v>1359</v>
      </c>
      <c r="G975" s="195" t="s">
        <v>163</v>
      </c>
      <c r="H975" s="196">
        <v>45.457000000000001</v>
      </c>
      <c r="I975" s="197"/>
      <c r="J975" s="198">
        <f>ROUND(I975*H975,2)</f>
        <v>0</v>
      </c>
      <c r="K975" s="194" t="s">
        <v>150</v>
      </c>
      <c r="L975" s="61"/>
      <c r="M975" s="199" t="s">
        <v>21</v>
      </c>
      <c r="N975" s="200" t="s">
        <v>44</v>
      </c>
      <c r="O975" s="42"/>
      <c r="P975" s="201">
        <f>O975*H975</f>
        <v>0</v>
      </c>
      <c r="Q975" s="201">
        <v>7.7000000000000002E-3</v>
      </c>
      <c r="R975" s="201">
        <f>Q975*H975</f>
        <v>0.35001890000000002</v>
      </c>
      <c r="S975" s="201">
        <v>0</v>
      </c>
      <c r="T975" s="202">
        <f>S975*H975</f>
        <v>0</v>
      </c>
      <c r="AR975" s="24" t="s">
        <v>242</v>
      </c>
      <c r="AT975" s="24" t="s">
        <v>146</v>
      </c>
      <c r="AU975" s="24" t="s">
        <v>152</v>
      </c>
      <c r="AY975" s="24" t="s">
        <v>144</v>
      </c>
      <c r="BE975" s="203">
        <f>IF(N975="základní",J975,0)</f>
        <v>0</v>
      </c>
      <c r="BF975" s="203">
        <f>IF(N975="snížená",J975,0)</f>
        <v>0</v>
      </c>
      <c r="BG975" s="203">
        <f>IF(N975="zákl. přenesená",J975,0)</f>
        <v>0</v>
      </c>
      <c r="BH975" s="203">
        <f>IF(N975="sníž. přenesená",J975,0)</f>
        <v>0</v>
      </c>
      <c r="BI975" s="203">
        <f>IF(N975="nulová",J975,0)</f>
        <v>0</v>
      </c>
      <c r="BJ975" s="24" t="s">
        <v>152</v>
      </c>
      <c r="BK975" s="203">
        <f>ROUND(I975*H975,2)</f>
        <v>0</v>
      </c>
      <c r="BL975" s="24" t="s">
        <v>242</v>
      </c>
      <c r="BM975" s="24" t="s">
        <v>1360</v>
      </c>
    </row>
    <row r="976" spans="2:65" s="1" customFormat="1" ht="40.5">
      <c r="B976" s="41"/>
      <c r="C976" s="63"/>
      <c r="D976" s="204" t="s">
        <v>154</v>
      </c>
      <c r="E976" s="63"/>
      <c r="F976" s="205" t="s">
        <v>1361</v>
      </c>
      <c r="G976" s="63"/>
      <c r="H976" s="63"/>
      <c r="I976" s="163"/>
      <c r="J976" s="63"/>
      <c r="K976" s="63"/>
      <c r="L976" s="61"/>
      <c r="M976" s="206"/>
      <c r="N976" s="42"/>
      <c r="O976" s="42"/>
      <c r="P976" s="42"/>
      <c r="Q976" s="42"/>
      <c r="R976" s="42"/>
      <c r="S976" s="42"/>
      <c r="T976" s="78"/>
      <c r="AT976" s="24" t="s">
        <v>154</v>
      </c>
      <c r="AU976" s="24" t="s">
        <v>152</v>
      </c>
    </row>
    <row r="977" spans="2:65" s="11" customFormat="1" ht="13.5">
      <c r="B977" s="207"/>
      <c r="C977" s="208"/>
      <c r="D977" s="204" t="s">
        <v>166</v>
      </c>
      <c r="E977" s="209" t="s">
        <v>21</v>
      </c>
      <c r="F977" s="210" t="s">
        <v>1346</v>
      </c>
      <c r="G977" s="208"/>
      <c r="H977" s="211">
        <v>45.457000000000001</v>
      </c>
      <c r="I977" s="212"/>
      <c r="J977" s="208"/>
      <c r="K977" s="208"/>
      <c r="L977" s="213"/>
      <c r="M977" s="214"/>
      <c r="N977" s="215"/>
      <c r="O977" s="215"/>
      <c r="P977" s="215"/>
      <c r="Q977" s="215"/>
      <c r="R977" s="215"/>
      <c r="S977" s="215"/>
      <c r="T977" s="216"/>
      <c r="AT977" s="217" t="s">
        <v>166</v>
      </c>
      <c r="AU977" s="217" t="s">
        <v>152</v>
      </c>
      <c r="AV977" s="11" t="s">
        <v>152</v>
      </c>
      <c r="AW977" s="11" t="s">
        <v>35</v>
      </c>
      <c r="AX977" s="11" t="s">
        <v>72</v>
      </c>
      <c r="AY977" s="217" t="s">
        <v>144</v>
      </c>
    </row>
    <row r="978" spans="2:65" s="13" customFormat="1" ht="13.5">
      <c r="B978" s="228"/>
      <c r="C978" s="229"/>
      <c r="D978" s="204" t="s">
        <v>166</v>
      </c>
      <c r="E978" s="230" t="s">
        <v>21</v>
      </c>
      <c r="F978" s="231" t="s">
        <v>169</v>
      </c>
      <c r="G978" s="229"/>
      <c r="H978" s="232">
        <v>45.457000000000001</v>
      </c>
      <c r="I978" s="233"/>
      <c r="J978" s="229"/>
      <c r="K978" s="229"/>
      <c r="L978" s="234"/>
      <c r="M978" s="235"/>
      <c r="N978" s="236"/>
      <c r="O978" s="236"/>
      <c r="P978" s="236"/>
      <c r="Q978" s="236"/>
      <c r="R978" s="236"/>
      <c r="S978" s="236"/>
      <c r="T978" s="237"/>
      <c r="AT978" s="238" t="s">
        <v>166</v>
      </c>
      <c r="AU978" s="238" t="s">
        <v>152</v>
      </c>
      <c r="AV978" s="13" t="s">
        <v>151</v>
      </c>
      <c r="AW978" s="13" t="s">
        <v>35</v>
      </c>
      <c r="AX978" s="13" t="s">
        <v>80</v>
      </c>
      <c r="AY978" s="238" t="s">
        <v>144</v>
      </c>
    </row>
    <row r="979" spans="2:65" s="1" customFormat="1" ht="38.25" customHeight="1">
      <c r="B979" s="41"/>
      <c r="C979" s="192" t="s">
        <v>1362</v>
      </c>
      <c r="D979" s="192" t="s">
        <v>146</v>
      </c>
      <c r="E979" s="193" t="s">
        <v>1363</v>
      </c>
      <c r="F979" s="194" t="s">
        <v>1364</v>
      </c>
      <c r="G979" s="195" t="s">
        <v>272</v>
      </c>
      <c r="H979" s="196">
        <v>1.5329999999999999</v>
      </c>
      <c r="I979" s="197"/>
      <c r="J979" s="198">
        <f>ROUND(I979*H979,2)</f>
        <v>0</v>
      </c>
      <c r="K979" s="194" t="s">
        <v>150</v>
      </c>
      <c r="L979" s="61"/>
      <c r="M979" s="199" t="s">
        <v>21</v>
      </c>
      <c r="N979" s="200" t="s">
        <v>44</v>
      </c>
      <c r="O979" s="42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AR979" s="24" t="s">
        <v>242</v>
      </c>
      <c r="AT979" s="24" t="s">
        <v>146</v>
      </c>
      <c r="AU979" s="24" t="s">
        <v>152</v>
      </c>
      <c r="AY979" s="24" t="s">
        <v>144</v>
      </c>
      <c r="BE979" s="203">
        <f>IF(N979="základní",J979,0)</f>
        <v>0</v>
      </c>
      <c r="BF979" s="203">
        <f>IF(N979="snížená",J979,0)</f>
        <v>0</v>
      </c>
      <c r="BG979" s="203">
        <f>IF(N979="zákl. přenesená",J979,0)</f>
        <v>0</v>
      </c>
      <c r="BH979" s="203">
        <f>IF(N979="sníž. přenesená",J979,0)</f>
        <v>0</v>
      </c>
      <c r="BI979" s="203">
        <f>IF(N979="nulová",J979,0)</f>
        <v>0</v>
      </c>
      <c r="BJ979" s="24" t="s">
        <v>152</v>
      </c>
      <c r="BK979" s="203">
        <f>ROUND(I979*H979,2)</f>
        <v>0</v>
      </c>
      <c r="BL979" s="24" t="s">
        <v>242</v>
      </c>
      <c r="BM979" s="24" t="s">
        <v>1365</v>
      </c>
    </row>
    <row r="980" spans="2:65" s="1" customFormat="1" ht="189">
      <c r="B980" s="41"/>
      <c r="C980" s="63"/>
      <c r="D980" s="204" t="s">
        <v>154</v>
      </c>
      <c r="E980" s="63"/>
      <c r="F980" s="205" t="s">
        <v>1006</v>
      </c>
      <c r="G980" s="63"/>
      <c r="H980" s="63"/>
      <c r="I980" s="163"/>
      <c r="J980" s="63"/>
      <c r="K980" s="63"/>
      <c r="L980" s="61"/>
      <c r="M980" s="206"/>
      <c r="N980" s="42"/>
      <c r="O980" s="42"/>
      <c r="P980" s="42"/>
      <c r="Q980" s="42"/>
      <c r="R980" s="42"/>
      <c r="S980" s="42"/>
      <c r="T980" s="78"/>
      <c r="AT980" s="24" t="s">
        <v>154</v>
      </c>
      <c r="AU980" s="24" t="s">
        <v>152</v>
      </c>
    </row>
    <row r="981" spans="2:65" s="10" customFormat="1" ht="29.85" customHeight="1">
      <c r="B981" s="176"/>
      <c r="C981" s="177"/>
      <c r="D981" s="178" t="s">
        <v>71</v>
      </c>
      <c r="E981" s="190" t="s">
        <v>1366</v>
      </c>
      <c r="F981" s="190" t="s">
        <v>1367</v>
      </c>
      <c r="G981" s="177"/>
      <c r="H981" s="177"/>
      <c r="I981" s="180"/>
      <c r="J981" s="191">
        <f>BK981</f>
        <v>0</v>
      </c>
      <c r="K981" s="177"/>
      <c r="L981" s="182"/>
      <c r="M981" s="183"/>
      <c r="N981" s="184"/>
      <c r="O981" s="184"/>
      <c r="P981" s="185">
        <f>SUM(P982:P997)</f>
        <v>0</v>
      </c>
      <c r="Q981" s="184"/>
      <c r="R981" s="185">
        <f>SUM(R982:R997)</f>
        <v>0.13260068</v>
      </c>
      <c r="S981" s="184"/>
      <c r="T981" s="186">
        <f>SUM(T982:T997)</f>
        <v>0</v>
      </c>
      <c r="AR981" s="187" t="s">
        <v>152</v>
      </c>
      <c r="AT981" s="188" t="s">
        <v>71</v>
      </c>
      <c r="AU981" s="188" t="s">
        <v>80</v>
      </c>
      <c r="AY981" s="187" t="s">
        <v>144</v>
      </c>
      <c r="BK981" s="189">
        <f>SUM(BK982:BK997)</f>
        <v>0</v>
      </c>
    </row>
    <row r="982" spans="2:65" s="1" customFormat="1" ht="25.5" customHeight="1">
      <c r="B982" s="41"/>
      <c r="C982" s="192" t="s">
        <v>1368</v>
      </c>
      <c r="D982" s="192" t="s">
        <v>146</v>
      </c>
      <c r="E982" s="193" t="s">
        <v>1369</v>
      </c>
      <c r="F982" s="194" t="s">
        <v>1370</v>
      </c>
      <c r="G982" s="195" t="s">
        <v>163</v>
      </c>
      <c r="H982" s="196">
        <v>1</v>
      </c>
      <c r="I982" s="197"/>
      <c r="J982" s="198">
        <f>ROUND(I982*H982,2)</f>
        <v>0</v>
      </c>
      <c r="K982" s="194" t="s">
        <v>150</v>
      </c>
      <c r="L982" s="61"/>
      <c r="M982" s="199" t="s">
        <v>21</v>
      </c>
      <c r="N982" s="200" t="s">
        <v>44</v>
      </c>
      <c r="O982" s="42"/>
      <c r="P982" s="201">
        <f>O982*H982</f>
        <v>0</v>
      </c>
      <c r="Q982" s="201">
        <v>1.2E-4</v>
      </c>
      <c r="R982" s="201">
        <f>Q982*H982</f>
        <v>1.2E-4</v>
      </c>
      <c r="S982" s="201">
        <v>0</v>
      </c>
      <c r="T982" s="202">
        <f>S982*H982</f>
        <v>0</v>
      </c>
      <c r="AR982" s="24" t="s">
        <v>242</v>
      </c>
      <c r="AT982" s="24" t="s">
        <v>146</v>
      </c>
      <c r="AU982" s="24" t="s">
        <v>152</v>
      </c>
      <c r="AY982" s="24" t="s">
        <v>144</v>
      </c>
      <c r="BE982" s="203">
        <f>IF(N982="základní",J982,0)</f>
        <v>0</v>
      </c>
      <c r="BF982" s="203">
        <f>IF(N982="snížená",J982,0)</f>
        <v>0</v>
      </c>
      <c r="BG982" s="203">
        <f>IF(N982="zákl. přenesená",J982,0)</f>
        <v>0</v>
      </c>
      <c r="BH982" s="203">
        <f>IF(N982="sníž. přenesená",J982,0)</f>
        <v>0</v>
      </c>
      <c r="BI982" s="203">
        <f>IF(N982="nulová",J982,0)</f>
        <v>0</v>
      </c>
      <c r="BJ982" s="24" t="s">
        <v>152</v>
      </c>
      <c r="BK982" s="203">
        <f>ROUND(I982*H982,2)</f>
        <v>0</v>
      </c>
      <c r="BL982" s="24" t="s">
        <v>242</v>
      </c>
      <c r="BM982" s="24" t="s">
        <v>1371</v>
      </c>
    </row>
    <row r="983" spans="2:65" s="12" customFormat="1" ht="13.5">
      <c r="B983" s="218"/>
      <c r="C983" s="219"/>
      <c r="D983" s="204" t="s">
        <v>166</v>
      </c>
      <c r="E983" s="220" t="s">
        <v>21</v>
      </c>
      <c r="F983" s="221" t="s">
        <v>1372</v>
      </c>
      <c r="G983" s="219"/>
      <c r="H983" s="220" t="s">
        <v>21</v>
      </c>
      <c r="I983" s="222"/>
      <c r="J983" s="219"/>
      <c r="K983" s="219"/>
      <c r="L983" s="223"/>
      <c r="M983" s="224"/>
      <c r="N983" s="225"/>
      <c r="O983" s="225"/>
      <c r="P983" s="225"/>
      <c r="Q983" s="225"/>
      <c r="R983" s="225"/>
      <c r="S983" s="225"/>
      <c r="T983" s="226"/>
      <c r="AT983" s="227" t="s">
        <v>166</v>
      </c>
      <c r="AU983" s="227" t="s">
        <v>152</v>
      </c>
      <c r="AV983" s="12" t="s">
        <v>80</v>
      </c>
      <c r="AW983" s="12" t="s">
        <v>35</v>
      </c>
      <c r="AX983" s="12" t="s">
        <v>72</v>
      </c>
      <c r="AY983" s="227" t="s">
        <v>144</v>
      </c>
    </row>
    <row r="984" spans="2:65" s="11" customFormat="1" ht="13.5">
      <c r="B984" s="207"/>
      <c r="C984" s="208"/>
      <c r="D984" s="204" t="s">
        <v>166</v>
      </c>
      <c r="E984" s="209" t="s">
        <v>21</v>
      </c>
      <c r="F984" s="210" t="s">
        <v>80</v>
      </c>
      <c r="G984" s="208"/>
      <c r="H984" s="211">
        <v>1</v>
      </c>
      <c r="I984" s="212"/>
      <c r="J984" s="208"/>
      <c r="K984" s="208"/>
      <c r="L984" s="213"/>
      <c r="M984" s="214"/>
      <c r="N984" s="215"/>
      <c r="O984" s="215"/>
      <c r="P984" s="215"/>
      <c r="Q984" s="215"/>
      <c r="R984" s="215"/>
      <c r="S984" s="215"/>
      <c r="T984" s="216"/>
      <c r="AT984" s="217" t="s">
        <v>166</v>
      </c>
      <c r="AU984" s="217" t="s">
        <v>152</v>
      </c>
      <c r="AV984" s="11" t="s">
        <v>152</v>
      </c>
      <c r="AW984" s="11" t="s">
        <v>35</v>
      </c>
      <c r="AX984" s="11" t="s">
        <v>72</v>
      </c>
      <c r="AY984" s="217" t="s">
        <v>144</v>
      </c>
    </row>
    <row r="985" spans="2:65" s="13" customFormat="1" ht="13.5">
      <c r="B985" s="228"/>
      <c r="C985" s="229"/>
      <c r="D985" s="204" t="s">
        <v>166</v>
      </c>
      <c r="E985" s="230" t="s">
        <v>21</v>
      </c>
      <c r="F985" s="231" t="s">
        <v>169</v>
      </c>
      <c r="G985" s="229"/>
      <c r="H985" s="232">
        <v>1</v>
      </c>
      <c r="I985" s="233"/>
      <c r="J985" s="229"/>
      <c r="K985" s="229"/>
      <c r="L985" s="234"/>
      <c r="M985" s="235"/>
      <c r="N985" s="236"/>
      <c r="O985" s="236"/>
      <c r="P985" s="236"/>
      <c r="Q985" s="236"/>
      <c r="R985" s="236"/>
      <c r="S985" s="236"/>
      <c r="T985" s="237"/>
      <c r="AT985" s="238" t="s">
        <v>166</v>
      </c>
      <c r="AU985" s="238" t="s">
        <v>152</v>
      </c>
      <c r="AV985" s="13" t="s">
        <v>151</v>
      </c>
      <c r="AW985" s="13" t="s">
        <v>35</v>
      </c>
      <c r="AX985" s="13" t="s">
        <v>80</v>
      </c>
      <c r="AY985" s="238" t="s">
        <v>144</v>
      </c>
    </row>
    <row r="986" spans="2:65" s="1" customFormat="1" ht="25.5" customHeight="1">
      <c r="B986" s="41"/>
      <c r="C986" s="192" t="s">
        <v>1373</v>
      </c>
      <c r="D986" s="192" t="s">
        <v>146</v>
      </c>
      <c r="E986" s="193" t="s">
        <v>1374</v>
      </c>
      <c r="F986" s="194" t="s">
        <v>1375</v>
      </c>
      <c r="G986" s="195" t="s">
        <v>163</v>
      </c>
      <c r="H986" s="196">
        <v>146.65299999999999</v>
      </c>
      <c r="I986" s="197"/>
      <c r="J986" s="198">
        <f>ROUND(I986*H986,2)</f>
        <v>0</v>
      </c>
      <c r="K986" s="194" t="s">
        <v>150</v>
      </c>
      <c r="L986" s="61"/>
      <c r="M986" s="199" t="s">
        <v>21</v>
      </c>
      <c r="N986" s="200" t="s">
        <v>44</v>
      </c>
      <c r="O986" s="42"/>
      <c r="P986" s="201">
        <f>O986*H986</f>
        <v>0</v>
      </c>
      <c r="Q986" s="201">
        <v>1.3999999999999999E-4</v>
      </c>
      <c r="R986" s="201">
        <f>Q986*H986</f>
        <v>2.0531419999999998E-2</v>
      </c>
      <c r="S986" s="201">
        <v>0</v>
      </c>
      <c r="T986" s="202">
        <f>S986*H986</f>
        <v>0</v>
      </c>
      <c r="AR986" s="24" t="s">
        <v>242</v>
      </c>
      <c r="AT986" s="24" t="s">
        <v>146</v>
      </c>
      <c r="AU986" s="24" t="s">
        <v>152</v>
      </c>
      <c r="AY986" s="24" t="s">
        <v>144</v>
      </c>
      <c r="BE986" s="203">
        <f>IF(N986="základní",J986,0)</f>
        <v>0</v>
      </c>
      <c r="BF986" s="203">
        <f>IF(N986="snížená",J986,0)</f>
        <v>0</v>
      </c>
      <c r="BG986" s="203">
        <f>IF(N986="zákl. přenesená",J986,0)</f>
        <v>0</v>
      </c>
      <c r="BH986" s="203">
        <f>IF(N986="sníž. přenesená",J986,0)</f>
        <v>0</v>
      </c>
      <c r="BI986" s="203">
        <f>IF(N986="nulová",J986,0)</f>
        <v>0</v>
      </c>
      <c r="BJ986" s="24" t="s">
        <v>152</v>
      </c>
      <c r="BK986" s="203">
        <f>ROUND(I986*H986,2)</f>
        <v>0</v>
      </c>
      <c r="BL986" s="24" t="s">
        <v>242</v>
      </c>
      <c r="BM986" s="24" t="s">
        <v>1376</v>
      </c>
    </row>
    <row r="987" spans="2:65" s="11" customFormat="1" ht="13.5">
      <c r="B987" s="207"/>
      <c r="C987" s="208"/>
      <c r="D987" s="204" t="s">
        <v>166</v>
      </c>
      <c r="E987" s="209" t="s">
        <v>21</v>
      </c>
      <c r="F987" s="210" t="s">
        <v>1377</v>
      </c>
      <c r="G987" s="208"/>
      <c r="H987" s="211">
        <v>146.65299999999999</v>
      </c>
      <c r="I987" s="212"/>
      <c r="J987" s="208"/>
      <c r="K987" s="208"/>
      <c r="L987" s="213"/>
      <c r="M987" s="214"/>
      <c r="N987" s="215"/>
      <c r="O987" s="215"/>
      <c r="P987" s="215"/>
      <c r="Q987" s="215"/>
      <c r="R987" s="215"/>
      <c r="S987" s="215"/>
      <c r="T987" s="216"/>
      <c r="AT987" s="217" t="s">
        <v>166</v>
      </c>
      <c r="AU987" s="217" t="s">
        <v>152</v>
      </c>
      <c r="AV987" s="11" t="s">
        <v>152</v>
      </c>
      <c r="AW987" s="11" t="s">
        <v>35</v>
      </c>
      <c r="AX987" s="11" t="s">
        <v>72</v>
      </c>
      <c r="AY987" s="217" t="s">
        <v>144</v>
      </c>
    </row>
    <row r="988" spans="2:65" s="12" customFormat="1" ht="13.5">
      <c r="B988" s="218"/>
      <c r="C988" s="219"/>
      <c r="D988" s="204" t="s">
        <v>166</v>
      </c>
      <c r="E988" s="220" t="s">
        <v>21</v>
      </c>
      <c r="F988" s="221" t="s">
        <v>1378</v>
      </c>
      <c r="G988" s="219"/>
      <c r="H988" s="220" t="s">
        <v>21</v>
      </c>
      <c r="I988" s="222"/>
      <c r="J988" s="219"/>
      <c r="K988" s="219"/>
      <c r="L988" s="223"/>
      <c r="M988" s="224"/>
      <c r="N988" s="225"/>
      <c r="O988" s="225"/>
      <c r="P988" s="225"/>
      <c r="Q988" s="225"/>
      <c r="R988" s="225"/>
      <c r="S988" s="225"/>
      <c r="T988" s="226"/>
      <c r="AT988" s="227" t="s">
        <v>166</v>
      </c>
      <c r="AU988" s="227" t="s">
        <v>152</v>
      </c>
      <c r="AV988" s="12" t="s">
        <v>80</v>
      </c>
      <c r="AW988" s="12" t="s">
        <v>35</v>
      </c>
      <c r="AX988" s="12" t="s">
        <v>72</v>
      </c>
      <c r="AY988" s="227" t="s">
        <v>144</v>
      </c>
    </row>
    <row r="989" spans="2:65" s="13" customFormat="1" ht="13.5">
      <c r="B989" s="228"/>
      <c r="C989" s="229"/>
      <c r="D989" s="204" t="s">
        <v>166</v>
      </c>
      <c r="E989" s="230" t="s">
        <v>21</v>
      </c>
      <c r="F989" s="231" t="s">
        <v>169</v>
      </c>
      <c r="G989" s="229"/>
      <c r="H989" s="232">
        <v>146.65299999999999</v>
      </c>
      <c r="I989" s="233"/>
      <c r="J989" s="229"/>
      <c r="K989" s="229"/>
      <c r="L989" s="234"/>
      <c r="M989" s="235"/>
      <c r="N989" s="236"/>
      <c r="O989" s="236"/>
      <c r="P989" s="236"/>
      <c r="Q989" s="236"/>
      <c r="R989" s="236"/>
      <c r="S989" s="236"/>
      <c r="T989" s="237"/>
      <c r="AT989" s="238" t="s">
        <v>166</v>
      </c>
      <c r="AU989" s="238" t="s">
        <v>152</v>
      </c>
      <c r="AV989" s="13" t="s">
        <v>151</v>
      </c>
      <c r="AW989" s="13" t="s">
        <v>35</v>
      </c>
      <c r="AX989" s="13" t="s">
        <v>80</v>
      </c>
      <c r="AY989" s="238" t="s">
        <v>144</v>
      </c>
    </row>
    <row r="990" spans="2:65" s="1" customFormat="1" ht="25.5" customHeight="1">
      <c r="B990" s="41"/>
      <c r="C990" s="192" t="s">
        <v>1379</v>
      </c>
      <c r="D990" s="192" t="s">
        <v>146</v>
      </c>
      <c r="E990" s="193" t="s">
        <v>1380</v>
      </c>
      <c r="F990" s="194" t="s">
        <v>1381</v>
      </c>
      <c r="G990" s="195" t="s">
        <v>163</v>
      </c>
      <c r="H990" s="196">
        <v>146.65299999999999</v>
      </c>
      <c r="I990" s="197"/>
      <c r="J990" s="198">
        <f>ROUND(I990*H990,2)</f>
        <v>0</v>
      </c>
      <c r="K990" s="194" t="s">
        <v>150</v>
      </c>
      <c r="L990" s="61"/>
      <c r="M990" s="199" t="s">
        <v>21</v>
      </c>
      <c r="N990" s="200" t="s">
        <v>44</v>
      </c>
      <c r="O990" s="42"/>
      <c r="P990" s="201">
        <f>O990*H990</f>
        <v>0</v>
      </c>
      <c r="Q990" s="201">
        <v>7.2000000000000005E-4</v>
      </c>
      <c r="R990" s="201">
        <f>Q990*H990</f>
        <v>0.10559016</v>
      </c>
      <c r="S990" s="201">
        <v>0</v>
      </c>
      <c r="T990" s="202">
        <f>S990*H990</f>
        <v>0</v>
      </c>
      <c r="AR990" s="24" t="s">
        <v>242</v>
      </c>
      <c r="AT990" s="24" t="s">
        <v>146</v>
      </c>
      <c r="AU990" s="24" t="s">
        <v>152</v>
      </c>
      <c r="AY990" s="24" t="s">
        <v>144</v>
      </c>
      <c r="BE990" s="203">
        <f>IF(N990="základní",J990,0)</f>
        <v>0</v>
      </c>
      <c r="BF990" s="203">
        <f>IF(N990="snížená",J990,0)</f>
        <v>0</v>
      </c>
      <c r="BG990" s="203">
        <f>IF(N990="zákl. přenesená",J990,0)</f>
        <v>0</v>
      </c>
      <c r="BH990" s="203">
        <f>IF(N990="sníž. přenesená",J990,0)</f>
        <v>0</v>
      </c>
      <c r="BI990" s="203">
        <f>IF(N990="nulová",J990,0)</f>
        <v>0</v>
      </c>
      <c r="BJ990" s="24" t="s">
        <v>152</v>
      </c>
      <c r="BK990" s="203">
        <f>ROUND(I990*H990,2)</f>
        <v>0</v>
      </c>
      <c r="BL990" s="24" t="s">
        <v>242</v>
      </c>
      <c r="BM990" s="24" t="s">
        <v>1382</v>
      </c>
    </row>
    <row r="991" spans="2:65" s="11" customFormat="1" ht="13.5">
      <c r="B991" s="207"/>
      <c r="C991" s="208"/>
      <c r="D991" s="204" t="s">
        <v>166</v>
      </c>
      <c r="E991" s="209" t="s">
        <v>21</v>
      </c>
      <c r="F991" s="210" t="s">
        <v>1377</v>
      </c>
      <c r="G991" s="208"/>
      <c r="H991" s="211">
        <v>146.65299999999999</v>
      </c>
      <c r="I991" s="212"/>
      <c r="J991" s="208"/>
      <c r="K991" s="208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166</v>
      </c>
      <c r="AU991" s="217" t="s">
        <v>152</v>
      </c>
      <c r="AV991" s="11" t="s">
        <v>152</v>
      </c>
      <c r="AW991" s="11" t="s">
        <v>35</v>
      </c>
      <c r="AX991" s="11" t="s">
        <v>72</v>
      </c>
      <c r="AY991" s="217" t="s">
        <v>144</v>
      </c>
    </row>
    <row r="992" spans="2:65" s="12" customFormat="1" ht="13.5">
      <c r="B992" s="218"/>
      <c r="C992" s="219"/>
      <c r="D992" s="204" t="s">
        <v>166</v>
      </c>
      <c r="E992" s="220" t="s">
        <v>21</v>
      </c>
      <c r="F992" s="221" t="s">
        <v>1383</v>
      </c>
      <c r="G992" s="219"/>
      <c r="H992" s="220" t="s">
        <v>21</v>
      </c>
      <c r="I992" s="222"/>
      <c r="J992" s="219"/>
      <c r="K992" s="219"/>
      <c r="L992" s="223"/>
      <c r="M992" s="224"/>
      <c r="N992" s="225"/>
      <c r="O992" s="225"/>
      <c r="P992" s="225"/>
      <c r="Q992" s="225"/>
      <c r="R992" s="225"/>
      <c r="S992" s="225"/>
      <c r="T992" s="226"/>
      <c r="AT992" s="227" t="s">
        <v>166</v>
      </c>
      <c r="AU992" s="227" t="s">
        <v>152</v>
      </c>
      <c r="AV992" s="12" t="s">
        <v>80</v>
      </c>
      <c r="AW992" s="12" t="s">
        <v>35</v>
      </c>
      <c r="AX992" s="12" t="s">
        <v>72</v>
      </c>
      <c r="AY992" s="227" t="s">
        <v>144</v>
      </c>
    </row>
    <row r="993" spans="2:65" s="13" customFormat="1" ht="13.5">
      <c r="B993" s="228"/>
      <c r="C993" s="229"/>
      <c r="D993" s="204" t="s">
        <v>166</v>
      </c>
      <c r="E993" s="230" t="s">
        <v>21</v>
      </c>
      <c r="F993" s="231" t="s">
        <v>169</v>
      </c>
      <c r="G993" s="229"/>
      <c r="H993" s="232">
        <v>146.65299999999999</v>
      </c>
      <c r="I993" s="233"/>
      <c r="J993" s="229"/>
      <c r="K993" s="229"/>
      <c r="L993" s="234"/>
      <c r="M993" s="235"/>
      <c r="N993" s="236"/>
      <c r="O993" s="236"/>
      <c r="P993" s="236"/>
      <c r="Q993" s="236"/>
      <c r="R993" s="236"/>
      <c r="S993" s="236"/>
      <c r="T993" s="237"/>
      <c r="AT993" s="238" t="s">
        <v>166</v>
      </c>
      <c r="AU993" s="238" t="s">
        <v>152</v>
      </c>
      <c r="AV993" s="13" t="s">
        <v>151</v>
      </c>
      <c r="AW993" s="13" t="s">
        <v>35</v>
      </c>
      <c r="AX993" s="13" t="s">
        <v>80</v>
      </c>
      <c r="AY993" s="238" t="s">
        <v>144</v>
      </c>
    </row>
    <row r="994" spans="2:65" s="1" customFormat="1" ht="16.5" customHeight="1">
      <c r="B994" s="41"/>
      <c r="C994" s="192" t="s">
        <v>1384</v>
      </c>
      <c r="D994" s="192" t="s">
        <v>146</v>
      </c>
      <c r="E994" s="193" t="s">
        <v>1385</v>
      </c>
      <c r="F994" s="194" t="s">
        <v>1386</v>
      </c>
      <c r="G994" s="195" t="s">
        <v>163</v>
      </c>
      <c r="H994" s="196">
        <v>19.27</v>
      </c>
      <c r="I994" s="197"/>
      <c r="J994" s="198">
        <f>ROUND(I994*H994,2)</f>
        <v>0</v>
      </c>
      <c r="K994" s="194" t="s">
        <v>21</v>
      </c>
      <c r="L994" s="61"/>
      <c r="M994" s="199" t="s">
        <v>21</v>
      </c>
      <c r="N994" s="200" t="s">
        <v>44</v>
      </c>
      <c r="O994" s="42"/>
      <c r="P994" s="201">
        <f>O994*H994</f>
        <v>0</v>
      </c>
      <c r="Q994" s="201">
        <v>3.3E-4</v>
      </c>
      <c r="R994" s="201">
        <f>Q994*H994</f>
        <v>6.3590999999999995E-3</v>
      </c>
      <c r="S994" s="201">
        <v>0</v>
      </c>
      <c r="T994" s="202">
        <f>S994*H994</f>
        <v>0</v>
      </c>
      <c r="AR994" s="24" t="s">
        <v>242</v>
      </c>
      <c r="AT994" s="24" t="s">
        <v>146</v>
      </c>
      <c r="AU994" s="24" t="s">
        <v>152</v>
      </c>
      <c r="AY994" s="24" t="s">
        <v>144</v>
      </c>
      <c r="BE994" s="203">
        <f>IF(N994="základní",J994,0)</f>
        <v>0</v>
      </c>
      <c r="BF994" s="203">
        <f>IF(N994="snížená",J994,0)</f>
        <v>0</v>
      </c>
      <c r="BG994" s="203">
        <f>IF(N994="zákl. přenesená",J994,0)</f>
        <v>0</v>
      </c>
      <c r="BH994" s="203">
        <f>IF(N994="sníž. přenesená",J994,0)</f>
        <v>0</v>
      </c>
      <c r="BI994" s="203">
        <f>IF(N994="nulová",J994,0)</f>
        <v>0</v>
      </c>
      <c r="BJ994" s="24" t="s">
        <v>152</v>
      </c>
      <c r="BK994" s="203">
        <f>ROUND(I994*H994,2)</f>
        <v>0</v>
      </c>
      <c r="BL994" s="24" t="s">
        <v>242</v>
      </c>
      <c r="BM994" s="24" t="s">
        <v>1387</v>
      </c>
    </row>
    <row r="995" spans="2:65" s="11" customFormat="1" ht="13.5">
      <c r="B995" s="207"/>
      <c r="C995" s="208"/>
      <c r="D995" s="204" t="s">
        <v>166</v>
      </c>
      <c r="E995" s="209" t="s">
        <v>21</v>
      </c>
      <c r="F995" s="210" t="s">
        <v>1388</v>
      </c>
      <c r="G995" s="208"/>
      <c r="H995" s="211">
        <v>6.67</v>
      </c>
      <c r="I995" s="212"/>
      <c r="J995" s="208"/>
      <c r="K995" s="208"/>
      <c r="L995" s="213"/>
      <c r="M995" s="214"/>
      <c r="N995" s="215"/>
      <c r="O995" s="215"/>
      <c r="P995" s="215"/>
      <c r="Q995" s="215"/>
      <c r="R995" s="215"/>
      <c r="S995" s="215"/>
      <c r="T995" s="216"/>
      <c r="AT995" s="217" t="s">
        <v>166</v>
      </c>
      <c r="AU995" s="217" t="s">
        <v>152</v>
      </c>
      <c r="AV995" s="11" t="s">
        <v>152</v>
      </c>
      <c r="AW995" s="11" t="s">
        <v>35</v>
      </c>
      <c r="AX995" s="11" t="s">
        <v>72</v>
      </c>
      <c r="AY995" s="217" t="s">
        <v>144</v>
      </c>
    </row>
    <row r="996" spans="2:65" s="11" customFormat="1" ht="13.5">
      <c r="B996" s="207"/>
      <c r="C996" s="208"/>
      <c r="D996" s="204" t="s">
        <v>166</v>
      </c>
      <c r="E996" s="209" t="s">
        <v>21</v>
      </c>
      <c r="F996" s="210" t="s">
        <v>1389</v>
      </c>
      <c r="G996" s="208"/>
      <c r="H996" s="211">
        <v>12.6</v>
      </c>
      <c r="I996" s="212"/>
      <c r="J996" s="208"/>
      <c r="K996" s="208"/>
      <c r="L996" s="213"/>
      <c r="M996" s="214"/>
      <c r="N996" s="215"/>
      <c r="O996" s="215"/>
      <c r="P996" s="215"/>
      <c r="Q996" s="215"/>
      <c r="R996" s="215"/>
      <c r="S996" s="215"/>
      <c r="T996" s="216"/>
      <c r="AT996" s="217" t="s">
        <v>166</v>
      </c>
      <c r="AU996" s="217" t="s">
        <v>152</v>
      </c>
      <c r="AV996" s="11" t="s">
        <v>152</v>
      </c>
      <c r="AW996" s="11" t="s">
        <v>35</v>
      </c>
      <c r="AX996" s="11" t="s">
        <v>72</v>
      </c>
      <c r="AY996" s="217" t="s">
        <v>144</v>
      </c>
    </row>
    <row r="997" spans="2:65" s="13" customFormat="1" ht="13.5">
      <c r="B997" s="228"/>
      <c r="C997" s="229"/>
      <c r="D997" s="204" t="s">
        <v>166</v>
      </c>
      <c r="E997" s="230" t="s">
        <v>21</v>
      </c>
      <c r="F997" s="231" t="s">
        <v>169</v>
      </c>
      <c r="G997" s="229"/>
      <c r="H997" s="232">
        <v>19.27</v>
      </c>
      <c r="I997" s="233"/>
      <c r="J997" s="229"/>
      <c r="K997" s="229"/>
      <c r="L997" s="234"/>
      <c r="M997" s="235"/>
      <c r="N997" s="236"/>
      <c r="O997" s="236"/>
      <c r="P997" s="236"/>
      <c r="Q997" s="236"/>
      <c r="R997" s="236"/>
      <c r="S997" s="236"/>
      <c r="T997" s="237"/>
      <c r="AT997" s="238" t="s">
        <v>166</v>
      </c>
      <c r="AU997" s="238" t="s">
        <v>152</v>
      </c>
      <c r="AV997" s="13" t="s">
        <v>151</v>
      </c>
      <c r="AW997" s="13" t="s">
        <v>35</v>
      </c>
      <c r="AX997" s="13" t="s">
        <v>80</v>
      </c>
      <c r="AY997" s="238" t="s">
        <v>144</v>
      </c>
    </row>
    <row r="998" spans="2:65" s="10" customFormat="1" ht="29.85" customHeight="1">
      <c r="B998" s="176"/>
      <c r="C998" s="177"/>
      <c r="D998" s="178" t="s">
        <v>71</v>
      </c>
      <c r="E998" s="190" t="s">
        <v>1390</v>
      </c>
      <c r="F998" s="190" t="s">
        <v>1391</v>
      </c>
      <c r="G998" s="177"/>
      <c r="H998" s="177"/>
      <c r="I998" s="180"/>
      <c r="J998" s="191">
        <f>BK998</f>
        <v>0</v>
      </c>
      <c r="K998" s="177"/>
      <c r="L998" s="182"/>
      <c r="M998" s="183"/>
      <c r="N998" s="184"/>
      <c r="O998" s="184"/>
      <c r="P998" s="185">
        <f>SUM(P999:P1005)</f>
        <v>0</v>
      </c>
      <c r="Q998" s="184"/>
      <c r="R998" s="185">
        <f>SUM(R999:R1005)</f>
        <v>0.14052955</v>
      </c>
      <c r="S998" s="184"/>
      <c r="T998" s="186">
        <f>SUM(T999:T1005)</f>
        <v>0</v>
      </c>
      <c r="AR998" s="187" t="s">
        <v>152</v>
      </c>
      <c r="AT998" s="188" t="s">
        <v>71</v>
      </c>
      <c r="AU998" s="188" t="s">
        <v>80</v>
      </c>
      <c r="AY998" s="187" t="s">
        <v>144</v>
      </c>
      <c r="BK998" s="189">
        <f>SUM(BK999:BK1005)</f>
        <v>0</v>
      </c>
    </row>
    <row r="999" spans="2:65" s="1" customFormat="1" ht="25.5" customHeight="1">
      <c r="B999" s="41"/>
      <c r="C999" s="192" t="s">
        <v>1392</v>
      </c>
      <c r="D999" s="192" t="s">
        <v>146</v>
      </c>
      <c r="E999" s="193" t="s">
        <v>1393</v>
      </c>
      <c r="F999" s="194" t="s">
        <v>1394</v>
      </c>
      <c r="G999" s="195" t="s">
        <v>163</v>
      </c>
      <c r="H999" s="196">
        <v>286.79500000000002</v>
      </c>
      <c r="I999" s="197"/>
      <c r="J999" s="198">
        <f>ROUND(I999*H999,2)</f>
        <v>0</v>
      </c>
      <c r="K999" s="194" t="s">
        <v>150</v>
      </c>
      <c r="L999" s="61"/>
      <c r="M999" s="199" t="s">
        <v>21</v>
      </c>
      <c r="N999" s="200" t="s">
        <v>44</v>
      </c>
      <c r="O999" s="42"/>
      <c r="P999" s="201">
        <f>O999*H999</f>
        <v>0</v>
      </c>
      <c r="Q999" s="201">
        <v>2.0000000000000001E-4</v>
      </c>
      <c r="R999" s="201">
        <f>Q999*H999</f>
        <v>5.7359000000000007E-2</v>
      </c>
      <c r="S999" s="201">
        <v>0</v>
      </c>
      <c r="T999" s="202">
        <f>S999*H999</f>
        <v>0</v>
      </c>
      <c r="AR999" s="24" t="s">
        <v>242</v>
      </c>
      <c r="AT999" s="24" t="s">
        <v>146</v>
      </c>
      <c r="AU999" s="24" t="s">
        <v>152</v>
      </c>
      <c r="AY999" s="24" t="s">
        <v>144</v>
      </c>
      <c r="BE999" s="203">
        <f>IF(N999="základní",J999,0)</f>
        <v>0</v>
      </c>
      <c r="BF999" s="203">
        <f>IF(N999="snížená",J999,0)</f>
        <v>0</v>
      </c>
      <c r="BG999" s="203">
        <f>IF(N999="zákl. přenesená",J999,0)</f>
        <v>0</v>
      </c>
      <c r="BH999" s="203">
        <f>IF(N999="sníž. přenesená",J999,0)</f>
        <v>0</v>
      </c>
      <c r="BI999" s="203">
        <f>IF(N999="nulová",J999,0)</f>
        <v>0</v>
      </c>
      <c r="BJ999" s="24" t="s">
        <v>152</v>
      </c>
      <c r="BK999" s="203">
        <f>ROUND(I999*H999,2)</f>
        <v>0</v>
      </c>
      <c r="BL999" s="24" t="s">
        <v>242</v>
      </c>
      <c r="BM999" s="24" t="s">
        <v>1395</v>
      </c>
    </row>
    <row r="1000" spans="2:65" s="11" customFormat="1" ht="13.5">
      <c r="B1000" s="207"/>
      <c r="C1000" s="208"/>
      <c r="D1000" s="204" t="s">
        <v>166</v>
      </c>
      <c r="E1000" s="209" t="s">
        <v>21</v>
      </c>
      <c r="F1000" s="210" t="s">
        <v>1396</v>
      </c>
      <c r="G1000" s="208"/>
      <c r="H1000" s="211">
        <v>286.79500000000002</v>
      </c>
      <c r="I1000" s="212"/>
      <c r="J1000" s="208"/>
      <c r="K1000" s="208"/>
      <c r="L1000" s="213"/>
      <c r="M1000" s="214"/>
      <c r="N1000" s="215"/>
      <c r="O1000" s="215"/>
      <c r="P1000" s="215"/>
      <c r="Q1000" s="215"/>
      <c r="R1000" s="215"/>
      <c r="S1000" s="215"/>
      <c r="T1000" s="216"/>
      <c r="AT1000" s="217" t="s">
        <v>166</v>
      </c>
      <c r="AU1000" s="217" t="s">
        <v>152</v>
      </c>
      <c r="AV1000" s="11" t="s">
        <v>152</v>
      </c>
      <c r="AW1000" s="11" t="s">
        <v>35</v>
      </c>
      <c r="AX1000" s="11" t="s">
        <v>72</v>
      </c>
      <c r="AY1000" s="217" t="s">
        <v>144</v>
      </c>
    </row>
    <row r="1001" spans="2:65" s="13" customFormat="1" ht="13.5">
      <c r="B1001" s="228"/>
      <c r="C1001" s="229"/>
      <c r="D1001" s="204" t="s">
        <v>166</v>
      </c>
      <c r="E1001" s="230" t="s">
        <v>21</v>
      </c>
      <c r="F1001" s="231" t="s">
        <v>169</v>
      </c>
      <c r="G1001" s="229"/>
      <c r="H1001" s="232">
        <v>286.79500000000002</v>
      </c>
      <c r="I1001" s="233"/>
      <c r="J1001" s="229"/>
      <c r="K1001" s="229"/>
      <c r="L1001" s="234"/>
      <c r="M1001" s="235"/>
      <c r="N1001" s="236"/>
      <c r="O1001" s="236"/>
      <c r="P1001" s="236"/>
      <c r="Q1001" s="236"/>
      <c r="R1001" s="236"/>
      <c r="S1001" s="236"/>
      <c r="T1001" s="237"/>
      <c r="AT1001" s="238" t="s">
        <v>166</v>
      </c>
      <c r="AU1001" s="238" t="s">
        <v>152</v>
      </c>
      <c r="AV1001" s="13" t="s">
        <v>151</v>
      </c>
      <c r="AW1001" s="13" t="s">
        <v>35</v>
      </c>
      <c r="AX1001" s="13" t="s">
        <v>80</v>
      </c>
      <c r="AY1001" s="238" t="s">
        <v>144</v>
      </c>
    </row>
    <row r="1002" spans="2:65" s="1" customFormat="1" ht="25.5" customHeight="1">
      <c r="B1002" s="41"/>
      <c r="C1002" s="192" t="s">
        <v>1397</v>
      </c>
      <c r="D1002" s="192" t="s">
        <v>146</v>
      </c>
      <c r="E1002" s="193" t="s">
        <v>1398</v>
      </c>
      <c r="F1002" s="194" t="s">
        <v>1399</v>
      </c>
      <c r="G1002" s="195" t="s">
        <v>163</v>
      </c>
      <c r="H1002" s="196">
        <v>286.79500000000002</v>
      </c>
      <c r="I1002" s="197"/>
      <c r="J1002" s="198">
        <f>ROUND(I1002*H1002,2)</f>
        <v>0</v>
      </c>
      <c r="K1002" s="194" t="s">
        <v>150</v>
      </c>
      <c r="L1002" s="61"/>
      <c r="M1002" s="199" t="s">
        <v>21</v>
      </c>
      <c r="N1002" s="200" t="s">
        <v>44</v>
      </c>
      <c r="O1002" s="42"/>
      <c r="P1002" s="201">
        <f>O1002*H1002</f>
        <v>0</v>
      </c>
      <c r="Q1002" s="201">
        <v>2.9E-4</v>
      </c>
      <c r="R1002" s="201">
        <f>Q1002*H1002</f>
        <v>8.317055000000001E-2</v>
      </c>
      <c r="S1002" s="201">
        <v>0</v>
      </c>
      <c r="T1002" s="202">
        <f>S1002*H1002</f>
        <v>0</v>
      </c>
      <c r="AR1002" s="24" t="s">
        <v>242</v>
      </c>
      <c r="AT1002" s="24" t="s">
        <v>146</v>
      </c>
      <c r="AU1002" s="24" t="s">
        <v>152</v>
      </c>
      <c r="AY1002" s="24" t="s">
        <v>144</v>
      </c>
      <c r="BE1002" s="203">
        <f>IF(N1002="základní",J1002,0)</f>
        <v>0</v>
      </c>
      <c r="BF1002" s="203">
        <f>IF(N1002="snížená",J1002,0)</f>
        <v>0</v>
      </c>
      <c r="BG1002" s="203">
        <f>IF(N1002="zákl. přenesená",J1002,0)</f>
        <v>0</v>
      </c>
      <c r="BH1002" s="203">
        <f>IF(N1002="sníž. přenesená",J1002,0)</f>
        <v>0</v>
      </c>
      <c r="BI1002" s="203">
        <f>IF(N1002="nulová",J1002,0)</f>
        <v>0</v>
      </c>
      <c r="BJ1002" s="24" t="s">
        <v>152</v>
      </c>
      <c r="BK1002" s="203">
        <f>ROUND(I1002*H1002,2)</f>
        <v>0</v>
      </c>
      <c r="BL1002" s="24" t="s">
        <v>242</v>
      </c>
      <c r="BM1002" s="24" t="s">
        <v>1400</v>
      </c>
    </row>
    <row r="1003" spans="2:65" s="11" customFormat="1" ht="13.5">
      <c r="B1003" s="207"/>
      <c r="C1003" s="208"/>
      <c r="D1003" s="204" t="s">
        <v>166</v>
      </c>
      <c r="E1003" s="209" t="s">
        <v>21</v>
      </c>
      <c r="F1003" s="210" t="s">
        <v>1401</v>
      </c>
      <c r="G1003" s="208"/>
      <c r="H1003" s="211">
        <v>48.12</v>
      </c>
      <c r="I1003" s="212"/>
      <c r="J1003" s="208"/>
      <c r="K1003" s="208"/>
      <c r="L1003" s="213"/>
      <c r="M1003" s="214"/>
      <c r="N1003" s="215"/>
      <c r="O1003" s="215"/>
      <c r="P1003" s="215"/>
      <c r="Q1003" s="215"/>
      <c r="R1003" s="215"/>
      <c r="S1003" s="215"/>
      <c r="T1003" s="216"/>
      <c r="AT1003" s="217" t="s">
        <v>166</v>
      </c>
      <c r="AU1003" s="217" t="s">
        <v>152</v>
      </c>
      <c r="AV1003" s="11" t="s">
        <v>152</v>
      </c>
      <c r="AW1003" s="11" t="s">
        <v>35</v>
      </c>
      <c r="AX1003" s="11" t="s">
        <v>72</v>
      </c>
      <c r="AY1003" s="217" t="s">
        <v>144</v>
      </c>
    </row>
    <row r="1004" spans="2:65" s="11" customFormat="1" ht="13.5">
      <c r="B1004" s="207"/>
      <c r="C1004" s="208"/>
      <c r="D1004" s="204" t="s">
        <v>166</v>
      </c>
      <c r="E1004" s="209" t="s">
        <v>21</v>
      </c>
      <c r="F1004" s="210" t="s">
        <v>603</v>
      </c>
      <c r="G1004" s="208"/>
      <c r="H1004" s="211">
        <v>238.67500000000001</v>
      </c>
      <c r="I1004" s="212"/>
      <c r="J1004" s="208"/>
      <c r="K1004" s="208"/>
      <c r="L1004" s="213"/>
      <c r="M1004" s="214"/>
      <c r="N1004" s="215"/>
      <c r="O1004" s="215"/>
      <c r="P1004" s="215"/>
      <c r="Q1004" s="215"/>
      <c r="R1004" s="215"/>
      <c r="S1004" s="215"/>
      <c r="T1004" s="216"/>
      <c r="AT1004" s="217" t="s">
        <v>166</v>
      </c>
      <c r="AU1004" s="217" t="s">
        <v>152</v>
      </c>
      <c r="AV1004" s="11" t="s">
        <v>152</v>
      </c>
      <c r="AW1004" s="11" t="s">
        <v>35</v>
      </c>
      <c r="AX1004" s="11" t="s">
        <v>72</v>
      </c>
      <c r="AY1004" s="217" t="s">
        <v>144</v>
      </c>
    </row>
    <row r="1005" spans="2:65" s="13" customFormat="1" ht="13.5">
      <c r="B1005" s="228"/>
      <c r="C1005" s="229"/>
      <c r="D1005" s="204" t="s">
        <v>166</v>
      </c>
      <c r="E1005" s="230" t="s">
        <v>21</v>
      </c>
      <c r="F1005" s="231" t="s">
        <v>169</v>
      </c>
      <c r="G1005" s="229"/>
      <c r="H1005" s="232">
        <v>286.79500000000002</v>
      </c>
      <c r="I1005" s="233"/>
      <c r="J1005" s="229"/>
      <c r="K1005" s="229"/>
      <c r="L1005" s="234"/>
      <c r="M1005" s="235"/>
      <c r="N1005" s="236"/>
      <c r="O1005" s="236"/>
      <c r="P1005" s="236"/>
      <c r="Q1005" s="236"/>
      <c r="R1005" s="236"/>
      <c r="S1005" s="236"/>
      <c r="T1005" s="237"/>
      <c r="AT1005" s="238" t="s">
        <v>166</v>
      </c>
      <c r="AU1005" s="238" t="s">
        <v>152</v>
      </c>
      <c r="AV1005" s="13" t="s">
        <v>151</v>
      </c>
      <c r="AW1005" s="13" t="s">
        <v>35</v>
      </c>
      <c r="AX1005" s="13" t="s">
        <v>80</v>
      </c>
      <c r="AY1005" s="238" t="s">
        <v>144</v>
      </c>
    </row>
    <row r="1006" spans="2:65" s="10" customFormat="1" ht="29.85" customHeight="1">
      <c r="B1006" s="176"/>
      <c r="C1006" s="177"/>
      <c r="D1006" s="178" t="s">
        <v>71</v>
      </c>
      <c r="E1006" s="190" t="s">
        <v>1402</v>
      </c>
      <c r="F1006" s="190" t="s">
        <v>1403</v>
      </c>
      <c r="G1006" s="177"/>
      <c r="H1006" s="177"/>
      <c r="I1006" s="180"/>
      <c r="J1006" s="191">
        <f>BK1006</f>
        <v>0</v>
      </c>
      <c r="K1006" s="177"/>
      <c r="L1006" s="182"/>
      <c r="M1006" s="183"/>
      <c r="N1006" s="184"/>
      <c r="O1006" s="184"/>
      <c r="P1006" s="185">
        <f>P1007</f>
        <v>0</v>
      </c>
      <c r="Q1006" s="184"/>
      <c r="R1006" s="185">
        <f>R1007</f>
        <v>0</v>
      </c>
      <c r="S1006" s="184"/>
      <c r="T1006" s="186">
        <f>T1007</f>
        <v>0</v>
      </c>
      <c r="AR1006" s="187" t="s">
        <v>152</v>
      </c>
      <c r="AT1006" s="188" t="s">
        <v>71</v>
      </c>
      <c r="AU1006" s="188" t="s">
        <v>80</v>
      </c>
      <c r="AY1006" s="187" t="s">
        <v>144</v>
      </c>
      <c r="BK1006" s="189">
        <f>BK1007</f>
        <v>0</v>
      </c>
    </row>
    <row r="1007" spans="2:65" s="1" customFormat="1" ht="16.5" customHeight="1">
      <c r="B1007" s="41"/>
      <c r="C1007" s="192" t="s">
        <v>1404</v>
      </c>
      <c r="D1007" s="192" t="s">
        <v>146</v>
      </c>
      <c r="E1007" s="193" t="s">
        <v>1405</v>
      </c>
      <c r="F1007" s="194" t="s">
        <v>1406</v>
      </c>
      <c r="G1007" s="195" t="s">
        <v>149</v>
      </c>
      <c r="H1007" s="196">
        <v>1</v>
      </c>
      <c r="I1007" s="197"/>
      <c r="J1007" s="198">
        <f>ROUND(I1007*H1007,2)</f>
        <v>0</v>
      </c>
      <c r="K1007" s="194" t="s">
        <v>21</v>
      </c>
      <c r="L1007" s="61"/>
      <c r="M1007" s="199" t="s">
        <v>21</v>
      </c>
      <c r="N1007" s="261" t="s">
        <v>44</v>
      </c>
      <c r="O1007" s="262"/>
      <c r="P1007" s="263">
        <f>O1007*H1007</f>
        <v>0</v>
      </c>
      <c r="Q1007" s="263">
        <v>0</v>
      </c>
      <c r="R1007" s="263">
        <f>Q1007*H1007</f>
        <v>0</v>
      </c>
      <c r="S1007" s="263">
        <v>0</v>
      </c>
      <c r="T1007" s="264">
        <f>S1007*H1007</f>
        <v>0</v>
      </c>
      <c r="AR1007" s="24" t="s">
        <v>242</v>
      </c>
      <c r="AT1007" s="24" t="s">
        <v>146</v>
      </c>
      <c r="AU1007" s="24" t="s">
        <v>152</v>
      </c>
      <c r="AY1007" s="24" t="s">
        <v>144</v>
      </c>
      <c r="BE1007" s="203">
        <f>IF(N1007="základní",J1007,0)</f>
        <v>0</v>
      </c>
      <c r="BF1007" s="203">
        <f>IF(N1007="snížená",J1007,0)</f>
        <v>0</v>
      </c>
      <c r="BG1007" s="203">
        <f>IF(N1007="zákl. přenesená",J1007,0)</f>
        <v>0</v>
      </c>
      <c r="BH1007" s="203">
        <f>IF(N1007="sníž. přenesená",J1007,0)</f>
        <v>0</v>
      </c>
      <c r="BI1007" s="203">
        <f>IF(N1007="nulová",J1007,0)</f>
        <v>0</v>
      </c>
      <c r="BJ1007" s="24" t="s">
        <v>152</v>
      </c>
      <c r="BK1007" s="203">
        <f>ROUND(I1007*H1007,2)</f>
        <v>0</v>
      </c>
      <c r="BL1007" s="24" t="s">
        <v>242</v>
      </c>
      <c r="BM1007" s="24" t="s">
        <v>1407</v>
      </c>
    </row>
    <row r="1008" spans="2:65" s="1" customFormat="1" ht="6.95" customHeight="1">
      <c r="B1008" s="56"/>
      <c r="C1008" s="57"/>
      <c r="D1008" s="57"/>
      <c r="E1008" s="57"/>
      <c r="F1008" s="57"/>
      <c r="G1008" s="57"/>
      <c r="H1008" s="57"/>
      <c r="I1008" s="139"/>
      <c r="J1008" s="57"/>
      <c r="K1008" s="57"/>
      <c r="L1008" s="61"/>
    </row>
  </sheetData>
  <sheetProtection algorithmName="SHA-512" hashValue="p7QZeLeo97sSrDUj8aL7EToS1tJ59fQ4rI9F3MVrlicgWNqrqKC0bI9q7gg6YPGFnmSz9lj4G9Mn/59/Gq0zBg==" saltValue="dTJ2x1548RphG7KnYbjGIxN5mLLu3lqaRG+5v634toh4Ji3fcKFK+1Sx/W1gkZXXi1N/y+VflbAcqLAYVobpEA==" spinCount="100000" sheet="1" objects="1" scenarios="1" formatColumns="0" formatRows="0" autoFilter="0"/>
  <autoFilter ref="C99:K1007" xr:uid="{00000000-0009-0000-0000-000001000000}"/>
  <mergeCells count="10">
    <mergeCell ref="J51:J52"/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99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21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91</v>
      </c>
      <c r="G1" s="390" t="s">
        <v>92</v>
      </c>
      <c r="H1" s="390"/>
      <c r="I1" s="115"/>
      <c r="J1" s="114" t="s">
        <v>93</v>
      </c>
      <c r="K1" s="113" t="s">
        <v>94</v>
      </c>
      <c r="L1" s="114" t="s">
        <v>95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24" t="s">
        <v>84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80</v>
      </c>
    </row>
    <row r="4" spans="1:70" ht="36.950000000000003" customHeight="1">
      <c r="B4" s="28"/>
      <c r="C4" s="29"/>
      <c r="D4" s="30" t="s">
        <v>96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2" t="str">
        <f>'Rekapitulace stavby'!K6</f>
        <v>Přístavba evakuačního výtahu k pavilonu L1,Domov pro os.se zdrav.postižením,Horní Bříza</v>
      </c>
      <c r="F7" s="383"/>
      <c r="G7" s="383"/>
      <c r="H7" s="383"/>
      <c r="I7" s="117"/>
      <c r="J7" s="29"/>
      <c r="K7" s="31"/>
    </row>
    <row r="8" spans="1:70" s="1" customFormat="1">
      <c r="B8" s="41"/>
      <c r="C8" s="42"/>
      <c r="D8" s="37" t="s">
        <v>97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4" t="s">
        <v>1408</v>
      </c>
      <c r="F9" s="385"/>
      <c r="G9" s="385"/>
      <c r="H9" s="385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13. 4. 2018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71" t="s">
        <v>21</v>
      </c>
      <c r="F24" s="371"/>
      <c r="G24" s="371"/>
      <c r="H24" s="37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ROUND(J79,2)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ROUND(SUM(BE79:BE218), 2)</f>
        <v>0</v>
      </c>
      <c r="G30" s="42"/>
      <c r="H30" s="42"/>
      <c r="I30" s="131">
        <v>0.21</v>
      </c>
      <c r="J30" s="130">
        <f>ROUND(ROUND((SUM(BE79:BE218)),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ROUND(SUM(BF79:BF218), 2)</f>
        <v>0</v>
      </c>
      <c r="G31" s="42"/>
      <c r="H31" s="42"/>
      <c r="I31" s="131">
        <v>0.15</v>
      </c>
      <c r="J31" s="130">
        <f>ROUND(ROUND((SUM(BF79:BF218)),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ROUND(SUM(BG79:BG218),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ROUND(SUM(BH79:BH218),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ROUND(SUM(BI79:BI218),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2" t="str">
        <f>E7</f>
        <v>Přístavba evakuačního výtahu k pavilonu L1,Domov pro os.se zdrav.postižením,Horní Bříza</v>
      </c>
      <c r="F45" s="383"/>
      <c r="G45" s="383"/>
      <c r="H45" s="383"/>
      <c r="I45" s="118"/>
      <c r="J45" s="42"/>
      <c r="K45" s="45"/>
    </row>
    <row r="46" spans="2:11" s="1" customFormat="1" ht="14.45" customHeight="1">
      <c r="B46" s="41"/>
      <c r="C46" s="37" t="s">
        <v>97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4" t="str">
        <f>E9</f>
        <v>HO2402 - Zařízení silnoproudé elektrotechniky</v>
      </c>
      <c r="F47" s="385"/>
      <c r="G47" s="385"/>
      <c r="H47" s="385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 xml:space="preserve"> </v>
      </c>
      <c r="G49" s="42"/>
      <c r="H49" s="42"/>
      <c r="I49" s="119" t="s">
        <v>25</v>
      </c>
      <c r="J49" s="120" t="str">
        <f>IF(J12="","",J12)</f>
        <v>13. 4. 2018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Domov pro osoby se zdrav.post. ,Horní Bříza</v>
      </c>
      <c r="G51" s="42"/>
      <c r="H51" s="42"/>
      <c r="I51" s="119" t="s">
        <v>33</v>
      </c>
      <c r="J51" s="371" t="str">
        <f>E21</f>
        <v>Ing.J.Holá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6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100</v>
      </c>
      <c r="D54" s="132"/>
      <c r="E54" s="132"/>
      <c r="F54" s="132"/>
      <c r="G54" s="132"/>
      <c r="H54" s="132"/>
      <c r="I54" s="145"/>
      <c r="J54" s="146" t="s">
        <v>101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102</v>
      </c>
      <c r="D56" s="42"/>
      <c r="E56" s="42"/>
      <c r="F56" s="42"/>
      <c r="G56" s="42"/>
      <c r="H56" s="42"/>
      <c r="I56" s="118"/>
      <c r="J56" s="128">
        <f>J79</f>
        <v>0</v>
      </c>
      <c r="K56" s="45"/>
      <c r="AU56" s="24" t="s">
        <v>103</v>
      </c>
    </row>
    <row r="57" spans="2:47" s="7" customFormat="1" ht="24.95" customHeight="1">
      <c r="B57" s="149"/>
      <c r="C57" s="150"/>
      <c r="D57" s="151" t="s">
        <v>115</v>
      </c>
      <c r="E57" s="152"/>
      <c r="F57" s="152"/>
      <c r="G57" s="152"/>
      <c r="H57" s="152"/>
      <c r="I57" s="153"/>
      <c r="J57" s="154">
        <f>J80</f>
        <v>0</v>
      </c>
      <c r="K57" s="155"/>
    </row>
    <row r="58" spans="2:47" s="8" customFormat="1" ht="19.899999999999999" customHeight="1">
      <c r="B58" s="156"/>
      <c r="C58" s="157"/>
      <c r="D58" s="158" t="s">
        <v>1409</v>
      </c>
      <c r="E58" s="159"/>
      <c r="F58" s="159"/>
      <c r="G58" s="159"/>
      <c r="H58" s="159"/>
      <c r="I58" s="160"/>
      <c r="J58" s="161">
        <f>J81</f>
        <v>0</v>
      </c>
      <c r="K58" s="162"/>
    </row>
    <row r="59" spans="2:47" s="8" customFormat="1" ht="19.899999999999999" customHeight="1">
      <c r="B59" s="156"/>
      <c r="C59" s="157"/>
      <c r="D59" s="158" t="s">
        <v>1410</v>
      </c>
      <c r="E59" s="159"/>
      <c r="F59" s="159"/>
      <c r="G59" s="159"/>
      <c r="H59" s="159"/>
      <c r="I59" s="160"/>
      <c r="J59" s="161">
        <f>J149</f>
        <v>0</v>
      </c>
      <c r="K59" s="162"/>
    </row>
    <row r="60" spans="2:47" s="1" customFormat="1" ht="21.75" customHeight="1">
      <c r="B60" s="41"/>
      <c r="C60" s="42"/>
      <c r="D60" s="42"/>
      <c r="E60" s="42"/>
      <c r="F60" s="42"/>
      <c r="G60" s="42"/>
      <c r="H60" s="42"/>
      <c r="I60" s="118"/>
      <c r="J60" s="42"/>
      <c r="K60" s="45"/>
    </row>
    <row r="61" spans="2:47" s="1" customFormat="1" ht="6.95" customHeight="1">
      <c r="B61" s="56"/>
      <c r="C61" s="57"/>
      <c r="D61" s="57"/>
      <c r="E61" s="57"/>
      <c r="F61" s="57"/>
      <c r="G61" s="57"/>
      <c r="H61" s="57"/>
      <c r="I61" s="139"/>
      <c r="J61" s="57"/>
      <c r="K61" s="58"/>
    </row>
    <row r="65" spans="2:63" s="1" customFormat="1" ht="6.95" customHeight="1">
      <c r="B65" s="59"/>
      <c r="C65" s="60"/>
      <c r="D65" s="60"/>
      <c r="E65" s="60"/>
      <c r="F65" s="60"/>
      <c r="G65" s="60"/>
      <c r="H65" s="60"/>
      <c r="I65" s="142"/>
      <c r="J65" s="60"/>
      <c r="K65" s="60"/>
      <c r="L65" s="61"/>
    </row>
    <row r="66" spans="2:63" s="1" customFormat="1" ht="36.950000000000003" customHeight="1">
      <c r="B66" s="41"/>
      <c r="C66" s="62" t="s">
        <v>128</v>
      </c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6.95" customHeight="1">
      <c r="B67" s="41"/>
      <c r="C67" s="63"/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4.45" customHeight="1">
      <c r="B68" s="41"/>
      <c r="C68" s="65" t="s">
        <v>18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63" s="1" customFormat="1" ht="16.5" customHeight="1">
      <c r="B69" s="41"/>
      <c r="C69" s="63"/>
      <c r="D69" s="63"/>
      <c r="E69" s="387" t="str">
        <f>E7</f>
        <v>Přístavba evakuačního výtahu k pavilonu L1,Domov pro os.se zdrav.postižením,Horní Bříza</v>
      </c>
      <c r="F69" s="388"/>
      <c r="G69" s="388"/>
      <c r="H69" s="388"/>
      <c r="I69" s="163"/>
      <c r="J69" s="63"/>
      <c r="K69" s="63"/>
      <c r="L69" s="61"/>
    </row>
    <row r="70" spans="2:63" s="1" customFormat="1" ht="14.45" customHeight="1">
      <c r="B70" s="41"/>
      <c r="C70" s="65" t="s">
        <v>97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63" s="1" customFormat="1" ht="17.25" customHeight="1">
      <c r="B71" s="41"/>
      <c r="C71" s="63"/>
      <c r="D71" s="63"/>
      <c r="E71" s="378" t="str">
        <f>E9</f>
        <v>HO2402 - Zařízení silnoproudé elektrotechniky</v>
      </c>
      <c r="F71" s="389"/>
      <c r="G71" s="389"/>
      <c r="H71" s="389"/>
      <c r="I71" s="163"/>
      <c r="J71" s="63"/>
      <c r="K71" s="63"/>
      <c r="L71" s="61"/>
    </row>
    <row r="72" spans="2:63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63" s="1" customFormat="1" ht="18" customHeight="1">
      <c r="B73" s="41"/>
      <c r="C73" s="65" t="s">
        <v>23</v>
      </c>
      <c r="D73" s="63"/>
      <c r="E73" s="63"/>
      <c r="F73" s="164" t="str">
        <f>F12</f>
        <v xml:space="preserve"> </v>
      </c>
      <c r="G73" s="63"/>
      <c r="H73" s="63"/>
      <c r="I73" s="165" t="s">
        <v>25</v>
      </c>
      <c r="J73" s="73" t="str">
        <f>IF(J12="","",J12)</f>
        <v>13. 4. 2018</v>
      </c>
      <c r="K73" s="63"/>
      <c r="L73" s="61"/>
    </row>
    <row r="74" spans="2:63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63" s="1" customFormat="1">
      <c r="B75" s="41"/>
      <c r="C75" s="65" t="s">
        <v>27</v>
      </c>
      <c r="D75" s="63"/>
      <c r="E75" s="63"/>
      <c r="F75" s="164" t="str">
        <f>E15</f>
        <v>Domov pro osoby se zdrav.post. ,Horní Bříza</v>
      </c>
      <c r="G75" s="63"/>
      <c r="H75" s="63"/>
      <c r="I75" s="165" t="s">
        <v>33</v>
      </c>
      <c r="J75" s="164" t="str">
        <f>E21</f>
        <v>Ing.J.Holá</v>
      </c>
      <c r="K75" s="63"/>
      <c r="L75" s="61"/>
    </row>
    <row r="76" spans="2:63" s="1" customFormat="1" ht="14.45" customHeight="1">
      <c r="B76" s="41"/>
      <c r="C76" s="65" t="s">
        <v>31</v>
      </c>
      <c r="D76" s="63"/>
      <c r="E76" s="63"/>
      <c r="F76" s="164" t="str">
        <f>IF(E18="","",E18)</f>
        <v/>
      </c>
      <c r="G76" s="63"/>
      <c r="H76" s="63"/>
      <c r="I76" s="163"/>
      <c r="J76" s="63"/>
      <c r="K76" s="63"/>
      <c r="L76" s="61"/>
    </row>
    <row r="77" spans="2:63" s="1" customFormat="1" ht="10.3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63" s="9" customFormat="1" ht="29.25" customHeight="1">
      <c r="B78" s="166"/>
      <c r="C78" s="167" t="s">
        <v>129</v>
      </c>
      <c r="D78" s="168" t="s">
        <v>57</v>
      </c>
      <c r="E78" s="168" t="s">
        <v>53</v>
      </c>
      <c r="F78" s="168" t="s">
        <v>130</v>
      </c>
      <c r="G78" s="168" t="s">
        <v>131</v>
      </c>
      <c r="H78" s="168" t="s">
        <v>132</v>
      </c>
      <c r="I78" s="169" t="s">
        <v>133</v>
      </c>
      <c r="J78" s="168" t="s">
        <v>101</v>
      </c>
      <c r="K78" s="170" t="s">
        <v>134</v>
      </c>
      <c r="L78" s="171"/>
      <c r="M78" s="81" t="s">
        <v>135</v>
      </c>
      <c r="N78" s="82" t="s">
        <v>42</v>
      </c>
      <c r="O78" s="82" t="s">
        <v>136</v>
      </c>
      <c r="P78" s="82" t="s">
        <v>137</v>
      </c>
      <c r="Q78" s="82" t="s">
        <v>138</v>
      </c>
      <c r="R78" s="82" t="s">
        <v>139</v>
      </c>
      <c r="S78" s="82" t="s">
        <v>140</v>
      </c>
      <c r="T78" s="83" t="s">
        <v>141</v>
      </c>
    </row>
    <row r="79" spans="2:63" s="1" customFormat="1" ht="29.25" customHeight="1">
      <c r="B79" s="41"/>
      <c r="C79" s="87" t="s">
        <v>102</v>
      </c>
      <c r="D79" s="63"/>
      <c r="E79" s="63"/>
      <c r="F79" s="63"/>
      <c r="G79" s="63"/>
      <c r="H79" s="63"/>
      <c r="I79" s="163"/>
      <c r="J79" s="172">
        <f>BK79</f>
        <v>0</v>
      </c>
      <c r="K79" s="63"/>
      <c r="L79" s="61"/>
      <c r="M79" s="84"/>
      <c r="N79" s="85"/>
      <c r="O79" s="85"/>
      <c r="P79" s="173">
        <f>P80</f>
        <v>0</v>
      </c>
      <c r="Q79" s="85"/>
      <c r="R79" s="173">
        <f>R80</f>
        <v>0.10547999999999999</v>
      </c>
      <c r="S79" s="85"/>
      <c r="T79" s="174">
        <f>T80</f>
        <v>0</v>
      </c>
      <c r="AT79" s="24" t="s">
        <v>71</v>
      </c>
      <c r="AU79" s="24" t="s">
        <v>103</v>
      </c>
      <c r="BK79" s="175">
        <f>BK80</f>
        <v>0</v>
      </c>
    </row>
    <row r="80" spans="2:63" s="10" customFormat="1" ht="37.35" customHeight="1">
      <c r="B80" s="176"/>
      <c r="C80" s="177"/>
      <c r="D80" s="178" t="s">
        <v>71</v>
      </c>
      <c r="E80" s="179" t="s">
        <v>949</v>
      </c>
      <c r="F80" s="179" t="s">
        <v>950</v>
      </c>
      <c r="G80" s="177"/>
      <c r="H80" s="177"/>
      <c r="I80" s="180"/>
      <c r="J80" s="181">
        <f>BK80</f>
        <v>0</v>
      </c>
      <c r="K80" s="177"/>
      <c r="L80" s="182"/>
      <c r="M80" s="183"/>
      <c r="N80" s="184"/>
      <c r="O80" s="184"/>
      <c r="P80" s="185">
        <f>P81+P149</f>
        <v>0</v>
      </c>
      <c r="Q80" s="184"/>
      <c r="R80" s="185">
        <f>R81+R149</f>
        <v>0.10547999999999999</v>
      </c>
      <c r="S80" s="184"/>
      <c r="T80" s="186">
        <f>T81+T149</f>
        <v>0</v>
      </c>
      <c r="AR80" s="187" t="s">
        <v>152</v>
      </c>
      <c r="AT80" s="188" t="s">
        <v>71</v>
      </c>
      <c r="AU80" s="188" t="s">
        <v>72</v>
      </c>
      <c r="AY80" s="187" t="s">
        <v>144</v>
      </c>
      <c r="BK80" s="189">
        <f>BK81+BK149</f>
        <v>0</v>
      </c>
    </row>
    <row r="81" spans="2:65" s="10" customFormat="1" ht="19.899999999999999" customHeight="1">
      <c r="B81" s="176"/>
      <c r="C81" s="177"/>
      <c r="D81" s="178" t="s">
        <v>71</v>
      </c>
      <c r="E81" s="190" t="s">
        <v>1102</v>
      </c>
      <c r="F81" s="190" t="s">
        <v>1411</v>
      </c>
      <c r="G81" s="177"/>
      <c r="H81" s="177"/>
      <c r="I81" s="180"/>
      <c r="J81" s="191">
        <f>BK81</f>
        <v>0</v>
      </c>
      <c r="K81" s="177"/>
      <c r="L81" s="182"/>
      <c r="M81" s="183"/>
      <c r="N81" s="184"/>
      <c r="O81" s="184"/>
      <c r="P81" s="185">
        <f>SUM(P82:P148)</f>
        <v>0</v>
      </c>
      <c r="Q81" s="184"/>
      <c r="R81" s="185">
        <f>SUM(R82:R148)</f>
        <v>0</v>
      </c>
      <c r="S81" s="184"/>
      <c r="T81" s="186">
        <f>SUM(T82:T148)</f>
        <v>0</v>
      </c>
      <c r="AR81" s="187" t="s">
        <v>152</v>
      </c>
      <c r="AT81" s="188" t="s">
        <v>71</v>
      </c>
      <c r="AU81" s="188" t="s">
        <v>80</v>
      </c>
      <c r="AY81" s="187" t="s">
        <v>144</v>
      </c>
      <c r="BK81" s="189">
        <f>SUM(BK82:BK148)</f>
        <v>0</v>
      </c>
    </row>
    <row r="82" spans="2:65" s="1" customFormat="1" ht="16.5" customHeight="1">
      <c r="B82" s="41"/>
      <c r="C82" s="192" t="s">
        <v>80</v>
      </c>
      <c r="D82" s="192" t="s">
        <v>146</v>
      </c>
      <c r="E82" s="193" t="s">
        <v>1412</v>
      </c>
      <c r="F82" s="194" t="s">
        <v>1413</v>
      </c>
      <c r="G82" s="195" t="s">
        <v>149</v>
      </c>
      <c r="H82" s="196">
        <v>2</v>
      </c>
      <c r="I82" s="197"/>
      <c r="J82" s="198">
        <f t="shared" ref="J82:J113" si="0">ROUND(I82*H82,2)</f>
        <v>0</v>
      </c>
      <c r="K82" s="194" t="s">
        <v>150</v>
      </c>
      <c r="L82" s="61"/>
      <c r="M82" s="199" t="s">
        <v>21</v>
      </c>
      <c r="N82" s="200" t="s">
        <v>44</v>
      </c>
      <c r="O82" s="42"/>
      <c r="P82" s="201">
        <f t="shared" ref="P82:P113" si="1">O82*H82</f>
        <v>0</v>
      </c>
      <c r="Q82" s="201">
        <v>0</v>
      </c>
      <c r="R82" s="201">
        <f t="shared" ref="R82:R113" si="2">Q82*H82</f>
        <v>0</v>
      </c>
      <c r="S82" s="201">
        <v>0</v>
      </c>
      <c r="T82" s="202">
        <f t="shared" ref="T82:T113" si="3">S82*H82</f>
        <v>0</v>
      </c>
      <c r="AR82" s="24" t="s">
        <v>242</v>
      </c>
      <c r="AT82" s="24" t="s">
        <v>146</v>
      </c>
      <c r="AU82" s="24" t="s">
        <v>152</v>
      </c>
      <c r="AY82" s="24" t="s">
        <v>144</v>
      </c>
      <c r="BE82" s="203">
        <f t="shared" ref="BE82:BE113" si="4">IF(N82="základní",J82,0)</f>
        <v>0</v>
      </c>
      <c r="BF82" s="203">
        <f t="shared" ref="BF82:BF113" si="5">IF(N82="snížená",J82,0)</f>
        <v>0</v>
      </c>
      <c r="BG82" s="203">
        <f t="shared" ref="BG82:BG113" si="6">IF(N82="zákl. přenesená",J82,0)</f>
        <v>0</v>
      </c>
      <c r="BH82" s="203">
        <f t="shared" ref="BH82:BH113" si="7">IF(N82="sníž. přenesená",J82,0)</f>
        <v>0</v>
      </c>
      <c r="BI82" s="203">
        <f t="shared" ref="BI82:BI113" si="8">IF(N82="nulová",J82,0)</f>
        <v>0</v>
      </c>
      <c r="BJ82" s="24" t="s">
        <v>152</v>
      </c>
      <c r="BK82" s="203">
        <f t="shared" ref="BK82:BK113" si="9">ROUND(I82*H82,2)</f>
        <v>0</v>
      </c>
      <c r="BL82" s="24" t="s">
        <v>242</v>
      </c>
      <c r="BM82" s="24" t="s">
        <v>1414</v>
      </c>
    </row>
    <row r="83" spans="2:65" s="1" customFormat="1" ht="16.5" customHeight="1">
      <c r="B83" s="41"/>
      <c r="C83" s="192" t="s">
        <v>152</v>
      </c>
      <c r="D83" s="192" t="s">
        <v>146</v>
      </c>
      <c r="E83" s="193" t="s">
        <v>1415</v>
      </c>
      <c r="F83" s="194" t="s">
        <v>1416</v>
      </c>
      <c r="G83" s="195" t="s">
        <v>149</v>
      </c>
      <c r="H83" s="196">
        <v>3</v>
      </c>
      <c r="I83" s="197"/>
      <c r="J83" s="198">
        <f t="shared" si="0"/>
        <v>0</v>
      </c>
      <c r="K83" s="194" t="s">
        <v>21</v>
      </c>
      <c r="L83" s="61"/>
      <c r="M83" s="199" t="s">
        <v>21</v>
      </c>
      <c r="N83" s="200" t="s">
        <v>44</v>
      </c>
      <c r="O83" s="42"/>
      <c r="P83" s="201">
        <f t="shared" si="1"/>
        <v>0</v>
      </c>
      <c r="Q83" s="201">
        <v>0</v>
      </c>
      <c r="R83" s="201">
        <f t="shared" si="2"/>
        <v>0</v>
      </c>
      <c r="S83" s="201">
        <v>0</v>
      </c>
      <c r="T83" s="202">
        <f t="shared" si="3"/>
        <v>0</v>
      </c>
      <c r="AR83" s="24" t="s">
        <v>242</v>
      </c>
      <c r="AT83" s="24" t="s">
        <v>146</v>
      </c>
      <c r="AU83" s="24" t="s">
        <v>152</v>
      </c>
      <c r="AY83" s="24" t="s">
        <v>144</v>
      </c>
      <c r="BE83" s="203">
        <f t="shared" si="4"/>
        <v>0</v>
      </c>
      <c r="BF83" s="203">
        <f t="shared" si="5"/>
        <v>0</v>
      </c>
      <c r="BG83" s="203">
        <f t="shared" si="6"/>
        <v>0</v>
      </c>
      <c r="BH83" s="203">
        <f t="shared" si="7"/>
        <v>0</v>
      </c>
      <c r="BI83" s="203">
        <f t="shared" si="8"/>
        <v>0</v>
      </c>
      <c r="BJ83" s="24" t="s">
        <v>152</v>
      </c>
      <c r="BK83" s="203">
        <f t="shared" si="9"/>
        <v>0</v>
      </c>
      <c r="BL83" s="24" t="s">
        <v>242</v>
      </c>
      <c r="BM83" s="24" t="s">
        <v>1417</v>
      </c>
    </row>
    <row r="84" spans="2:65" s="1" customFormat="1" ht="38.25" customHeight="1">
      <c r="B84" s="41"/>
      <c r="C84" s="192" t="s">
        <v>160</v>
      </c>
      <c r="D84" s="192" t="s">
        <v>146</v>
      </c>
      <c r="E84" s="193" t="s">
        <v>1418</v>
      </c>
      <c r="F84" s="194" t="s">
        <v>1419</v>
      </c>
      <c r="G84" s="195" t="s">
        <v>149</v>
      </c>
      <c r="H84" s="196">
        <v>1</v>
      </c>
      <c r="I84" s="197"/>
      <c r="J84" s="198">
        <f t="shared" si="0"/>
        <v>0</v>
      </c>
      <c r="K84" s="194" t="s">
        <v>21</v>
      </c>
      <c r="L84" s="61"/>
      <c r="M84" s="199" t="s">
        <v>21</v>
      </c>
      <c r="N84" s="200" t="s">
        <v>44</v>
      </c>
      <c r="O84" s="42"/>
      <c r="P84" s="201">
        <f t="shared" si="1"/>
        <v>0</v>
      </c>
      <c r="Q84" s="201">
        <v>0</v>
      </c>
      <c r="R84" s="201">
        <f t="shared" si="2"/>
        <v>0</v>
      </c>
      <c r="S84" s="201">
        <v>0</v>
      </c>
      <c r="T84" s="202">
        <f t="shared" si="3"/>
        <v>0</v>
      </c>
      <c r="AR84" s="24" t="s">
        <v>242</v>
      </c>
      <c r="AT84" s="24" t="s">
        <v>146</v>
      </c>
      <c r="AU84" s="24" t="s">
        <v>152</v>
      </c>
      <c r="AY84" s="24" t="s">
        <v>144</v>
      </c>
      <c r="BE84" s="203">
        <f t="shared" si="4"/>
        <v>0</v>
      </c>
      <c r="BF84" s="203">
        <f t="shared" si="5"/>
        <v>0</v>
      </c>
      <c r="BG84" s="203">
        <f t="shared" si="6"/>
        <v>0</v>
      </c>
      <c r="BH84" s="203">
        <f t="shared" si="7"/>
        <v>0</v>
      </c>
      <c r="BI84" s="203">
        <f t="shared" si="8"/>
        <v>0</v>
      </c>
      <c r="BJ84" s="24" t="s">
        <v>152</v>
      </c>
      <c r="BK84" s="203">
        <f t="shared" si="9"/>
        <v>0</v>
      </c>
      <c r="BL84" s="24" t="s">
        <v>242</v>
      </c>
      <c r="BM84" s="24" t="s">
        <v>1420</v>
      </c>
    </row>
    <row r="85" spans="2:65" s="1" customFormat="1" ht="16.5" customHeight="1">
      <c r="B85" s="41"/>
      <c r="C85" s="192" t="s">
        <v>151</v>
      </c>
      <c r="D85" s="192" t="s">
        <v>146</v>
      </c>
      <c r="E85" s="193" t="s">
        <v>1421</v>
      </c>
      <c r="F85" s="194" t="s">
        <v>1422</v>
      </c>
      <c r="G85" s="195" t="s">
        <v>149</v>
      </c>
      <c r="H85" s="196">
        <v>1</v>
      </c>
      <c r="I85" s="197"/>
      <c r="J85" s="198">
        <f t="shared" si="0"/>
        <v>0</v>
      </c>
      <c r="K85" s="194" t="s">
        <v>150</v>
      </c>
      <c r="L85" s="61"/>
      <c r="M85" s="199" t="s">
        <v>21</v>
      </c>
      <c r="N85" s="200" t="s">
        <v>44</v>
      </c>
      <c r="O85" s="42"/>
      <c r="P85" s="201">
        <f t="shared" si="1"/>
        <v>0</v>
      </c>
      <c r="Q85" s="201">
        <v>0</v>
      </c>
      <c r="R85" s="201">
        <f t="shared" si="2"/>
        <v>0</v>
      </c>
      <c r="S85" s="201">
        <v>0</v>
      </c>
      <c r="T85" s="202">
        <f t="shared" si="3"/>
        <v>0</v>
      </c>
      <c r="AR85" s="24" t="s">
        <v>242</v>
      </c>
      <c r="AT85" s="24" t="s">
        <v>146</v>
      </c>
      <c r="AU85" s="24" t="s">
        <v>152</v>
      </c>
      <c r="AY85" s="24" t="s">
        <v>144</v>
      </c>
      <c r="BE85" s="203">
        <f t="shared" si="4"/>
        <v>0</v>
      </c>
      <c r="BF85" s="203">
        <f t="shared" si="5"/>
        <v>0</v>
      </c>
      <c r="BG85" s="203">
        <f t="shared" si="6"/>
        <v>0</v>
      </c>
      <c r="BH85" s="203">
        <f t="shared" si="7"/>
        <v>0</v>
      </c>
      <c r="BI85" s="203">
        <f t="shared" si="8"/>
        <v>0</v>
      </c>
      <c r="BJ85" s="24" t="s">
        <v>152</v>
      </c>
      <c r="BK85" s="203">
        <f t="shared" si="9"/>
        <v>0</v>
      </c>
      <c r="BL85" s="24" t="s">
        <v>242</v>
      </c>
      <c r="BM85" s="24" t="s">
        <v>1423</v>
      </c>
    </row>
    <row r="86" spans="2:65" s="1" customFormat="1" ht="16.5" customHeight="1">
      <c r="B86" s="41"/>
      <c r="C86" s="192" t="s">
        <v>751</v>
      </c>
      <c r="D86" s="192" t="s">
        <v>146</v>
      </c>
      <c r="E86" s="193" t="s">
        <v>1424</v>
      </c>
      <c r="F86" s="194" t="s">
        <v>1425</v>
      </c>
      <c r="G86" s="195" t="s">
        <v>149</v>
      </c>
      <c r="H86" s="196">
        <v>1</v>
      </c>
      <c r="I86" s="197"/>
      <c r="J86" s="198">
        <f t="shared" si="0"/>
        <v>0</v>
      </c>
      <c r="K86" s="194" t="s">
        <v>150</v>
      </c>
      <c r="L86" s="61"/>
      <c r="M86" s="199" t="s">
        <v>21</v>
      </c>
      <c r="N86" s="200" t="s">
        <v>44</v>
      </c>
      <c r="O86" s="42"/>
      <c r="P86" s="201">
        <f t="shared" si="1"/>
        <v>0</v>
      </c>
      <c r="Q86" s="201">
        <v>0</v>
      </c>
      <c r="R86" s="201">
        <f t="shared" si="2"/>
        <v>0</v>
      </c>
      <c r="S86" s="201">
        <v>0</v>
      </c>
      <c r="T86" s="202">
        <f t="shared" si="3"/>
        <v>0</v>
      </c>
      <c r="AR86" s="24" t="s">
        <v>242</v>
      </c>
      <c r="AT86" s="24" t="s">
        <v>146</v>
      </c>
      <c r="AU86" s="24" t="s">
        <v>152</v>
      </c>
      <c r="AY86" s="24" t="s">
        <v>144</v>
      </c>
      <c r="BE86" s="203">
        <f t="shared" si="4"/>
        <v>0</v>
      </c>
      <c r="BF86" s="203">
        <f t="shared" si="5"/>
        <v>0</v>
      </c>
      <c r="BG86" s="203">
        <f t="shared" si="6"/>
        <v>0</v>
      </c>
      <c r="BH86" s="203">
        <f t="shared" si="7"/>
        <v>0</v>
      </c>
      <c r="BI86" s="203">
        <f t="shared" si="8"/>
        <v>0</v>
      </c>
      <c r="BJ86" s="24" t="s">
        <v>152</v>
      </c>
      <c r="BK86" s="203">
        <f t="shared" si="9"/>
        <v>0</v>
      </c>
      <c r="BL86" s="24" t="s">
        <v>242</v>
      </c>
      <c r="BM86" s="24" t="s">
        <v>1426</v>
      </c>
    </row>
    <row r="87" spans="2:65" s="1" customFormat="1" ht="16.5" customHeight="1">
      <c r="B87" s="41"/>
      <c r="C87" s="192" t="s">
        <v>756</v>
      </c>
      <c r="D87" s="192" t="s">
        <v>146</v>
      </c>
      <c r="E87" s="193" t="s">
        <v>1427</v>
      </c>
      <c r="F87" s="194" t="s">
        <v>1428</v>
      </c>
      <c r="G87" s="195" t="s">
        <v>149</v>
      </c>
      <c r="H87" s="196">
        <v>3</v>
      </c>
      <c r="I87" s="197"/>
      <c r="J87" s="198">
        <f t="shared" si="0"/>
        <v>0</v>
      </c>
      <c r="K87" s="194" t="s">
        <v>150</v>
      </c>
      <c r="L87" s="61"/>
      <c r="M87" s="199" t="s">
        <v>21</v>
      </c>
      <c r="N87" s="200" t="s">
        <v>44</v>
      </c>
      <c r="O87" s="42"/>
      <c r="P87" s="201">
        <f t="shared" si="1"/>
        <v>0</v>
      </c>
      <c r="Q87" s="201">
        <v>0</v>
      </c>
      <c r="R87" s="201">
        <f t="shared" si="2"/>
        <v>0</v>
      </c>
      <c r="S87" s="201">
        <v>0</v>
      </c>
      <c r="T87" s="202">
        <f t="shared" si="3"/>
        <v>0</v>
      </c>
      <c r="AR87" s="24" t="s">
        <v>242</v>
      </c>
      <c r="AT87" s="24" t="s">
        <v>146</v>
      </c>
      <c r="AU87" s="24" t="s">
        <v>152</v>
      </c>
      <c r="AY87" s="24" t="s">
        <v>144</v>
      </c>
      <c r="BE87" s="203">
        <f t="shared" si="4"/>
        <v>0</v>
      </c>
      <c r="BF87" s="203">
        <f t="shared" si="5"/>
        <v>0</v>
      </c>
      <c r="BG87" s="203">
        <f t="shared" si="6"/>
        <v>0</v>
      </c>
      <c r="BH87" s="203">
        <f t="shared" si="7"/>
        <v>0</v>
      </c>
      <c r="BI87" s="203">
        <f t="shared" si="8"/>
        <v>0</v>
      </c>
      <c r="BJ87" s="24" t="s">
        <v>152</v>
      </c>
      <c r="BK87" s="203">
        <f t="shared" si="9"/>
        <v>0</v>
      </c>
      <c r="BL87" s="24" t="s">
        <v>242</v>
      </c>
      <c r="BM87" s="24" t="s">
        <v>1429</v>
      </c>
    </row>
    <row r="88" spans="2:65" s="1" customFormat="1" ht="16.5" customHeight="1">
      <c r="B88" s="41"/>
      <c r="C88" s="192" t="s">
        <v>760</v>
      </c>
      <c r="D88" s="192" t="s">
        <v>146</v>
      </c>
      <c r="E88" s="193" t="s">
        <v>1430</v>
      </c>
      <c r="F88" s="194" t="s">
        <v>1431</v>
      </c>
      <c r="G88" s="195" t="s">
        <v>149</v>
      </c>
      <c r="H88" s="196">
        <v>1</v>
      </c>
      <c r="I88" s="197"/>
      <c r="J88" s="198">
        <f t="shared" si="0"/>
        <v>0</v>
      </c>
      <c r="K88" s="194" t="s">
        <v>150</v>
      </c>
      <c r="L88" s="61"/>
      <c r="M88" s="199" t="s">
        <v>21</v>
      </c>
      <c r="N88" s="200" t="s">
        <v>44</v>
      </c>
      <c r="O88" s="42"/>
      <c r="P88" s="201">
        <f t="shared" si="1"/>
        <v>0</v>
      </c>
      <c r="Q88" s="201">
        <v>0</v>
      </c>
      <c r="R88" s="201">
        <f t="shared" si="2"/>
        <v>0</v>
      </c>
      <c r="S88" s="201">
        <v>0</v>
      </c>
      <c r="T88" s="202">
        <f t="shared" si="3"/>
        <v>0</v>
      </c>
      <c r="AR88" s="24" t="s">
        <v>242</v>
      </c>
      <c r="AT88" s="24" t="s">
        <v>146</v>
      </c>
      <c r="AU88" s="24" t="s">
        <v>152</v>
      </c>
      <c r="AY88" s="24" t="s">
        <v>144</v>
      </c>
      <c r="BE88" s="203">
        <f t="shared" si="4"/>
        <v>0</v>
      </c>
      <c r="BF88" s="203">
        <f t="shared" si="5"/>
        <v>0</v>
      </c>
      <c r="BG88" s="203">
        <f t="shared" si="6"/>
        <v>0</v>
      </c>
      <c r="BH88" s="203">
        <f t="shared" si="7"/>
        <v>0</v>
      </c>
      <c r="BI88" s="203">
        <f t="shared" si="8"/>
        <v>0</v>
      </c>
      <c r="BJ88" s="24" t="s">
        <v>152</v>
      </c>
      <c r="BK88" s="203">
        <f t="shared" si="9"/>
        <v>0</v>
      </c>
      <c r="BL88" s="24" t="s">
        <v>242</v>
      </c>
      <c r="BM88" s="24" t="s">
        <v>1432</v>
      </c>
    </row>
    <row r="89" spans="2:65" s="1" customFormat="1" ht="16.5" customHeight="1">
      <c r="B89" s="41"/>
      <c r="C89" s="192" t="s">
        <v>765</v>
      </c>
      <c r="D89" s="192" t="s">
        <v>146</v>
      </c>
      <c r="E89" s="193" t="s">
        <v>1433</v>
      </c>
      <c r="F89" s="194" t="s">
        <v>1434</v>
      </c>
      <c r="G89" s="195" t="s">
        <v>1435</v>
      </c>
      <c r="H89" s="196">
        <v>1</v>
      </c>
      <c r="I89" s="197"/>
      <c r="J89" s="198">
        <f t="shared" si="0"/>
        <v>0</v>
      </c>
      <c r="K89" s="194" t="s">
        <v>150</v>
      </c>
      <c r="L89" s="61"/>
      <c r="M89" s="199" t="s">
        <v>21</v>
      </c>
      <c r="N89" s="200" t="s">
        <v>44</v>
      </c>
      <c r="O89" s="42"/>
      <c r="P89" s="201">
        <f t="shared" si="1"/>
        <v>0</v>
      </c>
      <c r="Q89" s="201">
        <v>0</v>
      </c>
      <c r="R89" s="201">
        <f t="shared" si="2"/>
        <v>0</v>
      </c>
      <c r="S89" s="201">
        <v>0</v>
      </c>
      <c r="T89" s="202">
        <f t="shared" si="3"/>
        <v>0</v>
      </c>
      <c r="AR89" s="24" t="s">
        <v>242</v>
      </c>
      <c r="AT89" s="24" t="s">
        <v>146</v>
      </c>
      <c r="AU89" s="24" t="s">
        <v>152</v>
      </c>
      <c r="AY89" s="24" t="s">
        <v>144</v>
      </c>
      <c r="BE89" s="203">
        <f t="shared" si="4"/>
        <v>0</v>
      </c>
      <c r="BF89" s="203">
        <f t="shared" si="5"/>
        <v>0</v>
      </c>
      <c r="BG89" s="203">
        <f t="shared" si="6"/>
        <v>0</v>
      </c>
      <c r="BH89" s="203">
        <f t="shared" si="7"/>
        <v>0</v>
      </c>
      <c r="BI89" s="203">
        <f t="shared" si="8"/>
        <v>0</v>
      </c>
      <c r="BJ89" s="24" t="s">
        <v>152</v>
      </c>
      <c r="BK89" s="203">
        <f t="shared" si="9"/>
        <v>0</v>
      </c>
      <c r="BL89" s="24" t="s">
        <v>242</v>
      </c>
      <c r="BM89" s="24" t="s">
        <v>1436</v>
      </c>
    </row>
    <row r="90" spans="2:65" s="1" customFormat="1" ht="16.5" customHeight="1">
      <c r="B90" s="41"/>
      <c r="C90" s="192" t="s">
        <v>173</v>
      </c>
      <c r="D90" s="192" t="s">
        <v>146</v>
      </c>
      <c r="E90" s="193" t="s">
        <v>1437</v>
      </c>
      <c r="F90" s="194" t="s">
        <v>1438</v>
      </c>
      <c r="G90" s="195" t="s">
        <v>149</v>
      </c>
      <c r="H90" s="196">
        <v>16</v>
      </c>
      <c r="I90" s="197"/>
      <c r="J90" s="198">
        <f t="shared" si="0"/>
        <v>0</v>
      </c>
      <c r="K90" s="194" t="s">
        <v>150</v>
      </c>
      <c r="L90" s="61"/>
      <c r="M90" s="199" t="s">
        <v>21</v>
      </c>
      <c r="N90" s="200" t="s">
        <v>44</v>
      </c>
      <c r="O90" s="42"/>
      <c r="P90" s="201">
        <f t="shared" si="1"/>
        <v>0</v>
      </c>
      <c r="Q90" s="201">
        <v>0</v>
      </c>
      <c r="R90" s="201">
        <f t="shared" si="2"/>
        <v>0</v>
      </c>
      <c r="S90" s="201">
        <v>0</v>
      </c>
      <c r="T90" s="202">
        <f t="shared" si="3"/>
        <v>0</v>
      </c>
      <c r="AR90" s="24" t="s">
        <v>242</v>
      </c>
      <c r="AT90" s="24" t="s">
        <v>146</v>
      </c>
      <c r="AU90" s="24" t="s">
        <v>152</v>
      </c>
      <c r="AY90" s="24" t="s">
        <v>144</v>
      </c>
      <c r="BE90" s="203">
        <f t="shared" si="4"/>
        <v>0</v>
      </c>
      <c r="BF90" s="203">
        <f t="shared" si="5"/>
        <v>0</v>
      </c>
      <c r="BG90" s="203">
        <f t="shared" si="6"/>
        <v>0</v>
      </c>
      <c r="BH90" s="203">
        <f t="shared" si="7"/>
        <v>0</v>
      </c>
      <c r="BI90" s="203">
        <f t="shared" si="8"/>
        <v>0</v>
      </c>
      <c r="BJ90" s="24" t="s">
        <v>152</v>
      </c>
      <c r="BK90" s="203">
        <f t="shared" si="9"/>
        <v>0</v>
      </c>
      <c r="BL90" s="24" t="s">
        <v>242</v>
      </c>
      <c r="BM90" s="24" t="s">
        <v>1439</v>
      </c>
    </row>
    <row r="91" spans="2:65" s="1" customFormat="1" ht="16.5" customHeight="1">
      <c r="B91" s="41"/>
      <c r="C91" s="192" t="s">
        <v>180</v>
      </c>
      <c r="D91" s="192" t="s">
        <v>146</v>
      </c>
      <c r="E91" s="193" t="s">
        <v>1440</v>
      </c>
      <c r="F91" s="194" t="s">
        <v>1441</v>
      </c>
      <c r="G91" s="195" t="s">
        <v>149</v>
      </c>
      <c r="H91" s="196">
        <v>21</v>
      </c>
      <c r="I91" s="197"/>
      <c r="J91" s="198">
        <f t="shared" si="0"/>
        <v>0</v>
      </c>
      <c r="K91" s="194" t="s">
        <v>21</v>
      </c>
      <c r="L91" s="61"/>
      <c r="M91" s="199" t="s">
        <v>21</v>
      </c>
      <c r="N91" s="200" t="s">
        <v>44</v>
      </c>
      <c r="O91" s="42"/>
      <c r="P91" s="201">
        <f t="shared" si="1"/>
        <v>0</v>
      </c>
      <c r="Q91" s="201">
        <v>0</v>
      </c>
      <c r="R91" s="201">
        <f t="shared" si="2"/>
        <v>0</v>
      </c>
      <c r="S91" s="201">
        <v>0</v>
      </c>
      <c r="T91" s="202">
        <f t="shared" si="3"/>
        <v>0</v>
      </c>
      <c r="AR91" s="24" t="s">
        <v>242</v>
      </c>
      <c r="AT91" s="24" t="s">
        <v>146</v>
      </c>
      <c r="AU91" s="24" t="s">
        <v>152</v>
      </c>
      <c r="AY91" s="24" t="s">
        <v>144</v>
      </c>
      <c r="BE91" s="203">
        <f t="shared" si="4"/>
        <v>0</v>
      </c>
      <c r="BF91" s="203">
        <f t="shared" si="5"/>
        <v>0</v>
      </c>
      <c r="BG91" s="203">
        <f t="shared" si="6"/>
        <v>0</v>
      </c>
      <c r="BH91" s="203">
        <f t="shared" si="7"/>
        <v>0</v>
      </c>
      <c r="BI91" s="203">
        <f t="shared" si="8"/>
        <v>0</v>
      </c>
      <c r="BJ91" s="24" t="s">
        <v>152</v>
      </c>
      <c r="BK91" s="203">
        <f t="shared" si="9"/>
        <v>0</v>
      </c>
      <c r="BL91" s="24" t="s">
        <v>242</v>
      </c>
      <c r="BM91" s="24" t="s">
        <v>1442</v>
      </c>
    </row>
    <row r="92" spans="2:65" s="1" customFormat="1" ht="25.5" customHeight="1">
      <c r="B92" s="41"/>
      <c r="C92" s="192" t="s">
        <v>773</v>
      </c>
      <c r="D92" s="192" t="s">
        <v>146</v>
      </c>
      <c r="E92" s="193" t="s">
        <v>1443</v>
      </c>
      <c r="F92" s="194" t="s">
        <v>1444</v>
      </c>
      <c r="G92" s="195" t="s">
        <v>149</v>
      </c>
      <c r="H92" s="196">
        <v>1</v>
      </c>
      <c r="I92" s="197"/>
      <c r="J92" s="198">
        <f t="shared" si="0"/>
        <v>0</v>
      </c>
      <c r="K92" s="194" t="s">
        <v>150</v>
      </c>
      <c r="L92" s="61"/>
      <c r="M92" s="199" t="s">
        <v>21</v>
      </c>
      <c r="N92" s="200" t="s">
        <v>44</v>
      </c>
      <c r="O92" s="42"/>
      <c r="P92" s="201">
        <f t="shared" si="1"/>
        <v>0</v>
      </c>
      <c r="Q92" s="201">
        <v>0</v>
      </c>
      <c r="R92" s="201">
        <f t="shared" si="2"/>
        <v>0</v>
      </c>
      <c r="S92" s="201">
        <v>0</v>
      </c>
      <c r="T92" s="202">
        <f t="shared" si="3"/>
        <v>0</v>
      </c>
      <c r="AR92" s="24" t="s">
        <v>242</v>
      </c>
      <c r="AT92" s="24" t="s">
        <v>146</v>
      </c>
      <c r="AU92" s="24" t="s">
        <v>152</v>
      </c>
      <c r="AY92" s="24" t="s">
        <v>144</v>
      </c>
      <c r="BE92" s="203">
        <f t="shared" si="4"/>
        <v>0</v>
      </c>
      <c r="BF92" s="203">
        <f t="shared" si="5"/>
        <v>0</v>
      </c>
      <c r="BG92" s="203">
        <f t="shared" si="6"/>
        <v>0</v>
      </c>
      <c r="BH92" s="203">
        <f t="shared" si="7"/>
        <v>0</v>
      </c>
      <c r="BI92" s="203">
        <f t="shared" si="8"/>
        <v>0</v>
      </c>
      <c r="BJ92" s="24" t="s">
        <v>152</v>
      </c>
      <c r="BK92" s="203">
        <f t="shared" si="9"/>
        <v>0</v>
      </c>
      <c r="BL92" s="24" t="s">
        <v>242</v>
      </c>
      <c r="BM92" s="24" t="s">
        <v>1445</v>
      </c>
    </row>
    <row r="93" spans="2:65" s="1" customFormat="1" ht="16.5" customHeight="1">
      <c r="B93" s="41"/>
      <c r="C93" s="192" t="s">
        <v>778</v>
      </c>
      <c r="D93" s="192" t="s">
        <v>146</v>
      </c>
      <c r="E93" s="193" t="s">
        <v>1446</v>
      </c>
      <c r="F93" s="194" t="s">
        <v>1447</v>
      </c>
      <c r="G93" s="195" t="s">
        <v>149</v>
      </c>
      <c r="H93" s="196">
        <v>1</v>
      </c>
      <c r="I93" s="197"/>
      <c r="J93" s="198">
        <f t="shared" si="0"/>
        <v>0</v>
      </c>
      <c r="K93" s="194" t="s">
        <v>21</v>
      </c>
      <c r="L93" s="61"/>
      <c r="M93" s="199" t="s">
        <v>21</v>
      </c>
      <c r="N93" s="200" t="s">
        <v>44</v>
      </c>
      <c r="O93" s="42"/>
      <c r="P93" s="201">
        <f t="shared" si="1"/>
        <v>0</v>
      </c>
      <c r="Q93" s="201">
        <v>0</v>
      </c>
      <c r="R93" s="201">
        <f t="shared" si="2"/>
        <v>0</v>
      </c>
      <c r="S93" s="201">
        <v>0</v>
      </c>
      <c r="T93" s="202">
        <f t="shared" si="3"/>
        <v>0</v>
      </c>
      <c r="AR93" s="24" t="s">
        <v>242</v>
      </c>
      <c r="AT93" s="24" t="s">
        <v>146</v>
      </c>
      <c r="AU93" s="24" t="s">
        <v>152</v>
      </c>
      <c r="AY93" s="24" t="s">
        <v>144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4" t="s">
        <v>152</v>
      </c>
      <c r="BK93" s="203">
        <f t="shared" si="9"/>
        <v>0</v>
      </c>
      <c r="BL93" s="24" t="s">
        <v>242</v>
      </c>
      <c r="BM93" s="24" t="s">
        <v>1448</v>
      </c>
    </row>
    <row r="94" spans="2:65" s="1" customFormat="1" ht="16.5" customHeight="1">
      <c r="B94" s="41"/>
      <c r="C94" s="192" t="s">
        <v>783</v>
      </c>
      <c r="D94" s="192" t="s">
        <v>146</v>
      </c>
      <c r="E94" s="193" t="s">
        <v>1449</v>
      </c>
      <c r="F94" s="194" t="s">
        <v>1450</v>
      </c>
      <c r="G94" s="195" t="s">
        <v>149</v>
      </c>
      <c r="H94" s="196">
        <v>2</v>
      </c>
      <c r="I94" s="197"/>
      <c r="J94" s="198">
        <f t="shared" si="0"/>
        <v>0</v>
      </c>
      <c r="K94" s="194" t="s">
        <v>21</v>
      </c>
      <c r="L94" s="61"/>
      <c r="M94" s="199" t="s">
        <v>21</v>
      </c>
      <c r="N94" s="200" t="s">
        <v>44</v>
      </c>
      <c r="O94" s="42"/>
      <c r="P94" s="201">
        <f t="shared" si="1"/>
        <v>0</v>
      </c>
      <c r="Q94" s="201">
        <v>0</v>
      </c>
      <c r="R94" s="201">
        <f t="shared" si="2"/>
        <v>0</v>
      </c>
      <c r="S94" s="201">
        <v>0</v>
      </c>
      <c r="T94" s="202">
        <f t="shared" si="3"/>
        <v>0</v>
      </c>
      <c r="AR94" s="24" t="s">
        <v>242</v>
      </c>
      <c r="AT94" s="24" t="s">
        <v>146</v>
      </c>
      <c r="AU94" s="24" t="s">
        <v>152</v>
      </c>
      <c r="AY94" s="24" t="s">
        <v>144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4" t="s">
        <v>152</v>
      </c>
      <c r="BK94" s="203">
        <f t="shared" si="9"/>
        <v>0</v>
      </c>
      <c r="BL94" s="24" t="s">
        <v>242</v>
      </c>
      <c r="BM94" s="24" t="s">
        <v>1451</v>
      </c>
    </row>
    <row r="95" spans="2:65" s="1" customFormat="1" ht="16.5" customHeight="1">
      <c r="B95" s="41"/>
      <c r="C95" s="192" t="s">
        <v>789</v>
      </c>
      <c r="D95" s="192" t="s">
        <v>146</v>
      </c>
      <c r="E95" s="193" t="s">
        <v>1452</v>
      </c>
      <c r="F95" s="194" t="s">
        <v>1453</v>
      </c>
      <c r="G95" s="195" t="s">
        <v>149</v>
      </c>
      <c r="H95" s="196">
        <v>7</v>
      </c>
      <c r="I95" s="197"/>
      <c r="J95" s="198">
        <f t="shared" si="0"/>
        <v>0</v>
      </c>
      <c r="K95" s="194" t="s">
        <v>21</v>
      </c>
      <c r="L95" s="61"/>
      <c r="M95" s="199" t="s">
        <v>21</v>
      </c>
      <c r="N95" s="200" t="s">
        <v>44</v>
      </c>
      <c r="O95" s="42"/>
      <c r="P95" s="201">
        <f t="shared" si="1"/>
        <v>0</v>
      </c>
      <c r="Q95" s="201">
        <v>0</v>
      </c>
      <c r="R95" s="201">
        <f t="shared" si="2"/>
        <v>0</v>
      </c>
      <c r="S95" s="201">
        <v>0</v>
      </c>
      <c r="T95" s="202">
        <f t="shared" si="3"/>
        <v>0</v>
      </c>
      <c r="AR95" s="24" t="s">
        <v>242</v>
      </c>
      <c r="AT95" s="24" t="s">
        <v>146</v>
      </c>
      <c r="AU95" s="24" t="s">
        <v>152</v>
      </c>
      <c r="AY95" s="24" t="s">
        <v>144</v>
      </c>
      <c r="BE95" s="203">
        <f t="shared" si="4"/>
        <v>0</v>
      </c>
      <c r="BF95" s="203">
        <f t="shared" si="5"/>
        <v>0</v>
      </c>
      <c r="BG95" s="203">
        <f t="shared" si="6"/>
        <v>0</v>
      </c>
      <c r="BH95" s="203">
        <f t="shared" si="7"/>
        <v>0</v>
      </c>
      <c r="BI95" s="203">
        <f t="shared" si="8"/>
        <v>0</v>
      </c>
      <c r="BJ95" s="24" t="s">
        <v>152</v>
      </c>
      <c r="BK95" s="203">
        <f t="shared" si="9"/>
        <v>0</v>
      </c>
      <c r="BL95" s="24" t="s">
        <v>242</v>
      </c>
      <c r="BM95" s="24" t="s">
        <v>1454</v>
      </c>
    </row>
    <row r="96" spans="2:65" s="1" customFormat="1" ht="16.5" customHeight="1">
      <c r="B96" s="41"/>
      <c r="C96" s="192" t="s">
        <v>793</v>
      </c>
      <c r="D96" s="192" t="s">
        <v>146</v>
      </c>
      <c r="E96" s="193" t="s">
        <v>1455</v>
      </c>
      <c r="F96" s="194" t="s">
        <v>1456</v>
      </c>
      <c r="G96" s="195" t="s">
        <v>149</v>
      </c>
      <c r="H96" s="196">
        <v>1</v>
      </c>
      <c r="I96" s="197"/>
      <c r="J96" s="198">
        <f t="shared" si="0"/>
        <v>0</v>
      </c>
      <c r="K96" s="194" t="s">
        <v>21</v>
      </c>
      <c r="L96" s="61"/>
      <c r="M96" s="199" t="s">
        <v>21</v>
      </c>
      <c r="N96" s="200" t="s">
        <v>44</v>
      </c>
      <c r="O96" s="42"/>
      <c r="P96" s="201">
        <f t="shared" si="1"/>
        <v>0</v>
      </c>
      <c r="Q96" s="201">
        <v>0</v>
      </c>
      <c r="R96" s="201">
        <f t="shared" si="2"/>
        <v>0</v>
      </c>
      <c r="S96" s="201">
        <v>0</v>
      </c>
      <c r="T96" s="202">
        <f t="shared" si="3"/>
        <v>0</v>
      </c>
      <c r="AR96" s="24" t="s">
        <v>242</v>
      </c>
      <c r="AT96" s="24" t="s">
        <v>146</v>
      </c>
      <c r="AU96" s="24" t="s">
        <v>152</v>
      </c>
      <c r="AY96" s="24" t="s">
        <v>144</v>
      </c>
      <c r="BE96" s="203">
        <f t="shared" si="4"/>
        <v>0</v>
      </c>
      <c r="BF96" s="203">
        <f t="shared" si="5"/>
        <v>0</v>
      </c>
      <c r="BG96" s="203">
        <f t="shared" si="6"/>
        <v>0</v>
      </c>
      <c r="BH96" s="203">
        <f t="shared" si="7"/>
        <v>0</v>
      </c>
      <c r="BI96" s="203">
        <f t="shared" si="8"/>
        <v>0</v>
      </c>
      <c r="BJ96" s="24" t="s">
        <v>152</v>
      </c>
      <c r="BK96" s="203">
        <f t="shared" si="9"/>
        <v>0</v>
      </c>
      <c r="BL96" s="24" t="s">
        <v>242</v>
      </c>
      <c r="BM96" s="24" t="s">
        <v>1457</v>
      </c>
    </row>
    <row r="97" spans="2:65" s="1" customFormat="1" ht="16.5" customHeight="1">
      <c r="B97" s="41"/>
      <c r="C97" s="192" t="s">
        <v>797</v>
      </c>
      <c r="D97" s="192" t="s">
        <v>146</v>
      </c>
      <c r="E97" s="193" t="s">
        <v>1458</v>
      </c>
      <c r="F97" s="194" t="s">
        <v>1459</v>
      </c>
      <c r="G97" s="195" t="s">
        <v>149</v>
      </c>
      <c r="H97" s="196">
        <v>1</v>
      </c>
      <c r="I97" s="197"/>
      <c r="J97" s="198">
        <f t="shared" si="0"/>
        <v>0</v>
      </c>
      <c r="K97" s="194" t="s">
        <v>21</v>
      </c>
      <c r="L97" s="61"/>
      <c r="M97" s="199" t="s">
        <v>21</v>
      </c>
      <c r="N97" s="200" t="s">
        <v>44</v>
      </c>
      <c r="O97" s="42"/>
      <c r="P97" s="201">
        <f t="shared" si="1"/>
        <v>0</v>
      </c>
      <c r="Q97" s="201">
        <v>0</v>
      </c>
      <c r="R97" s="201">
        <f t="shared" si="2"/>
        <v>0</v>
      </c>
      <c r="S97" s="201">
        <v>0</v>
      </c>
      <c r="T97" s="202">
        <f t="shared" si="3"/>
        <v>0</v>
      </c>
      <c r="AR97" s="24" t="s">
        <v>242</v>
      </c>
      <c r="AT97" s="24" t="s">
        <v>146</v>
      </c>
      <c r="AU97" s="24" t="s">
        <v>152</v>
      </c>
      <c r="AY97" s="24" t="s">
        <v>144</v>
      </c>
      <c r="BE97" s="203">
        <f t="shared" si="4"/>
        <v>0</v>
      </c>
      <c r="BF97" s="203">
        <f t="shared" si="5"/>
        <v>0</v>
      </c>
      <c r="BG97" s="203">
        <f t="shared" si="6"/>
        <v>0</v>
      </c>
      <c r="BH97" s="203">
        <f t="shared" si="7"/>
        <v>0</v>
      </c>
      <c r="BI97" s="203">
        <f t="shared" si="8"/>
        <v>0</v>
      </c>
      <c r="BJ97" s="24" t="s">
        <v>152</v>
      </c>
      <c r="BK97" s="203">
        <f t="shared" si="9"/>
        <v>0</v>
      </c>
      <c r="BL97" s="24" t="s">
        <v>242</v>
      </c>
      <c r="BM97" s="24" t="s">
        <v>1460</v>
      </c>
    </row>
    <row r="98" spans="2:65" s="1" customFormat="1" ht="25.5" customHeight="1">
      <c r="B98" s="41"/>
      <c r="C98" s="192" t="s">
        <v>803</v>
      </c>
      <c r="D98" s="192" t="s">
        <v>146</v>
      </c>
      <c r="E98" s="193" t="s">
        <v>1461</v>
      </c>
      <c r="F98" s="194" t="s">
        <v>1462</v>
      </c>
      <c r="G98" s="195" t="s">
        <v>149</v>
      </c>
      <c r="H98" s="196">
        <v>1</v>
      </c>
      <c r="I98" s="197"/>
      <c r="J98" s="198">
        <f t="shared" si="0"/>
        <v>0</v>
      </c>
      <c r="K98" s="194" t="s">
        <v>21</v>
      </c>
      <c r="L98" s="61"/>
      <c r="M98" s="199" t="s">
        <v>21</v>
      </c>
      <c r="N98" s="200" t="s">
        <v>44</v>
      </c>
      <c r="O98" s="42"/>
      <c r="P98" s="201">
        <f t="shared" si="1"/>
        <v>0</v>
      </c>
      <c r="Q98" s="201">
        <v>0</v>
      </c>
      <c r="R98" s="201">
        <f t="shared" si="2"/>
        <v>0</v>
      </c>
      <c r="S98" s="201">
        <v>0</v>
      </c>
      <c r="T98" s="202">
        <f t="shared" si="3"/>
        <v>0</v>
      </c>
      <c r="AR98" s="24" t="s">
        <v>242</v>
      </c>
      <c r="AT98" s="24" t="s">
        <v>146</v>
      </c>
      <c r="AU98" s="24" t="s">
        <v>152</v>
      </c>
      <c r="AY98" s="24" t="s">
        <v>144</v>
      </c>
      <c r="BE98" s="203">
        <f t="shared" si="4"/>
        <v>0</v>
      </c>
      <c r="BF98" s="203">
        <f t="shared" si="5"/>
        <v>0</v>
      </c>
      <c r="BG98" s="203">
        <f t="shared" si="6"/>
        <v>0</v>
      </c>
      <c r="BH98" s="203">
        <f t="shared" si="7"/>
        <v>0</v>
      </c>
      <c r="BI98" s="203">
        <f t="shared" si="8"/>
        <v>0</v>
      </c>
      <c r="BJ98" s="24" t="s">
        <v>152</v>
      </c>
      <c r="BK98" s="203">
        <f t="shared" si="9"/>
        <v>0</v>
      </c>
      <c r="BL98" s="24" t="s">
        <v>242</v>
      </c>
      <c r="BM98" s="24" t="s">
        <v>1463</v>
      </c>
    </row>
    <row r="99" spans="2:65" s="1" customFormat="1" ht="16.5" customHeight="1">
      <c r="B99" s="41"/>
      <c r="C99" s="192" t="s">
        <v>809</v>
      </c>
      <c r="D99" s="192" t="s">
        <v>146</v>
      </c>
      <c r="E99" s="193" t="s">
        <v>1464</v>
      </c>
      <c r="F99" s="194" t="s">
        <v>1465</v>
      </c>
      <c r="G99" s="195" t="s">
        <v>149</v>
      </c>
      <c r="H99" s="196">
        <v>9</v>
      </c>
      <c r="I99" s="197"/>
      <c r="J99" s="198">
        <f t="shared" si="0"/>
        <v>0</v>
      </c>
      <c r="K99" s="194" t="s">
        <v>21</v>
      </c>
      <c r="L99" s="61"/>
      <c r="M99" s="199" t="s">
        <v>21</v>
      </c>
      <c r="N99" s="200" t="s">
        <v>44</v>
      </c>
      <c r="O99" s="42"/>
      <c r="P99" s="201">
        <f t="shared" si="1"/>
        <v>0</v>
      </c>
      <c r="Q99" s="201">
        <v>0</v>
      </c>
      <c r="R99" s="201">
        <f t="shared" si="2"/>
        <v>0</v>
      </c>
      <c r="S99" s="201">
        <v>0</v>
      </c>
      <c r="T99" s="202">
        <f t="shared" si="3"/>
        <v>0</v>
      </c>
      <c r="AR99" s="24" t="s">
        <v>242</v>
      </c>
      <c r="AT99" s="24" t="s">
        <v>146</v>
      </c>
      <c r="AU99" s="24" t="s">
        <v>152</v>
      </c>
      <c r="AY99" s="24" t="s">
        <v>144</v>
      </c>
      <c r="BE99" s="203">
        <f t="shared" si="4"/>
        <v>0</v>
      </c>
      <c r="BF99" s="203">
        <f t="shared" si="5"/>
        <v>0</v>
      </c>
      <c r="BG99" s="203">
        <f t="shared" si="6"/>
        <v>0</v>
      </c>
      <c r="BH99" s="203">
        <f t="shared" si="7"/>
        <v>0</v>
      </c>
      <c r="BI99" s="203">
        <f t="shared" si="8"/>
        <v>0</v>
      </c>
      <c r="BJ99" s="24" t="s">
        <v>152</v>
      </c>
      <c r="BK99" s="203">
        <f t="shared" si="9"/>
        <v>0</v>
      </c>
      <c r="BL99" s="24" t="s">
        <v>242</v>
      </c>
      <c r="BM99" s="24" t="s">
        <v>1466</v>
      </c>
    </row>
    <row r="100" spans="2:65" s="1" customFormat="1" ht="16.5" customHeight="1">
      <c r="B100" s="41"/>
      <c r="C100" s="192" t="s">
        <v>814</v>
      </c>
      <c r="D100" s="192" t="s">
        <v>146</v>
      </c>
      <c r="E100" s="193" t="s">
        <v>1467</v>
      </c>
      <c r="F100" s="194" t="s">
        <v>1468</v>
      </c>
      <c r="G100" s="195" t="s">
        <v>149</v>
      </c>
      <c r="H100" s="196">
        <v>8</v>
      </c>
      <c r="I100" s="197"/>
      <c r="J100" s="198">
        <f t="shared" si="0"/>
        <v>0</v>
      </c>
      <c r="K100" s="194" t="s">
        <v>21</v>
      </c>
      <c r="L100" s="61"/>
      <c r="M100" s="199" t="s">
        <v>21</v>
      </c>
      <c r="N100" s="200" t="s">
        <v>44</v>
      </c>
      <c r="O100" s="42"/>
      <c r="P100" s="201">
        <f t="shared" si="1"/>
        <v>0</v>
      </c>
      <c r="Q100" s="201">
        <v>0</v>
      </c>
      <c r="R100" s="201">
        <f t="shared" si="2"/>
        <v>0</v>
      </c>
      <c r="S100" s="201">
        <v>0</v>
      </c>
      <c r="T100" s="202">
        <f t="shared" si="3"/>
        <v>0</v>
      </c>
      <c r="AR100" s="24" t="s">
        <v>242</v>
      </c>
      <c r="AT100" s="24" t="s">
        <v>146</v>
      </c>
      <c r="AU100" s="24" t="s">
        <v>152</v>
      </c>
      <c r="AY100" s="24" t="s">
        <v>144</v>
      </c>
      <c r="BE100" s="203">
        <f t="shared" si="4"/>
        <v>0</v>
      </c>
      <c r="BF100" s="203">
        <f t="shared" si="5"/>
        <v>0</v>
      </c>
      <c r="BG100" s="203">
        <f t="shared" si="6"/>
        <v>0</v>
      </c>
      <c r="BH100" s="203">
        <f t="shared" si="7"/>
        <v>0</v>
      </c>
      <c r="BI100" s="203">
        <f t="shared" si="8"/>
        <v>0</v>
      </c>
      <c r="BJ100" s="24" t="s">
        <v>152</v>
      </c>
      <c r="BK100" s="203">
        <f t="shared" si="9"/>
        <v>0</v>
      </c>
      <c r="BL100" s="24" t="s">
        <v>242</v>
      </c>
      <c r="BM100" s="24" t="s">
        <v>1469</v>
      </c>
    </row>
    <row r="101" spans="2:65" s="1" customFormat="1" ht="16.5" customHeight="1">
      <c r="B101" s="41"/>
      <c r="C101" s="192" t="s">
        <v>820</v>
      </c>
      <c r="D101" s="192" t="s">
        <v>146</v>
      </c>
      <c r="E101" s="193" t="s">
        <v>1470</v>
      </c>
      <c r="F101" s="194" t="s">
        <v>1471</v>
      </c>
      <c r="G101" s="195" t="s">
        <v>176</v>
      </c>
      <c r="H101" s="196">
        <v>21</v>
      </c>
      <c r="I101" s="197"/>
      <c r="J101" s="198">
        <f t="shared" si="0"/>
        <v>0</v>
      </c>
      <c r="K101" s="194" t="s">
        <v>21</v>
      </c>
      <c r="L101" s="61"/>
      <c r="M101" s="199" t="s">
        <v>21</v>
      </c>
      <c r="N101" s="200" t="s">
        <v>44</v>
      </c>
      <c r="O101" s="42"/>
      <c r="P101" s="201">
        <f t="shared" si="1"/>
        <v>0</v>
      </c>
      <c r="Q101" s="201">
        <v>0</v>
      </c>
      <c r="R101" s="201">
        <f t="shared" si="2"/>
        <v>0</v>
      </c>
      <c r="S101" s="201">
        <v>0</v>
      </c>
      <c r="T101" s="202">
        <f t="shared" si="3"/>
        <v>0</v>
      </c>
      <c r="AR101" s="24" t="s">
        <v>242</v>
      </c>
      <c r="AT101" s="24" t="s">
        <v>146</v>
      </c>
      <c r="AU101" s="24" t="s">
        <v>152</v>
      </c>
      <c r="AY101" s="24" t="s">
        <v>144</v>
      </c>
      <c r="BE101" s="203">
        <f t="shared" si="4"/>
        <v>0</v>
      </c>
      <c r="BF101" s="203">
        <f t="shared" si="5"/>
        <v>0</v>
      </c>
      <c r="BG101" s="203">
        <f t="shared" si="6"/>
        <v>0</v>
      </c>
      <c r="BH101" s="203">
        <f t="shared" si="7"/>
        <v>0</v>
      </c>
      <c r="BI101" s="203">
        <f t="shared" si="8"/>
        <v>0</v>
      </c>
      <c r="BJ101" s="24" t="s">
        <v>152</v>
      </c>
      <c r="BK101" s="203">
        <f t="shared" si="9"/>
        <v>0</v>
      </c>
      <c r="BL101" s="24" t="s">
        <v>242</v>
      </c>
      <c r="BM101" s="24" t="s">
        <v>1472</v>
      </c>
    </row>
    <row r="102" spans="2:65" s="1" customFormat="1" ht="16.5" customHeight="1">
      <c r="B102" s="41"/>
      <c r="C102" s="192" t="s">
        <v>824</v>
      </c>
      <c r="D102" s="192" t="s">
        <v>146</v>
      </c>
      <c r="E102" s="193" t="s">
        <v>1473</v>
      </c>
      <c r="F102" s="194" t="s">
        <v>1474</v>
      </c>
      <c r="G102" s="195" t="s">
        <v>176</v>
      </c>
      <c r="H102" s="196">
        <v>14</v>
      </c>
      <c r="I102" s="197"/>
      <c r="J102" s="198">
        <f t="shared" si="0"/>
        <v>0</v>
      </c>
      <c r="K102" s="194" t="s">
        <v>21</v>
      </c>
      <c r="L102" s="61"/>
      <c r="M102" s="199" t="s">
        <v>21</v>
      </c>
      <c r="N102" s="200" t="s">
        <v>44</v>
      </c>
      <c r="O102" s="42"/>
      <c r="P102" s="201">
        <f t="shared" si="1"/>
        <v>0</v>
      </c>
      <c r="Q102" s="201">
        <v>0</v>
      </c>
      <c r="R102" s="201">
        <f t="shared" si="2"/>
        <v>0</v>
      </c>
      <c r="S102" s="201">
        <v>0</v>
      </c>
      <c r="T102" s="202">
        <f t="shared" si="3"/>
        <v>0</v>
      </c>
      <c r="AR102" s="24" t="s">
        <v>242</v>
      </c>
      <c r="AT102" s="24" t="s">
        <v>146</v>
      </c>
      <c r="AU102" s="24" t="s">
        <v>152</v>
      </c>
      <c r="AY102" s="24" t="s">
        <v>144</v>
      </c>
      <c r="BE102" s="203">
        <f t="shared" si="4"/>
        <v>0</v>
      </c>
      <c r="BF102" s="203">
        <f t="shared" si="5"/>
        <v>0</v>
      </c>
      <c r="BG102" s="203">
        <f t="shared" si="6"/>
        <v>0</v>
      </c>
      <c r="BH102" s="203">
        <f t="shared" si="7"/>
        <v>0</v>
      </c>
      <c r="BI102" s="203">
        <f t="shared" si="8"/>
        <v>0</v>
      </c>
      <c r="BJ102" s="24" t="s">
        <v>152</v>
      </c>
      <c r="BK102" s="203">
        <f t="shared" si="9"/>
        <v>0</v>
      </c>
      <c r="BL102" s="24" t="s">
        <v>242</v>
      </c>
      <c r="BM102" s="24" t="s">
        <v>1475</v>
      </c>
    </row>
    <row r="103" spans="2:65" s="1" customFormat="1" ht="16.5" customHeight="1">
      <c r="B103" s="41"/>
      <c r="C103" s="192" t="s">
        <v>187</v>
      </c>
      <c r="D103" s="192" t="s">
        <v>146</v>
      </c>
      <c r="E103" s="193" t="s">
        <v>1476</v>
      </c>
      <c r="F103" s="194" t="s">
        <v>1477</v>
      </c>
      <c r="G103" s="195" t="s">
        <v>176</v>
      </c>
      <c r="H103" s="196">
        <v>69</v>
      </c>
      <c r="I103" s="197"/>
      <c r="J103" s="198">
        <f t="shared" si="0"/>
        <v>0</v>
      </c>
      <c r="K103" s="194" t="s">
        <v>150</v>
      </c>
      <c r="L103" s="61"/>
      <c r="M103" s="199" t="s">
        <v>21</v>
      </c>
      <c r="N103" s="200" t="s">
        <v>44</v>
      </c>
      <c r="O103" s="42"/>
      <c r="P103" s="201">
        <f t="shared" si="1"/>
        <v>0</v>
      </c>
      <c r="Q103" s="201">
        <v>0</v>
      </c>
      <c r="R103" s="201">
        <f t="shared" si="2"/>
        <v>0</v>
      </c>
      <c r="S103" s="201">
        <v>0</v>
      </c>
      <c r="T103" s="202">
        <f t="shared" si="3"/>
        <v>0</v>
      </c>
      <c r="AR103" s="24" t="s">
        <v>242</v>
      </c>
      <c r="AT103" s="24" t="s">
        <v>146</v>
      </c>
      <c r="AU103" s="24" t="s">
        <v>152</v>
      </c>
      <c r="AY103" s="24" t="s">
        <v>144</v>
      </c>
      <c r="BE103" s="203">
        <f t="shared" si="4"/>
        <v>0</v>
      </c>
      <c r="BF103" s="203">
        <f t="shared" si="5"/>
        <v>0</v>
      </c>
      <c r="BG103" s="203">
        <f t="shared" si="6"/>
        <v>0</v>
      </c>
      <c r="BH103" s="203">
        <f t="shared" si="7"/>
        <v>0</v>
      </c>
      <c r="BI103" s="203">
        <f t="shared" si="8"/>
        <v>0</v>
      </c>
      <c r="BJ103" s="24" t="s">
        <v>152</v>
      </c>
      <c r="BK103" s="203">
        <f t="shared" si="9"/>
        <v>0</v>
      </c>
      <c r="BL103" s="24" t="s">
        <v>242</v>
      </c>
      <c r="BM103" s="24" t="s">
        <v>1478</v>
      </c>
    </row>
    <row r="104" spans="2:65" s="1" customFormat="1" ht="16.5" customHeight="1">
      <c r="B104" s="41"/>
      <c r="C104" s="192" t="s">
        <v>192</v>
      </c>
      <c r="D104" s="192" t="s">
        <v>146</v>
      </c>
      <c r="E104" s="193" t="s">
        <v>1479</v>
      </c>
      <c r="F104" s="194" t="s">
        <v>1480</v>
      </c>
      <c r="G104" s="195" t="s">
        <v>176</v>
      </c>
      <c r="H104" s="196">
        <v>5</v>
      </c>
      <c r="I104" s="197"/>
      <c r="J104" s="198">
        <f t="shared" si="0"/>
        <v>0</v>
      </c>
      <c r="K104" s="194" t="s">
        <v>150</v>
      </c>
      <c r="L104" s="61"/>
      <c r="M104" s="199" t="s">
        <v>21</v>
      </c>
      <c r="N104" s="200" t="s">
        <v>44</v>
      </c>
      <c r="O104" s="42"/>
      <c r="P104" s="201">
        <f t="shared" si="1"/>
        <v>0</v>
      </c>
      <c r="Q104" s="201">
        <v>0</v>
      </c>
      <c r="R104" s="201">
        <f t="shared" si="2"/>
        <v>0</v>
      </c>
      <c r="S104" s="201">
        <v>0</v>
      </c>
      <c r="T104" s="202">
        <f t="shared" si="3"/>
        <v>0</v>
      </c>
      <c r="AR104" s="24" t="s">
        <v>242</v>
      </c>
      <c r="AT104" s="24" t="s">
        <v>146</v>
      </c>
      <c r="AU104" s="24" t="s">
        <v>152</v>
      </c>
      <c r="AY104" s="24" t="s">
        <v>144</v>
      </c>
      <c r="BE104" s="203">
        <f t="shared" si="4"/>
        <v>0</v>
      </c>
      <c r="BF104" s="203">
        <f t="shared" si="5"/>
        <v>0</v>
      </c>
      <c r="BG104" s="203">
        <f t="shared" si="6"/>
        <v>0</v>
      </c>
      <c r="BH104" s="203">
        <f t="shared" si="7"/>
        <v>0</v>
      </c>
      <c r="BI104" s="203">
        <f t="shared" si="8"/>
        <v>0</v>
      </c>
      <c r="BJ104" s="24" t="s">
        <v>152</v>
      </c>
      <c r="BK104" s="203">
        <f t="shared" si="9"/>
        <v>0</v>
      </c>
      <c r="BL104" s="24" t="s">
        <v>242</v>
      </c>
      <c r="BM104" s="24" t="s">
        <v>1481</v>
      </c>
    </row>
    <row r="105" spans="2:65" s="1" customFormat="1" ht="16.5" customHeight="1">
      <c r="B105" s="41"/>
      <c r="C105" s="192" t="s">
        <v>199</v>
      </c>
      <c r="D105" s="192" t="s">
        <v>146</v>
      </c>
      <c r="E105" s="193" t="s">
        <v>1482</v>
      </c>
      <c r="F105" s="194" t="s">
        <v>1483</v>
      </c>
      <c r="G105" s="195" t="s">
        <v>149</v>
      </c>
      <c r="H105" s="196">
        <v>100</v>
      </c>
      <c r="I105" s="197"/>
      <c r="J105" s="198">
        <f t="shared" si="0"/>
        <v>0</v>
      </c>
      <c r="K105" s="194" t="s">
        <v>21</v>
      </c>
      <c r="L105" s="61"/>
      <c r="M105" s="199" t="s">
        <v>21</v>
      </c>
      <c r="N105" s="200" t="s">
        <v>44</v>
      </c>
      <c r="O105" s="42"/>
      <c r="P105" s="201">
        <f t="shared" si="1"/>
        <v>0</v>
      </c>
      <c r="Q105" s="201">
        <v>0</v>
      </c>
      <c r="R105" s="201">
        <f t="shared" si="2"/>
        <v>0</v>
      </c>
      <c r="S105" s="201">
        <v>0</v>
      </c>
      <c r="T105" s="202">
        <f t="shared" si="3"/>
        <v>0</v>
      </c>
      <c r="AR105" s="24" t="s">
        <v>242</v>
      </c>
      <c r="AT105" s="24" t="s">
        <v>146</v>
      </c>
      <c r="AU105" s="24" t="s">
        <v>152</v>
      </c>
      <c r="AY105" s="24" t="s">
        <v>144</v>
      </c>
      <c r="BE105" s="203">
        <f t="shared" si="4"/>
        <v>0</v>
      </c>
      <c r="BF105" s="203">
        <f t="shared" si="5"/>
        <v>0</v>
      </c>
      <c r="BG105" s="203">
        <f t="shared" si="6"/>
        <v>0</v>
      </c>
      <c r="BH105" s="203">
        <f t="shared" si="7"/>
        <v>0</v>
      </c>
      <c r="BI105" s="203">
        <f t="shared" si="8"/>
        <v>0</v>
      </c>
      <c r="BJ105" s="24" t="s">
        <v>152</v>
      </c>
      <c r="BK105" s="203">
        <f t="shared" si="9"/>
        <v>0</v>
      </c>
      <c r="BL105" s="24" t="s">
        <v>242</v>
      </c>
      <c r="BM105" s="24" t="s">
        <v>1484</v>
      </c>
    </row>
    <row r="106" spans="2:65" s="1" customFormat="1" ht="16.5" customHeight="1">
      <c r="B106" s="41"/>
      <c r="C106" s="192" t="s">
        <v>204</v>
      </c>
      <c r="D106" s="192" t="s">
        <v>146</v>
      </c>
      <c r="E106" s="193" t="s">
        <v>1485</v>
      </c>
      <c r="F106" s="194" t="s">
        <v>1486</v>
      </c>
      <c r="G106" s="195" t="s">
        <v>149</v>
      </c>
      <c r="H106" s="196">
        <v>140</v>
      </c>
      <c r="I106" s="197"/>
      <c r="J106" s="198">
        <f t="shared" si="0"/>
        <v>0</v>
      </c>
      <c r="K106" s="194" t="s">
        <v>21</v>
      </c>
      <c r="L106" s="61"/>
      <c r="M106" s="199" t="s">
        <v>21</v>
      </c>
      <c r="N106" s="200" t="s">
        <v>44</v>
      </c>
      <c r="O106" s="42"/>
      <c r="P106" s="201">
        <f t="shared" si="1"/>
        <v>0</v>
      </c>
      <c r="Q106" s="201">
        <v>0</v>
      </c>
      <c r="R106" s="201">
        <f t="shared" si="2"/>
        <v>0</v>
      </c>
      <c r="S106" s="201">
        <v>0</v>
      </c>
      <c r="T106" s="202">
        <f t="shared" si="3"/>
        <v>0</v>
      </c>
      <c r="AR106" s="24" t="s">
        <v>242</v>
      </c>
      <c r="AT106" s="24" t="s">
        <v>146</v>
      </c>
      <c r="AU106" s="24" t="s">
        <v>152</v>
      </c>
      <c r="AY106" s="24" t="s">
        <v>144</v>
      </c>
      <c r="BE106" s="203">
        <f t="shared" si="4"/>
        <v>0</v>
      </c>
      <c r="BF106" s="203">
        <f t="shared" si="5"/>
        <v>0</v>
      </c>
      <c r="BG106" s="203">
        <f t="shared" si="6"/>
        <v>0</v>
      </c>
      <c r="BH106" s="203">
        <f t="shared" si="7"/>
        <v>0</v>
      </c>
      <c r="BI106" s="203">
        <f t="shared" si="8"/>
        <v>0</v>
      </c>
      <c r="BJ106" s="24" t="s">
        <v>152</v>
      </c>
      <c r="BK106" s="203">
        <f t="shared" si="9"/>
        <v>0</v>
      </c>
      <c r="BL106" s="24" t="s">
        <v>242</v>
      </c>
      <c r="BM106" s="24" t="s">
        <v>1487</v>
      </c>
    </row>
    <row r="107" spans="2:65" s="1" customFormat="1" ht="16.5" customHeight="1">
      <c r="B107" s="41"/>
      <c r="C107" s="192" t="s">
        <v>221</v>
      </c>
      <c r="D107" s="192" t="s">
        <v>146</v>
      </c>
      <c r="E107" s="193" t="s">
        <v>1488</v>
      </c>
      <c r="F107" s="194" t="s">
        <v>1489</v>
      </c>
      <c r="G107" s="195" t="s">
        <v>1112</v>
      </c>
      <c r="H107" s="196">
        <v>10</v>
      </c>
      <c r="I107" s="197"/>
      <c r="J107" s="198">
        <f t="shared" si="0"/>
        <v>0</v>
      </c>
      <c r="K107" s="194" t="s">
        <v>150</v>
      </c>
      <c r="L107" s="61"/>
      <c r="M107" s="199" t="s">
        <v>21</v>
      </c>
      <c r="N107" s="200" t="s">
        <v>44</v>
      </c>
      <c r="O107" s="42"/>
      <c r="P107" s="201">
        <f t="shared" si="1"/>
        <v>0</v>
      </c>
      <c r="Q107" s="201">
        <v>0</v>
      </c>
      <c r="R107" s="201">
        <f t="shared" si="2"/>
        <v>0</v>
      </c>
      <c r="S107" s="201">
        <v>0</v>
      </c>
      <c r="T107" s="202">
        <f t="shared" si="3"/>
        <v>0</v>
      </c>
      <c r="AR107" s="24" t="s">
        <v>242</v>
      </c>
      <c r="AT107" s="24" t="s">
        <v>146</v>
      </c>
      <c r="AU107" s="24" t="s">
        <v>152</v>
      </c>
      <c r="AY107" s="24" t="s">
        <v>144</v>
      </c>
      <c r="BE107" s="203">
        <f t="shared" si="4"/>
        <v>0</v>
      </c>
      <c r="BF107" s="203">
        <f t="shared" si="5"/>
        <v>0</v>
      </c>
      <c r="BG107" s="203">
        <f t="shared" si="6"/>
        <v>0</v>
      </c>
      <c r="BH107" s="203">
        <f t="shared" si="7"/>
        <v>0</v>
      </c>
      <c r="BI107" s="203">
        <f t="shared" si="8"/>
        <v>0</v>
      </c>
      <c r="BJ107" s="24" t="s">
        <v>152</v>
      </c>
      <c r="BK107" s="203">
        <f t="shared" si="9"/>
        <v>0</v>
      </c>
      <c r="BL107" s="24" t="s">
        <v>242</v>
      </c>
      <c r="BM107" s="24" t="s">
        <v>1490</v>
      </c>
    </row>
    <row r="108" spans="2:65" s="1" customFormat="1" ht="16.5" customHeight="1">
      <c r="B108" s="41"/>
      <c r="C108" s="192" t="s">
        <v>179</v>
      </c>
      <c r="D108" s="192" t="s">
        <v>146</v>
      </c>
      <c r="E108" s="193" t="s">
        <v>1491</v>
      </c>
      <c r="F108" s="194" t="s">
        <v>1492</v>
      </c>
      <c r="G108" s="195" t="s">
        <v>149</v>
      </c>
      <c r="H108" s="196">
        <v>11</v>
      </c>
      <c r="I108" s="197"/>
      <c r="J108" s="198">
        <f t="shared" si="0"/>
        <v>0</v>
      </c>
      <c r="K108" s="194" t="s">
        <v>21</v>
      </c>
      <c r="L108" s="61"/>
      <c r="M108" s="199" t="s">
        <v>21</v>
      </c>
      <c r="N108" s="200" t="s">
        <v>44</v>
      </c>
      <c r="O108" s="42"/>
      <c r="P108" s="201">
        <f t="shared" si="1"/>
        <v>0</v>
      </c>
      <c r="Q108" s="201">
        <v>0</v>
      </c>
      <c r="R108" s="201">
        <f t="shared" si="2"/>
        <v>0</v>
      </c>
      <c r="S108" s="201">
        <v>0</v>
      </c>
      <c r="T108" s="202">
        <f t="shared" si="3"/>
        <v>0</v>
      </c>
      <c r="AR108" s="24" t="s">
        <v>242</v>
      </c>
      <c r="AT108" s="24" t="s">
        <v>146</v>
      </c>
      <c r="AU108" s="24" t="s">
        <v>152</v>
      </c>
      <c r="AY108" s="24" t="s">
        <v>144</v>
      </c>
      <c r="BE108" s="203">
        <f t="shared" si="4"/>
        <v>0</v>
      </c>
      <c r="BF108" s="203">
        <f t="shared" si="5"/>
        <v>0</v>
      </c>
      <c r="BG108" s="203">
        <f t="shared" si="6"/>
        <v>0</v>
      </c>
      <c r="BH108" s="203">
        <f t="shared" si="7"/>
        <v>0</v>
      </c>
      <c r="BI108" s="203">
        <f t="shared" si="8"/>
        <v>0</v>
      </c>
      <c r="BJ108" s="24" t="s">
        <v>152</v>
      </c>
      <c r="BK108" s="203">
        <f t="shared" si="9"/>
        <v>0</v>
      </c>
      <c r="BL108" s="24" t="s">
        <v>242</v>
      </c>
      <c r="BM108" s="24" t="s">
        <v>1493</v>
      </c>
    </row>
    <row r="109" spans="2:65" s="1" customFormat="1" ht="16.5" customHeight="1">
      <c r="B109" s="41"/>
      <c r="C109" s="192" t="s">
        <v>230</v>
      </c>
      <c r="D109" s="192" t="s">
        <v>146</v>
      </c>
      <c r="E109" s="193" t="s">
        <v>1494</v>
      </c>
      <c r="F109" s="194" t="s">
        <v>1495</v>
      </c>
      <c r="G109" s="195" t="s">
        <v>176</v>
      </c>
      <c r="H109" s="196">
        <v>6</v>
      </c>
      <c r="I109" s="197"/>
      <c r="J109" s="198">
        <f t="shared" si="0"/>
        <v>0</v>
      </c>
      <c r="K109" s="194" t="s">
        <v>21</v>
      </c>
      <c r="L109" s="61"/>
      <c r="M109" s="199" t="s">
        <v>21</v>
      </c>
      <c r="N109" s="200" t="s">
        <v>44</v>
      </c>
      <c r="O109" s="42"/>
      <c r="P109" s="201">
        <f t="shared" si="1"/>
        <v>0</v>
      </c>
      <c r="Q109" s="201">
        <v>0</v>
      </c>
      <c r="R109" s="201">
        <f t="shared" si="2"/>
        <v>0</v>
      </c>
      <c r="S109" s="201">
        <v>0</v>
      </c>
      <c r="T109" s="202">
        <f t="shared" si="3"/>
        <v>0</v>
      </c>
      <c r="AR109" s="24" t="s">
        <v>242</v>
      </c>
      <c r="AT109" s="24" t="s">
        <v>146</v>
      </c>
      <c r="AU109" s="24" t="s">
        <v>152</v>
      </c>
      <c r="AY109" s="24" t="s">
        <v>144</v>
      </c>
      <c r="BE109" s="203">
        <f t="shared" si="4"/>
        <v>0</v>
      </c>
      <c r="BF109" s="203">
        <f t="shared" si="5"/>
        <v>0</v>
      </c>
      <c r="BG109" s="203">
        <f t="shared" si="6"/>
        <v>0</v>
      </c>
      <c r="BH109" s="203">
        <f t="shared" si="7"/>
        <v>0</v>
      </c>
      <c r="BI109" s="203">
        <f t="shared" si="8"/>
        <v>0</v>
      </c>
      <c r="BJ109" s="24" t="s">
        <v>152</v>
      </c>
      <c r="BK109" s="203">
        <f t="shared" si="9"/>
        <v>0</v>
      </c>
      <c r="BL109" s="24" t="s">
        <v>242</v>
      </c>
      <c r="BM109" s="24" t="s">
        <v>1496</v>
      </c>
    </row>
    <row r="110" spans="2:65" s="1" customFormat="1" ht="16.5" customHeight="1">
      <c r="B110" s="41"/>
      <c r="C110" s="192" t="s">
        <v>234</v>
      </c>
      <c r="D110" s="192" t="s">
        <v>146</v>
      </c>
      <c r="E110" s="193" t="s">
        <v>1497</v>
      </c>
      <c r="F110" s="194" t="s">
        <v>1498</v>
      </c>
      <c r="G110" s="195" t="s">
        <v>149</v>
      </c>
      <c r="H110" s="196">
        <v>1</v>
      </c>
      <c r="I110" s="197"/>
      <c r="J110" s="198">
        <f t="shared" si="0"/>
        <v>0</v>
      </c>
      <c r="K110" s="194" t="s">
        <v>21</v>
      </c>
      <c r="L110" s="61"/>
      <c r="M110" s="199" t="s">
        <v>21</v>
      </c>
      <c r="N110" s="200" t="s">
        <v>44</v>
      </c>
      <c r="O110" s="42"/>
      <c r="P110" s="201">
        <f t="shared" si="1"/>
        <v>0</v>
      </c>
      <c r="Q110" s="201">
        <v>0</v>
      </c>
      <c r="R110" s="201">
        <f t="shared" si="2"/>
        <v>0</v>
      </c>
      <c r="S110" s="201">
        <v>0</v>
      </c>
      <c r="T110" s="202">
        <f t="shared" si="3"/>
        <v>0</v>
      </c>
      <c r="AR110" s="24" t="s">
        <v>242</v>
      </c>
      <c r="AT110" s="24" t="s">
        <v>146</v>
      </c>
      <c r="AU110" s="24" t="s">
        <v>152</v>
      </c>
      <c r="AY110" s="24" t="s">
        <v>144</v>
      </c>
      <c r="BE110" s="203">
        <f t="shared" si="4"/>
        <v>0</v>
      </c>
      <c r="BF110" s="203">
        <f t="shared" si="5"/>
        <v>0</v>
      </c>
      <c r="BG110" s="203">
        <f t="shared" si="6"/>
        <v>0</v>
      </c>
      <c r="BH110" s="203">
        <f t="shared" si="7"/>
        <v>0</v>
      </c>
      <c r="BI110" s="203">
        <f t="shared" si="8"/>
        <v>0</v>
      </c>
      <c r="BJ110" s="24" t="s">
        <v>152</v>
      </c>
      <c r="BK110" s="203">
        <f t="shared" si="9"/>
        <v>0</v>
      </c>
      <c r="BL110" s="24" t="s">
        <v>242</v>
      </c>
      <c r="BM110" s="24" t="s">
        <v>1499</v>
      </c>
    </row>
    <row r="111" spans="2:65" s="1" customFormat="1" ht="16.5" customHeight="1">
      <c r="B111" s="41"/>
      <c r="C111" s="192" t="s">
        <v>10</v>
      </c>
      <c r="D111" s="192" t="s">
        <v>146</v>
      </c>
      <c r="E111" s="193" t="s">
        <v>1500</v>
      </c>
      <c r="F111" s="194" t="s">
        <v>1501</v>
      </c>
      <c r="G111" s="195" t="s">
        <v>149</v>
      </c>
      <c r="H111" s="196">
        <v>24</v>
      </c>
      <c r="I111" s="197"/>
      <c r="J111" s="198">
        <f t="shared" si="0"/>
        <v>0</v>
      </c>
      <c r="K111" s="194" t="s">
        <v>21</v>
      </c>
      <c r="L111" s="61"/>
      <c r="M111" s="199" t="s">
        <v>21</v>
      </c>
      <c r="N111" s="200" t="s">
        <v>44</v>
      </c>
      <c r="O111" s="42"/>
      <c r="P111" s="201">
        <f t="shared" si="1"/>
        <v>0</v>
      </c>
      <c r="Q111" s="201">
        <v>0</v>
      </c>
      <c r="R111" s="201">
        <f t="shared" si="2"/>
        <v>0</v>
      </c>
      <c r="S111" s="201">
        <v>0</v>
      </c>
      <c r="T111" s="202">
        <f t="shared" si="3"/>
        <v>0</v>
      </c>
      <c r="AR111" s="24" t="s">
        <v>242</v>
      </c>
      <c r="AT111" s="24" t="s">
        <v>146</v>
      </c>
      <c r="AU111" s="24" t="s">
        <v>152</v>
      </c>
      <c r="AY111" s="24" t="s">
        <v>144</v>
      </c>
      <c r="BE111" s="203">
        <f t="shared" si="4"/>
        <v>0</v>
      </c>
      <c r="BF111" s="203">
        <f t="shared" si="5"/>
        <v>0</v>
      </c>
      <c r="BG111" s="203">
        <f t="shared" si="6"/>
        <v>0</v>
      </c>
      <c r="BH111" s="203">
        <f t="shared" si="7"/>
        <v>0</v>
      </c>
      <c r="BI111" s="203">
        <f t="shared" si="8"/>
        <v>0</v>
      </c>
      <c r="BJ111" s="24" t="s">
        <v>152</v>
      </c>
      <c r="BK111" s="203">
        <f t="shared" si="9"/>
        <v>0</v>
      </c>
      <c r="BL111" s="24" t="s">
        <v>242</v>
      </c>
      <c r="BM111" s="24" t="s">
        <v>1502</v>
      </c>
    </row>
    <row r="112" spans="2:65" s="1" customFormat="1" ht="16.5" customHeight="1">
      <c r="B112" s="41"/>
      <c r="C112" s="192" t="s">
        <v>830</v>
      </c>
      <c r="D112" s="192" t="s">
        <v>146</v>
      </c>
      <c r="E112" s="193" t="s">
        <v>1503</v>
      </c>
      <c r="F112" s="194" t="s">
        <v>1504</v>
      </c>
      <c r="G112" s="195" t="s">
        <v>149</v>
      </c>
      <c r="H112" s="196">
        <v>2</v>
      </c>
      <c r="I112" s="197"/>
      <c r="J112" s="198">
        <f t="shared" si="0"/>
        <v>0</v>
      </c>
      <c r="K112" s="194" t="s">
        <v>21</v>
      </c>
      <c r="L112" s="61"/>
      <c r="M112" s="199" t="s">
        <v>21</v>
      </c>
      <c r="N112" s="200" t="s">
        <v>44</v>
      </c>
      <c r="O112" s="42"/>
      <c r="P112" s="201">
        <f t="shared" si="1"/>
        <v>0</v>
      </c>
      <c r="Q112" s="201">
        <v>0</v>
      </c>
      <c r="R112" s="201">
        <f t="shared" si="2"/>
        <v>0</v>
      </c>
      <c r="S112" s="201">
        <v>0</v>
      </c>
      <c r="T112" s="202">
        <f t="shared" si="3"/>
        <v>0</v>
      </c>
      <c r="AR112" s="24" t="s">
        <v>242</v>
      </c>
      <c r="AT112" s="24" t="s">
        <v>146</v>
      </c>
      <c r="AU112" s="24" t="s">
        <v>152</v>
      </c>
      <c r="AY112" s="24" t="s">
        <v>144</v>
      </c>
      <c r="BE112" s="203">
        <f t="shared" si="4"/>
        <v>0</v>
      </c>
      <c r="BF112" s="203">
        <f t="shared" si="5"/>
        <v>0</v>
      </c>
      <c r="BG112" s="203">
        <f t="shared" si="6"/>
        <v>0</v>
      </c>
      <c r="BH112" s="203">
        <f t="shared" si="7"/>
        <v>0</v>
      </c>
      <c r="BI112" s="203">
        <f t="shared" si="8"/>
        <v>0</v>
      </c>
      <c r="BJ112" s="24" t="s">
        <v>152</v>
      </c>
      <c r="BK112" s="203">
        <f t="shared" si="9"/>
        <v>0</v>
      </c>
      <c r="BL112" s="24" t="s">
        <v>242</v>
      </c>
      <c r="BM112" s="24" t="s">
        <v>1505</v>
      </c>
    </row>
    <row r="113" spans="2:65" s="1" customFormat="1" ht="16.5" customHeight="1">
      <c r="B113" s="41"/>
      <c r="C113" s="192" t="s">
        <v>834</v>
      </c>
      <c r="D113" s="192" t="s">
        <v>146</v>
      </c>
      <c r="E113" s="193" t="s">
        <v>1506</v>
      </c>
      <c r="F113" s="194" t="s">
        <v>1507</v>
      </c>
      <c r="G113" s="195" t="s">
        <v>149</v>
      </c>
      <c r="H113" s="196">
        <v>3</v>
      </c>
      <c r="I113" s="197"/>
      <c r="J113" s="198">
        <f t="shared" si="0"/>
        <v>0</v>
      </c>
      <c r="K113" s="194" t="s">
        <v>21</v>
      </c>
      <c r="L113" s="61"/>
      <c r="M113" s="199" t="s">
        <v>21</v>
      </c>
      <c r="N113" s="200" t="s">
        <v>44</v>
      </c>
      <c r="O113" s="42"/>
      <c r="P113" s="201">
        <f t="shared" si="1"/>
        <v>0</v>
      </c>
      <c r="Q113" s="201">
        <v>0</v>
      </c>
      <c r="R113" s="201">
        <f t="shared" si="2"/>
        <v>0</v>
      </c>
      <c r="S113" s="201">
        <v>0</v>
      </c>
      <c r="T113" s="202">
        <f t="shared" si="3"/>
        <v>0</v>
      </c>
      <c r="AR113" s="24" t="s">
        <v>242</v>
      </c>
      <c r="AT113" s="24" t="s">
        <v>146</v>
      </c>
      <c r="AU113" s="24" t="s">
        <v>152</v>
      </c>
      <c r="AY113" s="24" t="s">
        <v>144</v>
      </c>
      <c r="BE113" s="203">
        <f t="shared" si="4"/>
        <v>0</v>
      </c>
      <c r="BF113" s="203">
        <f t="shared" si="5"/>
        <v>0</v>
      </c>
      <c r="BG113" s="203">
        <f t="shared" si="6"/>
        <v>0</v>
      </c>
      <c r="BH113" s="203">
        <f t="shared" si="7"/>
        <v>0</v>
      </c>
      <c r="BI113" s="203">
        <f t="shared" si="8"/>
        <v>0</v>
      </c>
      <c r="BJ113" s="24" t="s">
        <v>152</v>
      </c>
      <c r="BK113" s="203">
        <f t="shared" si="9"/>
        <v>0</v>
      </c>
      <c r="BL113" s="24" t="s">
        <v>242</v>
      </c>
      <c r="BM113" s="24" t="s">
        <v>1508</v>
      </c>
    </row>
    <row r="114" spans="2:65" s="1" customFormat="1" ht="25.5" customHeight="1">
      <c r="B114" s="41"/>
      <c r="C114" s="192" t="s">
        <v>242</v>
      </c>
      <c r="D114" s="192" t="s">
        <v>146</v>
      </c>
      <c r="E114" s="193" t="s">
        <v>1509</v>
      </c>
      <c r="F114" s="194" t="s">
        <v>1510</v>
      </c>
      <c r="G114" s="195" t="s">
        <v>176</v>
      </c>
      <c r="H114" s="196">
        <v>120</v>
      </c>
      <c r="I114" s="197"/>
      <c r="J114" s="198">
        <f t="shared" ref="J114:J145" si="10">ROUND(I114*H114,2)</f>
        <v>0</v>
      </c>
      <c r="K114" s="194" t="s">
        <v>150</v>
      </c>
      <c r="L114" s="61"/>
      <c r="M114" s="199" t="s">
        <v>21</v>
      </c>
      <c r="N114" s="200" t="s">
        <v>44</v>
      </c>
      <c r="O114" s="42"/>
      <c r="P114" s="201">
        <f t="shared" ref="P114:P145" si="11">O114*H114</f>
        <v>0</v>
      </c>
      <c r="Q114" s="201">
        <v>0</v>
      </c>
      <c r="R114" s="201">
        <f t="shared" ref="R114:R145" si="12">Q114*H114</f>
        <v>0</v>
      </c>
      <c r="S114" s="201">
        <v>0</v>
      </c>
      <c r="T114" s="202">
        <f t="shared" ref="T114:T145" si="13">S114*H114</f>
        <v>0</v>
      </c>
      <c r="AR114" s="24" t="s">
        <v>242</v>
      </c>
      <c r="AT114" s="24" t="s">
        <v>146</v>
      </c>
      <c r="AU114" s="24" t="s">
        <v>152</v>
      </c>
      <c r="AY114" s="24" t="s">
        <v>144</v>
      </c>
      <c r="BE114" s="203">
        <f t="shared" ref="BE114:BE145" si="14">IF(N114="základní",J114,0)</f>
        <v>0</v>
      </c>
      <c r="BF114" s="203">
        <f t="shared" ref="BF114:BF145" si="15">IF(N114="snížená",J114,0)</f>
        <v>0</v>
      </c>
      <c r="BG114" s="203">
        <f t="shared" ref="BG114:BG145" si="16">IF(N114="zákl. přenesená",J114,0)</f>
        <v>0</v>
      </c>
      <c r="BH114" s="203">
        <f t="shared" ref="BH114:BH145" si="17">IF(N114="sníž. přenesená",J114,0)</f>
        <v>0</v>
      </c>
      <c r="BI114" s="203">
        <f t="shared" ref="BI114:BI145" si="18">IF(N114="nulová",J114,0)</f>
        <v>0</v>
      </c>
      <c r="BJ114" s="24" t="s">
        <v>152</v>
      </c>
      <c r="BK114" s="203">
        <f t="shared" ref="BK114:BK145" si="19">ROUND(I114*H114,2)</f>
        <v>0</v>
      </c>
      <c r="BL114" s="24" t="s">
        <v>242</v>
      </c>
      <c r="BM114" s="24" t="s">
        <v>1511</v>
      </c>
    </row>
    <row r="115" spans="2:65" s="1" customFormat="1" ht="16.5" customHeight="1">
      <c r="B115" s="41"/>
      <c r="C115" s="192" t="s">
        <v>836</v>
      </c>
      <c r="D115" s="192" t="s">
        <v>146</v>
      </c>
      <c r="E115" s="193" t="s">
        <v>1512</v>
      </c>
      <c r="F115" s="194" t="s">
        <v>1513</v>
      </c>
      <c r="G115" s="195" t="s">
        <v>176</v>
      </c>
      <c r="H115" s="196">
        <v>3</v>
      </c>
      <c r="I115" s="197"/>
      <c r="J115" s="198">
        <f t="shared" si="10"/>
        <v>0</v>
      </c>
      <c r="K115" s="194" t="s">
        <v>21</v>
      </c>
      <c r="L115" s="61"/>
      <c r="M115" s="199" t="s">
        <v>21</v>
      </c>
      <c r="N115" s="200" t="s">
        <v>44</v>
      </c>
      <c r="O115" s="42"/>
      <c r="P115" s="201">
        <f t="shared" si="11"/>
        <v>0</v>
      </c>
      <c r="Q115" s="201">
        <v>0</v>
      </c>
      <c r="R115" s="201">
        <f t="shared" si="12"/>
        <v>0</v>
      </c>
      <c r="S115" s="201">
        <v>0</v>
      </c>
      <c r="T115" s="202">
        <f t="shared" si="13"/>
        <v>0</v>
      </c>
      <c r="AR115" s="24" t="s">
        <v>242</v>
      </c>
      <c r="AT115" s="24" t="s">
        <v>146</v>
      </c>
      <c r="AU115" s="24" t="s">
        <v>152</v>
      </c>
      <c r="AY115" s="24" t="s">
        <v>144</v>
      </c>
      <c r="BE115" s="203">
        <f t="shared" si="14"/>
        <v>0</v>
      </c>
      <c r="BF115" s="203">
        <f t="shared" si="15"/>
        <v>0</v>
      </c>
      <c r="BG115" s="203">
        <f t="shared" si="16"/>
        <v>0</v>
      </c>
      <c r="BH115" s="203">
        <f t="shared" si="17"/>
        <v>0</v>
      </c>
      <c r="BI115" s="203">
        <f t="shared" si="18"/>
        <v>0</v>
      </c>
      <c r="BJ115" s="24" t="s">
        <v>152</v>
      </c>
      <c r="BK115" s="203">
        <f t="shared" si="19"/>
        <v>0</v>
      </c>
      <c r="BL115" s="24" t="s">
        <v>242</v>
      </c>
      <c r="BM115" s="24" t="s">
        <v>1514</v>
      </c>
    </row>
    <row r="116" spans="2:65" s="1" customFormat="1" ht="16.5" customHeight="1">
      <c r="B116" s="41"/>
      <c r="C116" s="192" t="s">
        <v>840</v>
      </c>
      <c r="D116" s="192" t="s">
        <v>146</v>
      </c>
      <c r="E116" s="193" t="s">
        <v>1515</v>
      </c>
      <c r="F116" s="194" t="s">
        <v>1513</v>
      </c>
      <c r="G116" s="195" t="s">
        <v>176</v>
      </c>
      <c r="H116" s="196">
        <v>2</v>
      </c>
      <c r="I116" s="197"/>
      <c r="J116" s="198">
        <f t="shared" si="10"/>
        <v>0</v>
      </c>
      <c r="K116" s="194" t="s">
        <v>21</v>
      </c>
      <c r="L116" s="61"/>
      <c r="M116" s="199" t="s">
        <v>21</v>
      </c>
      <c r="N116" s="200" t="s">
        <v>44</v>
      </c>
      <c r="O116" s="42"/>
      <c r="P116" s="201">
        <f t="shared" si="11"/>
        <v>0</v>
      </c>
      <c r="Q116" s="201">
        <v>0</v>
      </c>
      <c r="R116" s="201">
        <f t="shared" si="12"/>
        <v>0</v>
      </c>
      <c r="S116" s="201">
        <v>0</v>
      </c>
      <c r="T116" s="202">
        <f t="shared" si="13"/>
        <v>0</v>
      </c>
      <c r="AR116" s="24" t="s">
        <v>242</v>
      </c>
      <c r="AT116" s="24" t="s">
        <v>146</v>
      </c>
      <c r="AU116" s="24" t="s">
        <v>152</v>
      </c>
      <c r="AY116" s="24" t="s">
        <v>144</v>
      </c>
      <c r="BE116" s="203">
        <f t="shared" si="14"/>
        <v>0</v>
      </c>
      <c r="BF116" s="203">
        <f t="shared" si="15"/>
        <v>0</v>
      </c>
      <c r="BG116" s="203">
        <f t="shared" si="16"/>
        <v>0</v>
      </c>
      <c r="BH116" s="203">
        <f t="shared" si="17"/>
        <v>0</v>
      </c>
      <c r="BI116" s="203">
        <f t="shared" si="18"/>
        <v>0</v>
      </c>
      <c r="BJ116" s="24" t="s">
        <v>152</v>
      </c>
      <c r="BK116" s="203">
        <f t="shared" si="19"/>
        <v>0</v>
      </c>
      <c r="BL116" s="24" t="s">
        <v>242</v>
      </c>
      <c r="BM116" s="24" t="s">
        <v>1516</v>
      </c>
    </row>
    <row r="117" spans="2:65" s="1" customFormat="1" ht="16.5" customHeight="1">
      <c r="B117" s="41"/>
      <c r="C117" s="192" t="s">
        <v>846</v>
      </c>
      <c r="D117" s="192" t="s">
        <v>146</v>
      </c>
      <c r="E117" s="193" t="s">
        <v>1517</v>
      </c>
      <c r="F117" s="194" t="s">
        <v>1518</v>
      </c>
      <c r="G117" s="195" t="s">
        <v>176</v>
      </c>
      <c r="H117" s="196">
        <v>20</v>
      </c>
      <c r="I117" s="197"/>
      <c r="J117" s="198">
        <f t="shared" si="10"/>
        <v>0</v>
      </c>
      <c r="K117" s="194" t="s">
        <v>21</v>
      </c>
      <c r="L117" s="61"/>
      <c r="M117" s="199" t="s">
        <v>21</v>
      </c>
      <c r="N117" s="200" t="s">
        <v>44</v>
      </c>
      <c r="O117" s="42"/>
      <c r="P117" s="201">
        <f t="shared" si="11"/>
        <v>0</v>
      </c>
      <c r="Q117" s="201">
        <v>0</v>
      </c>
      <c r="R117" s="201">
        <f t="shared" si="12"/>
        <v>0</v>
      </c>
      <c r="S117" s="201">
        <v>0</v>
      </c>
      <c r="T117" s="202">
        <f t="shared" si="13"/>
        <v>0</v>
      </c>
      <c r="AR117" s="24" t="s">
        <v>242</v>
      </c>
      <c r="AT117" s="24" t="s">
        <v>146</v>
      </c>
      <c r="AU117" s="24" t="s">
        <v>152</v>
      </c>
      <c r="AY117" s="24" t="s">
        <v>144</v>
      </c>
      <c r="BE117" s="203">
        <f t="shared" si="14"/>
        <v>0</v>
      </c>
      <c r="BF117" s="203">
        <f t="shared" si="15"/>
        <v>0</v>
      </c>
      <c r="BG117" s="203">
        <f t="shared" si="16"/>
        <v>0</v>
      </c>
      <c r="BH117" s="203">
        <f t="shared" si="17"/>
        <v>0</v>
      </c>
      <c r="BI117" s="203">
        <f t="shared" si="18"/>
        <v>0</v>
      </c>
      <c r="BJ117" s="24" t="s">
        <v>152</v>
      </c>
      <c r="BK117" s="203">
        <f t="shared" si="19"/>
        <v>0</v>
      </c>
      <c r="BL117" s="24" t="s">
        <v>242</v>
      </c>
      <c r="BM117" s="24" t="s">
        <v>1519</v>
      </c>
    </row>
    <row r="118" spans="2:65" s="1" customFormat="1" ht="16.5" customHeight="1">
      <c r="B118" s="41"/>
      <c r="C118" s="192" t="s">
        <v>853</v>
      </c>
      <c r="D118" s="192" t="s">
        <v>146</v>
      </c>
      <c r="E118" s="193" t="s">
        <v>1520</v>
      </c>
      <c r="F118" s="194" t="s">
        <v>1521</v>
      </c>
      <c r="G118" s="195" t="s">
        <v>176</v>
      </c>
      <c r="H118" s="196">
        <v>40</v>
      </c>
      <c r="I118" s="197"/>
      <c r="J118" s="198">
        <f t="shared" si="10"/>
        <v>0</v>
      </c>
      <c r="K118" s="194" t="s">
        <v>21</v>
      </c>
      <c r="L118" s="61"/>
      <c r="M118" s="199" t="s">
        <v>21</v>
      </c>
      <c r="N118" s="200" t="s">
        <v>44</v>
      </c>
      <c r="O118" s="42"/>
      <c r="P118" s="201">
        <f t="shared" si="11"/>
        <v>0</v>
      </c>
      <c r="Q118" s="201">
        <v>0</v>
      </c>
      <c r="R118" s="201">
        <f t="shared" si="12"/>
        <v>0</v>
      </c>
      <c r="S118" s="201">
        <v>0</v>
      </c>
      <c r="T118" s="202">
        <f t="shared" si="13"/>
        <v>0</v>
      </c>
      <c r="AR118" s="24" t="s">
        <v>242</v>
      </c>
      <c r="AT118" s="24" t="s">
        <v>146</v>
      </c>
      <c r="AU118" s="24" t="s">
        <v>152</v>
      </c>
      <c r="AY118" s="24" t="s">
        <v>144</v>
      </c>
      <c r="BE118" s="203">
        <f t="shared" si="14"/>
        <v>0</v>
      </c>
      <c r="BF118" s="203">
        <f t="shared" si="15"/>
        <v>0</v>
      </c>
      <c r="BG118" s="203">
        <f t="shared" si="16"/>
        <v>0</v>
      </c>
      <c r="BH118" s="203">
        <f t="shared" si="17"/>
        <v>0</v>
      </c>
      <c r="BI118" s="203">
        <f t="shared" si="18"/>
        <v>0</v>
      </c>
      <c r="BJ118" s="24" t="s">
        <v>152</v>
      </c>
      <c r="BK118" s="203">
        <f t="shared" si="19"/>
        <v>0</v>
      </c>
      <c r="BL118" s="24" t="s">
        <v>242</v>
      </c>
      <c r="BM118" s="24" t="s">
        <v>1522</v>
      </c>
    </row>
    <row r="119" spans="2:65" s="1" customFormat="1" ht="16.5" customHeight="1">
      <c r="B119" s="41"/>
      <c r="C119" s="192" t="s">
        <v>859</v>
      </c>
      <c r="D119" s="192" t="s">
        <v>146</v>
      </c>
      <c r="E119" s="193" t="s">
        <v>1523</v>
      </c>
      <c r="F119" s="194" t="s">
        <v>1521</v>
      </c>
      <c r="G119" s="195" t="s">
        <v>176</v>
      </c>
      <c r="H119" s="196">
        <v>20</v>
      </c>
      <c r="I119" s="197"/>
      <c r="J119" s="198">
        <f t="shared" si="10"/>
        <v>0</v>
      </c>
      <c r="K119" s="194" t="s">
        <v>21</v>
      </c>
      <c r="L119" s="61"/>
      <c r="M119" s="199" t="s">
        <v>21</v>
      </c>
      <c r="N119" s="200" t="s">
        <v>44</v>
      </c>
      <c r="O119" s="42"/>
      <c r="P119" s="201">
        <f t="shared" si="11"/>
        <v>0</v>
      </c>
      <c r="Q119" s="201">
        <v>0</v>
      </c>
      <c r="R119" s="201">
        <f t="shared" si="12"/>
        <v>0</v>
      </c>
      <c r="S119" s="201">
        <v>0</v>
      </c>
      <c r="T119" s="202">
        <f t="shared" si="13"/>
        <v>0</v>
      </c>
      <c r="AR119" s="24" t="s">
        <v>242</v>
      </c>
      <c r="AT119" s="24" t="s">
        <v>146</v>
      </c>
      <c r="AU119" s="24" t="s">
        <v>152</v>
      </c>
      <c r="AY119" s="24" t="s">
        <v>144</v>
      </c>
      <c r="BE119" s="203">
        <f t="shared" si="14"/>
        <v>0</v>
      </c>
      <c r="BF119" s="203">
        <f t="shared" si="15"/>
        <v>0</v>
      </c>
      <c r="BG119" s="203">
        <f t="shared" si="16"/>
        <v>0</v>
      </c>
      <c r="BH119" s="203">
        <f t="shared" si="17"/>
        <v>0</v>
      </c>
      <c r="BI119" s="203">
        <f t="shared" si="18"/>
        <v>0</v>
      </c>
      <c r="BJ119" s="24" t="s">
        <v>152</v>
      </c>
      <c r="BK119" s="203">
        <f t="shared" si="19"/>
        <v>0</v>
      </c>
      <c r="BL119" s="24" t="s">
        <v>242</v>
      </c>
      <c r="BM119" s="24" t="s">
        <v>1524</v>
      </c>
    </row>
    <row r="120" spans="2:65" s="1" customFormat="1" ht="16.5" customHeight="1">
      <c r="B120" s="41"/>
      <c r="C120" s="192" t="s">
        <v>863</v>
      </c>
      <c r="D120" s="192" t="s">
        <v>146</v>
      </c>
      <c r="E120" s="193" t="s">
        <v>1525</v>
      </c>
      <c r="F120" s="194" t="s">
        <v>1526</v>
      </c>
      <c r="G120" s="195" t="s">
        <v>176</v>
      </c>
      <c r="H120" s="196">
        <v>30</v>
      </c>
      <c r="I120" s="197"/>
      <c r="J120" s="198">
        <f t="shared" si="10"/>
        <v>0</v>
      </c>
      <c r="K120" s="194" t="s">
        <v>21</v>
      </c>
      <c r="L120" s="61"/>
      <c r="M120" s="199" t="s">
        <v>21</v>
      </c>
      <c r="N120" s="200" t="s">
        <v>44</v>
      </c>
      <c r="O120" s="42"/>
      <c r="P120" s="201">
        <f t="shared" si="11"/>
        <v>0</v>
      </c>
      <c r="Q120" s="201">
        <v>0</v>
      </c>
      <c r="R120" s="201">
        <f t="shared" si="12"/>
        <v>0</v>
      </c>
      <c r="S120" s="201">
        <v>0</v>
      </c>
      <c r="T120" s="202">
        <f t="shared" si="13"/>
        <v>0</v>
      </c>
      <c r="AR120" s="24" t="s">
        <v>242</v>
      </c>
      <c r="AT120" s="24" t="s">
        <v>146</v>
      </c>
      <c r="AU120" s="24" t="s">
        <v>152</v>
      </c>
      <c r="AY120" s="24" t="s">
        <v>144</v>
      </c>
      <c r="BE120" s="203">
        <f t="shared" si="14"/>
        <v>0</v>
      </c>
      <c r="BF120" s="203">
        <f t="shared" si="15"/>
        <v>0</v>
      </c>
      <c r="BG120" s="203">
        <f t="shared" si="16"/>
        <v>0</v>
      </c>
      <c r="BH120" s="203">
        <f t="shared" si="17"/>
        <v>0</v>
      </c>
      <c r="BI120" s="203">
        <f t="shared" si="18"/>
        <v>0</v>
      </c>
      <c r="BJ120" s="24" t="s">
        <v>152</v>
      </c>
      <c r="BK120" s="203">
        <f t="shared" si="19"/>
        <v>0</v>
      </c>
      <c r="BL120" s="24" t="s">
        <v>242</v>
      </c>
      <c r="BM120" s="24" t="s">
        <v>1527</v>
      </c>
    </row>
    <row r="121" spans="2:65" s="1" customFormat="1" ht="16.5" customHeight="1">
      <c r="B121" s="41"/>
      <c r="C121" s="192" t="s">
        <v>872</v>
      </c>
      <c r="D121" s="192" t="s">
        <v>146</v>
      </c>
      <c r="E121" s="193" t="s">
        <v>1528</v>
      </c>
      <c r="F121" s="194" t="s">
        <v>1529</v>
      </c>
      <c r="G121" s="195" t="s">
        <v>176</v>
      </c>
      <c r="H121" s="196">
        <v>20</v>
      </c>
      <c r="I121" s="197"/>
      <c r="J121" s="198">
        <f t="shared" si="10"/>
        <v>0</v>
      </c>
      <c r="K121" s="194" t="s">
        <v>21</v>
      </c>
      <c r="L121" s="61"/>
      <c r="M121" s="199" t="s">
        <v>21</v>
      </c>
      <c r="N121" s="200" t="s">
        <v>44</v>
      </c>
      <c r="O121" s="42"/>
      <c r="P121" s="201">
        <f t="shared" si="11"/>
        <v>0</v>
      </c>
      <c r="Q121" s="201">
        <v>0</v>
      </c>
      <c r="R121" s="201">
        <f t="shared" si="12"/>
        <v>0</v>
      </c>
      <c r="S121" s="201">
        <v>0</v>
      </c>
      <c r="T121" s="202">
        <f t="shared" si="13"/>
        <v>0</v>
      </c>
      <c r="AR121" s="24" t="s">
        <v>242</v>
      </c>
      <c r="AT121" s="24" t="s">
        <v>146</v>
      </c>
      <c r="AU121" s="24" t="s">
        <v>152</v>
      </c>
      <c r="AY121" s="24" t="s">
        <v>144</v>
      </c>
      <c r="BE121" s="203">
        <f t="shared" si="14"/>
        <v>0</v>
      </c>
      <c r="BF121" s="203">
        <f t="shared" si="15"/>
        <v>0</v>
      </c>
      <c r="BG121" s="203">
        <f t="shared" si="16"/>
        <v>0</v>
      </c>
      <c r="BH121" s="203">
        <f t="shared" si="17"/>
        <v>0</v>
      </c>
      <c r="BI121" s="203">
        <f t="shared" si="18"/>
        <v>0</v>
      </c>
      <c r="BJ121" s="24" t="s">
        <v>152</v>
      </c>
      <c r="BK121" s="203">
        <f t="shared" si="19"/>
        <v>0</v>
      </c>
      <c r="BL121" s="24" t="s">
        <v>242</v>
      </c>
      <c r="BM121" s="24" t="s">
        <v>1530</v>
      </c>
    </row>
    <row r="122" spans="2:65" s="1" customFormat="1" ht="16.5" customHeight="1">
      <c r="B122" s="41"/>
      <c r="C122" s="192" t="s">
        <v>246</v>
      </c>
      <c r="D122" s="192" t="s">
        <v>146</v>
      </c>
      <c r="E122" s="193" t="s">
        <v>1531</v>
      </c>
      <c r="F122" s="194" t="s">
        <v>1532</v>
      </c>
      <c r="G122" s="195" t="s">
        <v>176</v>
      </c>
      <c r="H122" s="196">
        <v>38</v>
      </c>
      <c r="I122" s="197"/>
      <c r="J122" s="198">
        <f t="shared" si="10"/>
        <v>0</v>
      </c>
      <c r="K122" s="194" t="s">
        <v>150</v>
      </c>
      <c r="L122" s="61"/>
      <c r="M122" s="199" t="s">
        <v>21</v>
      </c>
      <c r="N122" s="200" t="s">
        <v>44</v>
      </c>
      <c r="O122" s="42"/>
      <c r="P122" s="201">
        <f t="shared" si="11"/>
        <v>0</v>
      </c>
      <c r="Q122" s="201">
        <v>0</v>
      </c>
      <c r="R122" s="201">
        <f t="shared" si="12"/>
        <v>0</v>
      </c>
      <c r="S122" s="201">
        <v>0</v>
      </c>
      <c r="T122" s="202">
        <f t="shared" si="13"/>
        <v>0</v>
      </c>
      <c r="AR122" s="24" t="s">
        <v>242</v>
      </c>
      <c r="AT122" s="24" t="s">
        <v>146</v>
      </c>
      <c r="AU122" s="24" t="s">
        <v>152</v>
      </c>
      <c r="AY122" s="24" t="s">
        <v>144</v>
      </c>
      <c r="BE122" s="203">
        <f t="shared" si="14"/>
        <v>0</v>
      </c>
      <c r="BF122" s="203">
        <f t="shared" si="15"/>
        <v>0</v>
      </c>
      <c r="BG122" s="203">
        <f t="shared" si="16"/>
        <v>0</v>
      </c>
      <c r="BH122" s="203">
        <f t="shared" si="17"/>
        <v>0</v>
      </c>
      <c r="BI122" s="203">
        <f t="shared" si="18"/>
        <v>0</v>
      </c>
      <c r="BJ122" s="24" t="s">
        <v>152</v>
      </c>
      <c r="BK122" s="203">
        <f t="shared" si="19"/>
        <v>0</v>
      </c>
      <c r="BL122" s="24" t="s">
        <v>242</v>
      </c>
      <c r="BM122" s="24" t="s">
        <v>1533</v>
      </c>
    </row>
    <row r="123" spans="2:65" s="1" customFormat="1" ht="16.5" customHeight="1">
      <c r="B123" s="41"/>
      <c r="C123" s="192" t="s">
        <v>250</v>
      </c>
      <c r="D123" s="192" t="s">
        <v>146</v>
      </c>
      <c r="E123" s="193" t="s">
        <v>1534</v>
      </c>
      <c r="F123" s="194" t="s">
        <v>1535</v>
      </c>
      <c r="G123" s="195" t="s">
        <v>149</v>
      </c>
      <c r="H123" s="196">
        <v>5</v>
      </c>
      <c r="I123" s="197"/>
      <c r="J123" s="198">
        <f t="shared" si="10"/>
        <v>0</v>
      </c>
      <c r="K123" s="194" t="s">
        <v>150</v>
      </c>
      <c r="L123" s="61"/>
      <c r="M123" s="199" t="s">
        <v>21</v>
      </c>
      <c r="N123" s="200" t="s">
        <v>44</v>
      </c>
      <c r="O123" s="42"/>
      <c r="P123" s="201">
        <f t="shared" si="11"/>
        <v>0</v>
      </c>
      <c r="Q123" s="201">
        <v>0</v>
      </c>
      <c r="R123" s="201">
        <f t="shared" si="12"/>
        <v>0</v>
      </c>
      <c r="S123" s="201">
        <v>0</v>
      </c>
      <c r="T123" s="202">
        <f t="shared" si="13"/>
        <v>0</v>
      </c>
      <c r="AR123" s="24" t="s">
        <v>242</v>
      </c>
      <c r="AT123" s="24" t="s">
        <v>146</v>
      </c>
      <c r="AU123" s="24" t="s">
        <v>152</v>
      </c>
      <c r="AY123" s="24" t="s">
        <v>144</v>
      </c>
      <c r="BE123" s="203">
        <f t="shared" si="14"/>
        <v>0</v>
      </c>
      <c r="BF123" s="203">
        <f t="shared" si="15"/>
        <v>0</v>
      </c>
      <c r="BG123" s="203">
        <f t="shared" si="16"/>
        <v>0</v>
      </c>
      <c r="BH123" s="203">
        <f t="shared" si="17"/>
        <v>0</v>
      </c>
      <c r="BI123" s="203">
        <f t="shared" si="18"/>
        <v>0</v>
      </c>
      <c r="BJ123" s="24" t="s">
        <v>152</v>
      </c>
      <c r="BK123" s="203">
        <f t="shared" si="19"/>
        <v>0</v>
      </c>
      <c r="BL123" s="24" t="s">
        <v>242</v>
      </c>
      <c r="BM123" s="24" t="s">
        <v>1536</v>
      </c>
    </row>
    <row r="124" spans="2:65" s="1" customFormat="1" ht="16.5" customHeight="1">
      <c r="B124" s="41"/>
      <c r="C124" s="192" t="s">
        <v>878</v>
      </c>
      <c r="D124" s="192" t="s">
        <v>146</v>
      </c>
      <c r="E124" s="193" t="s">
        <v>1537</v>
      </c>
      <c r="F124" s="194" t="s">
        <v>1538</v>
      </c>
      <c r="G124" s="195" t="s">
        <v>149</v>
      </c>
      <c r="H124" s="196">
        <v>8</v>
      </c>
      <c r="I124" s="197"/>
      <c r="J124" s="198">
        <f t="shared" si="10"/>
        <v>0</v>
      </c>
      <c r="K124" s="194" t="s">
        <v>150</v>
      </c>
      <c r="L124" s="61"/>
      <c r="M124" s="199" t="s">
        <v>21</v>
      </c>
      <c r="N124" s="200" t="s">
        <v>44</v>
      </c>
      <c r="O124" s="42"/>
      <c r="P124" s="201">
        <f t="shared" si="11"/>
        <v>0</v>
      </c>
      <c r="Q124" s="201">
        <v>0</v>
      </c>
      <c r="R124" s="201">
        <f t="shared" si="12"/>
        <v>0</v>
      </c>
      <c r="S124" s="201">
        <v>0</v>
      </c>
      <c r="T124" s="202">
        <f t="shared" si="13"/>
        <v>0</v>
      </c>
      <c r="AR124" s="24" t="s">
        <v>242</v>
      </c>
      <c r="AT124" s="24" t="s">
        <v>146</v>
      </c>
      <c r="AU124" s="24" t="s">
        <v>152</v>
      </c>
      <c r="AY124" s="24" t="s">
        <v>144</v>
      </c>
      <c r="BE124" s="203">
        <f t="shared" si="14"/>
        <v>0</v>
      </c>
      <c r="BF124" s="203">
        <f t="shared" si="15"/>
        <v>0</v>
      </c>
      <c r="BG124" s="203">
        <f t="shared" si="16"/>
        <v>0</v>
      </c>
      <c r="BH124" s="203">
        <f t="shared" si="17"/>
        <v>0</v>
      </c>
      <c r="BI124" s="203">
        <f t="shared" si="18"/>
        <v>0</v>
      </c>
      <c r="BJ124" s="24" t="s">
        <v>152</v>
      </c>
      <c r="BK124" s="203">
        <f t="shared" si="19"/>
        <v>0</v>
      </c>
      <c r="BL124" s="24" t="s">
        <v>242</v>
      </c>
      <c r="BM124" s="24" t="s">
        <v>1539</v>
      </c>
    </row>
    <row r="125" spans="2:65" s="1" customFormat="1" ht="16.5" customHeight="1">
      <c r="B125" s="41"/>
      <c r="C125" s="192" t="s">
        <v>884</v>
      </c>
      <c r="D125" s="192" t="s">
        <v>146</v>
      </c>
      <c r="E125" s="193" t="s">
        <v>1540</v>
      </c>
      <c r="F125" s="194" t="s">
        <v>1541</v>
      </c>
      <c r="G125" s="195" t="s">
        <v>149</v>
      </c>
      <c r="H125" s="196">
        <v>2</v>
      </c>
      <c r="I125" s="197"/>
      <c r="J125" s="198">
        <f t="shared" si="10"/>
        <v>0</v>
      </c>
      <c r="K125" s="194" t="s">
        <v>21</v>
      </c>
      <c r="L125" s="61"/>
      <c r="M125" s="199" t="s">
        <v>21</v>
      </c>
      <c r="N125" s="200" t="s">
        <v>44</v>
      </c>
      <c r="O125" s="42"/>
      <c r="P125" s="201">
        <f t="shared" si="11"/>
        <v>0</v>
      </c>
      <c r="Q125" s="201">
        <v>0</v>
      </c>
      <c r="R125" s="201">
        <f t="shared" si="12"/>
        <v>0</v>
      </c>
      <c r="S125" s="201">
        <v>0</v>
      </c>
      <c r="T125" s="202">
        <f t="shared" si="13"/>
        <v>0</v>
      </c>
      <c r="AR125" s="24" t="s">
        <v>242</v>
      </c>
      <c r="AT125" s="24" t="s">
        <v>146</v>
      </c>
      <c r="AU125" s="24" t="s">
        <v>152</v>
      </c>
      <c r="AY125" s="24" t="s">
        <v>144</v>
      </c>
      <c r="BE125" s="203">
        <f t="shared" si="14"/>
        <v>0</v>
      </c>
      <c r="BF125" s="203">
        <f t="shared" si="15"/>
        <v>0</v>
      </c>
      <c r="BG125" s="203">
        <f t="shared" si="16"/>
        <v>0</v>
      </c>
      <c r="BH125" s="203">
        <f t="shared" si="17"/>
        <v>0</v>
      </c>
      <c r="BI125" s="203">
        <f t="shared" si="18"/>
        <v>0</v>
      </c>
      <c r="BJ125" s="24" t="s">
        <v>152</v>
      </c>
      <c r="BK125" s="203">
        <f t="shared" si="19"/>
        <v>0</v>
      </c>
      <c r="BL125" s="24" t="s">
        <v>242</v>
      </c>
      <c r="BM125" s="24" t="s">
        <v>1542</v>
      </c>
    </row>
    <row r="126" spans="2:65" s="1" customFormat="1" ht="16.5" customHeight="1">
      <c r="B126" s="41"/>
      <c r="C126" s="192" t="s">
        <v>889</v>
      </c>
      <c r="D126" s="192" t="s">
        <v>146</v>
      </c>
      <c r="E126" s="193" t="s">
        <v>1543</v>
      </c>
      <c r="F126" s="194" t="s">
        <v>1544</v>
      </c>
      <c r="G126" s="195" t="s">
        <v>149</v>
      </c>
      <c r="H126" s="196">
        <v>4</v>
      </c>
      <c r="I126" s="197"/>
      <c r="J126" s="198">
        <f t="shared" si="10"/>
        <v>0</v>
      </c>
      <c r="K126" s="194" t="s">
        <v>21</v>
      </c>
      <c r="L126" s="61"/>
      <c r="M126" s="199" t="s">
        <v>21</v>
      </c>
      <c r="N126" s="200" t="s">
        <v>44</v>
      </c>
      <c r="O126" s="42"/>
      <c r="P126" s="201">
        <f t="shared" si="11"/>
        <v>0</v>
      </c>
      <c r="Q126" s="201">
        <v>0</v>
      </c>
      <c r="R126" s="201">
        <f t="shared" si="12"/>
        <v>0</v>
      </c>
      <c r="S126" s="201">
        <v>0</v>
      </c>
      <c r="T126" s="202">
        <f t="shared" si="13"/>
        <v>0</v>
      </c>
      <c r="AR126" s="24" t="s">
        <v>242</v>
      </c>
      <c r="AT126" s="24" t="s">
        <v>146</v>
      </c>
      <c r="AU126" s="24" t="s">
        <v>152</v>
      </c>
      <c r="AY126" s="24" t="s">
        <v>144</v>
      </c>
      <c r="BE126" s="203">
        <f t="shared" si="14"/>
        <v>0</v>
      </c>
      <c r="BF126" s="203">
        <f t="shared" si="15"/>
        <v>0</v>
      </c>
      <c r="BG126" s="203">
        <f t="shared" si="16"/>
        <v>0</v>
      </c>
      <c r="BH126" s="203">
        <f t="shared" si="17"/>
        <v>0</v>
      </c>
      <c r="BI126" s="203">
        <f t="shared" si="18"/>
        <v>0</v>
      </c>
      <c r="BJ126" s="24" t="s">
        <v>152</v>
      </c>
      <c r="BK126" s="203">
        <f t="shared" si="19"/>
        <v>0</v>
      </c>
      <c r="BL126" s="24" t="s">
        <v>242</v>
      </c>
      <c r="BM126" s="24" t="s">
        <v>1545</v>
      </c>
    </row>
    <row r="127" spans="2:65" s="1" customFormat="1" ht="16.5" customHeight="1">
      <c r="B127" s="41"/>
      <c r="C127" s="192" t="s">
        <v>895</v>
      </c>
      <c r="D127" s="192" t="s">
        <v>146</v>
      </c>
      <c r="E127" s="193" t="s">
        <v>1546</v>
      </c>
      <c r="F127" s="194" t="s">
        <v>1547</v>
      </c>
      <c r="G127" s="195" t="s">
        <v>149</v>
      </c>
      <c r="H127" s="196">
        <v>2</v>
      </c>
      <c r="I127" s="197"/>
      <c r="J127" s="198">
        <f t="shared" si="10"/>
        <v>0</v>
      </c>
      <c r="K127" s="194" t="s">
        <v>21</v>
      </c>
      <c r="L127" s="61"/>
      <c r="M127" s="199" t="s">
        <v>21</v>
      </c>
      <c r="N127" s="200" t="s">
        <v>44</v>
      </c>
      <c r="O127" s="42"/>
      <c r="P127" s="201">
        <f t="shared" si="11"/>
        <v>0</v>
      </c>
      <c r="Q127" s="201">
        <v>0</v>
      </c>
      <c r="R127" s="201">
        <f t="shared" si="12"/>
        <v>0</v>
      </c>
      <c r="S127" s="201">
        <v>0</v>
      </c>
      <c r="T127" s="202">
        <f t="shared" si="13"/>
        <v>0</v>
      </c>
      <c r="AR127" s="24" t="s">
        <v>242</v>
      </c>
      <c r="AT127" s="24" t="s">
        <v>146</v>
      </c>
      <c r="AU127" s="24" t="s">
        <v>152</v>
      </c>
      <c r="AY127" s="24" t="s">
        <v>144</v>
      </c>
      <c r="BE127" s="203">
        <f t="shared" si="14"/>
        <v>0</v>
      </c>
      <c r="BF127" s="203">
        <f t="shared" si="15"/>
        <v>0</v>
      </c>
      <c r="BG127" s="203">
        <f t="shared" si="16"/>
        <v>0</v>
      </c>
      <c r="BH127" s="203">
        <f t="shared" si="17"/>
        <v>0</v>
      </c>
      <c r="BI127" s="203">
        <f t="shared" si="18"/>
        <v>0</v>
      </c>
      <c r="BJ127" s="24" t="s">
        <v>152</v>
      </c>
      <c r="BK127" s="203">
        <f t="shared" si="19"/>
        <v>0</v>
      </c>
      <c r="BL127" s="24" t="s">
        <v>242</v>
      </c>
      <c r="BM127" s="24" t="s">
        <v>1548</v>
      </c>
    </row>
    <row r="128" spans="2:65" s="1" customFormat="1" ht="16.5" customHeight="1">
      <c r="B128" s="41"/>
      <c r="C128" s="192" t="s">
        <v>900</v>
      </c>
      <c r="D128" s="192" t="s">
        <v>146</v>
      </c>
      <c r="E128" s="193" t="s">
        <v>1549</v>
      </c>
      <c r="F128" s="194" t="s">
        <v>1550</v>
      </c>
      <c r="G128" s="195" t="s">
        <v>149</v>
      </c>
      <c r="H128" s="196">
        <v>2</v>
      </c>
      <c r="I128" s="197"/>
      <c r="J128" s="198">
        <f t="shared" si="10"/>
        <v>0</v>
      </c>
      <c r="K128" s="194" t="s">
        <v>21</v>
      </c>
      <c r="L128" s="61"/>
      <c r="M128" s="199" t="s">
        <v>21</v>
      </c>
      <c r="N128" s="200" t="s">
        <v>44</v>
      </c>
      <c r="O128" s="42"/>
      <c r="P128" s="201">
        <f t="shared" si="11"/>
        <v>0</v>
      </c>
      <c r="Q128" s="201">
        <v>0</v>
      </c>
      <c r="R128" s="201">
        <f t="shared" si="12"/>
        <v>0</v>
      </c>
      <c r="S128" s="201">
        <v>0</v>
      </c>
      <c r="T128" s="202">
        <f t="shared" si="13"/>
        <v>0</v>
      </c>
      <c r="AR128" s="24" t="s">
        <v>242</v>
      </c>
      <c r="AT128" s="24" t="s">
        <v>146</v>
      </c>
      <c r="AU128" s="24" t="s">
        <v>152</v>
      </c>
      <c r="AY128" s="24" t="s">
        <v>144</v>
      </c>
      <c r="BE128" s="203">
        <f t="shared" si="14"/>
        <v>0</v>
      </c>
      <c r="BF128" s="203">
        <f t="shared" si="15"/>
        <v>0</v>
      </c>
      <c r="BG128" s="203">
        <f t="shared" si="16"/>
        <v>0</v>
      </c>
      <c r="BH128" s="203">
        <f t="shared" si="17"/>
        <v>0</v>
      </c>
      <c r="BI128" s="203">
        <f t="shared" si="18"/>
        <v>0</v>
      </c>
      <c r="BJ128" s="24" t="s">
        <v>152</v>
      </c>
      <c r="BK128" s="203">
        <f t="shared" si="19"/>
        <v>0</v>
      </c>
      <c r="BL128" s="24" t="s">
        <v>242</v>
      </c>
      <c r="BM128" s="24" t="s">
        <v>1551</v>
      </c>
    </row>
    <row r="129" spans="2:65" s="1" customFormat="1" ht="16.5" customHeight="1">
      <c r="B129" s="41"/>
      <c r="C129" s="192" t="s">
        <v>260</v>
      </c>
      <c r="D129" s="192" t="s">
        <v>146</v>
      </c>
      <c r="E129" s="193" t="s">
        <v>1552</v>
      </c>
      <c r="F129" s="194" t="s">
        <v>1553</v>
      </c>
      <c r="G129" s="195" t="s">
        <v>176</v>
      </c>
      <c r="H129" s="196">
        <v>5</v>
      </c>
      <c r="I129" s="197"/>
      <c r="J129" s="198">
        <f t="shared" si="10"/>
        <v>0</v>
      </c>
      <c r="K129" s="194" t="s">
        <v>150</v>
      </c>
      <c r="L129" s="61"/>
      <c r="M129" s="199" t="s">
        <v>21</v>
      </c>
      <c r="N129" s="200" t="s">
        <v>44</v>
      </c>
      <c r="O129" s="42"/>
      <c r="P129" s="201">
        <f t="shared" si="11"/>
        <v>0</v>
      </c>
      <c r="Q129" s="201">
        <v>0</v>
      </c>
      <c r="R129" s="201">
        <f t="shared" si="12"/>
        <v>0</v>
      </c>
      <c r="S129" s="201">
        <v>0</v>
      </c>
      <c r="T129" s="202">
        <f t="shared" si="13"/>
        <v>0</v>
      </c>
      <c r="AR129" s="24" t="s">
        <v>242</v>
      </c>
      <c r="AT129" s="24" t="s">
        <v>146</v>
      </c>
      <c r="AU129" s="24" t="s">
        <v>152</v>
      </c>
      <c r="AY129" s="24" t="s">
        <v>144</v>
      </c>
      <c r="BE129" s="203">
        <f t="shared" si="14"/>
        <v>0</v>
      </c>
      <c r="BF129" s="203">
        <f t="shared" si="15"/>
        <v>0</v>
      </c>
      <c r="BG129" s="203">
        <f t="shared" si="16"/>
        <v>0</v>
      </c>
      <c r="BH129" s="203">
        <f t="shared" si="17"/>
        <v>0</v>
      </c>
      <c r="BI129" s="203">
        <f t="shared" si="18"/>
        <v>0</v>
      </c>
      <c r="BJ129" s="24" t="s">
        <v>152</v>
      </c>
      <c r="BK129" s="203">
        <f t="shared" si="19"/>
        <v>0</v>
      </c>
      <c r="BL129" s="24" t="s">
        <v>242</v>
      </c>
      <c r="BM129" s="24" t="s">
        <v>1554</v>
      </c>
    </row>
    <row r="130" spans="2:65" s="1" customFormat="1" ht="16.5" customHeight="1">
      <c r="B130" s="41"/>
      <c r="C130" s="192" t="s">
        <v>265</v>
      </c>
      <c r="D130" s="192" t="s">
        <v>146</v>
      </c>
      <c r="E130" s="193" t="s">
        <v>1555</v>
      </c>
      <c r="F130" s="194" t="s">
        <v>1556</v>
      </c>
      <c r="G130" s="195" t="s">
        <v>149</v>
      </c>
      <c r="H130" s="196">
        <v>1</v>
      </c>
      <c r="I130" s="197"/>
      <c r="J130" s="198">
        <f t="shared" si="10"/>
        <v>0</v>
      </c>
      <c r="K130" s="194" t="s">
        <v>150</v>
      </c>
      <c r="L130" s="61"/>
      <c r="M130" s="199" t="s">
        <v>21</v>
      </c>
      <c r="N130" s="200" t="s">
        <v>44</v>
      </c>
      <c r="O130" s="42"/>
      <c r="P130" s="201">
        <f t="shared" si="11"/>
        <v>0</v>
      </c>
      <c r="Q130" s="201">
        <v>0</v>
      </c>
      <c r="R130" s="201">
        <f t="shared" si="12"/>
        <v>0</v>
      </c>
      <c r="S130" s="201">
        <v>0</v>
      </c>
      <c r="T130" s="202">
        <f t="shared" si="13"/>
        <v>0</v>
      </c>
      <c r="AR130" s="24" t="s">
        <v>242</v>
      </c>
      <c r="AT130" s="24" t="s">
        <v>146</v>
      </c>
      <c r="AU130" s="24" t="s">
        <v>152</v>
      </c>
      <c r="AY130" s="24" t="s">
        <v>144</v>
      </c>
      <c r="BE130" s="203">
        <f t="shared" si="14"/>
        <v>0</v>
      </c>
      <c r="BF130" s="203">
        <f t="shared" si="15"/>
        <v>0</v>
      </c>
      <c r="BG130" s="203">
        <f t="shared" si="16"/>
        <v>0</v>
      </c>
      <c r="BH130" s="203">
        <f t="shared" si="17"/>
        <v>0</v>
      </c>
      <c r="BI130" s="203">
        <f t="shared" si="18"/>
        <v>0</v>
      </c>
      <c r="BJ130" s="24" t="s">
        <v>152</v>
      </c>
      <c r="BK130" s="203">
        <f t="shared" si="19"/>
        <v>0</v>
      </c>
      <c r="BL130" s="24" t="s">
        <v>242</v>
      </c>
      <c r="BM130" s="24" t="s">
        <v>1557</v>
      </c>
    </row>
    <row r="131" spans="2:65" s="1" customFormat="1" ht="16.5" customHeight="1">
      <c r="B131" s="41"/>
      <c r="C131" s="192" t="s">
        <v>9</v>
      </c>
      <c r="D131" s="192" t="s">
        <v>146</v>
      </c>
      <c r="E131" s="193" t="s">
        <v>1558</v>
      </c>
      <c r="F131" s="194" t="s">
        <v>1559</v>
      </c>
      <c r="G131" s="195" t="s">
        <v>149</v>
      </c>
      <c r="H131" s="196">
        <v>2</v>
      </c>
      <c r="I131" s="197"/>
      <c r="J131" s="198">
        <f t="shared" si="10"/>
        <v>0</v>
      </c>
      <c r="K131" s="194" t="s">
        <v>150</v>
      </c>
      <c r="L131" s="61"/>
      <c r="M131" s="199" t="s">
        <v>21</v>
      </c>
      <c r="N131" s="200" t="s">
        <v>44</v>
      </c>
      <c r="O131" s="42"/>
      <c r="P131" s="201">
        <f t="shared" si="11"/>
        <v>0</v>
      </c>
      <c r="Q131" s="201">
        <v>0</v>
      </c>
      <c r="R131" s="201">
        <f t="shared" si="12"/>
        <v>0</v>
      </c>
      <c r="S131" s="201">
        <v>0</v>
      </c>
      <c r="T131" s="202">
        <f t="shared" si="13"/>
        <v>0</v>
      </c>
      <c r="AR131" s="24" t="s">
        <v>242</v>
      </c>
      <c r="AT131" s="24" t="s">
        <v>146</v>
      </c>
      <c r="AU131" s="24" t="s">
        <v>152</v>
      </c>
      <c r="AY131" s="24" t="s">
        <v>144</v>
      </c>
      <c r="BE131" s="203">
        <f t="shared" si="14"/>
        <v>0</v>
      </c>
      <c r="BF131" s="203">
        <f t="shared" si="15"/>
        <v>0</v>
      </c>
      <c r="BG131" s="203">
        <f t="shared" si="16"/>
        <v>0</v>
      </c>
      <c r="BH131" s="203">
        <f t="shared" si="17"/>
        <v>0</v>
      </c>
      <c r="BI131" s="203">
        <f t="shared" si="18"/>
        <v>0</v>
      </c>
      <c r="BJ131" s="24" t="s">
        <v>152</v>
      </c>
      <c r="BK131" s="203">
        <f t="shared" si="19"/>
        <v>0</v>
      </c>
      <c r="BL131" s="24" t="s">
        <v>242</v>
      </c>
      <c r="BM131" s="24" t="s">
        <v>1560</v>
      </c>
    </row>
    <row r="132" spans="2:65" s="1" customFormat="1" ht="16.5" customHeight="1">
      <c r="B132" s="41"/>
      <c r="C132" s="192" t="s">
        <v>275</v>
      </c>
      <c r="D132" s="192" t="s">
        <v>146</v>
      </c>
      <c r="E132" s="193" t="s">
        <v>1561</v>
      </c>
      <c r="F132" s="194" t="s">
        <v>1562</v>
      </c>
      <c r="G132" s="195" t="s">
        <v>149</v>
      </c>
      <c r="H132" s="196">
        <v>1</v>
      </c>
      <c r="I132" s="197"/>
      <c r="J132" s="198">
        <f t="shared" si="10"/>
        <v>0</v>
      </c>
      <c r="K132" s="194" t="s">
        <v>150</v>
      </c>
      <c r="L132" s="61"/>
      <c r="M132" s="199" t="s">
        <v>21</v>
      </c>
      <c r="N132" s="200" t="s">
        <v>44</v>
      </c>
      <c r="O132" s="42"/>
      <c r="P132" s="201">
        <f t="shared" si="11"/>
        <v>0</v>
      </c>
      <c r="Q132" s="201">
        <v>0</v>
      </c>
      <c r="R132" s="201">
        <f t="shared" si="12"/>
        <v>0</v>
      </c>
      <c r="S132" s="201">
        <v>0</v>
      </c>
      <c r="T132" s="202">
        <f t="shared" si="13"/>
        <v>0</v>
      </c>
      <c r="AR132" s="24" t="s">
        <v>242</v>
      </c>
      <c r="AT132" s="24" t="s">
        <v>146</v>
      </c>
      <c r="AU132" s="24" t="s">
        <v>152</v>
      </c>
      <c r="AY132" s="24" t="s">
        <v>144</v>
      </c>
      <c r="BE132" s="203">
        <f t="shared" si="14"/>
        <v>0</v>
      </c>
      <c r="BF132" s="203">
        <f t="shared" si="15"/>
        <v>0</v>
      </c>
      <c r="BG132" s="203">
        <f t="shared" si="16"/>
        <v>0</v>
      </c>
      <c r="BH132" s="203">
        <f t="shared" si="17"/>
        <v>0</v>
      </c>
      <c r="BI132" s="203">
        <f t="shared" si="18"/>
        <v>0</v>
      </c>
      <c r="BJ132" s="24" t="s">
        <v>152</v>
      </c>
      <c r="BK132" s="203">
        <f t="shared" si="19"/>
        <v>0</v>
      </c>
      <c r="BL132" s="24" t="s">
        <v>242</v>
      </c>
      <c r="BM132" s="24" t="s">
        <v>1563</v>
      </c>
    </row>
    <row r="133" spans="2:65" s="1" customFormat="1" ht="16.5" customHeight="1">
      <c r="B133" s="41"/>
      <c r="C133" s="192" t="s">
        <v>282</v>
      </c>
      <c r="D133" s="192" t="s">
        <v>146</v>
      </c>
      <c r="E133" s="193" t="s">
        <v>1564</v>
      </c>
      <c r="F133" s="194" t="s">
        <v>1565</v>
      </c>
      <c r="G133" s="195" t="s">
        <v>149</v>
      </c>
      <c r="H133" s="196">
        <v>1</v>
      </c>
      <c r="I133" s="197"/>
      <c r="J133" s="198">
        <f t="shared" si="10"/>
        <v>0</v>
      </c>
      <c r="K133" s="194" t="s">
        <v>150</v>
      </c>
      <c r="L133" s="61"/>
      <c r="M133" s="199" t="s">
        <v>21</v>
      </c>
      <c r="N133" s="200" t="s">
        <v>44</v>
      </c>
      <c r="O133" s="42"/>
      <c r="P133" s="201">
        <f t="shared" si="11"/>
        <v>0</v>
      </c>
      <c r="Q133" s="201">
        <v>0</v>
      </c>
      <c r="R133" s="201">
        <f t="shared" si="12"/>
        <v>0</v>
      </c>
      <c r="S133" s="201">
        <v>0</v>
      </c>
      <c r="T133" s="202">
        <f t="shared" si="13"/>
        <v>0</v>
      </c>
      <c r="AR133" s="24" t="s">
        <v>242</v>
      </c>
      <c r="AT133" s="24" t="s">
        <v>146</v>
      </c>
      <c r="AU133" s="24" t="s">
        <v>152</v>
      </c>
      <c r="AY133" s="24" t="s">
        <v>144</v>
      </c>
      <c r="BE133" s="203">
        <f t="shared" si="14"/>
        <v>0</v>
      </c>
      <c r="BF133" s="203">
        <f t="shared" si="15"/>
        <v>0</v>
      </c>
      <c r="BG133" s="203">
        <f t="shared" si="16"/>
        <v>0</v>
      </c>
      <c r="BH133" s="203">
        <f t="shared" si="17"/>
        <v>0</v>
      </c>
      <c r="BI133" s="203">
        <f t="shared" si="18"/>
        <v>0</v>
      </c>
      <c r="BJ133" s="24" t="s">
        <v>152</v>
      </c>
      <c r="BK133" s="203">
        <f t="shared" si="19"/>
        <v>0</v>
      </c>
      <c r="BL133" s="24" t="s">
        <v>242</v>
      </c>
      <c r="BM133" s="24" t="s">
        <v>1566</v>
      </c>
    </row>
    <row r="134" spans="2:65" s="1" customFormat="1" ht="16.5" customHeight="1">
      <c r="B134" s="41"/>
      <c r="C134" s="192" t="s">
        <v>289</v>
      </c>
      <c r="D134" s="192" t="s">
        <v>146</v>
      </c>
      <c r="E134" s="193" t="s">
        <v>1567</v>
      </c>
      <c r="F134" s="194" t="s">
        <v>1568</v>
      </c>
      <c r="G134" s="195" t="s">
        <v>1435</v>
      </c>
      <c r="H134" s="196">
        <v>8</v>
      </c>
      <c r="I134" s="197"/>
      <c r="J134" s="198">
        <f t="shared" si="10"/>
        <v>0</v>
      </c>
      <c r="K134" s="194" t="s">
        <v>21</v>
      </c>
      <c r="L134" s="61"/>
      <c r="M134" s="199" t="s">
        <v>21</v>
      </c>
      <c r="N134" s="200" t="s">
        <v>44</v>
      </c>
      <c r="O134" s="42"/>
      <c r="P134" s="201">
        <f t="shared" si="11"/>
        <v>0</v>
      </c>
      <c r="Q134" s="201">
        <v>0</v>
      </c>
      <c r="R134" s="201">
        <f t="shared" si="12"/>
        <v>0</v>
      </c>
      <c r="S134" s="201">
        <v>0</v>
      </c>
      <c r="T134" s="202">
        <f t="shared" si="13"/>
        <v>0</v>
      </c>
      <c r="AR134" s="24" t="s">
        <v>242</v>
      </c>
      <c r="AT134" s="24" t="s">
        <v>146</v>
      </c>
      <c r="AU134" s="24" t="s">
        <v>152</v>
      </c>
      <c r="AY134" s="24" t="s">
        <v>144</v>
      </c>
      <c r="BE134" s="203">
        <f t="shared" si="14"/>
        <v>0</v>
      </c>
      <c r="BF134" s="203">
        <f t="shared" si="15"/>
        <v>0</v>
      </c>
      <c r="BG134" s="203">
        <f t="shared" si="16"/>
        <v>0</v>
      </c>
      <c r="BH134" s="203">
        <f t="shared" si="17"/>
        <v>0</v>
      </c>
      <c r="BI134" s="203">
        <f t="shared" si="18"/>
        <v>0</v>
      </c>
      <c r="BJ134" s="24" t="s">
        <v>152</v>
      </c>
      <c r="BK134" s="203">
        <f t="shared" si="19"/>
        <v>0</v>
      </c>
      <c r="BL134" s="24" t="s">
        <v>242</v>
      </c>
      <c r="BM134" s="24" t="s">
        <v>1569</v>
      </c>
    </row>
    <row r="135" spans="2:65" s="1" customFormat="1" ht="16.5" customHeight="1">
      <c r="B135" s="41"/>
      <c r="C135" s="192" t="s">
        <v>298</v>
      </c>
      <c r="D135" s="192" t="s">
        <v>146</v>
      </c>
      <c r="E135" s="193" t="s">
        <v>1570</v>
      </c>
      <c r="F135" s="194" t="s">
        <v>1571</v>
      </c>
      <c r="G135" s="195" t="s">
        <v>149</v>
      </c>
      <c r="H135" s="196">
        <v>1</v>
      </c>
      <c r="I135" s="197"/>
      <c r="J135" s="198">
        <f t="shared" si="10"/>
        <v>0</v>
      </c>
      <c r="K135" s="194" t="s">
        <v>150</v>
      </c>
      <c r="L135" s="61"/>
      <c r="M135" s="199" t="s">
        <v>21</v>
      </c>
      <c r="N135" s="200" t="s">
        <v>44</v>
      </c>
      <c r="O135" s="42"/>
      <c r="P135" s="201">
        <f t="shared" si="11"/>
        <v>0</v>
      </c>
      <c r="Q135" s="201">
        <v>0</v>
      </c>
      <c r="R135" s="201">
        <f t="shared" si="12"/>
        <v>0</v>
      </c>
      <c r="S135" s="201">
        <v>0</v>
      </c>
      <c r="T135" s="202">
        <f t="shared" si="13"/>
        <v>0</v>
      </c>
      <c r="AR135" s="24" t="s">
        <v>242</v>
      </c>
      <c r="AT135" s="24" t="s">
        <v>146</v>
      </c>
      <c r="AU135" s="24" t="s">
        <v>152</v>
      </c>
      <c r="AY135" s="24" t="s">
        <v>144</v>
      </c>
      <c r="BE135" s="203">
        <f t="shared" si="14"/>
        <v>0</v>
      </c>
      <c r="BF135" s="203">
        <f t="shared" si="15"/>
        <v>0</v>
      </c>
      <c r="BG135" s="203">
        <f t="shared" si="16"/>
        <v>0</v>
      </c>
      <c r="BH135" s="203">
        <f t="shared" si="17"/>
        <v>0</v>
      </c>
      <c r="BI135" s="203">
        <f t="shared" si="18"/>
        <v>0</v>
      </c>
      <c r="BJ135" s="24" t="s">
        <v>152</v>
      </c>
      <c r="BK135" s="203">
        <f t="shared" si="19"/>
        <v>0</v>
      </c>
      <c r="BL135" s="24" t="s">
        <v>242</v>
      </c>
      <c r="BM135" s="24" t="s">
        <v>1572</v>
      </c>
    </row>
    <row r="136" spans="2:65" s="1" customFormat="1" ht="16.5" customHeight="1">
      <c r="B136" s="41"/>
      <c r="C136" s="192" t="s">
        <v>307</v>
      </c>
      <c r="D136" s="192" t="s">
        <v>146</v>
      </c>
      <c r="E136" s="193" t="s">
        <v>1573</v>
      </c>
      <c r="F136" s="194" t="s">
        <v>1574</v>
      </c>
      <c r="G136" s="195" t="s">
        <v>1435</v>
      </c>
      <c r="H136" s="196">
        <v>8</v>
      </c>
      <c r="I136" s="197"/>
      <c r="J136" s="198">
        <f t="shared" si="10"/>
        <v>0</v>
      </c>
      <c r="K136" s="194" t="s">
        <v>150</v>
      </c>
      <c r="L136" s="61"/>
      <c r="M136" s="199" t="s">
        <v>21</v>
      </c>
      <c r="N136" s="200" t="s">
        <v>44</v>
      </c>
      <c r="O136" s="42"/>
      <c r="P136" s="201">
        <f t="shared" si="11"/>
        <v>0</v>
      </c>
      <c r="Q136" s="201">
        <v>0</v>
      </c>
      <c r="R136" s="201">
        <f t="shared" si="12"/>
        <v>0</v>
      </c>
      <c r="S136" s="201">
        <v>0</v>
      </c>
      <c r="T136" s="202">
        <f t="shared" si="13"/>
        <v>0</v>
      </c>
      <c r="AR136" s="24" t="s">
        <v>242</v>
      </c>
      <c r="AT136" s="24" t="s">
        <v>146</v>
      </c>
      <c r="AU136" s="24" t="s">
        <v>152</v>
      </c>
      <c r="AY136" s="24" t="s">
        <v>144</v>
      </c>
      <c r="BE136" s="203">
        <f t="shared" si="14"/>
        <v>0</v>
      </c>
      <c r="BF136" s="203">
        <f t="shared" si="15"/>
        <v>0</v>
      </c>
      <c r="BG136" s="203">
        <f t="shared" si="16"/>
        <v>0</v>
      </c>
      <c r="BH136" s="203">
        <f t="shared" si="17"/>
        <v>0</v>
      </c>
      <c r="BI136" s="203">
        <f t="shared" si="18"/>
        <v>0</v>
      </c>
      <c r="BJ136" s="24" t="s">
        <v>152</v>
      </c>
      <c r="BK136" s="203">
        <f t="shared" si="19"/>
        <v>0</v>
      </c>
      <c r="BL136" s="24" t="s">
        <v>242</v>
      </c>
      <c r="BM136" s="24" t="s">
        <v>1575</v>
      </c>
    </row>
    <row r="137" spans="2:65" s="1" customFormat="1" ht="16.5" customHeight="1">
      <c r="B137" s="41"/>
      <c r="C137" s="192" t="s">
        <v>314</v>
      </c>
      <c r="D137" s="192" t="s">
        <v>146</v>
      </c>
      <c r="E137" s="193" t="s">
        <v>1576</v>
      </c>
      <c r="F137" s="194" t="s">
        <v>1577</v>
      </c>
      <c r="G137" s="195" t="s">
        <v>1435</v>
      </c>
      <c r="H137" s="196">
        <v>5</v>
      </c>
      <c r="I137" s="197"/>
      <c r="J137" s="198">
        <f t="shared" si="10"/>
        <v>0</v>
      </c>
      <c r="K137" s="194" t="s">
        <v>150</v>
      </c>
      <c r="L137" s="61"/>
      <c r="M137" s="199" t="s">
        <v>21</v>
      </c>
      <c r="N137" s="200" t="s">
        <v>44</v>
      </c>
      <c r="O137" s="42"/>
      <c r="P137" s="201">
        <f t="shared" si="11"/>
        <v>0</v>
      </c>
      <c r="Q137" s="201">
        <v>0</v>
      </c>
      <c r="R137" s="201">
        <f t="shared" si="12"/>
        <v>0</v>
      </c>
      <c r="S137" s="201">
        <v>0</v>
      </c>
      <c r="T137" s="202">
        <f t="shared" si="13"/>
        <v>0</v>
      </c>
      <c r="AR137" s="24" t="s">
        <v>242</v>
      </c>
      <c r="AT137" s="24" t="s">
        <v>146</v>
      </c>
      <c r="AU137" s="24" t="s">
        <v>152</v>
      </c>
      <c r="AY137" s="24" t="s">
        <v>144</v>
      </c>
      <c r="BE137" s="203">
        <f t="shared" si="14"/>
        <v>0</v>
      </c>
      <c r="BF137" s="203">
        <f t="shared" si="15"/>
        <v>0</v>
      </c>
      <c r="BG137" s="203">
        <f t="shared" si="16"/>
        <v>0</v>
      </c>
      <c r="BH137" s="203">
        <f t="shared" si="17"/>
        <v>0</v>
      </c>
      <c r="BI137" s="203">
        <f t="shared" si="18"/>
        <v>0</v>
      </c>
      <c r="BJ137" s="24" t="s">
        <v>152</v>
      </c>
      <c r="BK137" s="203">
        <f t="shared" si="19"/>
        <v>0</v>
      </c>
      <c r="BL137" s="24" t="s">
        <v>242</v>
      </c>
      <c r="BM137" s="24" t="s">
        <v>1578</v>
      </c>
    </row>
    <row r="138" spans="2:65" s="1" customFormat="1" ht="16.5" customHeight="1">
      <c r="B138" s="41"/>
      <c r="C138" s="192" t="s">
        <v>321</v>
      </c>
      <c r="D138" s="192" t="s">
        <v>146</v>
      </c>
      <c r="E138" s="193" t="s">
        <v>1579</v>
      </c>
      <c r="F138" s="194" t="s">
        <v>1580</v>
      </c>
      <c r="G138" s="195" t="s">
        <v>1435</v>
      </c>
      <c r="H138" s="196">
        <v>8</v>
      </c>
      <c r="I138" s="197"/>
      <c r="J138" s="198">
        <f t="shared" si="10"/>
        <v>0</v>
      </c>
      <c r="K138" s="194" t="s">
        <v>21</v>
      </c>
      <c r="L138" s="61"/>
      <c r="M138" s="199" t="s">
        <v>21</v>
      </c>
      <c r="N138" s="200" t="s">
        <v>44</v>
      </c>
      <c r="O138" s="42"/>
      <c r="P138" s="201">
        <f t="shared" si="11"/>
        <v>0</v>
      </c>
      <c r="Q138" s="201">
        <v>0</v>
      </c>
      <c r="R138" s="201">
        <f t="shared" si="12"/>
        <v>0</v>
      </c>
      <c r="S138" s="201">
        <v>0</v>
      </c>
      <c r="T138" s="202">
        <f t="shared" si="13"/>
        <v>0</v>
      </c>
      <c r="AR138" s="24" t="s">
        <v>242</v>
      </c>
      <c r="AT138" s="24" t="s">
        <v>146</v>
      </c>
      <c r="AU138" s="24" t="s">
        <v>152</v>
      </c>
      <c r="AY138" s="24" t="s">
        <v>144</v>
      </c>
      <c r="BE138" s="203">
        <f t="shared" si="14"/>
        <v>0</v>
      </c>
      <c r="BF138" s="203">
        <f t="shared" si="15"/>
        <v>0</v>
      </c>
      <c r="BG138" s="203">
        <f t="shared" si="16"/>
        <v>0</v>
      </c>
      <c r="BH138" s="203">
        <f t="shared" si="17"/>
        <v>0</v>
      </c>
      <c r="BI138" s="203">
        <f t="shared" si="18"/>
        <v>0</v>
      </c>
      <c r="BJ138" s="24" t="s">
        <v>152</v>
      </c>
      <c r="BK138" s="203">
        <f t="shared" si="19"/>
        <v>0</v>
      </c>
      <c r="BL138" s="24" t="s">
        <v>242</v>
      </c>
      <c r="BM138" s="24" t="s">
        <v>1581</v>
      </c>
    </row>
    <row r="139" spans="2:65" s="1" customFormat="1" ht="16.5" customHeight="1">
      <c r="B139" s="41"/>
      <c r="C139" s="192" t="s">
        <v>331</v>
      </c>
      <c r="D139" s="192" t="s">
        <v>146</v>
      </c>
      <c r="E139" s="193" t="s">
        <v>1582</v>
      </c>
      <c r="F139" s="194" t="s">
        <v>1583</v>
      </c>
      <c r="G139" s="195" t="s">
        <v>1435</v>
      </c>
      <c r="H139" s="196">
        <v>6</v>
      </c>
      <c r="I139" s="197"/>
      <c r="J139" s="198">
        <f t="shared" si="10"/>
        <v>0</v>
      </c>
      <c r="K139" s="194" t="s">
        <v>21</v>
      </c>
      <c r="L139" s="61"/>
      <c r="M139" s="199" t="s">
        <v>21</v>
      </c>
      <c r="N139" s="200" t="s">
        <v>44</v>
      </c>
      <c r="O139" s="42"/>
      <c r="P139" s="201">
        <f t="shared" si="11"/>
        <v>0</v>
      </c>
      <c r="Q139" s="201">
        <v>0</v>
      </c>
      <c r="R139" s="201">
        <f t="shared" si="12"/>
        <v>0</v>
      </c>
      <c r="S139" s="201">
        <v>0</v>
      </c>
      <c r="T139" s="202">
        <f t="shared" si="13"/>
        <v>0</v>
      </c>
      <c r="AR139" s="24" t="s">
        <v>242</v>
      </c>
      <c r="AT139" s="24" t="s">
        <v>146</v>
      </c>
      <c r="AU139" s="24" t="s">
        <v>152</v>
      </c>
      <c r="AY139" s="24" t="s">
        <v>144</v>
      </c>
      <c r="BE139" s="203">
        <f t="shared" si="14"/>
        <v>0</v>
      </c>
      <c r="BF139" s="203">
        <f t="shared" si="15"/>
        <v>0</v>
      </c>
      <c r="BG139" s="203">
        <f t="shared" si="16"/>
        <v>0</v>
      </c>
      <c r="BH139" s="203">
        <f t="shared" si="17"/>
        <v>0</v>
      </c>
      <c r="BI139" s="203">
        <f t="shared" si="18"/>
        <v>0</v>
      </c>
      <c r="BJ139" s="24" t="s">
        <v>152</v>
      </c>
      <c r="BK139" s="203">
        <f t="shared" si="19"/>
        <v>0</v>
      </c>
      <c r="BL139" s="24" t="s">
        <v>242</v>
      </c>
      <c r="BM139" s="24" t="s">
        <v>1584</v>
      </c>
    </row>
    <row r="140" spans="2:65" s="1" customFormat="1" ht="16.5" customHeight="1">
      <c r="B140" s="41"/>
      <c r="C140" s="192" t="s">
        <v>338</v>
      </c>
      <c r="D140" s="192" t="s">
        <v>146</v>
      </c>
      <c r="E140" s="193" t="s">
        <v>1585</v>
      </c>
      <c r="F140" s="194" t="s">
        <v>1586</v>
      </c>
      <c r="G140" s="195" t="s">
        <v>1435</v>
      </c>
      <c r="H140" s="196">
        <v>17</v>
      </c>
      <c r="I140" s="197"/>
      <c r="J140" s="198">
        <f t="shared" si="10"/>
        <v>0</v>
      </c>
      <c r="K140" s="194" t="s">
        <v>150</v>
      </c>
      <c r="L140" s="61"/>
      <c r="M140" s="199" t="s">
        <v>21</v>
      </c>
      <c r="N140" s="200" t="s">
        <v>44</v>
      </c>
      <c r="O140" s="42"/>
      <c r="P140" s="201">
        <f t="shared" si="11"/>
        <v>0</v>
      </c>
      <c r="Q140" s="201">
        <v>0</v>
      </c>
      <c r="R140" s="201">
        <f t="shared" si="12"/>
        <v>0</v>
      </c>
      <c r="S140" s="201">
        <v>0</v>
      </c>
      <c r="T140" s="202">
        <f t="shared" si="13"/>
        <v>0</v>
      </c>
      <c r="AR140" s="24" t="s">
        <v>242</v>
      </c>
      <c r="AT140" s="24" t="s">
        <v>146</v>
      </c>
      <c r="AU140" s="24" t="s">
        <v>152</v>
      </c>
      <c r="AY140" s="24" t="s">
        <v>144</v>
      </c>
      <c r="BE140" s="203">
        <f t="shared" si="14"/>
        <v>0</v>
      </c>
      <c r="BF140" s="203">
        <f t="shared" si="15"/>
        <v>0</v>
      </c>
      <c r="BG140" s="203">
        <f t="shared" si="16"/>
        <v>0</v>
      </c>
      <c r="BH140" s="203">
        <f t="shared" si="17"/>
        <v>0</v>
      </c>
      <c r="BI140" s="203">
        <f t="shared" si="18"/>
        <v>0</v>
      </c>
      <c r="BJ140" s="24" t="s">
        <v>152</v>
      </c>
      <c r="BK140" s="203">
        <f t="shared" si="19"/>
        <v>0</v>
      </c>
      <c r="BL140" s="24" t="s">
        <v>242</v>
      </c>
      <c r="BM140" s="24" t="s">
        <v>1587</v>
      </c>
    </row>
    <row r="141" spans="2:65" s="1" customFormat="1" ht="16.5" customHeight="1">
      <c r="B141" s="41"/>
      <c r="C141" s="192" t="s">
        <v>343</v>
      </c>
      <c r="D141" s="192" t="s">
        <v>146</v>
      </c>
      <c r="E141" s="193" t="s">
        <v>1588</v>
      </c>
      <c r="F141" s="194" t="s">
        <v>1589</v>
      </c>
      <c r="G141" s="195" t="s">
        <v>1435</v>
      </c>
      <c r="H141" s="196">
        <v>4</v>
      </c>
      <c r="I141" s="197"/>
      <c r="J141" s="198">
        <f t="shared" si="10"/>
        <v>0</v>
      </c>
      <c r="K141" s="194" t="s">
        <v>21</v>
      </c>
      <c r="L141" s="61"/>
      <c r="M141" s="199" t="s">
        <v>21</v>
      </c>
      <c r="N141" s="200" t="s">
        <v>44</v>
      </c>
      <c r="O141" s="42"/>
      <c r="P141" s="201">
        <f t="shared" si="11"/>
        <v>0</v>
      </c>
      <c r="Q141" s="201">
        <v>0</v>
      </c>
      <c r="R141" s="201">
        <f t="shared" si="12"/>
        <v>0</v>
      </c>
      <c r="S141" s="201">
        <v>0</v>
      </c>
      <c r="T141" s="202">
        <f t="shared" si="13"/>
        <v>0</v>
      </c>
      <c r="AR141" s="24" t="s">
        <v>242</v>
      </c>
      <c r="AT141" s="24" t="s">
        <v>146</v>
      </c>
      <c r="AU141" s="24" t="s">
        <v>152</v>
      </c>
      <c r="AY141" s="24" t="s">
        <v>144</v>
      </c>
      <c r="BE141" s="203">
        <f t="shared" si="14"/>
        <v>0</v>
      </c>
      <c r="BF141" s="203">
        <f t="shared" si="15"/>
        <v>0</v>
      </c>
      <c r="BG141" s="203">
        <f t="shared" si="16"/>
        <v>0</v>
      </c>
      <c r="BH141" s="203">
        <f t="shared" si="17"/>
        <v>0</v>
      </c>
      <c r="BI141" s="203">
        <f t="shared" si="18"/>
        <v>0</v>
      </c>
      <c r="BJ141" s="24" t="s">
        <v>152</v>
      </c>
      <c r="BK141" s="203">
        <f t="shared" si="19"/>
        <v>0</v>
      </c>
      <c r="BL141" s="24" t="s">
        <v>242</v>
      </c>
      <c r="BM141" s="24" t="s">
        <v>1590</v>
      </c>
    </row>
    <row r="142" spans="2:65" s="1" customFormat="1" ht="16.5" customHeight="1">
      <c r="B142" s="41"/>
      <c r="C142" s="192" t="s">
        <v>350</v>
      </c>
      <c r="D142" s="192" t="s">
        <v>146</v>
      </c>
      <c r="E142" s="193" t="s">
        <v>1591</v>
      </c>
      <c r="F142" s="194" t="s">
        <v>1592</v>
      </c>
      <c r="G142" s="195" t="s">
        <v>1435</v>
      </c>
      <c r="H142" s="196">
        <v>42</v>
      </c>
      <c r="I142" s="197"/>
      <c r="J142" s="198">
        <f t="shared" si="10"/>
        <v>0</v>
      </c>
      <c r="K142" s="194" t="s">
        <v>21</v>
      </c>
      <c r="L142" s="61"/>
      <c r="M142" s="199" t="s">
        <v>21</v>
      </c>
      <c r="N142" s="200" t="s">
        <v>44</v>
      </c>
      <c r="O142" s="42"/>
      <c r="P142" s="201">
        <f t="shared" si="11"/>
        <v>0</v>
      </c>
      <c r="Q142" s="201">
        <v>0</v>
      </c>
      <c r="R142" s="201">
        <f t="shared" si="12"/>
        <v>0</v>
      </c>
      <c r="S142" s="201">
        <v>0</v>
      </c>
      <c r="T142" s="202">
        <f t="shared" si="13"/>
        <v>0</v>
      </c>
      <c r="AR142" s="24" t="s">
        <v>242</v>
      </c>
      <c r="AT142" s="24" t="s">
        <v>146</v>
      </c>
      <c r="AU142" s="24" t="s">
        <v>152</v>
      </c>
      <c r="AY142" s="24" t="s">
        <v>144</v>
      </c>
      <c r="BE142" s="203">
        <f t="shared" si="14"/>
        <v>0</v>
      </c>
      <c r="BF142" s="203">
        <f t="shared" si="15"/>
        <v>0</v>
      </c>
      <c r="BG142" s="203">
        <f t="shared" si="16"/>
        <v>0</v>
      </c>
      <c r="BH142" s="203">
        <f t="shared" si="17"/>
        <v>0</v>
      </c>
      <c r="BI142" s="203">
        <f t="shared" si="18"/>
        <v>0</v>
      </c>
      <c r="BJ142" s="24" t="s">
        <v>152</v>
      </c>
      <c r="BK142" s="203">
        <f t="shared" si="19"/>
        <v>0</v>
      </c>
      <c r="BL142" s="24" t="s">
        <v>242</v>
      </c>
      <c r="BM142" s="24" t="s">
        <v>1593</v>
      </c>
    </row>
    <row r="143" spans="2:65" s="1" customFormat="1" ht="16.5" customHeight="1">
      <c r="B143" s="41"/>
      <c r="C143" s="192" t="s">
        <v>365</v>
      </c>
      <c r="D143" s="192" t="s">
        <v>146</v>
      </c>
      <c r="E143" s="193" t="s">
        <v>1594</v>
      </c>
      <c r="F143" s="194" t="s">
        <v>1595</v>
      </c>
      <c r="G143" s="195" t="s">
        <v>149</v>
      </c>
      <c r="H143" s="196">
        <v>1</v>
      </c>
      <c r="I143" s="197"/>
      <c r="J143" s="198">
        <f t="shared" si="10"/>
        <v>0</v>
      </c>
      <c r="K143" s="194" t="s">
        <v>150</v>
      </c>
      <c r="L143" s="61"/>
      <c r="M143" s="199" t="s">
        <v>21</v>
      </c>
      <c r="N143" s="200" t="s">
        <v>44</v>
      </c>
      <c r="O143" s="42"/>
      <c r="P143" s="201">
        <f t="shared" si="11"/>
        <v>0</v>
      </c>
      <c r="Q143" s="201">
        <v>0</v>
      </c>
      <c r="R143" s="201">
        <f t="shared" si="12"/>
        <v>0</v>
      </c>
      <c r="S143" s="201">
        <v>0</v>
      </c>
      <c r="T143" s="202">
        <f t="shared" si="13"/>
        <v>0</v>
      </c>
      <c r="AR143" s="24" t="s">
        <v>242</v>
      </c>
      <c r="AT143" s="24" t="s">
        <v>146</v>
      </c>
      <c r="AU143" s="24" t="s">
        <v>152</v>
      </c>
      <c r="AY143" s="24" t="s">
        <v>144</v>
      </c>
      <c r="BE143" s="203">
        <f t="shared" si="14"/>
        <v>0</v>
      </c>
      <c r="BF143" s="203">
        <f t="shared" si="15"/>
        <v>0</v>
      </c>
      <c r="BG143" s="203">
        <f t="shared" si="16"/>
        <v>0</v>
      </c>
      <c r="BH143" s="203">
        <f t="shared" si="17"/>
        <v>0</v>
      </c>
      <c r="BI143" s="203">
        <f t="shared" si="18"/>
        <v>0</v>
      </c>
      <c r="BJ143" s="24" t="s">
        <v>152</v>
      </c>
      <c r="BK143" s="203">
        <f t="shared" si="19"/>
        <v>0</v>
      </c>
      <c r="BL143" s="24" t="s">
        <v>242</v>
      </c>
      <c r="BM143" s="24" t="s">
        <v>1596</v>
      </c>
    </row>
    <row r="144" spans="2:65" s="1" customFormat="1" ht="16.5" customHeight="1">
      <c r="B144" s="41"/>
      <c r="C144" s="192" t="s">
        <v>379</v>
      </c>
      <c r="D144" s="192" t="s">
        <v>146</v>
      </c>
      <c r="E144" s="193" t="s">
        <v>1597</v>
      </c>
      <c r="F144" s="194" t="s">
        <v>1598</v>
      </c>
      <c r="G144" s="195" t="s">
        <v>149</v>
      </c>
      <c r="H144" s="196">
        <v>1</v>
      </c>
      <c r="I144" s="197"/>
      <c r="J144" s="198">
        <f t="shared" si="10"/>
        <v>0</v>
      </c>
      <c r="K144" s="194" t="s">
        <v>150</v>
      </c>
      <c r="L144" s="61"/>
      <c r="M144" s="199" t="s">
        <v>21</v>
      </c>
      <c r="N144" s="200" t="s">
        <v>44</v>
      </c>
      <c r="O144" s="42"/>
      <c r="P144" s="201">
        <f t="shared" si="11"/>
        <v>0</v>
      </c>
      <c r="Q144" s="201">
        <v>0</v>
      </c>
      <c r="R144" s="201">
        <f t="shared" si="12"/>
        <v>0</v>
      </c>
      <c r="S144" s="201">
        <v>0</v>
      </c>
      <c r="T144" s="202">
        <f t="shared" si="13"/>
        <v>0</v>
      </c>
      <c r="AR144" s="24" t="s">
        <v>242</v>
      </c>
      <c r="AT144" s="24" t="s">
        <v>146</v>
      </c>
      <c r="AU144" s="24" t="s">
        <v>152</v>
      </c>
      <c r="AY144" s="24" t="s">
        <v>144</v>
      </c>
      <c r="BE144" s="203">
        <f t="shared" si="14"/>
        <v>0</v>
      </c>
      <c r="BF144" s="203">
        <f t="shared" si="15"/>
        <v>0</v>
      </c>
      <c r="BG144" s="203">
        <f t="shared" si="16"/>
        <v>0</v>
      </c>
      <c r="BH144" s="203">
        <f t="shared" si="17"/>
        <v>0</v>
      </c>
      <c r="BI144" s="203">
        <f t="shared" si="18"/>
        <v>0</v>
      </c>
      <c r="BJ144" s="24" t="s">
        <v>152</v>
      </c>
      <c r="BK144" s="203">
        <f t="shared" si="19"/>
        <v>0</v>
      </c>
      <c r="BL144" s="24" t="s">
        <v>242</v>
      </c>
      <c r="BM144" s="24" t="s">
        <v>1599</v>
      </c>
    </row>
    <row r="145" spans="2:65" s="1" customFormat="1" ht="16.5" customHeight="1">
      <c r="B145" s="41"/>
      <c r="C145" s="192" t="s">
        <v>386</v>
      </c>
      <c r="D145" s="192" t="s">
        <v>146</v>
      </c>
      <c r="E145" s="193" t="s">
        <v>1600</v>
      </c>
      <c r="F145" s="194" t="s">
        <v>1601</v>
      </c>
      <c r="G145" s="195" t="s">
        <v>149</v>
      </c>
      <c r="H145" s="196">
        <v>1</v>
      </c>
      <c r="I145" s="197"/>
      <c r="J145" s="198">
        <f t="shared" si="10"/>
        <v>0</v>
      </c>
      <c r="K145" s="194" t="s">
        <v>150</v>
      </c>
      <c r="L145" s="61"/>
      <c r="M145" s="199" t="s">
        <v>21</v>
      </c>
      <c r="N145" s="200" t="s">
        <v>44</v>
      </c>
      <c r="O145" s="42"/>
      <c r="P145" s="201">
        <f t="shared" si="11"/>
        <v>0</v>
      </c>
      <c r="Q145" s="201">
        <v>0</v>
      </c>
      <c r="R145" s="201">
        <f t="shared" si="12"/>
        <v>0</v>
      </c>
      <c r="S145" s="201">
        <v>0</v>
      </c>
      <c r="T145" s="202">
        <f t="shared" si="13"/>
        <v>0</v>
      </c>
      <c r="AR145" s="24" t="s">
        <v>242</v>
      </c>
      <c r="AT145" s="24" t="s">
        <v>146</v>
      </c>
      <c r="AU145" s="24" t="s">
        <v>152</v>
      </c>
      <c r="AY145" s="24" t="s">
        <v>144</v>
      </c>
      <c r="BE145" s="203">
        <f t="shared" si="14"/>
        <v>0</v>
      </c>
      <c r="BF145" s="203">
        <f t="shared" si="15"/>
        <v>0</v>
      </c>
      <c r="BG145" s="203">
        <f t="shared" si="16"/>
        <v>0</v>
      </c>
      <c r="BH145" s="203">
        <f t="shared" si="17"/>
        <v>0</v>
      </c>
      <c r="BI145" s="203">
        <f t="shared" si="18"/>
        <v>0</v>
      </c>
      <c r="BJ145" s="24" t="s">
        <v>152</v>
      </c>
      <c r="BK145" s="203">
        <f t="shared" si="19"/>
        <v>0</v>
      </c>
      <c r="BL145" s="24" t="s">
        <v>242</v>
      </c>
      <c r="BM145" s="24" t="s">
        <v>1602</v>
      </c>
    </row>
    <row r="146" spans="2:65" s="1" customFormat="1" ht="40.5">
      <c r="B146" s="41"/>
      <c r="C146" s="63"/>
      <c r="D146" s="204" t="s">
        <v>154</v>
      </c>
      <c r="E146" s="63"/>
      <c r="F146" s="205" t="s">
        <v>1603</v>
      </c>
      <c r="G146" s="63"/>
      <c r="H146" s="63"/>
      <c r="I146" s="163"/>
      <c r="J146" s="63"/>
      <c r="K146" s="63"/>
      <c r="L146" s="61"/>
      <c r="M146" s="206"/>
      <c r="N146" s="42"/>
      <c r="O146" s="42"/>
      <c r="P146" s="42"/>
      <c r="Q146" s="42"/>
      <c r="R146" s="42"/>
      <c r="S146" s="42"/>
      <c r="T146" s="78"/>
      <c r="AT146" s="24" t="s">
        <v>154</v>
      </c>
      <c r="AU146" s="24" t="s">
        <v>152</v>
      </c>
    </row>
    <row r="147" spans="2:65" s="1" customFormat="1" ht="16.5" customHeight="1">
      <c r="B147" s="41"/>
      <c r="C147" s="192" t="s">
        <v>390</v>
      </c>
      <c r="D147" s="192" t="s">
        <v>146</v>
      </c>
      <c r="E147" s="193" t="s">
        <v>1604</v>
      </c>
      <c r="F147" s="194" t="s">
        <v>1605</v>
      </c>
      <c r="G147" s="195" t="s">
        <v>149</v>
      </c>
      <c r="H147" s="196">
        <v>1</v>
      </c>
      <c r="I147" s="197"/>
      <c r="J147" s="198">
        <f>ROUND(I147*H147,2)</f>
        <v>0</v>
      </c>
      <c r="K147" s="194" t="s">
        <v>150</v>
      </c>
      <c r="L147" s="61"/>
      <c r="M147" s="199" t="s">
        <v>21</v>
      </c>
      <c r="N147" s="200" t="s">
        <v>44</v>
      </c>
      <c r="O147" s="4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AR147" s="24" t="s">
        <v>242</v>
      </c>
      <c r="AT147" s="24" t="s">
        <v>146</v>
      </c>
      <c r="AU147" s="24" t="s">
        <v>152</v>
      </c>
      <c r="AY147" s="24" t="s">
        <v>144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24" t="s">
        <v>152</v>
      </c>
      <c r="BK147" s="203">
        <f>ROUND(I147*H147,2)</f>
        <v>0</v>
      </c>
      <c r="BL147" s="24" t="s">
        <v>242</v>
      </c>
      <c r="BM147" s="24" t="s">
        <v>1606</v>
      </c>
    </row>
    <row r="148" spans="2:65" s="1" customFormat="1" ht="40.5">
      <c r="B148" s="41"/>
      <c r="C148" s="63"/>
      <c r="D148" s="204" t="s">
        <v>154</v>
      </c>
      <c r="E148" s="63"/>
      <c r="F148" s="205" t="s">
        <v>1603</v>
      </c>
      <c r="G148" s="63"/>
      <c r="H148" s="63"/>
      <c r="I148" s="163"/>
      <c r="J148" s="63"/>
      <c r="K148" s="63"/>
      <c r="L148" s="61"/>
      <c r="M148" s="206"/>
      <c r="N148" s="42"/>
      <c r="O148" s="42"/>
      <c r="P148" s="42"/>
      <c r="Q148" s="42"/>
      <c r="R148" s="42"/>
      <c r="S148" s="42"/>
      <c r="T148" s="78"/>
      <c r="AT148" s="24" t="s">
        <v>154</v>
      </c>
      <c r="AU148" s="24" t="s">
        <v>152</v>
      </c>
    </row>
    <row r="149" spans="2:65" s="10" customFormat="1" ht="29.85" customHeight="1">
      <c r="B149" s="176"/>
      <c r="C149" s="177"/>
      <c r="D149" s="178" t="s">
        <v>71</v>
      </c>
      <c r="E149" s="190" t="s">
        <v>1115</v>
      </c>
      <c r="F149" s="190" t="s">
        <v>1607</v>
      </c>
      <c r="G149" s="177"/>
      <c r="H149" s="177"/>
      <c r="I149" s="180"/>
      <c r="J149" s="191">
        <f>BK149</f>
        <v>0</v>
      </c>
      <c r="K149" s="177"/>
      <c r="L149" s="182"/>
      <c r="M149" s="183"/>
      <c r="N149" s="184"/>
      <c r="O149" s="184"/>
      <c r="P149" s="185">
        <f>SUM(P150:P218)</f>
        <v>0</v>
      </c>
      <c r="Q149" s="184"/>
      <c r="R149" s="185">
        <f>SUM(R150:R218)</f>
        <v>0.10547999999999999</v>
      </c>
      <c r="S149" s="184"/>
      <c r="T149" s="186">
        <f>SUM(T150:T218)</f>
        <v>0</v>
      </c>
      <c r="AR149" s="187" t="s">
        <v>152</v>
      </c>
      <c r="AT149" s="188" t="s">
        <v>71</v>
      </c>
      <c r="AU149" s="188" t="s">
        <v>80</v>
      </c>
      <c r="AY149" s="187" t="s">
        <v>144</v>
      </c>
      <c r="BK149" s="189">
        <f>SUM(BK150:BK218)</f>
        <v>0</v>
      </c>
    </row>
    <row r="150" spans="2:65" s="1" customFormat="1" ht="16.5" customHeight="1">
      <c r="B150" s="41"/>
      <c r="C150" s="192" t="s">
        <v>905</v>
      </c>
      <c r="D150" s="192" t="s">
        <v>146</v>
      </c>
      <c r="E150" s="193" t="s">
        <v>1608</v>
      </c>
      <c r="F150" s="194" t="s">
        <v>1609</v>
      </c>
      <c r="G150" s="195" t="s">
        <v>149</v>
      </c>
      <c r="H150" s="196">
        <v>2</v>
      </c>
      <c r="I150" s="197"/>
      <c r="J150" s="198">
        <f t="shared" ref="J150:J192" si="20">ROUND(I150*H150,2)</f>
        <v>0</v>
      </c>
      <c r="K150" s="194" t="s">
        <v>21</v>
      </c>
      <c r="L150" s="61"/>
      <c r="M150" s="199" t="s">
        <v>21</v>
      </c>
      <c r="N150" s="200" t="s">
        <v>44</v>
      </c>
      <c r="O150" s="42"/>
      <c r="P150" s="201">
        <f t="shared" ref="P150:P192" si="21">O150*H150</f>
        <v>0</v>
      </c>
      <c r="Q150" s="201">
        <v>0</v>
      </c>
      <c r="R150" s="201">
        <f t="shared" ref="R150:R192" si="22">Q150*H150</f>
        <v>0</v>
      </c>
      <c r="S150" s="201">
        <v>0</v>
      </c>
      <c r="T150" s="202">
        <f t="shared" ref="T150:T192" si="23">S150*H150</f>
        <v>0</v>
      </c>
      <c r="AR150" s="24" t="s">
        <v>242</v>
      </c>
      <c r="AT150" s="24" t="s">
        <v>146</v>
      </c>
      <c r="AU150" s="24" t="s">
        <v>152</v>
      </c>
      <c r="AY150" s="24" t="s">
        <v>144</v>
      </c>
      <c r="BE150" s="203">
        <f t="shared" ref="BE150:BE192" si="24">IF(N150="základní",J150,0)</f>
        <v>0</v>
      </c>
      <c r="BF150" s="203">
        <f t="shared" ref="BF150:BF192" si="25">IF(N150="snížená",J150,0)</f>
        <v>0</v>
      </c>
      <c r="BG150" s="203">
        <f t="shared" ref="BG150:BG192" si="26">IF(N150="zákl. přenesená",J150,0)</f>
        <v>0</v>
      </c>
      <c r="BH150" s="203">
        <f t="shared" ref="BH150:BH192" si="27">IF(N150="sníž. přenesená",J150,0)</f>
        <v>0</v>
      </c>
      <c r="BI150" s="203">
        <f t="shared" ref="BI150:BI192" si="28">IF(N150="nulová",J150,0)</f>
        <v>0</v>
      </c>
      <c r="BJ150" s="24" t="s">
        <v>152</v>
      </c>
      <c r="BK150" s="203">
        <f t="shared" ref="BK150:BK192" si="29">ROUND(I150*H150,2)</f>
        <v>0</v>
      </c>
      <c r="BL150" s="24" t="s">
        <v>242</v>
      </c>
      <c r="BM150" s="24" t="s">
        <v>1610</v>
      </c>
    </row>
    <row r="151" spans="2:65" s="1" customFormat="1" ht="16.5" customHeight="1">
      <c r="B151" s="41"/>
      <c r="C151" s="192" t="s">
        <v>912</v>
      </c>
      <c r="D151" s="192" t="s">
        <v>146</v>
      </c>
      <c r="E151" s="193" t="s">
        <v>1611</v>
      </c>
      <c r="F151" s="194" t="s">
        <v>1612</v>
      </c>
      <c r="G151" s="195" t="s">
        <v>149</v>
      </c>
      <c r="H151" s="196">
        <v>3</v>
      </c>
      <c r="I151" s="197"/>
      <c r="J151" s="198">
        <f t="shared" si="20"/>
        <v>0</v>
      </c>
      <c r="K151" s="194" t="s">
        <v>21</v>
      </c>
      <c r="L151" s="61"/>
      <c r="M151" s="199" t="s">
        <v>21</v>
      </c>
      <c r="N151" s="200" t="s">
        <v>44</v>
      </c>
      <c r="O151" s="42"/>
      <c r="P151" s="201">
        <f t="shared" si="21"/>
        <v>0</v>
      </c>
      <c r="Q151" s="201">
        <v>0</v>
      </c>
      <c r="R151" s="201">
        <f t="shared" si="22"/>
        <v>0</v>
      </c>
      <c r="S151" s="201">
        <v>0</v>
      </c>
      <c r="T151" s="202">
        <f t="shared" si="23"/>
        <v>0</v>
      </c>
      <c r="AR151" s="24" t="s">
        <v>242</v>
      </c>
      <c r="AT151" s="24" t="s">
        <v>146</v>
      </c>
      <c r="AU151" s="24" t="s">
        <v>152</v>
      </c>
      <c r="AY151" s="24" t="s">
        <v>144</v>
      </c>
      <c r="BE151" s="203">
        <f t="shared" si="24"/>
        <v>0</v>
      </c>
      <c r="BF151" s="203">
        <f t="shared" si="25"/>
        <v>0</v>
      </c>
      <c r="BG151" s="203">
        <f t="shared" si="26"/>
        <v>0</v>
      </c>
      <c r="BH151" s="203">
        <f t="shared" si="27"/>
        <v>0</v>
      </c>
      <c r="BI151" s="203">
        <f t="shared" si="28"/>
        <v>0</v>
      </c>
      <c r="BJ151" s="24" t="s">
        <v>152</v>
      </c>
      <c r="BK151" s="203">
        <f t="shared" si="29"/>
        <v>0</v>
      </c>
      <c r="BL151" s="24" t="s">
        <v>242</v>
      </c>
      <c r="BM151" s="24" t="s">
        <v>1613</v>
      </c>
    </row>
    <row r="152" spans="2:65" s="1" customFormat="1" ht="25.5" customHeight="1">
      <c r="B152" s="41"/>
      <c r="C152" s="192" t="s">
        <v>921</v>
      </c>
      <c r="D152" s="192" t="s">
        <v>146</v>
      </c>
      <c r="E152" s="193" t="s">
        <v>1614</v>
      </c>
      <c r="F152" s="194" t="s">
        <v>1615</v>
      </c>
      <c r="G152" s="195" t="s">
        <v>149</v>
      </c>
      <c r="H152" s="196">
        <v>1</v>
      </c>
      <c r="I152" s="197"/>
      <c r="J152" s="198">
        <f t="shared" si="20"/>
        <v>0</v>
      </c>
      <c r="K152" s="194" t="s">
        <v>21</v>
      </c>
      <c r="L152" s="61"/>
      <c r="M152" s="199" t="s">
        <v>21</v>
      </c>
      <c r="N152" s="200" t="s">
        <v>44</v>
      </c>
      <c r="O152" s="42"/>
      <c r="P152" s="201">
        <f t="shared" si="21"/>
        <v>0</v>
      </c>
      <c r="Q152" s="201">
        <v>0</v>
      </c>
      <c r="R152" s="201">
        <f t="shared" si="22"/>
        <v>0</v>
      </c>
      <c r="S152" s="201">
        <v>0</v>
      </c>
      <c r="T152" s="202">
        <f t="shared" si="23"/>
        <v>0</v>
      </c>
      <c r="AR152" s="24" t="s">
        <v>242</v>
      </c>
      <c r="AT152" s="24" t="s">
        <v>146</v>
      </c>
      <c r="AU152" s="24" t="s">
        <v>152</v>
      </c>
      <c r="AY152" s="24" t="s">
        <v>144</v>
      </c>
      <c r="BE152" s="203">
        <f t="shared" si="24"/>
        <v>0</v>
      </c>
      <c r="BF152" s="203">
        <f t="shared" si="25"/>
        <v>0</v>
      </c>
      <c r="BG152" s="203">
        <f t="shared" si="26"/>
        <v>0</v>
      </c>
      <c r="BH152" s="203">
        <f t="shared" si="27"/>
        <v>0</v>
      </c>
      <c r="BI152" s="203">
        <f t="shared" si="28"/>
        <v>0</v>
      </c>
      <c r="BJ152" s="24" t="s">
        <v>152</v>
      </c>
      <c r="BK152" s="203">
        <f t="shared" si="29"/>
        <v>0</v>
      </c>
      <c r="BL152" s="24" t="s">
        <v>242</v>
      </c>
      <c r="BM152" s="24" t="s">
        <v>1616</v>
      </c>
    </row>
    <row r="153" spans="2:65" s="1" customFormat="1" ht="16.5" customHeight="1">
      <c r="B153" s="41"/>
      <c r="C153" s="192" t="s">
        <v>926</v>
      </c>
      <c r="D153" s="192" t="s">
        <v>146</v>
      </c>
      <c r="E153" s="193" t="s">
        <v>1617</v>
      </c>
      <c r="F153" s="194" t="s">
        <v>1618</v>
      </c>
      <c r="G153" s="195" t="s">
        <v>149</v>
      </c>
      <c r="H153" s="196">
        <v>1</v>
      </c>
      <c r="I153" s="197"/>
      <c r="J153" s="198">
        <f t="shared" si="20"/>
        <v>0</v>
      </c>
      <c r="K153" s="194" t="s">
        <v>21</v>
      </c>
      <c r="L153" s="61"/>
      <c r="M153" s="199" t="s">
        <v>21</v>
      </c>
      <c r="N153" s="200" t="s">
        <v>44</v>
      </c>
      <c r="O153" s="42"/>
      <c r="P153" s="201">
        <f t="shared" si="21"/>
        <v>0</v>
      </c>
      <c r="Q153" s="201">
        <v>0</v>
      </c>
      <c r="R153" s="201">
        <f t="shared" si="22"/>
        <v>0</v>
      </c>
      <c r="S153" s="201">
        <v>0</v>
      </c>
      <c r="T153" s="202">
        <f t="shared" si="23"/>
        <v>0</v>
      </c>
      <c r="AR153" s="24" t="s">
        <v>242</v>
      </c>
      <c r="AT153" s="24" t="s">
        <v>146</v>
      </c>
      <c r="AU153" s="24" t="s">
        <v>152</v>
      </c>
      <c r="AY153" s="24" t="s">
        <v>144</v>
      </c>
      <c r="BE153" s="203">
        <f t="shared" si="24"/>
        <v>0</v>
      </c>
      <c r="BF153" s="203">
        <f t="shared" si="25"/>
        <v>0</v>
      </c>
      <c r="BG153" s="203">
        <f t="shared" si="26"/>
        <v>0</v>
      </c>
      <c r="BH153" s="203">
        <f t="shared" si="27"/>
        <v>0</v>
      </c>
      <c r="BI153" s="203">
        <f t="shared" si="28"/>
        <v>0</v>
      </c>
      <c r="BJ153" s="24" t="s">
        <v>152</v>
      </c>
      <c r="BK153" s="203">
        <f t="shared" si="29"/>
        <v>0</v>
      </c>
      <c r="BL153" s="24" t="s">
        <v>242</v>
      </c>
      <c r="BM153" s="24" t="s">
        <v>1619</v>
      </c>
    </row>
    <row r="154" spans="2:65" s="1" customFormat="1" ht="16.5" customHeight="1">
      <c r="B154" s="41"/>
      <c r="C154" s="192" t="s">
        <v>933</v>
      </c>
      <c r="D154" s="192" t="s">
        <v>146</v>
      </c>
      <c r="E154" s="193" t="s">
        <v>1620</v>
      </c>
      <c r="F154" s="194" t="s">
        <v>1621</v>
      </c>
      <c r="G154" s="195" t="s">
        <v>149</v>
      </c>
      <c r="H154" s="196">
        <v>1</v>
      </c>
      <c r="I154" s="197"/>
      <c r="J154" s="198">
        <f t="shared" si="20"/>
        <v>0</v>
      </c>
      <c r="K154" s="194" t="s">
        <v>21</v>
      </c>
      <c r="L154" s="61"/>
      <c r="M154" s="199" t="s">
        <v>21</v>
      </c>
      <c r="N154" s="200" t="s">
        <v>44</v>
      </c>
      <c r="O154" s="42"/>
      <c r="P154" s="201">
        <f t="shared" si="21"/>
        <v>0</v>
      </c>
      <c r="Q154" s="201">
        <v>0</v>
      </c>
      <c r="R154" s="201">
        <f t="shared" si="22"/>
        <v>0</v>
      </c>
      <c r="S154" s="201">
        <v>0</v>
      </c>
      <c r="T154" s="202">
        <f t="shared" si="23"/>
        <v>0</v>
      </c>
      <c r="AR154" s="24" t="s">
        <v>242</v>
      </c>
      <c r="AT154" s="24" t="s">
        <v>146</v>
      </c>
      <c r="AU154" s="24" t="s">
        <v>152</v>
      </c>
      <c r="AY154" s="24" t="s">
        <v>144</v>
      </c>
      <c r="BE154" s="203">
        <f t="shared" si="24"/>
        <v>0</v>
      </c>
      <c r="BF154" s="203">
        <f t="shared" si="25"/>
        <v>0</v>
      </c>
      <c r="BG154" s="203">
        <f t="shared" si="26"/>
        <v>0</v>
      </c>
      <c r="BH154" s="203">
        <f t="shared" si="27"/>
        <v>0</v>
      </c>
      <c r="BI154" s="203">
        <f t="shared" si="28"/>
        <v>0</v>
      </c>
      <c r="BJ154" s="24" t="s">
        <v>152</v>
      </c>
      <c r="BK154" s="203">
        <f t="shared" si="29"/>
        <v>0</v>
      </c>
      <c r="BL154" s="24" t="s">
        <v>242</v>
      </c>
      <c r="BM154" s="24" t="s">
        <v>1622</v>
      </c>
    </row>
    <row r="155" spans="2:65" s="1" customFormat="1" ht="16.5" customHeight="1">
      <c r="B155" s="41"/>
      <c r="C155" s="192" t="s">
        <v>938</v>
      </c>
      <c r="D155" s="192" t="s">
        <v>146</v>
      </c>
      <c r="E155" s="193" t="s">
        <v>1623</v>
      </c>
      <c r="F155" s="194" t="s">
        <v>1624</v>
      </c>
      <c r="G155" s="195" t="s">
        <v>149</v>
      </c>
      <c r="H155" s="196">
        <v>3</v>
      </c>
      <c r="I155" s="197"/>
      <c r="J155" s="198">
        <f t="shared" si="20"/>
        <v>0</v>
      </c>
      <c r="K155" s="194" t="s">
        <v>21</v>
      </c>
      <c r="L155" s="61"/>
      <c r="M155" s="199" t="s">
        <v>21</v>
      </c>
      <c r="N155" s="200" t="s">
        <v>44</v>
      </c>
      <c r="O155" s="42"/>
      <c r="P155" s="201">
        <f t="shared" si="21"/>
        <v>0</v>
      </c>
      <c r="Q155" s="201">
        <v>0</v>
      </c>
      <c r="R155" s="201">
        <f t="shared" si="22"/>
        <v>0</v>
      </c>
      <c r="S155" s="201">
        <v>0</v>
      </c>
      <c r="T155" s="202">
        <f t="shared" si="23"/>
        <v>0</v>
      </c>
      <c r="AR155" s="24" t="s">
        <v>242</v>
      </c>
      <c r="AT155" s="24" t="s">
        <v>146</v>
      </c>
      <c r="AU155" s="24" t="s">
        <v>152</v>
      </c>
      <c r="AY155" s="24" t="s">
        <v>144</v>
      </c>
      <c r="BE155" s="203">
        <f t="shared" si="24"/>
        <v>0</v>
      </c>
      <c r="BF155" s="203">
        <f t="shared" si="25"/>
        <v>0</v>
      </c>
      <c r="BG155" s="203">
        <f t="shared" si="26"/>
        <v>0</v>
      </c>
      <c r="BH155" s="203">
        <f t="shared" si="27"/>
        <v>0</v>
      </c>
      <c r="BI155" s="203">
        <f t="shared" si="28"/>
        <v>0</v>
      </c>
      <c r="BJ155" s="24" t="s">
        <v>152</v>
      </c>
      <c r="BK155" s="203">
        <f t="shared" si="29"/>
        <v>0</v>
      </c>
      <c r="BL155" s="24" t="s">
        <v>242</v>
      </c>
      <c r="BM155" s="24" t="s">
        <v>1625</v>
      </c>
    </row>
    <row r="156" spans="2:65" s="1" customFormat="1" ht="16.5" customHeight="1">
      <c r="B156" s="41"/>
      <c r="C156" s="192" t="s">
        <v>944</v>
      </c>
      <c r="D156" s="192" t="s">
        <v>146</v>
      </c>
      <c r="E156" s="193" t="s">
        <v>1626</v>
      </c>
      <c r="F156" s="194" t="s">
        <v>1627</v>
      </c>
      <c r="G156" s="195" t="s">
        <v>149</v>
      </c>
      <c r="H156" s="196">
        <v>1</v>
      </c>
      <c r="I156" s="197"/>
      <c r="J156" s="198">
        <f t="shared" si="20"/>
        <v>0</v>
      </c>
      <c r="K156" s="194" t="s">
        <v>21</v>
      </c>
      <c r="L156" s="61"/>
      <c r="M156" s="199" t="s">
        <v>21</v>
      </c>
      <c r="N156" s="200" t="s">
        <v>44</v>
      </c>
      <c r="O156" s="42"/>
      <c r="P156" s="201">
        <f t="shared" si="21"/>
        <v>0</v>
      </c>
      <c r="Q156" s="201">
        <v>0</v>
      </c>
      <c r="R156" s="201">
        <f t="shared" si="22"/>
        <v>0</v>
      </c>
      <c r="S156" s="201">
        <v>0</v>
      </c>
      <c r="T156" s="202">
        <f t="shared" si="23"/>
        <v>0</v>
      </c>
      <c r="AR156" s="24" t="s">
        <v>242</v>
      </c>
      <c r="AT156" s="24" t="s">
        <v>146</v>
      </c>
      <c r="AU156" s="24" t="s">
        <v>152</v>
      </c>
      <c r="AY156" s="24" t="s">
        <v>144</v>
      </c>
      <c r="BE156" s="203">
        <f t="shared" si="24"/>
        <v>0</v>
      </c>
      <c r="BF156" s="203">
        <f t="shared" si="25"/>
        <v>0</v>
      </c>
      <c r="BG156" s="203">
        <f t="shared" si="26"/>
        <v>0</v>
      </c>
      <c r="BH156" s="203">
        <f t="shared" si="27"/>
        <v>0</v>
      </c>
      <c r="BI156" s="203">
        <f t="shared" si="28"/>
        <v>0</v>
      </c>
      <c r="BJ156" s="24" t="s">
        <v>152</v>
      </c>
      <c r="BK156" s="203">
        <f t="shared" si="29"/>
        <v>0</v>
      </c>
      <c r="BL156" s="24" t="s">
        <v>242</v>
      </c>
      <c r="BM156" s="24" t="s">
        <v>1628</v>
      </c>
    </row>
    <row r="157" spans="2:65" s="1" customFormat="1" ht="16.5" customHeight="1">
      <c r="B157" s="41"/>
      <c r="C157" s="192" t="s">
        <v>953</v>
      </c>
      <c r="D157" s="192" t="s">
        <v>146</v>
      </c>
      <c r="E157" s="193" t="s">
        <v>1629</v>
      </c>
      <c r="F157" s="194" t="s">
        <v>1630</v>
      </c>
      <c r="G157" s="195" t="s">
        <v>149</v>
      </c>
      <c r="H157" s="196">
        <v>1</v>
      </c>
      <c r="I157" s="197"/>
      <c r="J157" s="198">
        <f t="shared" si="20"/>
        <v>0</v>
      </c>
      <c r="K157" s="194" t="s">
        <v>21</v>
      </c>
      <c r="L157" s="61"/>
      <c r="M157" s="199" t="s">
        <v>21</v>
      </c>
      <c r="N157" s="200" t="s">
        <v>44</v>
      </c>
      <c r="O157" s="42"/>
      <c r="P157" s="201">
        <f t="shared" si="21"/>
        <v>0</v>
      </c>
      <c r="Q157" s="201">
        <v>0</v>
      </c>
      <c r="R157" s="201">
        <f t="shared" si="22"/>
        <v>0</v>
      </c>
      <c r="S157" s="201">
        <v>0</v>
      </c>
      <c r="T157" s="202">
        <f t="shared" si="23"/>
        <v>0</v>
      </c>
      <c r="AR157" s="24" t="s">
        <v>242</v>
      </c>
      <c r="AT157" s="24" t="s">
        <v>146</v>
      </c>
      <c r="AU157" s="24" t="s">
        <v>152</v>
      </c>
      <c r="AY157" s="24" t="s">
        <v>144</v>
      </c>
      <c r="BE157" s="203">
        <f t="shared" si="24"/>
        <v>0</v>
      </c>
      <c r="BF157" s="203">
        <f t="shared" si="25"/>
        <v>0</v>
      </c>
      <c r="BG157" s="203">
        <f t="shared" si="26"/>
        <v>0</v>
      </c>
      <c r="BH157" s="203">
        <f t="shared" si="27"/>
        <v>0</v>
      </c>
      <c r="BI157" s="203">
        <f t="shared" si="28"/>
        <v>0</v>
      </c>
      <c r="BJ157" s="24" t="s">
        <v>152</v>
      </c>
      <c r="BK157" s="203">
        <f t="shared" si="29"/>
        <v>0</v>
      </c>
      <c r="BL157" s="24" t="s">
        <v>242</v>
      </c>
      <c r="BM157" s="24" t="s">
        <v>1631</v>
      </c>
    </row>
    <row r="158" spans="2:65" s="1" customFormat="1" ht="16.5" customHeight="1">
      <c r="B158" s="41"/>
      <c r="C158" s="192" t="s">
        <v>959</v>
      </c>
      <c r="D158" s="192" t="s">
        <v>146</v>
      </c>
      <c r="E158" s="193" t="s">
        <v>1632</v>
      </c>
      <c r="F158" s="194" t="s">
        <v>1633</v>
      </c>
      <c r="G158" s="195" t="s">
        <v>149</v>
      </c>
      <c r="H158" s="196">
        <v>1</v>
      </c>
      <c r="I158" s="197"/>
      <c r="J158" s="198">
        <f t="shared" si="20"/>
        <v>0</v>
      </c>
      <c r="K158" s="194" t="s">
        <v>21</v>
      </c>
      <c r="L158" s="61"/>
      <c r="M158" s="199" t="s">
        <v>21</v>
      </c>
      <c r="N158" s="200" t="s">
        <v>44</v>
      </c>
      <c r="O158" s="42"/>
      <c r="P158" s="201">
        <f t="shared" si="21"/>
        <v>0</v>
      </c>
      <c r="Q158" s="201">
        <v>0</v>
      </c>
      <c r="R158" s="201">
        <f t="shared" si="22"/>
        <v>0</v>
      </c>
      <c r="S158" s="201">
        <v>0</v>
      </c>
      <c r="T158" s="202">
        <f t="shared" si="23"/>
        <v>0</v>
      </c>
      <c r="AR158" s="24" t="s">
        <v>242</v>
      </c>
      <c r="AT158" s="24" t="s">
        <v>146</v>
      </c>
      <c r="AU158" s="24" t="s">
        <v>152</v>
      </c>
      <c r="AY158" s="24" t="s">
        <v>144</v>
      </c>
      <c r="BE158" s="203">
        <f t="shared" si="24"/>
        <v>0</v>
      </c>
      <c r="BF158" s="203">
        <f t="shared" si="25"/>
        <v>0</v>
      </c>
      <c r="BG158" s="203">
        <f t="shared" si="26"/>
        <v>0</v>
      </c>
      <c r="BH158" s="203">
        <f t="shared" si="27"/>
        <v>0</v>
      </c>
      <c r="BI158" s="203">
        <f t="shared" si="28"/>
        <v>0</v>
      </c>
      <c r="BJ158" s="24" t="s">
        <v>152</v>
      </c>
      <c r="BK158" s="203">
        <f t="shared" si="29"/>
        <v>0</v>
      </c>
      <c r="BL158" s="24" t="s">
        <v>242</v>
      </c>
      <c r="BM158" s="24" t="s">
        <v>1634</v>
      </c>
    </row>
    <row r="159" spans="2:65" s="1" customFormat="1" ht="16.5" customHeight="1">
      <c r="B159" s="41"/>
      <c r="C159" s="192" t="s">
        <v>964</v>
      </c>
      <c r="D159" s="192" t="s">
        <v>146</v>
      </c>
      <c r="E159" s="193" t="s">
        <v>1635</v>
      </c>
      <c r="F159" s="194" t="s">
        <v>1636</v>
      </c>
      <c r="G159" s="195" t="s">
        <v>149</v>
      </c>
      <c r="H159" s="196">
        <v>1</v>
      </c>
      <c r="I159" s="197"/>
      <c r="J159" s="198">
        <f t="shared" si="20"/>
        <v>0</v>
      </c>
      <c r="K159" s="194" t="s">
        <v>21</v>
      </c>
      <c r="L159" s="61"/>
      <c r="M159" s="199" t="s">
        <v>21</v>
      </c>
      <c r="N159" s="200" t="s">
        <v>44</v>
      </c>
      <c r="O159" s="42"/>
      <c r="P159" s="201">
        <f t="shared" si="21"/>
        <v>0</v>
      </c>
      <c r="Q159" s="201">
        <v>0</v>
      </c>
      <c r="R159" s="201">
        <f t="shared" si="22"/>
        <v>0</v>
      </c>
      <c r="S159" s="201">
        <v>0</v>
      </c>
      <c r="T159" s="202">
        <f t="shared" si="23"/>
        <v>0</v>
      </c>
      <c r="AR159" s="24" t="s">
        <v>242</v>
      </c>
      <c r="AT159" s="24" t="s">
        <v>146</v>
      </c>
      <c r="AU159" s="24" t="s">
        <v>152</v>
      </c>
      <c r="AY159" s="24" t="s">
        <v>144</v>
      </c>
      <c r="BE159" s="203">
        <f t="shared" si="24"/>
        <v>0</v>
      </c>
      <c r="BF159" s="203">
        <f t="shared" si="25"/>
        <v>0</v>
      </c>
      <c r="BG159" s="203">
        <f t="shared" si="26"/>
        <v>0</v>
      </c>
      <c r="BH159" s="203">
        <f t="shared" si="27"/>
        <v>0</v>
      </c>
      <c r="BI159" s="203">
        <f t="shared" si="28"/>
        <v>0</v>
      </c>
      <c r="BJ159" s="24" t="s">
        <v>152</v>
      </c>
      <c r="BK159" s="203">
        <f t="shared" si="29"/>
        <v>0</v>
      </c>
      <c r="BL159" s="24" t="s">
        <v>242</v>
      </c>
      <c r="BM159" s="24" t="s">
        <v>1637</v>
      </c>
    </row>
    <row r="160" spans="2:65" s="1" customFormat="1" ht="25.5" customHeight="1">
      <c r="B160" s="41"/>
      <c r="C160" s="192" t="s">
        <v>969</v>
      </c>
      <c r="D160" s="192" t="s">
        <v>146</v>
      </c>
      <c r="E160" s="193" t="s">
        <v>1638</v>
      </c>
      <c r="F160" s="194" t="s">
        <v>1639</v>
      </c>
      <c r="G160" s="195" t="s">
        <v>149</v>
      </c>
      <c r="H160" s="196">
        <v>1</v>
      </c>
      <c r="I160" s="197"/>
      <c r="J160" s="198">
        <f t="shared" si="20"/>
        <v>0</v>
      </c>
      <c r="K160" s="194" t="s">
        <v>21</v>
      </c>
      <c r="L160" s="61"/>
      <c r="M160" s="199" t="s">
        <v>21</v>
      </c>
      <c r="N160" s="200" t="s">
        <v>44</v>
      </c>
      <c r="O160" s="42"/>
      <c r="P160" s="201">
        <f t="shared" si="21"/>
        <v>0</v>
      </c>
      <c r="Q160" s="201">
        <v>0</v>
      </c>
      <c r="R160" s="201">
        <f t="shared" si="22"/>
        <v>0</v>
      </c>
      <c r="S160" s="201">
        <v>0</v>
      </c>
      <c r="T160" s="202">
        <f t="shared" si="23"/>
        <v>0</v>
      </c>
      <c r="AR160" s="24" t="s">
        <v>242</v>
      </c>
      <c r="AT160" s="24" t="s">
        <v>146</v>
      </c>
      <c r="AU160" s="24" t="s">
        <v>152</v>
      </c>
      <c r="AY160" s="24" t="s">
        <v>144</v>
      </c>
      <c r="BE160" s="203">
        <f t="shared" si="24"/>
        <v>0</v>
      </c>
      <c r="BF160" s="203">
        <f t="shared" si="25"/>
        <v>0</v>
      </c>
      <c r="BG160" s="203">
        <f t="shared" si="26"/>
        <v>0</v>
      </c>
      <c r="BH160" s="203">
        <f t="shared" si="27"/>
        <v>0</v>
      </c>
      <c r="BI160" s="203">
        <f t="shared" si="28"/>
        <v>0</v>
      </c>
      <c r="BJ160" s="24" t="s">
        <v>152</v>
      </c>
      <c r="BK160" s="203">
        <f t="shared" si="29"/>
        <v>0</v>
      </c>
      <c r="BL160" s="24" t="s">
        <v>242</v>
      </c>
      <c r="BM160" s="24" t="s">
        <v>1640</v>
      </c>
    </row>
    <row r="161" spans="2:65" s="1" customFormat="1" ht="16.5" customHeight="1">
      <c r="B161" s="41"/>
      <c r="C161" s="251" t="s">
        <v>972</v>
      </c>
      <c r="D161" s="251" t="s">
        <v>283</v>
      </c>
      <c r="E161" s="252" t="s">
        <v>1641</v>
      </c>
      <c r="F161" s="253" t="s">
        <v>1642</v>
      </c>
      <c r="G161" s="254" t="s">
        <v>149</v>
      </c>
      <c r="H161" s="255">
        <v>1</v>
      </c>
      <c r="I161" s="256"/>
      <c r="J161" s="257">
        <f t="shared" si="20"/>
        <v>0</v>
      </c>
      <c r="K161" s="253" t="s">
        <v>21</v>
      </c>
      <c r="L161" s="258"/>
      <c r="M161" s="259" t="s">
        <v>21</v>
      </c>
      <c r="N161" s="260" t="s">
        <v>44</v>
      </c>
      <c r="O161" s="42"/>
      <c r="P161" s="201">
        <f t="shared" si="21"/>
        <v>0</v>
      </c>
      <c r="Q161" s="201">
        <v>5.0000000000000002E-5</v>
      </c>
      <c r="R161" s="201">
        <f t="shared" si="22"/>
        <v>5.0000000000000002E-5</v>
      </c>
      <c r="S161" s="201">
        <v>0</v>
      </c>
      <c r="T161" s="202">
        <f t="shared" si="23"/>
        <v>0</v>
      </c>
      <c r="AR161" s="24" t="s">
        <v>350</v>
      </c>
      <c r="AT161" s="24" t="s">
        <v>283</v>
      </c>
      <c r="AU161" s="24" t="s">
        <v>152</v>
      </c>
      <c r="AY161" s="24" t="s">
        <v>144</v>
      </c>
      <c r="BE161" s="203">
        <f t="shared" si="24"/>
        <v>0</v>
      </c>
      <c r="BF161" s="203">
        <f t="shared" si="25"/>
        <v>0</v>
      </c>
      <c r="BG161" s="203">
        <f t="shared" si="26"/>
        <v>0</v>
      </c>
      <c r="BH161" s="203">
        <f t="shared" si="27"/>
        <v>0</v>
      </c>
      <c r="BI161" s="203">
        <f t="shared" si="28"/>
        <v>0</v>
      </c>
      <c r="BJ161" s="24" t="s">
        <v>152</v>
      </c>
      <c r="BK161" s="203">
        <f t="shared" si="29"/>
        <v>0</v>
      </c>
      <c r="BL161" s="24" t="s">
        <v>242</v>
      </c>
      <c r="BM161" s="24" t="s">
        <v>1643</v>
      </c>
    </row>
    <row r="162" spans="2:65" s="1" customFormat="1" ht="16.5" customHeight="1">
      <c r="B162" s="41"/>
      <c r="C162" s="251" t="s">
        <v>979</v>
      </c>
      <c r="D162" s="251" t="s">
        <v>283</v>
      </c>
      <c r="E162" s="252" t="s">
        <v>1644</v>
      </c>
      <c r="F162" s="253" t="s">
        <v>1645</v>
      </c>
      <c r="G162" s="254" t="s">
        <v>149</v>
      </c>
      <c r="H162" s="255">
        <v>2</v>
      </c>
      <c r="I162" s="256"/>
      <c r="J162" s="257">
        <f t="shared" si="20"/>
        <v>0</v>
      </c>
      <c r="K162" s="253" t="s">
        <v>150</v>
      </c>
      <c r="L162" s="258"/>
      <c r="M162" s="259" t="s">
        <v>21</v>
      </c>
      <c r="N162" s="260" t="s">
        <v>44</v>
      </c>
      <c r="O162" s="42"/>
      <c r="P162" s="201">
        <f t="shared" si="21"/>
        <v>0</v>
      </c>
      <c r="Q162" s="201">
        <v>5.0000000000000002E-5</v>
      </c>
      <c r="R162" s="201">
        <f t="shared" si="22"/>
        <v>1E-4</v>
      </c>
      <c r="S162" s="201">
        <v>0</v>
      </c>
      <c r="T162" s="202">
        <f t="shared" si="23"/>
        <v>0</v>
      </c>
      <c r="AR162" s="24" t="s">
        <v>350</v>
      </c>
      <c r="AT162" s="24" t="s">
        <v>283</v>
      </c>
      <c r="AU162" s="24" t="s">
        <v>152</v>
      </c>
      <c r="AY162" s="24" t="s">
        <v>144</v>
      </c>
      <c r="BE162" s="203">
        <f t="shared" si="24"/>
        <v>0</v>
      </c>
      <c r="BF162" s="203">
        <f t="shared" si="25"/>
        <v>0</v>
      </c>
      <c r="BG162" s="203">
        <f t="shared" si="26"/>
        <v>0</v>
      </c>
      <c r="BH162" s="203">
        <f t="shared" si="27"/>
        <v>0</v>
      </c>
      <c r="BI162" s="203">
        <f t="shared" si="28"/>
        <v>0</v>
      </c>
      <c r="BJ162" s="24" t="s">
        <v>152</v>
      </c>
      <c r="BK162" s="203">
        <f t="shared" si="29"/>
        <v>0</v>
      </c>
      <c r="BL162" s="24" t="s">
        <v>242</v>
      </c>
      <c r="BM162" s="24" t="s">
        <v>1646</v>
      </c>
    </row>
    <row r="163" spans="2:65" s="1" customFormat="1" ht="16.5" customHeight="1">
      <c r="B163" s="41"/>
      <c r="C163" s="251" t="s">
        <v>984</v>
      </c>
      <c r="D163" s="251" t="s">
        <v>283</v>
      </c>
      <c r="E163" s="252" t="s">
        <v>1647</v>
      </c>
      <c r="F163" s="253" t="s">
        <v>1648</v>
      </c>
      <c r="G163" s="254" t="s">
        <v>149</v>
      </c>
      <c r="H163" s="255">
        <v>7</v>
      </c>
      <c r="I163" s="256"/>
      <c r="J163" s="257">
        <f t="shared" si="20"/>
        <v>0</v>
      </c>
      <c r="K163" s="253" t="s">
        <v>21</v>
      </c>
      <c r="L163" s="258"/>
      <c r="M163" s="259" t="s">
        <v>21</v>
      </c>
      <c r="N163" s="260" t="s">
        <v>44</v>
      </c>
      <c r="O163" s="42"/>
      <c r="P163" s="201">
        <f t="shared" si="21"/>
        <v>0</v>
      </c>
      <c r="Q163" s="201">
        <v>5.0000000000000002E-5</v>
      </c>
      <c r="R163" s="201">
        <f t="shared" si="22"/>
        <v>3.5E-4</v>
      </c>
      <c r="S163" s="201">
        <v>0</v>
      </c>
      <c r="T163" s="202">
        <f t="shared" si="23"/>
        <v>0</v>
      </c>
      <c r="AR163" s="24" t="s">
        <v>350</v>
      </c>
      <c r="AT163" s="24" t="s">
        <v>283</v>
      </c>
      <c r="AU163" s="24" t="s">
        <v>152</v>
      </c>
      <c r="AY163" s="24" t="s">
        <v>144</v>
      </c>
      <c r="BE163" s="203">
        <f t="shared" si="24"/>
        <v>0</v>
      </c>
      <c r="BF163" s="203">
        <f t="shared" si="25"/>
        <v>0</v>
      </c>
      <c r="BG163" s="203">
        <f t="shared" si="26"/>
        <v>0</v>
      </c>
      <c r="BH163" s="203">
        <f t="shared" si="27"/>
        <v>0</v>
      </c>
      <c r="BI163" s="203">
        <f t="shared" si="28"/>
        <v>0</v>
      </c>
      <c r="BJ163" s="24" t="s">
        <v>152</v>
      </c>
      <c r="BK163" s="203">
        <f t="shared" si="29"/>
        <v>0</v>
      </c>
      <c r="BL163" s="24" t="s">
        <v>242</v>
      </c>
      <c r="BM163" s="24" t="s">
        <v>1649</v>
      </c>
    </row>
    <row r="164" spans="2:65" s="1" customFormat="1" ht="16.5" customHeight="1">
      <c r="B164" s="41"/>
      <c r="C164" s="251" t="s">
        <v>995</v>
      </c>
      <c r="D164" s="251" t="s">
        <v>283</v>
      </c>
      <c r="E164" s="252" t="s">
        <v>1650</v>
      </c>
      <c r="F164" s="253" t="s">
        <v>1651</v>
      </c>
      <c r="G164" s="254" t="s">
        <v>149</v>
      </c>
      <c r="H164" s="255">
        <v>1</v>
      </c>
      <c r="I164" s="256"/>
      <c r="J164" s="257">
        <f t="shared" si="20"/>
        <v>0</v>
      </c>
      <c r="K164" s="253" t="s">
        <v>21</v>
      </c>
      <c r="L164" s="258"/>
      <c r="M164" s="259" t="s">
        <v>21</v>
      </c>
      <c r="N164" s="260" t="s">
        <v>44</v>
      </c>
      <c r="O164" s="42"/>
      <c r="P164" s="201">
        <f t="shared" si="21"/>
        <v>0</v>
      </c>
      <c r="Q164" s="201">
        <v>5.0000000000000002E-5</v>
      </c>
      <c r="R164" s="201">
        <f t="shared" si="22"/>
        <v>5.0000000000000002E-5</v>
      </c>
      <c r="S164" s="201">
        <v>0</v>
      </c>
      <c r="T164" s="202">
        <f t="shared" si="23"/>
        <v>0</v>
      </c>
      <c r="AR164" s="24" t="s">
        <v>350</v>
      </c>
      <c r="AT164" s="24" t="s">
        <v>283</v>
      </c>
      <c r="AU164" s="24" t="s">
        <v>152</v>
      </c>
      <c r="AY164" s="24" t="s">
        <v>144</v>
      </c>
      <c r="BE164" s="203">
        <f t="shared" si="24"/>
        <v>0</v>
      </c>
      <c r="BF164" s="203">
        <f t="shared" si="25"/>
        <v>0</v>
      </c>
      <c r="BG164" s="203">
        <f t="shared" si="26"/>
        <v>0</v>
      </c>
      <c r="BH164" s="203">
        <f t="shared" si="27"/>
        <v>0</v>
      </c>
      <c r="BI164" s="203">
        <f t="shared" si="28"/>
        <v>0</v>
      </c>
      <c r="BJ164" s="24" t="s">
        <v>152</v>
      </c>
      <c r="BK164" s="203">
        <f t="shared" si="29"/>
        <v>0</v>
      </c>
      <c r="BL164" s="24" t="s">
        <v>242</v>
      </c>
      <c r="BM164" s="24" t="s">
        <v>1652</v>
      </c>
    </row>
    <row r="165" spans="2:65" s="1" customFormat="1" ht="16.5" customHeight="1">
      <c r="B165" s="41"/>
      <c r="C165" s="251" t="s">
        <v>986</v>
      </c>
      <c r="D165" s="251" t="s">
        <v>283</v>
      </c>
      <c r="E165" s="252" t="s">
        <v>1653</v>
      </c>
      <c r="F165" s="253" t="s">
        <v>1654</v>
      </c>
      <c r="G165" s="254" t="s">
        <v>149</v>
      </c>
      <c r="H165" s="255">
        <v>7</v>
      </c>
      <c r="I165" s="256"/>
      <c r="J165" s="257">
        <f t="shared" si="20"/>
        <v>0</v>
      </c>
      <c r="K165" s="253" t="s">
        <v>21</v>
      </c>
      <c r="L165" s="258"/>
      <c r="M165" s="259" t="s">
        <v>21</v>
      </c>
      <c r="N165" s="260" t="s">
        <v>44</v>
      </c>
      <c r="O165" s="42"/>
      <c r="P165" s="201">
        <f t="shared" si="21"/>
        <v>0</v>
      </c>
      <c r="Q165" s="201">
        <v>5.0000000000000002E-5</v>
      </c>
      <c r="R165" s="201">
        <f t="shared" si="22"/>
        <v>3.5E-4</v>
      </c>
      <c r="S165" s="201">
        <v>0</v>
      </c>
      <c r="T165" s="202">
        <f t="shared" si="23"/>
        <v>0</v>
      </c>
      <c r="AR165" s="24" t="s">
        <v>350</v>
      </c>
      <c r="AT165" s="24" t="s">
        <v>283</v>
      </c>
      <c r="AU165" s="24" t="s">
        <v>152</v>
      </c>
      <c r="AY165" s="24" t="s">
        <v>144</v>
      </c>
      <c r="BE165" s="203">
        <f t="shared" si="24"/>
        <v>0</v>
      </c>
      <c r="BF165" s="203">
        <f t="shared" si="25"/>
        <v>0</v>
      </c>
      <c r="BG165" s="203">
        <f t="shared" si="26"/>
        <v>0</v>
      </c>
      <c r="BH165" s="203">
        <f t="shared" si="27"/>
        <v>0</v>
      </c>
      <c r="BI165" s="203">
        <f t="shared" si="28"/>
        <v>0</v>
      </c>
      <c r="BJ165" s="24" t="s">
        <v>152</v>
      </c>
      <c r="BK165" s="203">
        <f t="shared" si="29"/>
        <v>0</v>
      </c>
      <c r="BL165" s="24" t="s">
        <v>242</v>
      </c>
      <c r="BM165" s="24" t="s">
        <v>1655</v>
      </c>
    </row>
    <row r="166" spans="2:65" s="1" customFormat="1" ht="16.5" customHeight="1">
      <c r="B166" s="41"/>
      <c r="C166" s="251" t="s">
        <v>998</v>
      </c>
      <c r="D166" s="251" t="s">
        <v>283</v>
      </c>
      <c r="E166" s="252" t="s">
        <v>1653</v>
      </c>
      <c r="F166" s="253" t="s">
        <v>1654</v>
      </c>
      <c r="G166" s="254" t="s">
        <v>149</v>
      </c>
      <c r="H166" s="255">
        <v>1</v>
      </c>
      <c r="I166" s="256"/>
      <c r="J166" s="257">
        <f t="shared" si="20"/>
        <v>0</v>
      </c>
      <c r="K166" s="253" t="s">
        <v>21</v>
      </c>
      <c r="L166" s="258"/>
      <c r="M166" s="259" t="s">
        <v>21</v>
      </c>
      <c r="N166" s="260" t="s">
        <v>44</v>
      </c>
      <c r="O166" s="42"/>
      <c r="P166" s="201">
        <f t="shared" si="21"/>
        <v>0</v>
      </c>
      <c r="Q166" s="201">
        <v>5.0000000000000002E-5</v>
      </c>
      <c r="R166" s="201">
        <f t="shared" si="22"/>
        <v>5.0000000000000002E-5</v>
      </c>
      <c r="S166" s="201">
        <v>0</v>
      </c>
      <c r="T166" s="202">
        <f t="shared" si="23"/>
        <v>0</v>
      </c>
      <c r="AR166" s="24" t="s">
        <v>350</v>
      </c>
      <c r="AT166" s="24" t="s">
        <v>283</v>
      </c>
      <c r="AU166" s="24" t="s">
        <v>152</v>
      </c>
      <c r="AY166" s="24" t="s">
        <v>144</v>
      </c>
      <c r="BE166" s="203">
        <f t="shared" si="24"/>
        <v>0</v>
      </c>
      <c r="BF166" s="203">
        <f t="shared" si="25"/>
        <v>0</v>
      </c>
      <c r="BG166" s="203">
        <f t="shared" si="26"/>
        <v>0</v>
      </c>
      <c r="BH166" s="203">
        <f t="shared" si="27"/>
        <v>0</v>
      </c>
      <c r="BI166" s="203">
        <f t="shared" si="28"/>
        <v>0</v>
      </c>
      <c r="BJ166" s="24" t="s">
        <v>152</v>
      </c>
      <c r="BK166" s="203">
        <f t="shared" si="29"/>
        <v>0</v>
      </c>
      <c r="BL166" s="24" t="s">
        <v>242</v>
      </c>
      <c r="BM166" s="24" t="s">
        <v>1656</v>
      </c>
    </row>
    <row r="167" spans="2:65" s="1" customFormat="1" ht="16.5" customHeight="1">
      <c r="B167" s="41"/>
      <c r="C167" s="251" t="s">
        <v>1000</v>
      </c>
      <c r="D167" s="251" t="s">
        <v>283</v>
      </c>
      <c r="E167" s="252" t="s">
        <v>1657</v>
      </c>
      <c r="F167" s="253" t="s">
        <v>1658</v>
      </c>
      <c r="G167" s="254" t="s">
        <v>149</v>
      </c>
      <c r="H167" s="255">
        <v>1</v>
      </c>
      <c r="I167" s="256"/>
      <c r="J167" s="257">
        <f t="shared" si="20"/>
        <v>0</v>
      </c>
      <c r="K167" s="253" t="s">
        <v>21</v>
      </c>
      <c r="L167" s="258"/>
      <c r="M167" s="259" t="s">
        <v>21</v>
      </c>
      <c r="N167" s="260" t="s">
        <v>44</v>
      </c>
      <c r="O167" s="42"/>
      <c r="P167" s="201">
        <f t="shared" si="21"/>
        <v>0</v>
      </c>
      <c r="Q167" s="201">
        <v>5.0000000000000002E-5</v>
      </c>
      <c r="R167" s="201">
        <f t="shared" si="22"/>
        <v>5.0000000000000002E-5</v>
      </c>
      <c r="S167" s="201">
        <v>0</v>
      </c>
      <c r="T167" s="202">
        <f t="shared" si="23"/>
        <v>0</v>
      </c>
      <c r="AR167" s="24" t="s">
        <v>350</v>
      </c>
      <c r="AT167" s="24" t="s">
        <v>283</v>
      </c>
      <c r="AU167" s="24" t="s">
        <v>152</v>
      </c>
      <c r="AY167" s="24" t="s">
        <v>144</v>
      </c>
      <c r="BE167" s="203">
        <f t="shared" si="24"/>
        <v>0</v>
      </c>
      <c r="BF167" s="203">
        <f t="shared" si="25"/>
        <v>0</v>
      </c>
      <c r="BG167" s="203">
        <f t="shared" si="26"/>
        <v>0</v>
      </c>
      <c r="BH167" s="203">
        <f t="shared" si="27"/>
        <v>0</v>
      </c>
      <c r="BI167" s="203">
        <f t="shared" si="28"/>
        <v>0</v>
      </c>
      <c r="BJ167" s="24" t="s">
        <v>152</v>
      </c>
      <c r="BK167" s="203">
        <f t="shared" si="29"/>
        <v>0</v>
      </c>
      <c r="BL167" s="24" t="s">
        <v>242</v>
      </c>
      <c r="BM167" s="24" t="s">
        <v>1659</v>
      </c>
    </row>
    <row r="168" spans="2:65" s="1" customFormat="1" ht="16.5" customHeight="1">
      <c r="B168" s="41"/>
      <c r="C168" s="251" t="s">
        <v>990</v>
      </c>
      <c r="D168" s="251" t="s">
        <v>283</v>
      </c>
      <c r="E168" s="252" t="s">
        <v>1657</v>
      </c>
      <c r="F168" s="253" t="s">
        <v>1658</v>
      </c>
      <c r="G168" s="254" t="s">
        <v>149</v>
      </c>
      <c r="H168" s="255">
        <v>1</v>
      </c>
      <c r="I168" s="256"/>
      <c r="J168" s="257">
        <f t="shared" si="20"/>
        <v>0</v>
      </c>
      <c r="K168" s="253" t="s">
        <v>21</v>
      </c>
      <c r="L168" s="258"/>
      <c r="M168" s="259" t="s">
        <v>21</v>
      </c>
      <c r="N168" s="260" t="s">
        <v>44</v>
      </c>
      <c r="O168" s="42"/>
      <c r="P168" s="201">
        <f t="shared" si="21"/>
        <v>0</v>
      </c>
      <c r="Q168" s="201">
        <v>5.0000000000000002E-5</v>
      </c>
      <c r="R168" s="201">
        <f t="shared" si="22"/>
        <v>5.0000000000000002E-5</v>
      </c>
      <c r="S168" s="201">
        <v>0</v>
      </c>
      <c r="T168" s="202">
        <f t="shared" si="23"/>
        <v>0</v>
      </c>
      <c r="AR168" s="24" t="s">
        <v>350</v>
      </c>
      <c r="AT168" s="24" t="s">
        <v>283</v>
      </c>
      <c r="AU168" s="24" t="s">
        <v>152</v>
      </c>
      <c r="AY168" s="24" t="s">
        <v>144</v>
      </c>
      <c r="BE168" s="203">
        <f t="shared" si="24"/>
        <v>0</v>
      </c>
      <c r="BF168" s="203">
        <f t="shared" si="25"/>
        <v>0</v>
      </c>
      <c r="BG168" s="203">
        <f t="shared" si="26"/>
        <v>0</v>
      </c>
      <c r="BH168" s="203">
        <f t="shared" si="27"/>
        <v>0</v>
      </c>
      <c r="BI168" s="203">
        <f t="shared" si="28"/>
        <v>0</v>
      </c>
      <c r="BJ168" s="24" t="s">
        <v>152</v>
      </c>
      <c r="BK168" s="203">
        <f t="shared" si="29"/>
        <v>0</v>
      </c>
      <c r="BL168" s="24" t="s">
        <v>242</v>
      </c>
      <c r="BM168" s="24" t="s">
        <v>1660</v>
      </c>
    </row>
    <row r="169" spans="2:65" s="1" customFormat="1" ht="16.5" customHeight="1">
      <c r="B169" s="41"/>
      <c r="C169" s="251" t="s">
        <v>1002</v>
      </c>
      <c r="D169" s="251" t="s">
        <v>283</v>
      </c>
      <c r="E169" s="252" t="s">
        <v>1661</v>
      </c>
      <c r="F169" s="253" t="s">
        <v>1662</v>
      </c>
      <c r="G169" s="254" t="s">
        <v>149</v>
      </c>
      <c r="H169" s="255">
        <v>1</v>
      </c>
      <c r="I169" s="256"/>
      <c r="J169" s="257">
        <f t="shared" si="20"/>
        <v>0</v>
      </c>
      <c r="K169" s="253" t="s">
        <v>21</v>
      </c>
      <c r="L169" s="258"/>
      <c r="M169" s="259" t="s">
        <v>21</v>
      </c>
      <c r="N169" s="260" t="s">
        <v>44</v>
      </c>
      <c r="O169" s="42"/>
      <c r="P169" s="201">
        <f t="shared" si="21"/>
        <v>0</v>
      </c>
      <c r="Q169" s="201">
        <v>2.5000000000000001E-4</v>
      </c>
      <c r="R169" s="201">
        <f t="shared" si="22"/>
        <v>2.5000000000000001E-4</v>
      </c>
      <c r="S169" s="201">
        <v>0</v>
      </c>
      <c r="T169" s="202">
        <f t="shared" si="23"/>
        <v>0</v>
      </c>
      <c r="AR169" s="24" t="s">
        <v>350</v>
      </c>
      <c r="AT169" s="24" t="s">
        <v>283</v>
      </c>
      <c r="AU169" s="24" t="s">
        <v>152</v>
      </c>
      <c r="AY169" s="24" t="s">
        <v>144</v>
      </c>
      <c r="BE169" s="203">
        <f t="shared" si="24"/>
        <v>0</v>
      </c>
      <c r="BF169" s="203">
        <f t="shared" si="25"/>
        <v>0</v>
      </c>
      <c r="BG169" s="203">
        <f t="shared" si="26"/>
        <v>0</v>
      </c>
      <c r="BH169" s="203">
        <f t="shared" si="27"/>
        <v>0</v>
      </c>
      <c r="BI169" s="203">
        <f t="shared" si="28"/>
        <v>0</v>
      </c>
      <c r="BJ169" s="24" t="s">
        <v>152</v>
      </c>
      <c r="BK169" s="203">
        <f t="shared" si="29"/>
        <v>0</v>
      </c>
      <c r="BL169" s="24" t="s">
        <v>242</v>
      </c>
      <c r="BM169" s="24" t="s">
        <v>1663</v>
      </c>
    </row>
    <row r="170" spans="2:65" s="1" customFormat="1" ht="25.5" customHeight="1">
      <c r="B170" s="41"/>
      <c r="C170" s="251" t="s">
        <v>1015</v>
      </c>
      <c r="D170" s="251" t="s">
        <v>283</v>
      </c>
      <c r="E170" s="252" t="s">
        <v>1664</v>
      </c>
      <c r="F170" s="253" t="s">
        <v>1665</v>
      </c>
      <c r="G170" s="254" t="s">
        <v>149</v>
      </c>
      <c r="H170" s="255">
        <v>1</v>
      </c>
      <c r="I170" s="256"/>
      <c r="J170" s="257">
        <f t="shared" si="20"/>
        <v>0</v>
      </c>
      <c r="K170" s="253" t="s">
        <v>21</v>
      </c>
      <c r="L170" s="258"/>
      <c r="M170" s="259" t="s">
        <v>21</v>
      </c>
      <c r="N170" s="260" t="s">
        <v>44</v>
      </c>
      <c r="O170" s="42"/>
      <c r="P170" s="201">
        <f t="shared" si="21"/>
        <v>0</v>
      </c>
      <c r="Q170" s="201">
        <v>2.5000000000000001E-4</v>
      </c>
      <c r="R170" s="201">
        <f t="shared" si="22"/>
        <v>2.5000000000000001E-4</v>
      </c>
      <c r="S170" s="201">
        <v>0</v>
      </c>
      <c r="T170" s="202">
        <f t="shared" si="23"/>
        <v>0</v>
      </c>
      <c r="AR170" s="24" t="s">
        <v>350</v>
      </c>
      <c r="AT170" s="24" t="s">
        <v>283</v>
      </c>
      <c r="AU170" s="24" t="s">
        <v>152</v>
      </c>
      <c r="AY170" s="24" t="s">
        <v>144</v>
      </c>
      <c r="BE170" s="203">
        <f t="shared" si="24"/>
        <v>0</v>
      </c>
      <c r="BF170" s="203">
        <f t="shared" si="25"/>
        <v>0</v>
      </c>
      <c r="BG170" s="203">
        <f t="shared" si="26"/>
        <v>0</v>
      </c>
      <c r="BH170" s="203">
        <f t="shared" si="27"/>
        <v>0</v>
      </c>
      <c r="BI170" s="203">
        <f t="shared" si="28"/>
        <v>0</v>
      </c>
      <c r="BJ170" s="24" t="s">
        <v>152</v>
      </c>
      <c r="BK170" s="203">
        <f t="shared" si="29"/>
        <v>0</v>
      </c>
      <c r="BL170" s="24" t="s">
        <v>242</v>
      </c>
      <c r="BM170" s="24" t="s">
        <v>1666</v>
      </c>
    </row>
    <row r="171" spans="2:65" s="1" customFormat="1" ht="16.5" customHeight="1">
      <c r="B171" s="41"/>
      <c r="C171" s="251" t="s">
        <v>1009</v>
      </c>
      <c r="D171" s="251" t="s">
        <v>283</v>
      </c>
      <c r="E171" s="252" t="s">
        <v>1667</v>
      </c>
      <c r="F171" s="253" t="s">
        <v>1668</v>
      </c>
      <c r="G171" s="254" t="s">
        <v>149</v>
      </c>
      <c r="H171" s="255">
        <v>1</v>
      </c>
      <c r="I171" s="256"/>
      <c r="J171" s="257">
        <f t="shared" si="20"/>
        <v>0</v>
      </c>
      <c r="K171" s="253" t="s">
        <v>21</v>
      </c>
      <c r="L171" s="258"/>
      <c r="M171" s="259" t="s">
        <v>21</v>
      </c>
      <c r="N171" s="260" t="s">
        <v>44</v>
      </c>
      <c r="O171" s="42"/>
      <c r="P171" s="201">
        <f t="shared" si="21"/>
        <v>0</v>
      </c>
      <c r="Q171" s="201">
        <v>2.5000000000000001E-4</v>
      </c>
      <c r="R171" s="201">
        <f t="shared" si="22"/>
        <v>2.5000000000000001E-4</v>
      </c>
      <c r="S171" s="201">
        <v>0</v>
      </c>
      <c r="T171" s="202">
        <f t="shared" si="23"/>
        <v>0</v>
      </c>
      <c r="AR171" s="24" t="s">
        <v>350</v>
      </c>
      <c r="AT171" s="24" t="s">
        <v>283</v>
      </c>
      <c r="AU171" s="24" t="s">
        <v>152</v>
      </c>
      <c r="AY171" s="24" t="s">
        <v>144</v>
      </c>
      <c r="BE171" s="203">
        <f t="shared" si="24"/>
        <v>0</v>
      </c>
      <c r="BF171" s="203">
        <f t="shared" si="25"/>
        <v>0</v>
      </c>
      <c r="BG171" s="203">
        <f t="shared" si="26"/>
        <v>0</v>
      </c>
      <c r="BH171" s="203">
        <f t="shared" si="27"/>
        <v>0</v>
      </c>
      <c r="BI171" s="203">
        <f t="shared" si="28"/>
        <v>0</v>
      </c>
      <c r="BJ171" s="24" t="s">
        <v>152</v>
      </c>
      <c r="BK171" s="203">
        <f t="shared" si="29"/>
        <v>0</v>
      </c>
      <c r="BL171" s="24" t="s">
        <v>242</v>
      </c>
      <c r="BM171" s="24" t="s">
        <v>1669</v>
      </c>
    </row>
    <row r="172" spans="2:65" s="1" customFormat="1" ht="16.5" customHeight="1">
      <c r="B172" s="41"/>
      <c r="C172" s="251" t="s">
        <v>1018</v>
      </c>
      <c r="D172" s="251" t="s">
        <v>283</v>
      </c>
      <c r="E172" s="252" t="s">
        <v>1670</v>
      </c>
      <c r="F172" s="253" t="s">
        <v>1671</v>
      </c>
      <c r="G172" s="254" t="s">
        <v>149</v>
      </c>
      <c r="H172" s="255">
        <v>9</v>
      </c>
      <c r="I172" s="256"/>
      <c r="J172" s="257">
        <f t="shared" si="20"/>
        <v>0</v>
      </c>
      <c r="K172" s="253" t="s">
        <v>150</v>
      </c>
      <c r="L172" s="258"/>
      <c r="M172" s="259" t="s">
        <v>21</v>
      </c>
      <c r="N172" s="260" t="s">
        <v>44</v>
      </c>
      <c r="O172" s="42"/>
      <c r="P172" s="201">
        <f t="shared" si="21"/>
        <v>0</v>
      </c>
      <c r="Q172" s="201">
        <v>9.0000000000000006E-5</v>
      </c>
      <c r="R172" s="201">
        <f t="shared" si="22"/>
        <v>8.1000000000000006E-4</v>
      </c>
      <c r="S172" s="201">
        <v>0</v>
      </c>
      <c r="T172" s="202">
        <f t="shared" si="23"/>
        <v>0</v>
      </c>
      <c r="AR172" s="24" t="s">
        <v>350</v>
      </c>
      <c r="AT172" s="24" t="s">
        <v>283</v>
      </c>
      <c r="AU172" s="24" t="s">
        <v>152</v>
      </c>
      <c r="AY172" s="24" t="s">
        <v>144</v>
      </c>
      <c r="BE172" s="203">
        <f t="shared" si="24"/>
        <v>0</v>
      </c>
      <c r="BF172" s="203">
        <f t="shared" si="25"/>
        <v>0</v>
      </c>
      <c r="BG172" s="203">
        <f t="shared" si="26"/>
        <v>0</v>
      </c>
      <c r="BH172" s="203">
        <f t="shared" si="27"/>
        <v>0</v>
      </c>
      <c r="BI172" s="203">
        <f t="shared" si="28"/>
        <v>0</v>
      </c>
      <c r="BJ172" s="24" t="s">
        <v>152</v>
      </c>
      <c r="BK172" s="203">
        <f t="shared" si="29"/>
        <v>0</v>
      </c>
      <c r="BL172" s="24" t="s">
        <v>242</v>
      </c>
      <c r="BM172" s="24" t="s">
        <v>1672</v>
      </c>
    </row>
    <row r="173" spans="2:65" s="1" customFormat="1" ht="16.5" customHeight="1">
      <c r="B173" s="41"/>
      <c r="C173" s="251" t="s">
        <v>1028</v>
      </c>
      <c r="D173" s="251" t="s">
        <v>283</v>
      </c>
      <c r="E173" s="252" t="s">
        <v>1673</v>
      </c>
      <c r="F173" s="253" t="s">
        <v>1674</v>
      </c>
      <c r="G173" s="254" t="s">
        <v>149</v>
      </c>
      <c r="H173" s="255">
        <v>8</v>
      </c>
      <c r="I173" s="256"/>
      <c r="J173" s="257">
        <f t="shared" si="20"/>
        <v>0</v>
      </c>
      <c r="K173" s="253" t="s">
        <v>21</v>
      </c>
      <c r="L173" s="258"/>
      <c r="M173" s="259" t="s">
        <v>21</v>
      </c>
      <c r="N173" s="260" t="s">
        <v>44</v>
      </c>
      <c r="O173" s="42"/>
      <c r="P173" s="201">
        <f t="shared" si="21"/>
        <v>0</v>
      </c>
      <c r="Q173" s="201">
        <v>9.0000000000000006E-5</v>
      </c>
      <c r="R173" s="201">
        <f t="shared" si="22"/>
        <v>7.2000000000000005E-4</v>
      </c>
      <c r="S173" s="201">
        <v>0</v>
      </c>
      <c r="T173" s="202">
        <f t="shared" si="23"/>
        <v>0</v>
      </c>
      <c r="AR173" s="24" t="s">
        <v>350</v>
      </c>
      <c r="AT173" s="24" t="s">
        <v>283</v>
      </c>
      <c r="AU173" s="24" t="s">
        <v>152</v>
      </c>
      <c r="AY173" s="24" t="s">
        <v>144</v>
      </c>
      <c r="BE173" s="203">
        <f t="shared" si="24"/>
        <v>0</v>
      </c>
      <c r="BF173" s="203">
        <f t="shared" si="25"/>
        <v>0</v>
      </c>
      <c r="BG173" s="203">
        <f t="shared" si="26"/>
        <v>0</v>
      </c>
      <c r="BH173" s="203">
        <f t="shared" si="27"/>
        <v>0</v>
      </c>
      <c r="BI173" s="203">
        <f t="shared" si="28"/>
        <v>0</v>
      </c>
      <c r="BJ173" s="24" t="s">
        <v>152</v>
      </c>
      <c r="BK173" s="203">
        <f t="shared" si="29"/>
        <v>0</v>
      </c>
      <c r="BL173" s="24" t="s">
        <v>242</v>
      </c>
      <c r="BM173" s="24" t="s">
        <v>1675</v>
      </c>
    </row>
    <row r="174" spans="2:65" s="1" customFormat="1" ht="16.5" customHeight="1">
      <c r="B174" s="41"/>
      <c r="C174" s="192" t="s">
        <v>1033</v>
      </c>
      <c r="D174" s="192" t="s">
        <v>146</v>
      </c>
      <c r="E174" s="193" t="s">
        <v>1676</v>
      </c>
      <c r="F174" s="194" t="s">
        <v>1677</v>
      </c>
      <c r="G174" s="195" t="s">
        <v>176</v>
      </c>
      <c r="H174" s="196">
        <v>21</v>
      </c>
      <c r="I174" s="197"/>
      <c r="J174" s="198">
        <f t="shared" si="20"/>
        <v>0</v>
      </c>
      <c r="K174" s="194" t="s">
        <v>21</v>
      </c>
      <c r="L174" s="61"/>
      <c r="M174" s="199" t="s">
        <v>21</v>
      </c>
      <c r="N174" s="200" t="s">
        <v>44</v>
      </c>
      <c r="O174" s="42"/>
      <c r="P174" s="201">
        <f t="shared" si="21"/>
        <v>0</v>
      </c>
      <c r="Q174" s="201">
        <v>0</v>
      </c>
      <c r="R174" s="201">
        <f t="shared" si="22"/>
        <v>0</v>
      </c>
      <c r="S174" s="201">
        <v>0</v>
      </c>
      <c r="T174" s="202">
        <f t="shared" si="23"/>
        <v>0</v>
      </c>
      <c r="AR174" s="24" t="s">
        <v>242</v>
      </c>
      <c r="AT174" s="24" t="s">
        <v>146</v>
      </c>
      <c r="AU174" s="24" t="s">
        <v>152</v>
      </c>
      <c r="AY174" s="24" t="s">
        <v>144</v>
      </c>
      <c r="BE174" s="203">
        <f t="shared" si="24"/>
        <v>0</v>
      </c>
      <c r="BF174" s="203">
        <f t="shared" si="25"/>
        <v>0</v>
      </c>
      <c r="BG174" s="203">
        <f t="shared" si="26"/>
        <v>0</v>
      </c>
      <c r="BH174" s="203">
        <f t="shared" si="27"/>
        <v>0</v>
      </c>
      <c r="BI174" s="203">
        <f t="shared" si="28"/>
        <v>0</v>
      </c>
      <c r="BJ174" s="24" t="s">
        <v>152</v>
      </c>
      <c r="BK174" s="203">
        <f t="shared" si="29"/>
        <v>0</v>
      </c>
      <c r="BL174" s="24" t="s">
        <v>242</v>
      </c>
      <c r="BM174" s="24" t="s">
        <v>1678</v>
      </c>
    </row>
    <row r="175" spans="2:65" s="1" customFormat="1" ht="16.5" customHeight="1">
      <c r="B175" s="41"/>
      <c r="C175" s="192" t="s">
        <v>1041</v>
      </c>
      <c r="D175" s="192" t="s">
        <v>146</v>
      </c>
      <c r="E175" s="193" t="s">
        <v>1679</v>
      </c>
      <c r="F175" s="194" t="s">
        <v>1680</v>
      </c>
      <c r="G175" s="195" t="s">
        <v>176</v>
      </c>
      <c r="H175" s="196">
        <v>14</v>
      </c>
      <c r="I175" s="197"/>
      <c r="J175" s="198">
        <f t="shared" si="20"/>
        <v>0</v>
      </c>
      <c r="K175" s="194" t="s">
        <v>21</v>
      </c>
      <c r="L175" s="61"/>
      <c r="M175" s="199" t="s">
        <v>21</v>
      </c>
      <c r="N175" s="200" t="s">
        <v>44</v>
      </c>
      <c r="O175" s="42"/>
      <c r="P175" s="201">
        <f t="shared" si="21"/>
        <v>0</v>
      </c>
      <c r="Q175" s="201">
        <v>0</v>
      </c>
      <c r="R175" s="201">
        <f t="shared" si="22"/>
        <v>0</v>
      </c>
      <c r="S175" s="201">
        <v>0</v>
      </c>
      <c r="T175" s="202">
        <f t="shared" si="23"/>
        <v>0</v>
      </c>
      <c r="AR175" s="24" t="s">
        <v>242</v>
      </c>
      <c r="AT175" s="24" t="s">
        <v>146</v>
      </c>
      <c r="AU175" s="24" t="s">
        <v>152</v>
      </c>
      <c r="AY175" s="24" t="s">
        <v>144</v>
      </c>
      <c r="BE175" s="203">
        <f t="shared" si="24"/>
        <v>0</v>
      </c>
      <c r="BF175" s="203">
        <f t="shared" si="25"/>
        <v>0</v>
      </c>
      <c r="BG175" s="203">
        <f t="shared" si="26"/>
        <v>0</v>
      </c>
      <c r="BH175" s="203">
        <f t="shared" si="27"/>
        <v>0</v>
      </c>
      <c r="BI175" s="203">
        <f t="shared" si="28"/>
        <v>0</v>
      </c>
      <c r="BJ175" s="24" t="s">
        <v>152</v>
      </c>
      <c r="BK175" s="203">
        <f t="shared" si="29"/>
        <v>0</v>
      </c>
      <c r="BL175" s="24" t="s">
        <v>242</v>
      </c>
      <c r="BM175" s="24" t="s">
        <v>1681</v>
      </c>
    </row>
    <row r="176" spans="2:65" s="1" customFormat="1" ht="16.5" customHeight="1">
      <c r="B176" s="41"/>
      <c r="C176" s="192" t="s">
        <v>1046</v>
      </c>
      <c r="D176" s="192" t="s">
        <v>146</v>
      </c>
      <c r="E176" s="193" t="s">
        <v>1682</v>
      </c>
      <c r="F176" s="194" t="s">
        <v>1683</v>
      </c>
      <c r="G176" s="195" t="s">
        <v>176</v>
      </c>
      <c r="H176" s="196">
        <v>69</v>
      </c>
      <c r="I176" s="197"/>
      <c r="J176" s="198">
        <f t="shared" si="20"/>
        <v>0</v>
      </c>
      <c r="K176" s="194" t="s">
        <v>21</v>
      </c>
      <c r="L176" s="61"/>
      <c r="M176" s="199" t="s">
        <v>21</v>
      </c>
      <c r="N176" s="200" t="s">
        <v>44</v>
      </c>
      <c r="O176" s="42"/>
      <c r="P176" s="201">
        <f t="shared" si="21"/>
        <v>0</v>
      </c>
      <c r="Q176" s="201">
        <v>0</v>
      </c>
      <c r="R176" s="201">
        <f t="shared" si="22"/>
        <v>0</v>
      </c>
      <c r="S176" s="201">
        <v>0</v>
      </c>
      <c r="T176" s="202">
        <f t="shared" si="23"/>
        <v>0</v>
      </c>
      <c r="AR176" s="24" t="s">
        <v>242</v>
      </c>
      <c r="AT176" s="24" t="s">
        <v>146</v>
      </c>
      <c r="AU176" s="24" t="s">
        <v>152</v>
      </c>
      <c r="AY176" s="24" t="s">
        <v>144</v>
      </c>
      <c r="BE176" s="203">
        <f t="shared" si="24"/>
        <v>0</v>
      </c>
      <c r="BF176" s="203">
        <f t="shared" si="25"/>
        <v>0</v>
      </c>
      <c r="BG176" s="203">
        <f t="shared" si="26"/>
        <v>0</v>
      </c>
      <c r="BH176" s="203">
        <f t="shared" si="27"/>
        <v>0</v>
      </c>
      <c r="BI176" s="203">
        <f t="shared" si="28"/>
        <v>0</v>
      </c>
      <c r="BJ176" s="24" t="s">
        <v>152</v>
      </c>
      <c r="BK176" s="203">
        <f t="shared" si="29"/>
        <v>0</v>
      </c>
      <c r="BL176" s="24" t="s">
        <v>242</v>
      </c>
      <c r="BM176" s="24" t="s">
        <v>1684</v>
      </c>
    </row>
    <row r="177" spans="2:65" s="1" customFormat="1" ht="16.5" customHeight="1">
      <c r="B177" s="41"/>
      <c r="C177" s="192" t="s">
        <v>1050</v>
      </c>
      <c r="D177" s="192" t="s">
        <v>146</v>
      </c>
      <c r="E177" s="193" t="s">
        <v>1685</v>
      </c>
      <c r="F177" s="194" t="s">
        <v>1686</v>
      </c>
      <c r="G177" s="195" t="s">
        <v>149</v>
      </c>
      <c r="H177" s="196">
        <v>47</v>
      </c>
      <c r="I177" s="197"/>
      <c r="J177" s="198">
        <f t="shared" si="20"/>
        <v>0</v>
      </c>
      <c r="K177" s="194" t="s">
        <v>21</v>
      </c>
      <c r="L177" s="61"/>
      <c r="M177" s="199" t="s">
        <v>21</v>
      </c>
      <c r="N177" s="200" t="s">
        <v>44</v>
      </c>
      <c r="O177" s="42"/>
      <c r="P177" s="201">
        <f t="shared" si="21"/>
        <v>0</v>
      </c>
      <c r="Q177" s="201">
        <v>0</v>
      </c>
      <c r="R177" s="201">
        <f t="shared" si="22"/>
        <v>0</v>
      </c>
      <c r="S177" s="201">
        <v>0</v>
      </c>
      <c r="T177" s="202">
        <f t="shared" si="23"/>
        <v>0</v>
      </c>
      <c r="AR177" s="24" t="s">
        <v>242</v>
      </c>
      <c r="AT177" s="24" t="s">
        <v>146</v>
      </c>
      <c r="AU177" s="24" t="s">
        <v>152</v>
      </c>
      <c r="AY177" s="24" t="s">
        <v>144</v>
      </c>
      <c r="BE177" s="203">
        <f t="shared" si="24"/>
        <v>0</v>
      </c>
      <c r="BF177" s="203">
        <f t="shared" si="25"/>
        <v>0</v>
      </c>
      <c r="BG177" s="203">
        <f t="shared" si="26"/>
        <v>0</v>
      </c>
      <c r="BH177" s="203">
        <f t="shared" si="27"/>
        <v>0</v>
      </c>
      <c r="BI177" s="203">
        <f t="shared" si="28"/>
        <v>0</v>
      </c>
      <c r="BJ177" s="24" t="s">
        <v>152</v>
      </c>
      <c r="BK177" s="203">
        <f t="shared" si="29"/>
        <v>0</v>
      </c>
      <c r="BL177" s="24" t="s">
        <v>242</v>
      </c>
      <c r="BM177" s="24" t="s">
        <v>1687</v>
      </c>
    </row>
    <row r="178" spans="2:65" s="1" customFormat="1" ht="16.5" customHeight="1">
      <c r="B178" s="41"/>
      <c r="C178" s="192" t="s">
        <v>1056</v>
      </c>
      <c r="D178" s="192" t="s">
        <v>146</v>
      </c>
      <c r="E178" s="193" t="s">
        <v>1688</v>
      </c>
      <c r="F178" s="194" t="s">
        <v>1689</v>
      </c>
      <c r="G178" s="195" t="s">
        <v>149</v>
      </c>
      <c r="H178" s="196">
        <v>47</v>
      </c>
      <c r="I178" s="197"/>
      <c r="J178" s="198">
        <f t="shared" si="20"/>
        <v>0</v>
      </c>
      <c r="K178" s="194" t="s">
        <v>21</v>
      </c>
      <c r="L178" s="61"/>
      <c r="M178" s="199" t="s">
        <v>21</v>
      </c>
      <c r="N178" s="200" t="s">
        <v>44</v>
      </c>
      <c r="O178" s="42"/>
      <c r="P178" s="201">
        <f t="shared" si="21"/>
        <v>0</v>
      </c>
      <c r="Q178" s="201">
        <v>0</v>
      </c>
      <c r="R178" s="201">
        <f t="shared" si="22"/>
        <v>0</v>
      </c>
      <c r="S178" s="201">
        <v>0</v>
      </c>
      <c r="T178" s="202">
        <f t="shared" si="23"/>
        <v>0</v>
      </c>
      <c r="AR178" s="24" t="s">
        <v>242</v>
      </c>
      <c r="AT178" s="24" t="s">
        <v>146</v>
      </c>
      <c r="AU178" s="24" t="s">
        <v>152</v>
      </c>
      <c r="AY178" s="24" t="s">
        <v>144</v>
      </c>
      <c r="BE178" s="203">
        <f t="shared" si="24"/>
        <v>0</v>
      </c>
      <c r="BF178" s="203">
        <f t="shared" si="25"/>
        <v>0</v>
      </c>
      <c r="BG178" s="203">
        <f t="shared" si="26"/>
        <v>0</v>
      </c>
      <c r="BH178" s="203">
        <f t="shared" si="27"/>
        <v>0</v>
      </c>
      <c r="BI178" s="203">
        <f t="shared" si="28"/>
        <v>0</v>
      </c>
      <c r="BJ178" s="24" t="s">
        <v>152</v>
      </c>
      <c r="BK178" s="203">
        <f t="shared" si="29"/>
        <v>0</v>
      </c>
      <c r="BL178" s="24" t="s">
        <v>242</v>
      </c>
      <c r="BM178" s="24" t="s">
        <v>1690</v>
      </c>
    </row>
    <row r="179" spans="2:65" s="1" customFormat="1" ht="16.5" customHeight="1">
      <c r="B179" s="41"/>
      <c r="C179" s="192" t="s">
        <v>1062</v>
      </c>
      <c r="D179" s="192" t="s">
        <v>146</v>
      </c>
      <c r="E179" s="193" t="s">
        <v>1691</v>
      </c>
      <c r="F179" s="194" t="s">
        <v>1692</v>
      </c>
      <c r="G179" s="195" t="s">
        <v>176</v>
      </c>
      <c r="H179" s="196">
        <v>5</v>
      </c>
      <c r="I179" s="197"/>
      <c r="J179" s="198">
        <f t="shared" si="20"/>
        <v>0</v>
      </c>
      <c r="K179" s="194" t="s">
        <v>21</v>
      </c>
      <c r="L179" s="61"/>
      <c r="M179" s="199" t="s">
        <v>21</v>
      </c>
      <c r="N179" s="200" t="s">
        <v>44</v>
      </c>
      <c r="O179" s="42"/>
      <c r="P179" s="201">
        <f t="shared" si="21"/>
        <v>0</v>
      </c>
      <c r="Q179" s="201">
        <v>0</v>
      </c>
      <c r="R179" s="201">
        <f t="shared" si="22"/>
        <v>0</v>
      </c>
      <c r="S179" s="201">
        <v>0</v>
      </c>
      <c r="T179" s="202">
        <f t="shared" si="23"/>
        <v>0</v>
      </c>
      <c r="AR179" s="24" t="s">
        <v>242</v>
      </c>
      <c r="AT179" s="24" t="s">
        <v>146</v>
      </c>
      <c r="AU179" s="24" t="s">
        <v>152</v>
      </c>
      <c r="AY179" s="24" t="s">
        <v>144</v>
      </c>
      <c r="BE179" s="203">
        <f t="shared" si="24"/>
        <v>0</v>
      </c>
      <c r="BF179" s="203">
        <f t="shared" si="25"/>
        <v>0</v>
      </c>
      <c r="BG179" s="203">
        <f t="shared" si="26"/>
        <v>0</v>
      </c>
      <c r="BH179" s="203">
        <f t="shared" si="27"/>
        <v>0</v>
      </c>
      <c r="BI179" s="203">
        <f t="shared" si="28"/>
        <v>0</v>
      </c>
      <c r="BJ179" s="24" t="s">
        <v>152</v>
      </c>
      <c r="BK179" s="203">
        <f t="shared" si="29"/>
        <v>0</v>
      </c>
      <c r="BL179" s="24" t="s">
        <v>242</v>
      </c>
      <c r="BM179" s="24" t="s">
        <v>1693</v>
      </c>
    </row>
    <row r="180" spans="2:65" s="1" customFormat="1" ht="16.5" customHeight="1">
      <c r="B180" s="41"/>
      <c r="C180" s="192" t="s">
        <v>1067</v>
      </c>
      <c r="D180" s="192" t="s">
        <v>146</v>
      </c>
      <c r="E180" s="193" t="s">
        <v>1694</v>
      </c>
      <c r="F180" s="194" t="s">
        <v>1695</v>
      </c>
      <c r="G180" s="195" t="s">
        <v>149</v>
      </c>
      <c r="H180" s="196">
        <v>100</v>
      </c>
      <c r="I180" s="197"/>
      <c r="J180" s="198">
        <f t="shared" si="20"/>
        <v>0</v>
      </c>
      <c r="K180" s="194" t="s">
        <v>21</v>
      </c>
      <c r="L180" s="61"/>
      <c r="M180" s="199" t="s">
        <v>21</v>
      </c>
      <c r="N180" s="200" t="s">
        <v>44</v>
      </c>
      <c r="O180" s="42"/>
      <c r="P180" s="201">
        <f t="shared" si="21"/>
        <v>0</v>
      </c>
      <c r="Q180" s="201">
        <v>0</v>
      </c>
      <c r="R180" s="201">
        <f t="shared" si="22"/>
        <v>0</v>
      </c>
      <c r="S180" s="201">
        <v>0</v>
      </c>
      <c r="T180" s="202">
        <f t="shared" si="23"/>
        <v>0</v>
      </c>
      <c r="AR180" s="24" t="s">
        <v>242</v>
      </c>
      <c r="AT180" s="24" t="s">
        <v>146</v>
      </c>
      <c r="AU180" s="24" t="s">
        <v>152</v>
      </c>
      <c r="AY180" s="24" t="s">
        <v>144</v>
      </c>
      <c r="BE180" s="203">
        <f t="shared" si="24"/>
        <v>0</v>
      </c>
      <c r="BF180" s="203">
        <f t="shared" si="25"/>
        <v>0</v>
      </c>
      <c r="BG180" s="203">
        <f t="shared" si="26"/>
        <v>0</v>
      </c>
      <c r="BH180" s="203">
        <f t="shared" si="27"/>
        <v>0</v>
      </c>
      <c r="BI180" s="203">
        <f t="shared" si="28"/>
        <v>0</v>
      </c>
      <c r="BJ180" s="24" t="s">
        <v>152</v>
      </c>
      <c r="BK180" s="203">
        <f t="shared" si="29"/>
        <v>0</v>
      </c>
      <c r="BL180" s="24" t="s">
        <v>242</v>
      </c>
      <c r="BM180" s="24" t="s">
        <v>1696</v>
      </c>
    </row>
    <row r="181" spans="2:65" s="1" customFormat="1" ht="16.5" customHeight="1">
      <c r="B181" s="41"/>
      <c r="C181" s="192" t="s">
        <v>1071</v>
      </c>
      <c r="D181" s="192" t="s">
        <v>146</v>
      </c>
      <c r="E181" s="193" t="s">
        <v>1697</v>
      </c>
      <c r="F181" s="194" t="s">
        <v>1698</v>
      </c>
      <c r="G181" s="195" t="s">
        <v>149</v>
      </c>
      <c r="H181" s="196">
        <v>140</v>
      </c>
      <c r="I181" s="197"/>
      <c r="J181" s="198">
        <f t="shared" si="20"/>
        <v>0</v>
      </c>
      <c r="K181" s="194" t="s">
        <v>21</v>
      </c>
      <c r="L181" s="61"/>
      <c r="M181" s="199" t="s">
        <v>21</v>
      </c>
      <c r="N181" s="200" t="s">
        <v>44</v>
      </c>
      <c r="O181" s="42"/>
      <c r="P181" s="201">
        <f t="shared" si="21"/>
        <v>0</v>
      </c>
      <c r="Q181" s="201">
        <v>0</v>
      </c>
      <c r="R181" s="201">
        <f t="shared" si="22"/>
        <v>0</v>
      </c>
      <c r="S181" s="201">
        <v>0</v>
      </c>
      <c r="T181" s="202">
        <f t="shared" si="23"/>
        <v>0</v>
      </c>
      <c r="AR181" s="24" t="s">
        <v>242</v>
      </c>
      <c r="AT181" s="24" t="s">
        <v>146</v>
      </c>
      <c r="AU181" s="24" t="s">
        <v>152</v>
      </c>
      <c r="AY181" s="24" t="s">
        <v>144</v>
      </c>
      <c r="BE181" s="203">
        <f t="shared" si="24"/>
        <v>0</v>
      </c>
      <c r="BF181" s="203">
        <f t="shared" si="25"/>
        <v>0</v>
      </c>
      <c r="BG181" s="203">
        <f t="shared" si="26"/>
        <v>0</v>
      </c>
      <c r="BH181" s="203">
        <f t="shared" si="27"/>
        <v>0</v>
      </c>
      <c r="BI181" s="203">
        <f t="shared" si="28"/>
        <v>0</v>
      </c>
      <c r="BJ181" s="24" t="s">
        <v>152</v>
      </c>
      <c r="BK181" s="203">
        <f t="shared" si="29"/>
        <v>0</v>
      </c>
      <c r="BL181" s="24" t="s">
        <v>242</v>
      </c>
      <c r="BM181" s="24" t="s">
        <v>1699</v>
      </c>
    </row>
    <row r="182" spans="2:65" s="1" customFormat="1" ht="16.5" customHeight="1">
      <c r="B182" s="41"/>
      <c r="C182" s="192" t="s">
        <v>1076</v>
      </c>
      <c r="D182" s="192" t="s">
        <v>146</v>
      </c>
      <c r="E182" s="193" t="s">
        <v>1700</v>
      </c>
      <c r="F182" s="194" t="s">
        <v>1701</v>
      </c>
      <c r="G182" s="195" t="s">
        <v>1112</v>
      </c>
      <c r="H182" s="196">
        <v>10</v>
      </c>
      <c r="I182" s="197"/>
      <c r="J182" s="198">
        <f t="shared" si="20"/>
        <v>0</v>
      </c>
      <c r="K182" s="194" t="s">
        <v>21</v>
      </c>
      <c r="L182" s="61"/>
      <c r="M182" s="199" t="s">
        <v>21</v>
      </c>
      <c r="N182" s="200" t="s">
        <v>44</v>
      </c>
      <c r="O182" s="42"/>
      <c r="P182" s="201">
        <f t="shared" si="21"/>
        <v>0</v>
      </c>
      <c r="Q182" s="201">
        <v>0</v>
      </c>
      <c r="R182" s="201">
        <f t="shared" si="22"/>
        <v>0</v>
      </c>
      <c r="S182" s="201">
        <v>0</v>
      </c>
      <c r="T182" s="202">
        <f t="shared" si="23"/>
        <v>0</v>
      </c>
      <c r="AR182" s="24" t="s">
        <v>242</v>
      </c>
      <c r="AT182" s="24" t="s">
        <v>146</v>
      </c>
      <c r="AU182" s="24" t="s">
        <v>152</v>
      </c>
      <c r="AY182" s="24" t="s">
        <v>144</v>
      </c>
      <c r="BE182" s="203">
        <f t="shared" si="24"/>
        <v>0</v>
      </c>
      <c r="BF182" s="203">
        <f t="shared" si="25"/>
        <v>0</v>
      </c>
      <c r="BG182" s="203">
        <f t="shared" si="26"/>
        <v>0</v>
      </c>
      <c r="BH182" s="203">
        <f t="shared" si="27"/>
        <v>0</v>
      </c>
      <c r="BI182" s="203">
        <f t="shared" si="28"/>
        <v>0</v>
      </c>
      <c r="BJ182" s="24" t="s">
        <v>152</v>
      </c>
      <c r="BK182" s="203">
        <f t="shared" si="29"/>
        <v>0</v>
      </c>
      <c r="BL182" s="24" t="s">
        <v>242</v>
      </c>
      <c r="BM182" s="24" t="s">
        <v>1702</v>
      </c>
    </row>
    <row r="183" spans="2:65" s="1" customFormat="1" ht="16.5" customHeight="1">
      <c r="B183" s="41"/>
      <c r="C183" s="192" t="s">
        <v>1082</v>
      </c>
      <c r="D183" s="192" t="s">
        <v>146</v>
      </c>
      <c r="E183" s="193" t="s">
        <v>1703</v>
      </c>
      <c r="F183" s="194" t="s">
        <v>1704</v>
      </c>
      <c r="G183" s="195" t="s">
        <v>149</v>
      </c>
      <c r="H183" s="196">
        <v>11</v>
      </c>
      <c r="I183" s="197"/>
      <c r="J183" s="198">
        <f t="shared" si="20"/>
        <v>0</v>
      </c>
      <c r="K183" s="194" t="s">
        <v>21</v>
      </c>
      <c r="L183" s="61"/>
      <c r="M183" s="199" t="s">
        <v>21</v>
      </c>
      <c r="N183" s="200" t="s">
        <v>44</v>
      </c>
      <c r="O183" s="42"/>
      <c r="P183" s="201">
        <f t="shared" si="21"/>
        <v>0</v>
      </c>
      <c r="Q183" s="201">
        <v>0</v>
      </c>
      <c r="R183" s="201">
        <f t="shared" si="22"/>
        <v>0</v>
      </c>
      <c r="S183" s="201">
        <v>0</v>
      </c>
      <c r="T183" s="202">
        <f t="shared" si="23"/>
        <v>0</v>
      </c>
      <c r="AR183" s="24" t="s">
        <v>242</v>
      </c>
      <c r="AT183" s="24" t="s">
        <v>146</v>
      </c>
      <c r="AU183" s="24" t="s">
        <v>152</v>
      </c>
      <c r="AY183" s="24" t="s">
        <v>144</v>
      </c>
      <c r="BE183" s="203">
        <f t="shared" si="24"/>
        <v>0</v>
      </c>
      <c r="BF183" s="203">
        <f t="shared" si="25"/>
        <v>0</v>
      </c>
      <c r="BG183" s="203">
        <f t="shared" si="26"/>
        <v>0</v>
      </c>
      <c r="BH183" s="203">
        <f t="shared" si="27"/>
        <v>0</v>
      </c>
      <c r="BI183" s="203">
        <f t="shared" si="28"/>
        <v>0</v>
      </c>
      <c r="BJ183" s="24" t="s">
        <v>152</v>
      </c>
      <c r="BK183" s="203">
        <f t="shared" si="29"/>
        <v>0</v>
      </c>
      <c r="BL183" s="24" t="s">
        <v>242</v>
      </c>
      <c r="BM183" s="24" t="s">
        <v>1705</v>
      </c>
    </row>
    <row r="184" spans="2:65" s="1" customFormat="1" ht="16.5" customHeight="1">
      <c r="B184" s="41"/>
      <c r="C184" s="192" t="s">
        <v>1087</v>
      </c>
      <c r="D184" s="192" t="s">
        <v>146</v>
      </c>
      <c r="E184" s="193" t="s">
        <v>1706</v>
      </c>
      <c r="F184" s="194" t="s">
        <v>1495</v>
      </c>
      <c r="G184" s="195" t="s">
        <v>176</v>
      </c>
      <c r="H184" s="196">
        <v>6</v>
      </c>
      <c r="I184" s="197"/>
      <c r="J184" s="198">
        <f t="shared" si="20"/>
        <v>0</v>
      </c>
      <c r="K184" s="194" t="s">
        <v>21</v>
      </c>
      <c r="L184" s="61"/>
      <c r="M184" s="199" t="s">
        <v>21</v>
      </c>
      <c r="N184" s="200" t="s">
        <v>44</v>
      </c>
      <c r="O184" s="42"/>
      <c r="P184" s="201">
        <f t="shared" si="21"/>
        <v>0</v>
      </c>
      <c r="Q184" s="201">
        <v>0</v>
      </c>
      <c r="R184" s="201">
        <f t="shared" si="22"/>
        <v>0</v>
      </c>
      <c r="S184" s="201">
        <v>0</v>
      </c>
      <c r="T184" s="202">
        <f t="shared" si="23"/>
        <v>0</v>
      </c>
      <c r="AR184" s="24" t="s">
        <v>242</v>
      </c>
      <c r="AT184" s="24" t="s">
        <v>146</v>
      </c>
      <c r="AU184" s="24" t="s">
        <v>152</v>
      </c>
      <c r="AY184" s="24" t="s">
        <v>144</v>
      </c>
      <c r="BE184" s="203">
        <f t="shared" si="24"/>
        <v>0</v>
      </c>
      <c r="BF184" s="203">
        <f t="shared" si="25"/>
        <v>0</v>
      </c>
      <c r="BG184" s="203">
        <f t="shared" si="26"/>
        <v>0</v>
      </c>
      <c r="BH184" s="203">
        <f t="shared" si="27"/>
        <v>0</v>
      </c>
      <c r="BI184" s="203">
        <f t="shared" si="28"/>
        <v>0</v>
      </c>
      <c r="BJ184" s="24" t="s">
        <v>152</v>
      </c>
      <c r="BK184" s="203">
        <f t="shared" si="29"/>
        <v>0</v>
      </c>
      <c r="BL184" s="24" t="s">
        <v>242</v>
      </c>
      <c r="BM184" s="24" t="s">
        <v>1707</v>
      </c>
    </row>
    <row r="185" spans="2:65" s="1" customFormat="1" ht="16.5" customHeight="1">
      <c r="B185" s="41"/>
      <c r="C185" s="251" t="s">
        <v>1097</v>
      </c>
      <c r="D185" s="251" t="s">
        <v>283</v>
      </c>
      <c r="E185" s="252" t="s">
        <v>1708</v>
      </c>
      <c r="F185" s="253" t="s">
        <v>1709</v>
      </c>
      <c r="G185" s="254" t="s">
        <v>149</v>
      </c>
      <c r="H185" s="255">
        <v>5</v>
      </c>
      <c r="I185" s="256"/>
      <c r="J185" s="257">
        <f t="shared" si="20"/>
        <v>0</v>
      </c>
      <c r="K185" s="253" t="s">
        <v>21</v>
      </c>
      <c r="L185" s="258"/>
      <c r="M185" s="259" t="s">
        <v>21</v>
      </c>
      <c r="N185" s="260" t="s">
        <v>44</v>
      </c>
      <c r="O185" s="42"/>
      <c r="P185" s="201">
        <f t="shared" si="21"/>
        <v>0</v>
      </c>
      <c r="Q185" s="201">
        <v>1.6000000000000001E-3</v>
      </c>
      <c r="R185" s="201">
        <f t="shared" si="22"/>
        <v>8.0000000000000002E-3</v>
      </c>
      <c r="S185" s="201">
        <v>0</v>
      </c>
      <c r="T185" s="202">
        <f t="shared" si="23"/>
        <v>0</v>
      </c>
      <c r="AR185" s="24" t="s">
        <v>350</v>
      </c>
      <c r="AT185" s="24" t="s">
        <v>283</v>
      </c>
      <c r="AU185" s="24" t="s">
        <v>152</v>
      </c>
      <c r="AY185" s="24" t="s">
        <v>144</v>
      </c>
      <c r="BE185" s="203">
        <f t="shared" si="24"/>
        <v>0</v>
      </c>
      <c r="BF185" s="203">
        <f t="shared" si="25"/>
        <v>0</v>
      </c>
      <c r="BG185" s="203">
        <f t="shared" si="26"/>
        <v>0</v>
      </c>
      <c r="BH185" s="203">
        <f t="shared" si="27"/>
        <v>0</v>
      </c>
      <c r="BI185" s="203">
        <f t="shared" si="28"/>
        <v>0</v>
      </c>
      <c r="BJ185" s="24" t="s">
        <v>152</v>
      </c>
      <c r="BK185" s="203">
        <f t="shared" si="29"/>
        <v>0</v>
      </c>
      <c r="BL185" s="24" t="s">
        <v>242</v>
      </c>
      <c r="BM185" s="24" t="s">
        <v>1710</v>
      </c>
    </row>
    <row r="186" spans="2:65" s="1" customFormat="1" ht="16.5" customHeight="1">
      <c r="B186" s="41"/>
      <c r="C186" s="251" t="s">
        <v>1109</v>
      </c>
      <c r="D186" s="251" t="s">
        <v>283</v>
      </c>
      <c r="E186" s="252" t="s">
        <v>1711</v>
      </c>
      <c r="F186" s="253" t="s">
        <v>1712</v>
      </c>
      <c r="G186" s="254" t="s">
        <v>149</v>
      </c>
      <c r="H186" s="255">
        <v>2</v>
      </c>
      <c r="I186" s="256"/>
      <c r="J186" s="257">
        <f t="shared" si="20"/>
        <v>0</v>
      </c>
      <c r="K186" s="253" t="s">
        <v>21</v>
      </c>
      <c r="L186" s="258"/>
      <c r="M186" s="259" t="s">
        <v>21</v>
      </c>
      <c r="N186" s="260" t="s">
        <v>44</v>
      </c>
      <c r="O186" s="42"/>
      <c r="P186" s="201">
        <f t="shared" si="21"/>
        <v>0</v>
      </c>
      <c r="Q186" s="201">
        <v>1.6000000000000001E-3</v>
      </c>
      <c r="R186" s="201">
        <f t="shared" si="22"/>
        <v>3.2000000000000002E-3</v>
      </c>
      <c r="S186" s="201">
        <v>0</v>
      </c>
      <c r="T186" s="202">
        <f t="shared" si="23"/>
        <v>0</v>
      </c>
      <c r="AR186" s="24" t="s">
        <v>350</v>
      </c>
      <c r="AT186" s="24" t="s">
        <v>283</v>
      </c>
      <c r="AU186" s="24" t="s">
        <v>152</v>
      </c>
      <c r="AY186" s="24" t="s">
        <v>144</v>
      </c>
      <c r="BE186" s="203">
        <f t="shared" si="24"/>
        <v>0</v>
      </c>
      <c r="BF186" s="203">
        <f t="shared" si="25"/>
        <v>0</v>
      </c>
      <c r="BG186" s="203">
        <f t="shared" si="26"/>
        <v>0</v>
      </c>
      <c r="BH186" s="203">
        <f t="shared" si="27"/>
        <v>0</v>
      </c>
      <c r="BI186" s="203">
        <f t="shared" si="28"/>
        <v>0</v>
      </c>
      <c r="BJ186" s="24" t="s">
        <v>152</v>
      </c>
      <c r="BK186" s="203">
        <f t="shared" si="29"/>
        <v>0</v>
      </c>
      <c r="BL186" s="24" t="s">
        <v>242</v>
      </c>
      <c r="BM186" s="24" t="s">
        <v>1713</v>
      </c>
    </row>
    <row r="187" spans="2:65" s="1" customFormat="1" ht="16.5" customHeight="1">
      <c r="B187" s="41"/>
      <c r="C187" s="251" t="s">
        <v>1117</v>
      </c>
      <c r="D187" s="251" t="s">
        <v>283</v>
      </c>
      <c r="E187" s="252" t="s">
        <v>1714</v>
      </c>
      <c r="F187" s="253" t="s">
        <v>1715</v>
      </c>
      <c r="G187" s="254" t="s">
        <v>149</v>
      </c>
      <c r="H187" s="255">
        <v>3</v>
      </c>
      <c r="I187" s="256"/>
      <c r="J187" s="257">
        <f t="shared" si="20"/>
        <v>0</v>
      </c>
      <c r="K187" s="253" t="s">
        <v>21</v>
      </c>
      <c r="L187" s="258"/>
      <c r="M187" s="259" t="s">
        <v>21</v>
      </c>
      <c r="N187" s="260" t="s">
        <v>44</v>
      </c>
      <c r="O187" s="42"/>
      <c r="P187" s="201">
        <f t="shared" si="21"/>
        <v>0</v>
      </c>
      <c r="Q187" s="201">
        <v>1.6000000000000001E-3</v>
      </c>
      <c r="R187" s="201">
        <f t="shared" si="22"/>
        <v>4.8000000000000004E-3</v>
      </c>
      <c r="S187" s="201">
        <v>0</v>
      </c>
      <c r="T187" s="202">
        <f t="shared" si="23"/>
        <v>0</v>
      </c>
      <c r="AR187" s="24" t="s">
        <v>350</v>
      </c>
      <c r="AT187" s="24" t="s">
        <v>283</v>
      </c>
      <c r="AU187" s="24" t="s">
        <v>152</v>
      </c>
      <c r="AY187" s="24" t="s">
        <v>144</v>
      </c>
      <c r="BE187" s="203">
        <f t="shared" si="24"/>
        <v>0</v>
      </c>
      <c r="BF187" s="203">
        <f t="shared" si="25"/>
        <v>0</v>
      </c>
      <c r="BG187" s="203">
        <f t="shared" si="26"/>
        <v>0</v>
      </c>
      <c r="BH187" s="203">
        <f t="shared" si="27"/>
        <v>0</v>
      </c>
      <c r="BI187" s="203">
        <f t="shared" si="28"/>
        <v>0</v>
      </c>
      <c r="BJ187" s="24" t="s">
        <v>152</v>
      </c>
      <c r="BK187" s="203">
        <f t="shared" si="29"/>
        <v>0</v>
      </c>
      <c r="BL187" s="24" t="s">
        <v>242</v>
      </c>
      <c r="BM187" s="24" t="s">
        <v>1716</v>
      </c>
    </row>
    <row r="188" spans="2:65" s="1" customFormat="1" ht="16.5" customHeight="1">
      <c r="B188" s="41"/>
      <c r="C188" s="251" t="s">
        <v>1123</v>
      </c>
      <c r="D188" s="251" t="s">
        <v>283</v>
      </c>
      <c r="E188" s="252" t="s">
        <v>1717</v>
      </c>
      <c r="F188" s="253" t="s">
        <v>1718</v>
      </c>
      <c r="G188" s="254" t="s">
        <v>149</v>
      </c>
      <c r="H188" s="255">
        <v>1</v>
      </c>
      <c r="I188" s="256"/>
      <c r="J188" s="257">
        <f t="shared" si="20"/>
        <v>0</v>
      </c>
      <c r="K188" s="253" t="s">
        <v>21</v>
      </c>
      <c r="L188" s="258"/>
      <c r="M188" s="259" t="s">
        <v>21</v>
      </c>
      <c r="N188" s="260" t="s">
        <v>44</v>
      </c>
      <c r="O188" s="42"/>
      <c r="P188" s="201">
        <f t="shared" si="21"/>
        <v>0</v>
      </c>
      <c r="Q188" s="201">
        <v>1.6000000000000001E-3</v>
      </c>
      <c r="R188" s="201">
        <f t="shared" si="22"/>
        <v>1.6000000000000001E-3</v>
      </c>
      <c r="S188" s="201">
        <v>0</v>
      </c>
      <c r="T188" s="202">
        <f t="shared" si="23"/>
        <v>0</v>
      </c>
      <c r="AR188" s="24" t="s">
        <v>350</v>
      </c>
      <c r="AT188" s="24" t="s">
        <v>283</v>
      </c>
      <c r="AU188" s="24" t="s">
        <v>152</v>
      </c>
      <c r="AY188" s="24" t="s">
        <v>144</v>
      </c>
      <c r="BE188" s="203">
        <f t="shared" si="24"/>
        <v>0</v>
      </c>
      <c r="BF188" s="203">
        <f t="shared" si="25"/>
        <v>0</v>
      </c>
      <c r="BG188" s="203">
        <f t="shared" si="26"/>
        <v>0</v>
      </c>
      <c r="BH188" s="203">
        <f t="shared" si="27"/>
        <v>0</v>
      </c>
      <c r="BI188" s="203">
        <f t="shared" si="28"/>
        <v>0</v>
      </c>
      <c r="BJ188" s="24" t="s">
        <v>152</v>
      </c>
      <c r="BK188" s="203">
        <f t="shared" si="29"/>
        <v>0</v>
      </c>
      <c r="BL188" s="24" t="s">
        <v>242</v>
      </c>
      <c r="BM188" s="24" t="s">
        <v>1719</v>
      </c>
    </row>
    <row r="189" spans="2:65" s="1" customFormat="1" ht="16.5" customHeight="1">
      <c r="B189" s="41"/>
      <c r="C189" s="251" t="s">
        <v>1104</v>
      </c>
      <c r="D189" s="251" t="s">
        <v>283</v>
      </c>
      <c r="E189" s="252" t="s">
        <v>1720</v>
      </c>
      <c r="F189" s="253" t="s">
        <v>1721</v>
      </c>
      <c r="G189" s="254" t="s">
        <v>149</v>
      </c>
      <c r="H189" s="255">
        <v>1</v>
      </c>
      <c r="I189" s="256"/>
      <c r="J189" s="257">
        <f t="shared" si="20"/>
        <v>0</v>
      </c>
      <c r="K189" s="253" t="s">
        <v>21</v>
      </c>
      <c r="L189" s="258"/>
      <c r="M189" s="259" t="s">
        <v>21</v>
      </c>
      <c r="N189" s="260" t="s">
        <v>44</v>
      </c>
      <c r="O189" s="42"/>
      <c r="P189" s="201">
        <f t="shared" si="21"/>
        <v>0</v>
      </c>
      <c r="Q189" s="201">
        <v>8.0000000000000004E-4</v>
      </c>
      <c r="R189" s="201">
        <f t="shared" si="22"/>
        <v>8.0000000000000004E-4</v>
      </c>
      <c r="S189" s="201">
        <v>0</v>
      </c>
      <c r="T189" s="202">
        <f t="shared" si="23"/>
        <v>0</v>
      </c>
      <c r="AR189" s="24" t="s">
        <v>350</v>
      </c>
      <c r="AT189" s="24" t="s">
        <v>283</v>
      </c>
      <c r="AU189" s="24" t="s">
        <v>152</v>
      </c>
      <c r="AY189" s="24" t="s">
        <v>144</v>
      </c>
      <c r="BE189" s="203">
        <f t="shared" si="24"/>
        <v>0</v>
      </c>
      <c r="BF189" s="203">
        <f t="shared" si="25"/>
        <v>0</v>
      </c>
      <c r="BG189" s="203">
        <f t="shared" si="26"/>
        <v>0</v>
      </c>
      <c r="BH189" s="203">
        <f t="shared" si="27"/>
        <v>0</v>
      </c>
      <c r="BI189" s="203">
        <f t="shared" si="28"/>
        <v>0</v>
      </c>
      <c r="BJ189" s="24" t="s">
        <v>152</v>
      </c>
      <c r="BK189" s="203">
        <f t="shared" si="29"/>
        <v>0</v>
      </c>
      <c r="BL189" s="24" t="s">
        <v>242</v>
      </c>
      <c r="BM189" s="24" t="s">
        <v>1722</v>
      </c>
    </row>
    <row r="190" spans="2:65" s="1" customFormat="1" ht="16.5" customHeight="1">
      <c r="B190" s="41"/>
      <c r="C190" s="192" t="s">
        <v>1127</v>
      </c>
      <c r="D190" s="192" t="s">
        <v>146</v>
      </c>
      <c r="E190" s="193" t="s">
        <v>1723</v>
      </c>
      <c r="F190" s="194" t="s">
        <v>1724</v>
      </c>
      <c r="G190" s="195" t="s">
        <v>176</v>
      </c>
      <c r="H190" s="196">
        <v>120</v>
      </c>
      <c r="I190" s="197"/>
      <c r="J190" s="198">
        <f t="shared" si="20"/>
        <v>0</v>
      </c>
      <c r="K190" s="194" t="s">
        <v>21</v>
      </c>
      <c r="L190" s="61"/>
      <c r="M190" s="199" t="s">
        <v>21</v>
      </c>
      <c r="N190" s="200" t="s">
        <v>44</v>
      </c>
      <c r="O190" s="42"/>
      <c r="P190" s="201">
        <f t="shared" si="21"/>
        <v>0</v>
      </c>
      <c r="Q190" s="201">
        <v>0</v>
      </c>
      <c r="R190" s="201">
        <f t="shared" si="22"/>
        <v>0</v>
      </c>
      <c r="S190" s="201">
        <v>0</v>
      </c>
      <c r="T190" s="202">
        <f t="shared" si="23"/>
        <v>0</v>
      </c>
      <c r="AR190" s="24" t="s">
        <v>242</v>
      </c>
      <c r="AT190" s="24" t="s">
        <v>146</v>
      </c>
      <c r="AU190" s="24" t="s">
        <v>152</v>
      </c>
      <c r="AY190" s="24" t="s">
        <v>144</v>
      </c>
      <c r="BE190" s="203">
        <f t="shared" si="24"/>
        <v>0</v>
      </c>
      <c r="BF190" s="203">
        <f t="shared" si="25"/>
        <v>0</v>
      </c>
      <c r="BG190" s="203">
        <f t="shared" si="26"/>
        <v>0</v>
      </c>
      <c r="BH190" s="203">
        <f t="shared" si="27"/>
        <v>0</v>
      </c>
      <c r="BI190" s="203">
        <f t="shared" si="28"/>
        <v>0</v>
      </c>
      <c r="BJ190" s="24" t="s">
        <v>152</v>
      </c>
      <c r="BK190" s="203">
        <f t="shared" si="29"/>
        <v>0</v>
      </c>
      <c r="BL190" s="24" t="s">
        <v>242</v>
      </c>
      <c r="BM190" s="24" t="s">
        <v>1725</v>
      </c>
    </row>
    <row r="191" spans="2:65" s="1" customFormat="1" ht="16.5" customHeight="1">
      <c r="B191" s="41"/>
      <c r="C191" s="251" t="s">
        <v>1133</v>
      </c>
      <c r="D191" s="251" t="s">
        <v>283</v>
      </c>
      <c r="E191" s="252" t="s">
        <v>1726</v>
      </c>
      <c r="F191" s="253" t="s">
        <v>1727</v>
      </c>
      <c r="G191" s="254" t="s">
        <v>176</v>
      </c>
      <c r="H191" s="255">
        <v>3</v>
      </c>
      <c r="I191" s="256"/>
      <c r="J191" s="257">
        <f t="shared" si="20"/>
        <v>0</v>
      </c>
      <c r="K191" s="253" t="s">
        <v>21</v>
      </c>
      <c r="L191" s="258"/>
      <c r="M191" s="259" t="s">
        <v>21</v>
      </c>
      <c r="N191" s="260" t="s">
        <v>44</v>
      </c>
      <c r="O191" s="42"/>
      <c r="P191" s="201">
        <f t="shared" si="21"/>
        <v>0</v>
      </c>
      <c r="Q191" s="201">
        <v>8.9999999999999998E-4</v>
      </c>
      <c r="R191" s="201">
        <f t="shared" si="22"/>
        <v>2.7000000000000001E-3</v>
      </c>
      <c r="S191" s="201">
        <v>0</v>
      </c>
      <c r="T191" s="202">
        <f t="shared" si="23"/>
        <v>0</v>
      </c>
      <c r="AR191" s="24" t="s">
        <v>350</v>
      </c>
      <c r="AT191" s="24" t="s">
        <v>283</v>
      </c>
      <c r="AU191" s="24" t="s">
        <v>152</v>
      </c>
      <c r="AY191" s="24" t="s">
        <v>144</v>
      </c>
      <c r="BE191" s="203">
        <f t="shared" si="24"/>
        <v>0</v>
      </c>
      <c r="BF191" s="203">
        <f t="shared" si="25"/>
        <v>0</v>
      </c>
      <c r="BG191" s="203">
        <f t="shared" si="26"/>
        <v>0</v>
      </c>
      <c r="BH191" s="203">
        <f t="shared" si="27"/>
        <v>0</v>
      </c>
      <c r="BI191" s="203">
        <f t="shared" si="28"/>
        <v>0</v>
      </c>
      <c r="BJ191" s="24" t="s">
        <v>152</v>
      </c>
      <c r="BK191" s="203">
        <f t="shared" si="29"/>
        <v>0</v>
      </c>
      <c r="BL191" s="24" t="s">
        <v>242</v>
      </c>
      <c r="BM191" s="24" t="s">
        <v>1728</v>
      </c>
    </row>
    <row r="192" spans="2:65" s="1" customFormat="1" ht="16.5" customHeight="1">
      <c r="B192" s="41"/>
      <c r="C192" s="251" t="s">
        <v>1138</v>
      </c>
      <c r="D192" s="251" t="s">
        <v>283</v>
      </c>
      <c r="E192" s="252" t="s">
        <v>1726</v>
      </c>
      <c r="F192" s="253" t="s">
        <v>1727</v>
      </c>
      <c r="G192" s="254" t="s">
        <v>176</v>
      </c>
      <c r="H192" s="255">
        <v>3</v>
      </c>
      <c r="I192" s="256"/>
      <c r="J192" s="257">
        <f t="shared" si="20"/>
        <v>0</v>
      </c>
      <c r="K192" s="253" t="s">
        <v>21</v>
      </c>
      <c r="L192" s="258"/>
      <c r="M192" s="259" t="s">
        <v>21</v>
      </c>
      <c r="N192" s="260" t="s">
        <v>44</v>
      </c>
      <c r="O192" s="42"/>
      <c r="P192" s="201">
        <f t="shared" si="21"/>
        <v>0</v>
      </c>
      <c r="Q192" s="201">
        <v>8.9999999999999998E-4</v>
      </c>
      <c r="R192" s="201">
        <f t="shared" si="22"/>
        <v>2.7000000000000001E-3</v>
      </c>
      <c r="S192" s="201">
        <v>0</v>
      </c>
      <c r="T192" s="202">
        <f t="shared" si="23"/>
        <v>0</v>
      </c>
      <c r="AR192" s="24" t="s">
        <v>350</v>
      </c>
      <c r="AT192" s="24" t="s">
        <v>283</v>
      </c>
      <c r="AU192" s="24" t="s">
        <v>152</v>
      </c>
      <c r="AY192" s="24" t="s">
        <v>144</v>
      </c>
      <c r="BE192" s="203">
        <f t="shared" si="24"/>
        <v>0</v>
      </c>
      <c r="BF192" s="203">
        <f t="shared" si="25"/>
        <v>0</v>
      </c>
      <c r="BG192" s="203">
        <f t="shared" si="26"/>
        <v>0</v>
      </c>
      <c r="BH192" s="203">
        <f t="shared" si="27"/>
        <v>0</v>
      </c>
      <c r="BI192" s="203">
        <f t="shared" si="28"/>
        <v>0</v>
      </c>
      <c r="BJ192" s="24" t="s">
        <v>152</v>
      </c>
      <c r="BK192" s="203">
        <f t="shared" si="29"/>
        <v>0</v>
      </c>
      <c r="BL192" s="24" t="s">
        <v>242</v>
      </c>
      <c r="BM192" s="24" t="s">
        <v>1729</v>
      </c>
    </row>
    <row r="193" spans="2:65" s="1" customFormat="1" ht="27">
      <c r="B193" s="41"/>
      <c r="C193" s="63"/>
      <c r="D193" s="204" t="s">
        <v>1730</v>
      </c>
      <c r="E193" s="63"/>
      <c r="F193" s="205" t="s">
        <v>1731</v>
      </c>
      <c r="G193" s="63"/>
      <c r="H193" s="63"/>
      <c r="I193" s="163"/>
      <c r="J193" s="63"/>
      <c r="K193" s="63"/>
      <c r="L193" s="61"/>
      <c r="M193" s="206"/>
      <c r="N193" s="42"/>
      <c r="O193" s="42"/>
      <c r="P193" s="42"/>
      <c r="Q193" s="42"/>
      <c r="R193" s="42"/>
      <c r="S193" s="42"/>
      <c r="T193" s="78"/>
      <c r="AT193" s="24" t="s">
        <v>1730</v>
      </c>
      <c r="AU193" s="24" t="s">
        <v>152</v>
      </c>
    </row>
    <row r="194" spans="2:65" s="1" customFormat="1" ht="16.5" customHeight="1">
      <c r="B194" s="41"/>
      <c r="C194" s="251" t="s">
        <v>1145</v>
      </c>
      <c r="D194" s="251" t="s">
        <v>283</v>
      </c>
      <c r="E194" s="252" t="s">
        <v>1732</v>
      </c>
      <c r="F194" s="253" t="s">
        <v>1733</v>
      </c>
      <c r="G194" s="254" t="s">
        <v>176</v>
      </c>
      <c r="H194" s="255">
        <v>20</v>
      </c>
      <c r="I194" s="256"/>
      <c r="J194" s="257">
        <f>ROUND(I194*H194,2)</f>
        <v>0</v>
      </c>
      <c r="K194" s="253" t="s">
        <v>150</v>
      </c>
      <c r="L194" s="258"/>
      <c r="M194" s="259" t="s">
        <v>21</v>
      </c>
      <c r="N194" s="260" t="s">
        <v>44</v>
      </c>
      <c r="O194" s="42"/>
      <c r="P194" s="201">
        <f>O194*H194</f>
        <v>0</v>
      </c>
      <c r="Q194" s="201">
        <v>1.7000000000000001E-4</v>
      </c>
      <c r="R194" s="201">
        <f>Q194*H194</f>
        <v>3.4000000000000002E-3</v>
      </c>
      <c r="S194" s="201">
        <v>0</v>
      </c>
      <c r="T194" s="202">
        <f>S194*H194</f>
        <v>0</v>
      </c>
      <c r="AR194" s="24" t="s">
        <v>350</v>
      </c>
      <c r="AT194" s="24" t="s">
        <v>283</v>
      </c>
      <c r="AU194" s="24" t="s">
        <v>152</v>
      </c>
      <c r="AY194" s="24" t="s">
        <v>144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24" t="s">
        <v>152</v>
      </c>
      <c r="BK194" s="203">
        <f>ROUND(I194*H194,2)</f>
        <v>0</v>
      </c>
      <c r="BL194" s="24" t="s">
        <v>242</v>
      </c>
      <c r="BM194" s="24" t="s">
        <v>1734</v>
      </c>
    </row>
    <row r="195" spans="2:65" s="1" customFormat="1" ht="16.5" customHeight="1">
      <c r="B195" s="41"/>
      <c r="C195" s="251" t="s">
        <v>1152</v>
      </c>
      <c r="D195" s="251" t="s">
        <v>283</v>
      </c>
      <c r="E195" s="252" t="s">
        <v>1735</v>
      </c>
      <c r="F195" s="253" t="s">
        <v>1736</v>
      </c>
      <c r="G195" s="254" t="s">
        <v>176</v>
      </c>
      <c r="H195" s="255">
        <v>40</v>
      </c>
      <c r="I195" s="256"/>
      <c r="J195" s="257">
        <f>ROUND(I195*H195,2)</f>
        <v>0</v>
      </c>
      <c r="K195" s="253" t="s">
        <v>21</v>
      </c>
      <c r="L195" s="258"/>
      <c r="M195" s="259" t="s">
        <v>21</v>
      </c>
      <c r="N195" s="260" t="s">
        <v>44</v>
      </c>
      <c r="O195" s="42"/>
      <c r="P195" s="201">
        <f>O195*H195</f>
        <v>0</v>
      </c>
      <c r="Q195" s="201">
        <v>1.2E-4</v>
      </c>
      <c r="R195" s="201">
        <f>Q195*H195</f>
        <v>4.8000000000000004E-3</v>
      </c>
      <c r="S195" s="201">
        <v>0</v>
      </c>
      <c r="T195" s="202">
        <f>S195*H195</f>
        <v>0</v>
      </c>
      <c r="AR195" s="24" t="s">
        <v>350</v>
      </c>
      <c r="AT195" s="24" t="s">
        <v>283</v>
      </c>
      <c r="AU195" s="24" t="s">
        <v>152</v>
      </c>
      <c r="AY195" s="24" t="s">
        <v>144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24" t="s">
        <v>152</v>
      </c>
      <c r="BK195" s="203">
        <f>ROUND(I195*H195,2)</f>
        <v>0</v>
      </c>
      <c r="BL195" s="24" t="s">
        <v>242</v>
      </c>
      <c r="BM195" s="24" t="s">
        <v>1737</v>
      </c>
    </row>
    <row r="196" spans="2:65" s="1" customFormat="1" ht="16.5" customHeight="1">
      <c r="B196" s="41"/>
      <c r="C196" s="251" t="s">
        <v>1157</v>
      </c>
      <c r="D196" s="251" t="s">
        <v>283</v>
      </c>
      <c r="E196" s="252" t="s">
        <v>1735</v>
      </c>
      <c r="F196" s="253" t="s">
        <v>1736</v>
      </c>
      <c r="G196" s="254" t="s">
        <v>176</v>
      </c>
      <c r="H196" s="255">
        <v>20</v>
      </c>
      <c r="I196" s="256"/>
      <c r="J196" s="257">
        <f>ROUND(I196*H196,2)</f>
        <v>0</v>
      </c>
      <c r="K196" s="253" t="s">
        <v>21</v>
      </c>
      <c r="L196" s="258"/>
      <c r="M196" s="259" t="s">
        <v>21</v>
      </c>
      <c r="N196" s="260" t="s">
        <v>44</v>
      </c>
      <c r="O196" s="42"/>
      <c r="P196" s="201">
        <f>O196*H196</f>
        <v>0</v>
      </c>
      <c r="Q196" s="201">
        <v>1.2E-4</v>
      </c>
      <c r="R196" s="201">
        <f>Q196*H196</f>
        <v>2.4000000000000002E-3</v>
      </c>
      <c r="S196" s="201">
        <v>0</v>
      </c>
      <c r="T196" s="202">
        <f>S196*H196</f>
        <v>0</v>
      </c>
      <c r="AR196" s="24" t="s">
        <v>350</v>
      </c>
      <c r="AT196" s="24" t="s">
        <v>283</v>
      </c>
      <c r="AU196" s="24" t="s">
        <v>152</v>
      </c>
      <c r="AY196" s="24" t="s">
        <v>144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24" t="s">
        <v>152</v>
      </c>
      <c r="BK196" s="203">
        <f>ROUND(I196*H196,2)</f>
        <v>0</v>
      </c>
      <c r="BL196" s="24" t="s">
        <v>242</v>
      </c>
      <c r="BM196" s="24" t="s">
        <v>1738</v>
      </c>
    </row>
    <row r="197" spans="2:65" s="1" customFormat="1" ht="27">
      <c r="B197" s="41"/>
      <c r="C197" s="63"/>
      <c r="D197" s="204" t="s">
        <v>1730</v>
      </c>
      <c r="E197" s="63"/>
      <c r="F197" s="205" t="s">
        <v>1739</v>
      </c>
      <c r="G197" s="63"/>
      <c r="H197" s="63"/>
      <c r="I197" s="163"/>
      <c r="J197" s="63"/>
      <c r="K197" s="63"/>
      <c r="L197" s="61"/>
      <c r="M197" s="206"/>
      <c r="N197" s="42"/>
      <c r="O197" s="42"/>
      <c r="P197" s="42"/>
      <c r="Q197" s="42"/>
      <c r="R197" s="42"/>
      <c r="S197" s="42"/>
      <c r="T197" s="78"/>
      <c r="AT197" s="24" t="s">
        <v>1730</v>
      </c>
      <c r="AU197" s="24" t="s">
        <v>152</v>
      </c>
    </row>
    <row r="198" spans="2:65" s="11" customFormat="1" ht="13.5">
      <c r="B198" s="207"/>
      <c r="C198" s="208"/>
      <c r="D198" s="204" t="s">
        <v>166</v>
      </c>
      <c r="E198" s="209" t="s">
        <v>21</v>
      </c>
      <c r="F198" s="210" t="s">
        <v>265</v>
      </c>
      <c r="G198" s="208"/>
      <c r="H198" s="211">
        <v>20</v>
      </c>
      <c r="I198" s="212"/>
      <c r="J198" s="208"/>
      <c r="K198" s="208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166</v>
      </c>
      <c r="AU198" s="217" t="s">
        <v>152</v>
      </c>
      <c r="AV198" s="11" t="s">
        <v>152</v>
      </c>
      <c r="AW198" s="11" t="s">
        <v>35</v>
      </c>
      <c r="AX198" s="11" t="s">
        <v>72</v>
      </c>
      <c r="AY198" s="217" t="s">
        <v>144</v>
      </c>
    </row>
    <row r="199" spans="2:65" s="13" customFormat="1" ht="13.5">
      <c r="B199" s="228"/>
      <c r="C199" s="229"/>
      <c r="D199" s="204" t="s">
        <v>166</v>
      </c>
      <c r="E199" s="230" t="s">
        <v>21</v>
      </c>
      <c r="F199" s="231" t="s">
        <v>169</v>
      </c>
      <c r="G199" s="229"/>
      <c r="H199" s="232">
        <v>20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166</v>
      </c>
      <c r="AU199" s="238" t="s">
        <v>152</v>
      </c>
      <c r="AV199" s="13" t="s">
        <v>151</v>
      </c>
      <c r="AW199" s="13" t="s">
        <v>35</v>
      </c>
      <c r="AX199" s="13" t="s">
        <v>80</v>
      </c>
      <c r="AY199" s="238" t="s">
        <v>144</v>
      </c>
    </row>
    <row r="200" spans="2:65" s="1" customFormat="1" ht="16.5" customHeight="1">
      <c r="B200" s="41"/>
      <c r="C200" s="192" t="s">
        <v>1165</v>
      </c>
      <c r="D200" s="192" t="s">
        <v>146</v>
      </c>
      <c r="E200" s="193" t="s">
        <v>1740</v>
      </c>
      <c r="F200" s="194" t="s">
        <v>1741</v>
      </c>
      <c r="G200" s="195" t="s">
        <v>176</v>
      </c>
      <c r="H200" s="196">
        <v>30</v>
      </c>
      <c r="I200" s="197"/>
      <c r="J200" s="198">
        <f t="shared" ref="J200:J218" si="30">ROUND(I200*H200,2)</f>
        <v>0</v>
      </c>
      <c r="K200" s="194" t="s">
        <v>21</v>
      </c>
      <c r="L200" s="61"/>
      <c r="M200" s="199" t="s">
        <v>21</v>
      </c>
      <c r="N200" s="200" t="s">
        <v>44</v>
      </c>
      <c r="O200" s="42"/>
      <c r="P200" s="201">
        <f t="shared" ref="P200:P218" si="31">O200*H200</f>
        <v>0</v>
      </c>
      <c r="Q200" s="201">
        <v>0</v>
      </c>
      <c r="R200" s="201">
        <f t="shared" ref="R200:R218" si="32">Q200*H200</f>
        <v>0</v>
      </c>
      <c r="S200" s="201">
        <v>0</v>
      </c>
      <c r="T200" s="202">
        <f t="shared" ref="T200:T218" si="33">S200*H200</f>
        <v>0</v>
      </c>
      <c r="AR200" s="24" t="s">
        <v>242</v>
      </c>
      <c r="AT200" s="24" t="s">
        <v>146</v>
      </c>
      <c r="AU200" s="24" t="s">
        <v>152</v>
      </c>
      <c r="AY200" s="24" t="s">
        <v>144</v>
      </c>
      <c r="BE200" s="203">
        <f t="shared" ref="BE200:BE218" si="34">IF(N200="základní",J200,0)</f>
        <v>0</v>
      </c>
      <c r="BF200" s="203">
        <f t="shared" ref="BF200:BF218" si="35">IF(N200="snížená",J200,0)</f>
        <v>0</v>
      </c>
      <c r="BG200" s="203">
        <f t="shared" ref="BG200:BG218" si="36">IF(N200="zákl. přenesená",J200,0)</f>
        <v>0</v>
      </c>
      <c r="BH200" s="203">
        <f t="shared" ref="BH200:BH218" si="37">IF(N200="sníž. přenesená",J200,0)</f>
        <v>0</v>
      </c>
      <c r="BI200" s="203">
        <f t="shared" ref="BI200:BI218" si="38">IF(N200="nulová",J200,0)</f>
        <v>0</v>
      </c>
      <c r="BJ200" s="24" t="s">
        <v>152</v>
      </c>
      <c r="BK200" s="203">
        <f t="shared" ref="BK200:BK218" si="39">ROUND(I200*H200,2)</f>
        <v>0</v>
      </c>
      <c r="BL200" s="24" t="s">
        <v>242</v>
      </c>
      <c r="BM200" s="24" t="s">
        <v>1742</v>
      </c>
    </row>
    <row r="201" spans="2:65" s="1" customFormat="1" ht="16.5" customHeight="1">
      <c r="B201" s="41"/>
      <c r="C201" s="192" t="s">
        <v>1171</v>
      </c>
      <c r="D201" s="192" t="s">
        <v>146</v>
      </c>
      <c r="E201" s="193" t="s">
        <v>1743</v>
      </c>
      <c r="F201" s="194" t="s">
        <v>1744</v>
      </c>
      <c r="G201" s="195" t="s">
        <v>176</v>
      </c>
      <c r="H201" s="196">
        <v>20</v>
      </c>
      <c r="I201" s="197"/>
      <c r="J201" s="198">
        <f t="shared" si="30"/>
        <v>0</v>
      </c>
      <c r="K201" s="194" t="s">
        <v>21</v>
      </c>
      <c r="L201" s="61"/>
      <c r="M201" s="199" t="s">
        <v>21</v>
      </c>
      <c r="N201" s="200" t="s">
        <v>44</v>
      </c>
      <c r="O201" s="42"/>
      <c r="P201" s="201">
        <f t="shared" si="31"/>
        <v>0</v>
      </c>
      <c r="Q201" s="201">
        <v>0</v>
      </c>
      <c r="R201" s="201">
        <f t="shared" si="32"/>
        <v>0</v>
      </c>
      <c r="S201" s="201">
        <v>0</v>
      </c>
      <c r="T201" s="202">
        <f t="shared" si="33"/>
        <v>0</v>
      </c>
      <c r="AR201" s="24" t="s">
        <v>242</v>
      </c>
      <c r="AT201" s="24" t="s">
        <v>146</v>
      </c>
      <c r="AU201" s="24" t="s">
        <v>152</v>
      </c>
      <c r="AY201" s="24" t="s">
        <v>144</v>
      </c>
      <c r="BE201" s="203">
        <f t="shared" si="34"/>
        <v>0</v>
      </c>
      <c r="BF201" s="203">
        <f t="shared" si="35"/>
        <v>0</v>
      </c>
      <c r="BG201" s="203">
        <f t="shared" si="36"/>
        <v>0</v>
      </c>
      <c r="BH201" s="203">
        <f t="shared" si="37"/>
        <v>0</v>
      </c>
      <c r="BI201" s="203">
        <f t="shared" si="38"/>
        <v>0</v>
      </c>
      <c r="BJ201" s="24" t="s">
        <v>152</v>
      </c>
      <c r="BK201" s="203">
        <f t="shared" si="39"/>
        <v>0</v>
      </c>
      <c r="BL201" s="24" t="s">
        <v>242</v>
      </c>
      <c r="BM201" s="24" t="s">
        <v>1745</v>
      </c>
    </row>
    <row r="202" spans="2:65" s="1" customFormat="1" ht="16.5" customHeight="1">
      <c r="B202" s="41"/>
      <c r="C202" s="251" t="s">
        <v>1175</v>
      </c>
      <c r="D202" s="251" t="s">
        <v>283</v>
      </c>
      <c r="E202" s="252" t="s">
        <v>1746</v>
      </c>
      <c r="F202" s="253" t="s">
        <v>1747</v>
      </c>
      <c r="G202" s="254" t="s">
        <v>176</v>
      </c>
      <c r="H202" s="255">
        <v>38</v>
      </c>
      <c r="I202" s="256"/>
      <c r="J202" s="257">
        <f t="shared" si="30"/>
        <v>0</v>
      </c>
      <c r="K202" s="253" t="s">
        <v>21</v>
      </c>
      <c r="L202" s="258"/>
      <c r="M202" s="259" t="s">
        <v>21</v>
      </c>
      <c r="N202" s="260" t="s">
        <v>44</v>
      </c>
      <c r="O202" s="42"/>
      <c r="P202" s="201">
        <f t="shared" si="31"/>
        <v>0</v>
      </c>
      <c r="Q202" s="201">
        <v>1E-3</v>
      </c>
      <c r="R202" s="201">
        <f t="shared" si="32"/>
        <v>3.7999999999999999E-2</v>
      </c>
      <c r="S202" s="201">
        <v>0</v>
      </c>
      <c r="T202" s="202">
        <f t="shared" si="33"/>
        <v>0</v>
      </c>
      <c r="AR202" s="24" t="s">
        <v>350</v>
      </c>
      <c r="AT202" s="24" t="s">
        <v>283</v>
      </c>
      <c r="AU202" s="24" t="s">
        <v>152</v>
      </c>
      <c r="AY202" s="24" t="s">
        <v>144</v>
      </c>
      <c r="BE202" s="203">
        <f t="shared" si="34"/>
        <v>0</v>
      </c>
      <c r="BF202" s="203">
        <f t="shared" si="35"/>
        <v>0</v>
      </c>
      <c r="BG202" s="203">
        <f t="shared" si="36"/>
        <v>0</v>
      </c>
      <c r="BH202" s="203">
        <f t="shared" si="37"/>
        <v>0</v>
      </c>
      <c r="BI202" s="203">
        <f t="shared" si="38"/>
        <v>0</v>
      </c>
      <c r="BJ202" s="24" t="s">
        <v>152</v>
      </c>
      <c r="BK202" s="203">
        <f t="shared" si="39"/>
        <v>0</v>
      </c>
      <c r="BL202" s="24" t="s">
        <v>242</v>
      </c>
      <c r="BM202" s="24" t="s">
        <v>1748</v>
      </c>
    </row>
    <row r="203" spans="2:65" s="1" customFormat="1" ht="16.5" customHeight="1">
      <c r="B203" s="41"/>
      <c r="C203" s="251" t="s">
        <v>1208</v>
      </c>
      <c r="D203" s="251" t="s">
        <v>283</v>
      </c>
      <c r="E203" s="252" t="s">
        <v>1749</v>
      </c>
      <c r="F203" s="253" t="s">
        <v>1750</v>
      </c>
      <c r="G203" s="254" t="s">
        <v>176</v>
      </c>
      <c r="H203" s="255">
        <v>5</v>
      </c>
      <c r="I203" s="256"/>
      <c r="J203" s="257">
        <f t="shared" si="30"/>
        <v>0</v>
      </c>
      <c r="K203" s="253" t="s">
        <v>21</v>
      </c>
      <c r="L203" s="258"/>
      <c r="M203" s="259" t="s">
        <v>21</v>
      </c>
      <c r="N203" s="260" t="s">
        <v>44</v>
      </c>
      <c r="O203" s="42"/>
      <c r="P203" s="201">
        <f t="shared" si="31"/>
        <v>0</v>
      </c>
      <c r="Q203" s="201">
        <v>1E-3</v>
      </c>
      <c r="R203" s="201">
        <f t="shared" si="32"/>
        <v>5.0000000000000001E-3</v>
      </c>
      <c r="S203" s="201">
        <v>0</v>
      </c>
      <c r="T203" s="202">
        <f t="shared" si="33"/>
        <v>0</v>
      </c>
      <c r="AR203" s="24" t="s">
        <v>350</v>
      </c>
      <c r="AT203" s="24" t="s">
        <v>283</v>
      </c>
      <c r="AU203" s="24" t="s">
        <v>152</v>
      </c>
      <c r="AY203" s="24" t="s">
        <v>144</v>
      </c>
      <c r="BE203" s="203">
        <f t="shared" si="34"/>
        <v>0</v>
      </c>
      <c r="BF203" s="203">
        <f t="shared" si="35"/>
        <v>0</v>
      </c>
      <c r="BG203" s="203">
        <f t="shared" si="36"/>
        <v>0</v>
      </c>
      <c r="BH203" s="203">
        <f t="shared" si="37"/>
        <v>0</v>
      </c>
      <c r="BI203" s="203">
        <f t="shared" si="38"/>
        <v>0</v>
      </c>
      <c r="BJ203" s="24" t="s">
        <v>152</v>
      </c>
      <c r="BK203" s="203">
        <f t="shared" si="39"/>
        <v>0</v>
      </c>
      <c r="BL203" s="24" t="s">
        <v>242</v>
      </c>
      <c r="BM203" s="24" t="s">
        <v>1751</v>
      </c>
    </row>
    <row r="204" spans="2:65" s="1" customFormat="1" ht="16.5" customHeight="1">
      <c r="B204" s="41"/>
      <c r="C204" s="251" t="s">
        <v>1212</v>
      </c>
      <c r="D204" s="251" t="s">
        <v>283</v>
      </c>
      <c r="E204" s="252" t="s">
        <v>1752</v>
      </c>
      <c r="F204" s="253" t="s">
        <v>1753</v>
      </c>
      <c r="G204" s="254" t="s">
        <v>149</v>
      </c>
      <c r="H204" s="255">
        <v>4</v>
      </c>
      <c r="I204" s="256"/>
      <c r="J204" s="257">
        <f t="shared" si="30"/>
        <v>0</v>
      </c>
      <c r="K204" s="253" t="s">
        <v>150</v>
      </c>
      <c r="L204" s="258"/>
      <c r="M204" s="259" t="s">
        <v>21</v>
      </c>
      <c r="N204" s="260" t="s">
        <v>44</v>
      </c>
      <c r="O204" s="42"/>
      <c r="P204" s="201">
        <f t="shared" si="31"/>
        <v>0</v>
      </c>
      <c r="Q204" s="201">
        <v>1.2E-4</v>
      </c>
      <c r="R204" s="201">
        <f t="shared" si="32"/>
        <v>4.8000000000000001E-4</v>
      </c>
      <c r="S204" s="201">
        <v>0</v>
      </c>
      <c r="T204" s="202">
        <f t="shared" si="33"/>
        <v>0</v>
      </c>
      <c r="AR204" s="24" t="s">
        <v>350</v>
      </c>
      <c r="AT204" s="24" t="s">
        <v>283</v>
      </c>
      <c r="AU204" s="24" t="s">
        <v>152</v>
      </c>
      <c r="AY204" s="24" t="s">
        <v>144</v>
      </c>
      <c r="BE204" s="203">
        <f t="shared" si="34"/>
        <v>0</v>
      </c>
      <c r="BF204" s="203">
        <f t="shared" si="35"/>
        <v>0</v>
      </c>
      <c r="BG204" s="203">
        <f t="shared" si="36"/>
        <v>0</v>
      </c>
      <c r="BH204" s="203">
        <f t="shared" si="37"/>
        <v>0</v>
      </c>
      <c r="BI204" s="203">
        <f t="shared" si="38"/>
        <v>0</v>
      </c>
      <c r="BJ204" s="24" t="s">
        <v>152</v>
      </c>
      <c r="BK204" s="203">
        <f t="shared" si="39"/>
        <v>0</v>
      </c>
      <c r="BL204" s="24" t="s">
        <v>242</v>
      </c>
      <c r="BM204" s="24" t="s">
        <v>1754</v>
      </c>
    </row>
    <row r="205" spans="2:65" s="1" customFormat="1" ht="16.5" customHeight="1">
      <c r="B205" s="41"/>
      <c r="C205" s="251" t="s">
        <v>1218</v>
      </c>
      <c r="D205" s="251" t="s">
        <v>283</v>
      </c>
      <c r="E205" s="252" t="s">
        <v>1755</v>
      </c>
      <c r="F205" s="253" t="s">
        <v>1756</v>
      </c>
      <c r="G205" s="254" t="s">
        <v>149</v>
      </c>
      <c r="H205" s="255">
        <v>2</v>
      </c>
      <c r="I205" s="256"/>
      <c r="J205" s="257">
        <f t="shared" si="30"/>
        <v>0</v>
      </c>
      <c r="K205" s="253" t="s">
        <v>150</v>
      </c>
      <c r="L205" s="258"/>
      <c r="M205" s="259" t="s">
        <v>21</v>
      </c>
      <c r="N205" s="260" t="s">
        <v>44</v>
      </c>
      <c r="O205" s="42"/>
      <c r="P205" s="201">
        <f t="shared" si="31"/>
        <v>0</v>
      </c>
      <c r="Q205" s="201">
        <v>2.4000000000000001E-4</v>
      </c>
      <c r="R205" s="201">
        <f t="shared" si="32"/>
        <v>4.8000000000000001E-4</v>
      </c>
      <c r="S205" s="201">
        <v>0</v>
      </c>
      <c r="T205" s="202">
        <f t="shared" si="33"/>
        <v>0</v>
      </c>
      <c r="AR205" s="24" t="s">
        <v>350</v>
      </c>
      <c r="AT205" s="24" t="s">
        <v>283</v>
      </c>
      <c r="AU205" s="24" t="s">
        <v>152</v>
      </c>
      <c r="AY205" s="24" t="s">
        <v>144</v>
      </c>
      <c r="BE205" s="203">
        <f t="shared" si="34"/>
        <v>0</v>
      </c>
      <c r="BF205" s="203">
        <f t="shared" si="35"/>
        <v>0</v>
      </c>
      <c r="BG205" s="203">
        <f t="shared" si="36"/>
        <v>0</v>
      </c>
      <c r="BH205" s="203">
        <f t="shared" si="37"/>
        <v>0</v>
      </c>
      <c r="BI205" s="203">
        <f t="shared" si="38"/>
        <v>0</v>
      </c>
      <c r="BJ205" s="24" t="s">
        <v>152</v>
      </c>
      <c r="BK205" s="203">
        <f t="shared" si="39"/>
        <v>0</v>
      </c>
      <c r="BL205" s="24" t="s">
        <v>242</v>
      </c>
      <c r="BM205" s="24" t="s">
        <v>1757</v>
      </c>
    </row>
    <row r="206" spans="2:65" s="1" customFormat="1" ht="16.5" customHeight="1">
      <c r="B206" s="41"/>
      <c r="C206" s="251" t="s">
        <v>1180</v>
      </c>
      <c r="D206" s="251" t="s">
        <v>283</v>
      </c>
      <c r="E206" s="252" t="s">
        <v>1758</v>
      </c>
      <c r="F206" s="253" t="s">
        <v>1759</v>
      </c>
      <c r="G206" s="254" t="s">
        <v>149</v>
      </c>
      <c r="H206" s="255">
        <v>5</v>
      </c>
      <c r="I206" s="256"/>
      <c r="J206" s="257">
        <f t="shared" si="30"/>
        <v>0</v>
      </c>
      <c r="K206" s="253" t="s">
        <v>150</v>
      </c>
      <c r="L206" s="258"/>
      <c r="M206" s="259" t="s">
        <v>21</v>
      </c>
      <c r="N206" s="260" t="s">
        <v>44</v>
      </c>
      <c r="O206" s="42"/>
      <c r="P206" s="201">
        <f t="shared" si="31"/>
        <v>0</v>
      </c>
      <c r="Q206" s="201">
        <v>1.6000000000000001E-4</v>
      </c>
      <c r="R206" s="201">
        <f t="shared" si="32"/>
        <v>8.0000000000000004E-4</v>
      </c>
      <c r="S206" s="201">
        <v>0</v>
      </c>
      <c r="T206" s="202">
        <f t="shared" si="33"/>
        <v>0</v>
      </c>
      <c r="AR206" s="24" t="s">
        <v>350</v>
      </c>
      <c r="AT206" s="24" t="s">
        <v>283</v>
      </c>
      <c r="AU206" s="24" t="s">
        <v>152</v>
      </c>
      <c r="AY206" s="24" t="s">
        <v>144</v>
      </c>
      <c r="BE206" s="203">
        <f t="shared" si="34"/>
        <v>0</v>
      </c>
      <c r="BF206" s="203">
        <f t="shared" si="35"/>
        <v>0</v>
      </c>
      <c r="BG206" s="203">
        <f t="shared" si="36"/>
        <v>0</v>
      </c>
      <c r="BH206" s="203">
        <f t="shared" si="37"/>
        <v>0</v>
      </c>
      <c r="BI206" s="203">
        <f t="shared" si="38"/>
        <v>0</v>
      </c>
      <c r="BJ206" s="24" t="s">
        <v>152</v>
      </c>
      <c r="BK206" s="203">
        <f t="shared" si="39"/>
        <v>0</v>
      </c>
      <c r="BL206" s="24" t="s">
        <v>242</v>
      </c>
      <c r="BM206" s="24" t="s">
        <v>1760</v>
      </c>
    </row>
    <row r="207" spans="2:65" s="1" customFormat="1" ht="16.5" customHeight="1">
      <c r="B207" s="41"/>
      <c r="C207" s="251" t="s">
        <v>1186</v>
      </c>
      <c r="D207" s="251" t="s">
        <v>283</v>
      </c>
      <c r="E207" s="252" t="s">
        <v>1761</v>
      </c>
      <c r="F207" s="253" t="s">
        <v>1762</v>
      </c>
      <c r="G207" s="254" t="s">
        <v>149</v>
      </c>
      <c r="H207" s="255">
        <v>8</v>
      </c>
      <c r="I207" s="256"/>
      <c r="J207" s="257">
        <f t="shared" si="30"/>
        <v>0</v>
      </c>
      <c r="K207" s="253" t="s">
        <v>150</v>
      </c>
      <c r="L207" s="258"/>
      <c r="M207" s="259" t="s">
        <v>21</v>
      </c>
      <c r="N207" s="260" t="s">
        <v>44</v>
      </c>
      <c r="O207" s="42"/>
      <c r="P207" s="201">
        <f t="shared" si="31"/>
        <v>0</v>
      </c>
      <c r="Q207" s="201">
        <v>1.2999999999999999E-4</v>
      </c>
      <c r="R207" s="201">
        <f t="shared" si="32"/>
        <v>1.0399999999999999E-3</v>
      </c>
      <c r="S207" s="201">
        <v>0</v>
      </c>
      <c r="T207" s="202">
        <f t="shared" si="33"/>
        <v>0</v>
      </c>
      <c r="AR207" s="24" t="s">
        <v>350</v>
      </c>
      <c r="AT207" s="24" t="s">
        <v>283</v>
      </c>
      <c r="AU207" s="24" t="s">
        <v>152</v>
      </c>
      <c r="AY207" s="24" t="s">
        <v>144</v>
      </c>
      <c r="BE207" s="203">
        <f t="shared" si="34"/>
        <v>0</v>
      </c>
      <c r="BF207" s="203">
        <f t="shared" si="35"/>
        <v>0</v>
      </c>
      <c r="BG207" s="203">
        <f t="shared" si="36"/>
        <v>0</v>
      </c>
      <c r="BH207" s="203">
        <f t="shared" si="37"/>
        <v>0</v>
      </c>
      <c r="BI207" s="203">
        <f t="shared" si="38"/>
        <v>0</v>
      </c>
      <c r="BJ207" s="24" t="s">
        <v>152</v>
      </c>
      <c r="BK207" s="203">
        <f t="shared" si="39"/>
        <v>0</v>
      </c>
      <c r="BL207" s="24" t="s">
        <v>242</v>
      </c>
      <c r="BM207" s="24" t="s">
        <v>1763</v>
      </c>
    </row>
    <row r="208" spans="2:65" s="1" customFormat="1" ht="16.5" customHeight="1">
      <c r="B208" s="41"/>
      <c r="C208" s="251" t="s">
        <v>1193</v>
      </c>
      <c r="D208" s="251" t="s">
        <v>283</v>
      </c>
      <c r="E208" s="252" t="s">
        <v>1764</v>
      </c>
      <c r="F208" s="253" t="s">
        <v>1765</v>
      </c>
      <c r="G208" s="254" t="s">
        <v>149</v>
      </c>
      <c r="H208" s="255">
        <v>2</v>
      </c>
      <c r="I208" s="256"/>
      <c r="J208" s="257">
        <f t="shared" si="30"/>
        <v>0</v>
      </c>
      <c r="K208" s="253" t="s">
        <v>150</v>
      </c>
      <c r="L208" s="258"/>
      <c r="M208" s="259" t="s">
        <v>21</v>
      </c>
      <c r="N208" s="260" t="s">
        <v>44</v>
      </c>
      <c r="O208" s="42"/>
      <c r="P208" s="201">
        <f t="shared" si="31"/>
        <v>0</v>
      </c>
      <c r="Q208" s="201">
        <v>1.6000000000000001E-4</v>
      </c>
      <c r="R208" s="201">
        <f t="shared" si="32"/>
        <v>3.2000000000000003E-4</v>
      </c>
      <c r="S208" s="201">
        <v>0</v>
      </c>
      <c r="T208" s="202">
        <f t="shared" si="33"/>
        <v>0</v>
      </c>
      <c r="AR208" s="24" t="s">
        <v>350</v>
      </c>
      <c r="AT208" s="24" t="s">
        <v>283</v>
      </c>
      <c r="AU208" s="24" t="s">
        <v>152</v>
      </c>
      <c r="AY208" s="24" t="s">
        <v>144</v>
      </c>
      <c r="BE208" s="203">
        <f t="shared" si="34"/>
        <v>0</v>
      </c>
      <c r="BF208" s="203">
        <f t="shared" si="35"/>
        <v>0</v>
      </c>
      <c r="BG208" s="203">
        <f t="shared" si="36"/>
        <v>0</v>
      </c>
      <c r="BH208" s="203">
        <f t="shared" si="37"/>
        <v>0</v>
      </c>
      <c r="BI208" s="203">
        <f t="shared" si="38"/>
        <v>0</v>
      </c>
      <c r="BJ208" s="24" t="s">
        <v>152</v>
      </c>
      <c r="BK208" s="203">
        <f t="shared" si="39"/>
        <v>0</v>
      </c>
      <c r="BL208" s="24" t="s">
        <v>242</v>
      </c>
      <c r="BM208" s="24" t="s">
        <v>1766</v>
      </c>
    </row>
    <row r="209" spans="2:65" s="1" customFormat="1" ht="16.5" customHeight="1">
      <c r="B209" s="41"/>
      <c r="C209" s="251" t="s">
        <v>1199</v>
      </c>
      <c r="D209" s="251" t="s">
        <v>283</v>
      </c>
      <c r="E209" s="252" t="s">
        <v>1767</v>
      </c>
      <c r="F209" s="253" t="s">
        <v>1768</v>
      </c>
      <c r="G209" s="254" t="s">
        <v>149</v>
      </c>
      <c r="H209" s="255">
        <v>31</v>
      </c>
      <c r="I209" s="256"/>
      <c r="J209" s="257">
        <f t="shared" si="30"/>
        <v>0</v>
      </c>
      <c r="K209" s="253" t="s">
        <v>150</v>
      </c>
      <c r="L209" s="258"/>
      <c r="M209" s="259" t="s">
        <v>21</v>
      </c>
      <c r="N209" s="260" t="s">
        <v>44</v>
      </c>
      <c r="O209" s="42"/>
      <c r="P209" s="201">
        <f t="shared" si="31"/>
        <v>0</v>
      </c>
      <c r="Q209" s="201">
        <v>2.7E-4</v>
      </c>
      <c r="R209" s="201">
        <f t="shared" si="32"/>
        <v>8.3700000000000007E-3</v>
      </c>
      <c r="S209" s="201">
        <v>0</v>
      </c>
      <c r="T209" s="202">
        <f t="shared" si="33"/>
        <v>0</v>
      </c>
      <c r="AR209" s="24" t="s">
        <v>350</v>
      </c>
      <c r="AT209" s="24" t="s">
        <v>283</v>
      </c>
      <c r="AU209" s="24" t="s">
        <v>152</v>
      </c>
      <c r="AY209" s="24" t="s">
        <v>144</v>
      </c>
      <c r="BE209" s="203">
        <f t="shared" si="34"/>
        <v>0</v>
      </c>
      <c r="BF209" s="203">
        <f t="shared" si="35"/>
        <v>0</v>
      </c>
      <c r="BG209" s="203">
        <f t="shared" si="36"/>
        <v>0</v>
      </c>
      <c r="BH209" s="203">
        <f t="shared" si="37"/>
        <v>0</v>
      </c>
      <c r="BI209" s="203">
        <f t="shared" si="38"/>
        <v>0</v>
      </c>
      <c r="BJ209" s="24" t="s">
        <v>152</v>
      </c>
      <c r="BK209" s="203">
        <f t="shared" si="39"/>
        <v>0</v>
      </c>
      <c r="BL209" s="24" t="s">
        <v>242</v>
      </c>
      <c r="BM209" s="24" t="s">
        <v>1769</v>
      </c>
    </row>
    <row r="210" spans="2:65" s="1" customFormat="1" ht="16.5" customHeight="1">
      <c r="B210" s="41"/>
      <c r="C210" s="251" t="s">
        <v>1203</v>
      </c>
      <c r="D210" s="251" t="s">
        <v>283</v>
      </c>
      <c r="E210" s="252" t="s">
        <v>1770</v>
      </c>
      <c r="F210" s="253" t="s">
        <v>1771</v>
      </c>
      <c r="G210" s="254" t="s">
        <v>149</v>
      </c>
      <c r="H210" s="255">
        <v>32</v>
      </c>
      <c r="I210" s="256"/>
      <c r="J210" s="257">
        <f t="shared" si="30"/>
        <v>0</v>
      </c>
      <c r="K210" s="253" t="s">
        <v>150</v>
      </c>
      <c r="L210" s="258"/>
      <c r="M210" s="259" t="s">
        <v>21</v>
      </c>
      <c r="N210" s="260" t="s">
        <v>44</v>
      </c>
      <c r="O210" s="42"/>
      <c r="P210" s="201">
        <f t="shared" si="31"/>
        <v>0</v>
      </c>
      <c r="Q210" s="201">
        <v>2.7999999999999998E-4</v>
      </c>
      <c r="R210" s="201">
        <f t="shared" si="32"/>
        <v>8.9599999999999992E-3</v>
      </c>
      <c r="S210" s="201">
        <v>0</v>
      </c>
      <c r="T210" s="202">
        <f t="shared" si="33"/>
        <v>0</v>
      </c>
      <c r="AR210" s="24" t="s">
        <v>350</v>
      </c>
      <c r="AT210" s="24" t="s">
        <v>283</v>
      </c>
      <c r="AU210" s="24" t="s">
        <v>152</v>
      </c>
      <c r="AY210" s="24" t="s">
        <v>144</v>
      </c>
      <c r="BE210" s="203">
        <f t="shared" si="34"/>
        <v>0</v>
      </c>
      <c r="BF210" s="203">
        <f t="shared" si="35"/>
        <v>0</v>
      </c>
      <c r="BG210" s="203">
        <f t="shared" si="36"/>
        <v>0</v>
      </c>
      <c r="BH210" s="203">
        <f t="shared" si="37"/>
        <v>0</v>
      </c>
      <c r="BI210" s="203">
        <f t="shared" si="38"/>
        <v>0</v>
      </c>
      <c r="BJ210" s="24" t="s">
        <v>152</v>
      </c>
      <c r="BK210" s="203">
        <f t="shared" si="39"/>
        <v>0</v>
      </c>
      <c r="BL210" s="24" t="s">
        <v>242</v>
      </c>
      <c r="BM210" s="24" t="s">
        <v>1772</v>
      </c>
    </row>
    <row r="211" spans="2:65" s="1" customFormat="1" ht="16.5" customHeight="1">
      <c r="B211" s="41"/>
      <c r="C211" s="192" t="s">
        <v>1222</v>
      </c>
      <c r="D211" s="192" t="s">
        <v>146</v>
      </c>
      <c r="E211" s="193" t="s">
        <v>1773</v>
      </c>
      <c r="F211" s="194" t="s">
        <v>1774</v>
      </c>
      <c r="G211" s="195" t="s">
        <v>149</v>
      </c>
      <c r="H211" s="196">
        <v>2</v>
      </c>
      <c r="I211" s="197"/>
      <c r="J211" s="198">
        <f t="shared" si="30"/>
        <v>0</v>
      </c>
      <c r="K211" s="194" t="s">
        <v>21</v>
      </c>
      <c r="L211" s="61"/>
      <c r="M211" s="199" t="s">
        <v>21</v>
      </c>
      <c r="N211" s="200" t="s">
        <v>44</v>
      </c>
      <c r="O211" s="42"/>
      <c r="P211" s="201">
        <f t="shared" si="31"/>
        <v>0</v>
      </c>
      <c r="Q211" s="201">
        <v>0</v>
      </c>
      <c r="R211" s="201">
        <f t="shared" si="32"/>
        <v>0</v>
      </c>
      <c r="S211" s="201">
        <v>0</v>
      </c>
      <c r="T211" s="202">
        <f t="shared" si="33"/>
        <v>0</v>
      </c>
      <c r="AR211" s="24" t="s">
        <v>242</v>
      </c>
      <c r="AT211" s="24" t="s">
        <v>146</v>
      </c>
      <c r="AU211" s="24" t="s">
        <v>152</v>
      </c>
      <c r="AY211" s="24" t="s">
        <v>144</v>
      </c>
      <c r="BE211" s="203">
        <f t="shared" si="34"/>
        <v>0</v>
      </c>
      <c r="BF211" s="203">
        <f t="shared" si="35"/>
        <v>0</v>
      </c>
      <c r="BG211" s="203">
        <f t="shared" si="36"/>
        <v>0</v>
      </c>
      <c r="BH211" s="203">
        <f t="shared" si="37"/>
        <v>0</v>
      </c>
      <c r="BI211" s="203">
        <f t="shared" si="38"/>
        <v>0</v>
      </c>
      <c r="BJ211" s="24" t="s">
        <v>152</v>
      </c>
      <c r="BK211" s="203">
        <f t="shared" si="39"/>
        <v>0</v>
      </c>
      <c r="BL211" s="24" t="s">
        <v>242</v>
      </c>
      <c r="BM211" s="24" t="s">
        <v>1775</v>
      </c>
    </row>
    <row r="212" spans="2:65" s="1" customFormat="1" ht="16.5" customHeight="1">
      <c r="B212" s="41"/>
      <c r="C212" s="251" t="s">
        <v>1226</v>
      </c>
      <c r="D212" s="251" t="s">
        <v>283</v>
      </c>
      <c r="E212" s="252" t="s">
        <v>1776</v>
      </c>
      <c r="F212" s="253" t="s">
        <v>1777</v>
      </c>
      <c r="G212" s="254" t="s">
        <v>149</v>
      </c>
      <c r="H212" s="255">
        <v>1</v>
      </c>
      <c r="I212" s="256"/>
      <c r="J212" s="257">
        <f t="shared" si="30"/>
        <v>0</v>
      </c>
      <c r="K212" s="253" t="s">
        <v>150</v>
      </c>
      <c r="L212" s="258"/>
      <c r="M212" s="259" t="s">
        <v>21</v>
      </c>
      <c r="N212" s="260" t="s">
        <v>44</v>
      </c>
      <c r="O212" s="42"/>
      <c r="P212" s="201">
        <f t="shared" si="31"/>
        <v>0</v>
      </c>
      <c r="Q212" s="201">
        <v>4.1000000000000003E-3</v>
      </c>
      <c r="R212" s="201">
        <f t="shared" si="32"/>
        <v>4.1000000000000003E-3</v>
      </c>
      <c r="S212" s="201">
        <v>0</v>
      </c>
      <c r="T212" s="202">
        <f t="shared" si="33"/>
        <v>0</v>
      </c>
      <c r="AR212" s="24" t="s">
        <v>350</v>
      </c>
      <c r="AT212" s="24" t="s">
        <v>283</v>
      </c>
      <c r="AU212" s="24" t="s">
        <v>152</v>
      </c>
      <c r="AY212" s="24" t="s">
        <v>144</v>
      </c>
      <c r="BE212" s="203">
        <f t="shared" si="34"/>
        <v>0</v>
      </c>
      <c r="BF212" s="203">
        <f t="shared" si="35"/>
        <v>0</v>
      </c>
      <c r="BG212" s="203">
        <f t="shared" si="36"/>
        <v>0</v>
      </c>
      <c r="BH212" s="203">
        <f t="shared" si="37"/>
        <v>0</v>
      </c>
      <c r="BI212" s="203">
        <f t="shared" si="38"/>
        <v>0</v>
      </c>
      <c r="BJ212" s="24" t="s">
        <v>152</v>
      </c>
      <c r="BK212" s="203">
        <f t="shared" si="39"/>
        <v>0</v>
      </c>
      <c r="BL212" s="24" t="s">
        <v>242</v>
      </c>
      <c r="BM212" s="24" t="s">
        <v>1778</v>
      </c>
    </row>
    <row r="213" spans="2:65" s="1" customFormat="1" ht="16.5" customHeight="1">
      <c r="B213" s="41"/>
      <c r="C213" s="251" t="s">
        <v>1231</v>
      </c>
      <c r="D213" s="251" t="s">
        <v>283</v>
      </c>
      <c r="E213" s="252" t="s">
        <v>1779</v>
      </c>
      <c r="F213" s="253" t="s">
        <v>1780</v>
      </c>
      <c r="G213" s="254" t="s">
        <v>149</v>
      </c>
      <c r="H213" s="255">
        <v>2</v>
      </c>
      <c r="I213" s="256"/>
      <c r="J213" s="257">
        <f t="shared" si="30"/>
        <v>0</v>
      </c>
      <c r="K213" s="253" t="s">
        <v>21</v>
      </c>
      <c r="L213" s="258"/>
      <c r="M213" s="259" t="s">
        <v>21</v>
      </c>
      <c r="N213" s="260" t="s">
        <v>44</v>
      </c>
      <c r="O213" s="42"/>
      <c r="P213" s="201">
        <f t="shared" si="31"/>
        <v>0</v>
      </c>
      <c r="Q213" s="201">
        <v>1E-4</v>
      </c>
      <c r="R213" s="201">
        <f t="shared" si="32"/>
        <v>2.0000000000000001E-4</v>
      </c>
      <c r="S213" s="201">
        <v>0</v>
      </c>
      <c r="T213" s="202">
        <f t="shared" si="33"/>
        <v>0</v>
      </c>
      <c r="AR213" s="24" t="s">
        <v>350</v>
      </c>
      <c r="AT213" s="24" t="s">
        <v>283</v>
      </c>
      <c r="AU213" s="24" t="s">
        <v>152</v>
      </c>
      <c r="AY213" s="24" t="s">
        <v>144</v>
      </c>
      <c r="BE213" s="203">
        <f t="shared" si="34"/>
        <v>0</v>
      </c>
      <c r="BF213" s="203">
        <f t="shared" si="35"/>
        <v>0</v>
      </c>
      <c r="BG213" s="203">
        <f t="shared" si="36"/>
        <v>0</v>
      </c>
      <c r="BH213" s="203">
        <f t="shared" si="37"/>
        <v>0</v>
      </c>
      <c r="BI213" s="203">
        <f t="shared" si="38"/>
        <v>0</v>
      </c>
      <c r="BJ213" s="24" t="s">
        <v>152</v>
      </c>
      <c r="BK213" s="203">
        <f t="shared" si="39"/>
        <v>0</v>
      </c>
      <c r="BL213" s="24" t="s">
        <v>242</v>
      </c>
      <c r="BM213" s="24" t="s">
        <v>1781</v>
      </c>
    </row>
    <row r="214" spans="2:65" s="1" customFormat="1" ht="16.5" customHeight="1">
      <c r="B214" s="41"/>
      <c r="C214" s="192" t="s">
        <v>1235</v>
      </c>
      <c r="D214" s="192" t="s">
        <v>146</v>
      </c>
      <c r="E214" s="193" t="s">
        <v>1782</v>
      </c>
      <c r="F214" s="194" t="s">
        <v>1783</v>
      </c>
      <c r="G214" s="195" t="s">
        <v>149</v>
      </c>
      <c r="H214" s="196">
        <v>1</v>
      </c>
      <c r="I214" s="197"/>
      <c r="J214" s="198">
        <f t="shared" si="30"/>
        <v>0</v>
      </c>
      <c r="K214" s="194" t="s">
        <v>21</v>
      </c>
      <c r="L214" s="61"/>
      <c r="M214" s="199" t="s">
        <v>21</v>
      </c>
      <c r="N214" s="200" t="s">
        <v>44</v>
      </c>
      <c r="O214" s="42"/>
      <c r="P214" s="201">
        <f t="shared" si="31"/>
        <v>0</v>
      </c>
      <c r="Q214" s="201">
        <v>0</v>
      </c>
      <c r="R214" s="201">
        <f t="shared" si="32"/>
        <v>0</v>
      </c>
      <c r="S214" s="201">
        <v>0</v>
      </c>
      <c r="T214" s="202">
        <f t="shared" si="33"/>
        <v>0</v>
      </c>
      <c r="AR214" s="24" t="s">
        <v>242</v>
      </c>
      <c r="AT214" s="24" t="s">
        <v>146</v>
      </c>
      <c r="AU214" s="24" t="s">
        <v>152</v>
      </c>
      <c r="AY214" s="24" t="s">
        <v>144</v>
      </c>
      <c r="BE214" s="203">
        <f t="shared" si="34"/>
        <v>0</v>
      </c>
      <c r="BF214" s="203">
        <f t="shared" si="35"/>
        <v>0</v>
      </c>
      <c r="BG214" s="203">
        <f t="shared" si="36"/>
        <v>0</v>
      </c>
      <c r="BH214" s="203">
        <f t="shared" si="37"/>
        <v>0</v>
      </c>
      <c r="BI214" s="203">
        <f t="shared" si="38"/>
        <v>0</v>
      </c>
      <c r="BJ214" s="24" t="s">
        <v>152</v>
      </c>
      <c r="BK214" s="203">
        <f t="shared" si="39"/>
        <v>0</v>
      </c>
      <c r="BL214" s="24" t="s">
        <v>242</v>
      </c>
      <c r="BM214" s="24" t="s">
        <v>1784</v>
      </c>
    </row>
    <row r="215" spans="2:65" s="1" customFormat="1" ht="16.5" customHeight="1">
      <c r="B215" s="41"/>
      <c r="C215" s="192" t="s">
        <v>1240</v>
      </c>
      <c r="D215" s="192" t="s">
        <v>146</v>
      </c>
      <c r="E215" s="193" t="s">
        <v>1785</v>
      </c>
      <c r="F215" s="194" t="s">
        <v>1786</v>
      </c>
      <c r="G215" s="195" t="s">
        <v>149</v>
      </c>
      <c r="H215" s="196">
        <v>1</v>
      </c>
      <c r="I215" s="197"/>
      <c r="J215" s="198">
        <f t="shared" si="30"/>
        <v>0</v>
      </c>
      <c r="K215" s="194" t="s">
        <v>21</v>
      </c>
      <c r="L215" s="61"/>
      <c r="M215" s="199" t="s">
        <v>21</v>
      </c>
      <c r="N215" s="200" t="s">
        <v>44</v>
      </c>
      <c r="O215" s="42"/>
      <c r="P215" s="201">
        <f t="shared" si="31"/>
        <v>0</v>
      </c>
      <c r="Q215" s="201">
        <v>0</v>
      </c>
      <c r="R215" s="201">
        <f t="shared" si="32"/>
        <v>0</v>
      </c>
      <c r="S215" s="201">
        <v>0</v>
      </c>
      <c r="T215" s="202">
        <f t="shared" si="33"/>
        <v>0</v>
      </c>
      <c r="AR215" s="24" t="s">
        <v>242</v>
      </c>
      <c r="AT215" s="24" t="s">
        <v>146</v>
      </c>
      <c r="AU215" s="24" t="s">
        <v>152</v>
      </c>
      <c r="AY215" s="24" t="s">
        <v>144</v>
      </c>
      <c r="BE215" s="203">
        <f t="shared" si="34"/>
        <v>0</v>
      </c>
      <c r="BF215" s="203">
        <f t="shared" si="35"/>
        <v>0</v>
      </c>
      <c r="BG215" s="203">
        <f t="shared" si="36"/>
        <v>0</v>
      </c>
      <c r="BH215" s="203">
        <f t="shared" si="37"/>
        <v>0</v>
      </c>
      <c r="BI215" s="203">
        <f t="shared" si="38"/>
        <v>0</v>
      </c>
      <c r="BJ215" s="24" t="s">
        <v>152</v>
      </c>
      <c r="BK215" s="203">
        <f t="shared" si="39"/>
        <v>0</v>
      </c>
      <c r="BL215" s="24" t="s">
        <v>242</v>
      </c>
      <c r="BM215" s="24" t="s">
        <v>1787</v>
      </c>
    </row>
    <row r="216" spans="2:65" s="1" customFormat="1" ht="16.5" customHeight="1">
      <c r="B216" s="41"/>
      <c r="C216" s="192" t="s">
        <v>1244</v>
      </c>
      <c r="D216" s="192" t="s">
        <v>146</v>
      </c>
      <c r="E216" s="193" t="s">
        <v>1788</v>
      </c>
      <c r="F216" s="194" t="s">
        <v>1789</v>
      </c>
      <c r="G216" s="195" t="s">
        <v>149</v>
      </c>
      <c r="H216" s="196">
        <v>1</v>
      </c>
      <c r="I216" s="197"/>
      <c r="J216" s="198">
        <f t="shared" si="30"/>
        <v>0</v>
      </c>
      <c r="K216" s="194" t="s">
        <v>21</v>
      </c>
      <c r="L216" s="61"/>
      <c r="M216" s="199" t="s">
        <v>21</v>
      </c>
      <c r="N216" s="200" t="s">
        <v>44</v>
      </c>
      <c r="O216" s="42"/>
      <c r="P216" s="201">
        <f t="shared" si="31"/>
        <v>0</v>
      </c>
      <c r="Q216" s="201">
        <v>0</v>
      </c>
      <c r="R216" s="201">
        <f t="shared" si="32"/>
        <v>0</v>
      </c>
      <c r="S216" s="201">
        <v>0</v>
      </c>
      <c r="T216" s="202">
        <f t="shared" si="33"/>
        <v>0</v>
      </c>
      <c r="AR216" s="24" t="s">
        <v>242</v>
      </c>
      <c r="AT216" s="24" t="s">
        <v>146</v>
      </c>
      <c r="AU216" s="24" t="s">
        <v>152</v>
      </c>
      <c r="AY216" s="24" t="s">
        <v>144</v>
      </c>
      <c r="BE216" s="203">
        <f t="shared" si="34"/>
        <v>0</v>
      </c>
      <c r="BF216" s="203">
        <f t="shared" si="35"/>
        <v>0</v>
      </c>
      <c r="BG216" s="203">
        <f t="shared" si="36"/>
        <v>0</v>
      </c>
      <c r="BH216" s="203">
        <f t="shared" si="37"/>
        <v>0</v>
      </c>
      <c r="BI216" s="203">
        <f t="shared" si="38"/>
        <v>0</v>
      </c>
      <c r="BJ216" s="24" t="s">
        <v>152</v>
      </c>
      <c r="BK216" s="203">
        <f t="shared" si="39"/>
        <v>0</v>
      </c>
      <c r="BL216" s="24" t="s">
        <v>242</v>
      </c>
      <c r="BM216" s="24" t="s">
        <v>1790</v>
      </c>
    </row>
    <row r="217" spans="2:65" s="1" customFormat="1" ht="16.5" customHeight="1">
      <c r="B217" s="41"/>
      <c r="C217" s="192" t="s">
        <v>1249</v>
      </c>
      <c r="D217" s="192" t="s">
        <v>146</v>
      </c>
      <c r="E217" s="193" t="s">
        <v>1791</v>
      </c>
      <c r="F217" s="194" t="s">
        <v>1792</v>
      </c>
      <c r="G217" s="195" t="s">
        <v>149</v>
      </c>
      <c r="H217" s="196">
        <v>1</v>
      </c>
      <c r="I217" s="197"/>
      <c r="J217" s="198">
        <f t="shared" si="30"/>
        <v>0</v>
      </c>
      <c r="K217" s="194" t="s">
        <v>21</v>
      </c>
      <c r="L217" s="61"/>
      <c r="M217" s="199" t="s">
        <v>21</v>
      </c>
      <c r="N217" s="200" t="s">
        <v>44</v>
      </c>
      <c r="O217" s="42"/>
      <c r="P217" s="201">
        <f t="shared" si="31"/>
        <v>0</v>
      </c>
      <c r="Q217" s="201">
        <v>0</v>
      </c>
      <c r="R217" s="201">
        <f t="shared" si="32"/>
        <v>0</v>
      </c>
      <c r="S217" s="201">
        <v>0</v>
      </c>
      <c r="T217" s="202">
        <f t="shared" si="33"/>
        <v>0</v>
      </c>
      <c r="AR217" s="24" t="s">
        <v>242</v>
      </c>
      <c r="AT217" s="24" t="s">
        <v>146</v>
      </c>
      <c r="AU217" s="24" t="s">
        <v>152</v>
      </c>
      <c r="AY217" s="24" t="s">
        <v>144</v>
      </c>
      <c r="BE217" s="203">
        <f t="shared" si="34"/>
        <v>0</v>
      </c>
      <c r="BF217" s="203">
        <f t="shared" si="35"/>
        <v>0</v>
      </c>
      <c r="BG217" s="203">
        <f t="shared" si="36"/>
        <v>0</v>
      </c>
      <c r="BH217" s="203">
        <f t="shared" si="37"/>
        <v>0</v>
      </c>
      <c r="BI217" s="203">
        <f t="shared" si="38"/>
        <v>0</v>
      </c>
      <c r="BJ217" s="24" t="s">
        <v>152</v>
      </c>
      <c r="BK217" s="203">
        <f t="shared" si="39"/>
        <v>0</v>
      </c>
      <c r="BL217" s="24" t="s">
        <v>242</v>
      </c>
      <c r="BM217" s="24" t="s">
        <v>1793</v>
      </c>
    </row>
    <row r="218" spans="2:65" s="1" customFormat="1" ht="16.5" customHeight="1">
      <c r="B218" s="41"/>
      <c r="C218" s="192" t="s">
        <v>1253</v>
      </c>
      <c r="D218" s="192" t="s">
        <v>146</v>
      </c>
      <c r="E218" s="193" t="s">
        <v>1794</v>
      </c>
      <c r="F218" s="194" t="s">
        <v>1795</v>
      </c>
      <c r="G218" s="195" t="s">
        <v>149</v>
      </c>
      <c r="H218" s="196">
        <v>1</v>
      </c>
      <c r="I218" s="197"/>
      <c r="J218" s="198">
        <f t="shared" si="30"/>
        <v>0</v>
      </c>
      <c r="K218" s="194" t="s">
        <v>21</v>
      </c>
      <c r="L218" s="61"/>
      <c r="M218" s="199" t="s">
        <v>21</v>
      </c>
      <c r="N218" s="261" t="s">
        <v>44</v>
      </c>
      <c r="O218" s="262"/>
      <c r="P218" s="263">
        <f t="shared" si="31"/>
        <v>0</v>
      </c>
      <c r="Q218" s="263">
        <v>0</v>
      </c>
      <c r="R218" s="263">
        <f t="shared" si="32"/>
        <v>0</v>
      </c>
      <c r="S218" s="263">
        <v>0</v>
      </c>
      <c r="T218" s="264">
        <f t="shared" si="33"/>
        <v>0</v>
      </c>
      <c r="AR218" s="24" t="s">
        <v>242</v>
      </c>
      <c r="AT218" s="24" t="s">
        <v>146</v>
      </c>
      <c r="AU218" s="24" t="s">
        <v>152</v>
      </c>
      <c r="AY218" s="24" t="s">
        <v>144</v>
      </c>
      <c r="BE218" s="203">
        <f t="shared" si="34"/>
        <v>0</v>
      </c>
      <c r="BF218" s="203">
        <f t="shared" si="35"/>
        <v>0</v>
      </c>
      <c r="BG218" s="203">
        <f t="shared" si="36"/>
        <v>0</v>
      </c>
      <c r="BH218" s="203">
        <f t="shared" si="37"/>
        <v>0</v>
      </c>
      <c r="BI218" s="203">
        <f t="shared" si="38"/>
        <v>0</v>
      </c>
      <c r="BJ218" s="24" t="s">
        <v>152</v>
      </c>
      <c r="BK218" s="203">
        <f t="shared" si="39"/>
        <v>0</v>
      </c>
      <c r="BL218" s="24" t="s">
        <v>242</v>
      </c>
      <c r="BM218" s="24" t="s">
        <v>1796</v>
      </c>
    </row>
    <row r="219" spans="2:65" s="1" customFormat="1" ht="6.95" customHeight="1">
      <c r="B219" s="56"/>
      <c r="C219" s="57"/>
      <c r="D219" s="57"/>
      <c r="E219" s="57"/>
      <c r="F219" s="57"/>
      <c r="G219" s="57"/>
      <c r="H219" s="57"/>
      <c r="I219" s="139"/>
      <c r="J219" s="57"/>
      <c r="K219" s="57"/>
      <c r="L219" s="61"/>
    </row>
  </sheetData>
  <sheetProtection algorithmName="SHA-512" hashValue="r07BjEZBBaLcmup1osYm7thyTnYdSp2ZF6k98Qs+rGXL3FUaBbkWyNufaAoKT+kZDwj85xz2VvJjkfsAny7oPA==" saltValue="lHqtEq1yHaRbpmIeVC+hB8jdqGpg5Qq5J96KJM6JvzISBJtNVpOXP3mLKGfAL7vmuSh1miEIKxAgmfiZnJK1JQ==" spinCount="100000" sheet="1" objects="1" scenarios="1" formatColumns="0" formatRows="0" autoFilter="0"/>
  <autoFilter ref="C78:K218" xr:uid="{00000000-0009-0000-0000-000002000000}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200-000000000000}"/>
    <hyperlink ref="G1:H1" location="C54" display="2) Rekapitulace" xr:uid="{00000000-0004-0000-0200-000001000000}"/>
    <hyperlink ref="J1" location="C78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1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91</v>
      </c>
      <c r="G1" s="390" t="s">
        <v>92</v>
      </c>
      <c r="H1" s="390"/>
      <c r="I1" s="115"/>
      <c r="J1" s="114" t="s">
        <v>93</v>
      </c>
      <c r="K1" s="113" t="s">
        <v>94</v>
      </c>
      <c r="L1" s="114" t="s">
        <v>95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24" t="s">
        <v>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80</v>
      </c>
    </row>
    <row r="4" spans="1:70" ht="36.950000000000003" customHeight="1">
      <c r="B4" s="28"/>
      <c r="C4" s="29"/>
      <c r="D4" s="30" t="s">
        <v>96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2" t="str">
        <f>'Rekapitulace stavby'!K6</f>
        <v>Přístavba evakuačního výtahu k pavilonu L1,Domov pro os.se zdrav.postižením,Horní Bříza</v>
      </c>
      <c r="F7" s="383"/>
      <c r="G7" s="383"/>
      <c r="H7" s="383"/>
      <c r="I7" s="117"/>
      <c r="J7" s="29"/>
      <c r="K7" s="31"/>
    </row>
    <row r="8" spans="1:70" s="1" customFormat="1">
      <c r="B8" s="41"/>
      <c r="C8" s="42"/>
      <c r="D8" s="37" t="s">
        <v>97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4" t="s">
        <v>1797</v>
      </c>
      <c r="F9" s="385"/>
      <c r="G9" s="385"/>
      <c r="H9" s="385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13. 4. 2018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71" t="s">
        <v>21</v>
      </c>
      <c r="F24" s="371"/>
      <c r="G24" s="371"/>
      <c r="H24" s="37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ROUND(J83,2)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ROUND(SUM(BE83:BE138), 2)</f>
        <v>0</v>
      </c>
      <c r="G30" s="42"/>
      <c r="H30" s="42"/>
      <c r="I30" s="131">
        <v>0.21</v>
      </c>
      <c r="J30" s="130">
        <f>ROUND(ROUND((SUM(BE83:BE138)),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ROUND(SUM(BF83:BF138), 2)</f>
        <v>0</v>
      </c>
      <c r="G31" s="42"/>
      <c r="H31" s="42"/>
      <c r="I31" s="131">
        <v>0.15</v>
      </c>
      <c r="J31" s="130">
        <f>ROUND(ROUND((SUM(BF83:BF138)),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ROUND(SUM(BG83:BG138),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ROUND(SUM(BH83:BH138),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ROUND(SUM(BI83:BI138),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2" t="str">
        <f>E7</f>
        <v>Přístavba evakuačního výtahu k pavilonu L1,Domov pro os.se zdrav.postižením,Horní Bříza</v>
      </c>
      <c r="F45" s="383"/>
      <c r="G45" s="383"/>
      <c r="H45" s="383"/>
      <c r="I45" s="118"/>
      <c r="J45" s="42"/>
      <c r="K45" s="45"/>
    </row>
    <row r="46" spans="2:11" s="1" customFormat="1" ht="14.45" customHeight="1">
      <c r="B46" s="41"/>
      <c r="C46" s="37" t="s">
        <v>97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4" t="str">
        <f>E9</f>
        <v xml:space="preserve">HO2403 - Vytápění </v>
      </c>
      <c r="F47" s="385"/>
      <c r="G47" s="385"/>
      <c r="H47" s="385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 xml:space="preserve"> </v>
      </c>
      <c r="G49" s="42"/>
      <c r="H49" s="42"/>
      <c r="I49" s="119" t="s">
        <v>25</v>
      </c>
      <c r="J49" s="120" t="str">
        <f>IF(J12="","",J12)</f>
        <v>13. 4. 2018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Domov pro osoby se zdrav.post. ,Horní Bříza</v>
      </c>
      <c r="G51" s="42"/>
      <c r="H51" s="42"/>
      <c r="I51" s="119" t="s">
        <v>33</v>
      </c>
      <c r="J51" s="371" t="str">
        <f>E21</f>
        <v>Ing.J.Holá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6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100</v>
      </c>
      <c r="D54" s="132"/>
      <c r="E54" s="132"/>
      <c r="F54" s="132"/>
      <c r="G54" s="132"/>
      <c r="H54" s="132"/>
      <c r="I54" s="145"/>
      <c r="J54" s="146" t="s">
        <v>101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102</v>
      </c>
      <c r="D56" s="42"/>
      <c r="E56" s="42"/>
      <c r="F56" s="42"/>
      <c r="G56" s="42"/>
      <c r="H56" s="42"/>
      <c r="I56" s="118"/>
      <c r="J56" s="128">
        <f>J83</f>
        <v>0</v>
      </c>
      <c r="K56" s="45"/>
      <c r="AU56" s="24" t="s">
        <v>103</v>
      </c>
    </row>
    <row r="57" spans="2:47" s="7" customFormat="1" ht="24.95" customHeight="1">
      <c r="B57" s="149"/>
      <c r="C57" s="150"/>
      <c r="D57" s="151" t="s">
        <v>115</v>
      </c>
      <c r="E57" s="152"/>
      <c r="F57" s="152"/>
      <c r="G57" s="152"/>
      <c r="H57" s="152"/>
      <c r="I57" s="153"/>
      <c r="J57" s="154">
        <f>J84</f>
        <v>0</v>
      </c>
      <c r="K57" s="155"/>
    </row>
    <row r="58" spans="2:47" s="8" customFormat="1" ht="19.899999999999999" customHeight="1">
      <c r="B58" s="156"/>
      <c r="C58" s="157"/>
      <c r="D58" s="158" t="s">
        <v>118</v>
      </c>
      <c r="E58" s="159"/>
      <c r="F58" s="159"/>
      <c r="G58" s="159"/>
      <c r="H58" s="159"/>
      <c r="I58" s="160"/>
      <c r="J58" s="161">
        <f>J85</f>
        <v>0</v>
      </c>
      <c r="K58" s="162"/>
    </row>
    <row r="59" spans="2:47" s="8" customFormat="1" ht="19.899999999999999" customHeight="1">
      <c r="B59" s="156"/>
      <c r="C59" s="157"/>
      <c r="D59" s="158" t="s">
        <v>1798</v>
      </c>
      <c r="E59" s="159"/>
      <c r="F59" s="159"/>
      <c r="G59" s="159"/>
      <c r="H59" s="159"/>
      <c r="I59" s="160"/>
      <c r="J59" s="161">
        <f>J95</f>
        <v>0</v>
      </c>
      <c r="K59" s="162"/>
    </row>
    <row r="60" spans="2:47" s="8" customFormat="1" ht="19.899999999999999" customHeight="1">
      <c r="B60" s="156"/>
      <c r="C60" s="157"/>
      <c r="D60" s="158" t="s">
        <v>1799</v>
      </c>
      <c r="E60" s="159"/>
      <c r="F60" s="159"/>
      <c r="G60" s="159"/>
      <c r="H60" s="159"/>
      <c r="I60" s="160"/>
      <c r="J60" s="161">
        <f>J97</f>
        <v>0</v>
      </c>
      <c r="K60" s="162"/>
    </row>
    <row r="61" spans="2:47" s="8" customFormat="1" ht="19.899999999999999" customHeight="1">
      <c r="B61" s="156"/>
      <c r="C61" s="157"/>
      <c r="D61" s="158" t="s">
        <v>1800</v>
      </c>
      <c r="E61" s="159"/>
      <c r="F61" s="159"/>
      <c r="G61" s="159"/>
      <c r="H61" s="159"/>
      <c r="I61" s="160"/>
      <c r="J61" s="161">
        <f>J107</f>
        <v>0</v>
      </c>
      <c r="K61" s="162"/>
    </row>
    <row r="62" spans="2:47" s="8" customFormat="1" ht="19.899999999999999" customHeight="1">
      <c r="B62" s="156"/>
      <c r="C62" s="157"/>
      <c r="D62" s="158" t="s">
        <v>1801</v>
      </c>
      <c r="E62" s="159"/>
      <c r="F62" s="159"/>
      <c r="G62" s="159"/>
      <c r="H62" s="159"/>
      <c r="I62" s="160"/>
      <c r="J62" s="161">
        <f>J122</f>
        <v>0</v>
      </c>
      <c r="K62" s="162"/>
    </row>
    <row r="63" spans="2:47" s="8" customFormat="1" ht="19.899999999999999" customHeight="1">
      <c r="B63" s="156"/>
      <c r="C63" s="157"/>
      <c r="D63" s="158" t="s">
        <v>125</v>
      </c>
      <c r="E63" s="159"/>
      <c r="F63" s="159"/>
      <c r="G63" s="159"/>
      <c r="H63" s="159"/>
      <c r="I63" s="160"/>
      <c r="J63" s="161">
        <f>J133</f>
        <v>0</v>
      </c>
      <c r="K63" s="162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18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39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2"/>
      <c r="J69" s="60"/>
      <c r="K69" s="60"/>
      <c r="L69" s="61"/>
    </row>
    <row r="70" spans="2:12" s="1" customFormat="1" ht="36.950000000000003" customHeight="1">
      <c r="B70" s="41"/>
      <c r="C70" s="62" t="s">
        <v>128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16.5" customHeight="1">
      <c r="B73" s="41"/>
      <c r="C73" s="63"/>
      <c r="D73" s="63"/>
      <c r="E73" s="387" t="str">
        <f>E7</f>
        <v>Přístavba evakuačního výtahu k pavilonu L1,Domov pro os.se zdrav.postižením,Horní Bříza</v>
      </c>
      <c r="F73" s="388"/>
      <c r="G73" s="388"/>
      <c r="H73" s="388"/>
      <c r="I73" s="163"/>
      <c r="J73" s="63"/>
      <c r="K73" s="63"/>
      <c r="L73" s="61"/>
    </row>
    <row r="74" spans="2:12" s="1" customFormat="1" ht="14.45" customHeight="1">
      <c r="B74" s="41"/>
      <c r="C74" s="65" t="s">
        <v>97</v>
      </c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17.25" customHeight="1">
      <c r="B75" s="41"/>
      <c r="C75" s="63"/>
      <c r="D75" s="63"/>
      <c r="E75" s="378" t="str">
        <f>E9</f>
        <v xml:space="preserve">HO2403 - Vytápění </v>
      </c>
      <c r="F75" s="389"/>
      <c r="G75" s="389"/>
      <c r="H75" s="389"/>
      <c r="I75" s="163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8" customHeight="1">
      <c r="B77" s="41"/>
      <c r="C77" s="65" t="s">
        <v>23</v>
      </c>
      <c r="D77" s="63"/>
      <c r="E77" s="63"/>
      <c r="F77" s="164" t="str">
        <f>F12</f>
        <v xml:space="preserve"> </v>
      </c>
      <c r="G77" s="63"/>
      <c r="H77" s="63"/>
      <c r="I77" s="165" t="s">
        <v>25</v>
      </c>
      <c r="J77" s="73" t="str">
        <f>IF(J12="","",J12)</f>
        <v>13. 4. 2018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>
      <c r="B79" s="41"/>
      <c r="C79" s="65" t="s">
        <v>27</v>
      </c>
      <c r="D79" s="63"/>
      <c r="E79" s="63"/>
      <c r="F79" s="164" t="str">
        <f>E15</f>
        <v>Domov pro osoby se zdrav.post. ,Horní Bříza</v>
      </c>
      <c r="G79" s="63"/>
      <c r="H79" s="63"/>
      <c r="I79" s="165" t="s">
        <v>33</v>
      </c>
      <c r="J79" s="164" t="str">
        <f>E21</f>
        <v>Ing.J.Holá</v>
      </c>
      <c r="K79" s="63"/>
      <c r="L79" s="61"/>
    </row>
    <row r="80" spans="2:12" s="1" customFormat="1" ht="14.45" customHeight="1">
      <c r="B80" s="41"/>
      <c r="C80" s="65" t="s">
        <v>31</v>
      </c>
      <c r="D80" s="63"/>
      <c r="E80" s="63"/>
      <c r="F80" s="164" t="str">
        <f>IF(E18="","",E18)</f>
        <v/>
      </c>
      <c r="G80" s="63"/>
      <c r="H80" s="63"/>
      <c r="I80" s="163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9" customFormat="1" ht="29.25" customHeight="1">
      <c r="B82" s="166"/>
      <c r="C82" s="167" t="s">
        <v>129</v>
      </c>
      <c r="D82" s="168" t="s">
        <v>57</v>
      </c>
      <c r="E82" s="168" t="s">
        <v>53</v>
      </c>
      <c r="F82" s="168" t="s">
        <v>130</v>
      </c>
      <c r="G82" s="168" t="s">
        <v>131</v>
      </c>
      <c r="H82" s="168" t="s">
        <v>132</v>
      </c>
      <c r="I82" s="169" t="s">
        <v>133</v>
      </c>
      <c r="J82" s="168" t="s">
        <v>101</v>
      </c>
      <c r="K82" s="170" t="s">
        <v>134</v>
      </c>
      <c r="L82" s="171"/>
      <c r="M82" s="81" t="s">
        <v>135</v>
      </c>
      <c r="N82" s="82" t="s">
        <v>42</v>
      </c>
      <c r="O82" s="82" t="s">
        <v>136</v>
      </c>
      <c r="P82" s="82" t="s">
        <v>137</v>
      </c>
      <c r="Q82" s="82" t="s">
        <v>138</v>
      </c>
      <c r="R82" s="82" t="s">
        <v>139</v>
      </c>
      <c r="S82" s="82" t="s">
        <v>140</v>
      </c>
      <c r="T82" s="83" t="s">
        <v>141</v>
      </c>
    </row>
    <row r="83" spans="2:65" s="1" customFormat="1" ht="29.25" customHeight="1">
      <c r="B83" s="41"/>
      <c r="C83" s="87" t="s">
        <v>102</v>
      </c>
      <c r="D83" s="63"/>
      <c r="E83" s="63"/>
      <c r="F83" s="63"/>
      <c r="G83" s="63"/>
      <c r="H83" s="63"/>
      <c r="I83" s="163"/>
      <c r="J83" s="172">
        <f>BK83</f>
        <v>0</v>
      </c>
      <c r="K83" s="63"/>
      <c r="L83" s="61"/>
      <c r="M83" s="84"/>
      <c r="N83" s="85"/>
      <c r="O83" s="85"/>
      <c r="P83" s="173">
        <f>P84</f>
        <v>0</v>
      </c>
      <c r="Q83" s="85"/>
      <c r="R83" s="173">
        <f>R84</f>
        <v>0.38496534000000004</v>
      </c>
      <c r="S83" s="85"/>
      <c r="T83" s="174">
        <f>T84</f>
        <v>2.4299999999999999E-2</v>
      </c>
      <c r="AT83" s="24" t="s">
        <v>71</v>
      </c>
      <c r="AU83" s="24" t="s">
        <v>103</v>
      </c>
      <c r="BK83" s="175">
        <f>BK84</f>
        <v>0</v>
      </c>
    </row>
    <row r="84" spans="2:65" s="10" customFormat="1" ht="37.35" customHeight="1">
      <c r="B84" s="176"/>
      <c r="C84" s="177"/>
      <c r="D84" s="178" t="s">
        <v>71</v>
      </c>
      <c r="E84" s="179" t="s">
        <v>949</v>
      </c>
      <c r="F84" s="179" t="s">
        <v>950</v>
      </c>
      <c r="G84" s="177"/>
      <c r="H84" s="177"/>
      <c r="I84" s="180"/>
      <c r="J84" s="181">
        <f>BK84</f>
        <v>0</v>
      </c>
      <c r="K84" s="177"/>
      <c r="L84" s="182"/>
      <c r="M84" s="183"/>
      <c r="N84" s="184"/>
      <c r="O84" s="184"/>
      <c r="P84" s="185">
        <f>P85+P95+P97+P107+P122+P133</f>
        <v>0</v>
      </c>
      <c r="Q84" s="184"/>
      <c r="R84" s="185">
        <f>R85+R95+R97+R107+R122+R133</f>
        <v>0.38496534000000004</v>
      </c>
      <c r="S84" s="184"/>
      <c r="T84" s="186">
        <f>T85+T95+T97+T107+T122+T133</f>
        <v>2.4299999999999999E-2</v>
      </c>
      <c r="AR84" s="187" t="s">
        <v>152</v>
      </c>
      <c r="AT84" s="188" t="s">
        <v>71</v>
      </c>
      <c r="AU84" s="188" t="s">
        <v>72</v>
      </c>
      <c r="AY84" s="187" t="s">
        <v>144</v>
      </c>
      <c r="BK84" s="189">
        <f>BK85+BK95+BK97+BK107+BK122+BK133</f>
        <v>0</v>
      </c>
    </row>
    <row r="85" spans="2:65" s="10" customFormat="1" ht="19.899999999999999" customHeight="1">
      <c r="B85" s="176"/>
      <c r="C85" s="177"/>
      <c r="D85" s="178" t="s">
        <v>71</v>
      </c>
      <c r="E85" s="190" t="s">
        <v>1054</v>
      </c>
      <c r="F85" s="190" t="s">
        <v>1055</v>
      </c>
      <c r="G85" s="177"/>
      <c r="H85" s="177"/>
      <c r="I85" s="180"/>
      <c r="J85" s="191">
        <f>BK85</f>
        <v>0</v>
      </c>
      <c r="K85" s="177"/>
      <c r="L85" s="182"/>
      <c r="M85" s="183"/>
      <c r="N85" s="184"/>
      <c r="O85" s="184"/>
      <c r="P85" s="185">
        <f>SUM(P86:P94)</f>
        <v>0</v>
      </c>
      <c r="Q85" s="184"/>
      <c r="R85" s="185">
        <f>SUM(R86:R94)</f>
        <v>9.9900000000000006E-3</v>
      </c>
      <c r="S85" s="184"/>
      <c r="T85" s="186">
        <f>SUM(T86:T94)</f>
        <v>2.4299999999999999E-2</v>
      </c>
      <c r="AR85" s="187" t="s">
        <v>152</v>
      </c>
      <c r="AT85" s="188" t="s">
        <v>71</v>
      </c>
      <c r="AU85" s="188" t="s">
        <v>80</v>
      </c>
      <c r="AY85" s="187" t="s">
        <v>144</v>
      </c>
      <c r="BK85" s="189">
        <f>SUM(BK86:BK94)</f>
        <v>0</v>
      </c>
    </row>
    <row r="86" spans="2:65" s="1" customFormat="1" ht="38.25" customHeight="1">
      <c r="B86" s="41"/>
      <c r="C86" s="192" t="s">
        <v>80</v>
      </c>
      <c r="D86" s="192" t="s">
        <v>146</v>
      </c>
      <c r="E86" s="193" t="s">
        <v>1802</v>
      </c>
      <c r="F86" s="194" t="s">
        <v>1803</v>
      </c>
      <c r="G86" s="195" t="s">
        <v>176</v>
      </c>
      <c r="H86" s="196">
        <v>33</v>
      </c>
      <c r="I86" s="197"/>
      <c r="J86" s="198">
        <f>ROUND(I86*H86,2)</f>
        <v>0</v>
      </c>
      <c r="K86" s="194" t="s">
        <v>150</v>
      </c>
      <c r="L86" s="61"/>
      <c r="M86" s="199" t="s">
        <v>21</v>
      </c>
      <c r="N86" s="200" t="s">
        <v>44</v>
      </c>
      <c r="O86" s="42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4" t="s">
        <v>242</v>
      </c>
      <c r="AT86" s="24" t="s">
        <v>146</v>
      </c>
      <c r="AU86" s="24" t="s">
        <v>152</v>
      </c>
      <c r="AY86" s="24" t="s">
        <v>144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4" t="s">
        <v>152</v>
      </c>
      <c r="BK86" s="203">
        <f>ROUND(I86*H86,2)</f>
        <v>0</v>
      </c>
      <c r="BL86" s="24" t="s">
        <v>242</v>
      </c>
      <c r="BM86" s="24" t="s">
        <v>1804</v>
      </c>
    </row>
    <row r="87" spans="2:65" s="1" customFormat="1" ht="162">
      <c r="B87" s="41"/>
      <c r="C87" s="63"/>
      <c r="D87" s="204" t="s">
        <v>154</v>
      </c>
      <c r="E87" s="63"/>
      <c r="F87" s="205" t="s">
        <v>1805</v>
      </c>
      <c r="G87" s="63"/>
      <c r="H87" s="63"/>
      <c r="I87" s="163"/>
      <c r="J87" s="63"/>
      <c r="K87" s="63"/>
      <c r="L87" s="61"/>
      <c r="M87" s="206"/>
      <c r="N87" s="42"/>
      <c r="O87" s="42"/>
      <c r="P87" s="42"/>
      <c r="Q87" s="42"/>
      <c r="R87" s="42"/>
      <c r="S87" s="42"/>
      <c r="T87" s="78"/>
      <c r="AT87" s="24" t="s">
        <v>154</v>
      </c>
      <c r="AU87" s="24" t="s">
        <v>152</v>
      </c>
    </row>
    <row r="88" spans="2:65" s="1" customFormat="1" ht="16.5" customHeight="1">
      <c r="B88" s="41"/>
      <c r="C88" s="251" t="s">
        <v>152</v>
      </c>
      <c r="D88" s="251" t="s">
        <v>283</v>
      </c>
      <c r="E88" s="252" t="s">
        <v>1806</v>
      </c>
      <c r="F88" s="253" t="s">
        <v>1807</v>
      </c>
      <c r="G88" s="254" t="s">
        <v>176</v>
      </c>
      <c r="H88" s="255">
        <v>7</v>
      </c>
      <c r="I88" s="256"/>
      <c r="J88" s="257">
        <f t="shared" ref="J88:J93" si="0">ROUND(I88*H88,2)</f>
        <v>0</v>
      </c>
      <c r="K88" s="253" t="s">
        <v>21</v>
      </c>
      <c r="L88" s="258"/>
      <c r="M88" s="259" t="s">
        <v>21</v>
      </c>
      <c r="N88" s="260" t="s">
        <v>44</v>
      </c>
      <c r="O88" s="42"/>
      <c r="P88" s="201">
        <f t="shared" ref="P88:P93" si="1">O88*H88</f>
        <v>0</v>
      </c>
      <c r="Q88" s="201">
        <v>2.7E-4</v>
      </c>
      <c r="R88" s="201">
        <f t="shared" ref="R88:R93" si="2">Q88*H88</f>
        <v>1.89E-3</v>
      </c>
      <c r="S88" s="201">
        <v>0</v>
      </c>
      <c r="T88" s="202">
        <f t="shared" ref="T88:T93" si="3">S88*H88</f>
        <v>0</v>
      </c>
      <c r="AR88" s="24" t="s">
        <v>350</v>
      </c>
      <c r="AT88" s="24" t="s">
        <v>283</v>
      </c>
      <c r="AU88" s="24" t="s">
        <v>152</v>
      </c>
      <c r="AY88" s="24" t="s">
        <v>144</v>
      </c>
      <c r="BE88" s="203">
        <f t="shared" ref="BE88:BE93" si="4">IF(N88="základní",J88,0)</f>
        <v>0</v>
      </c>
      <c r="BF88" s="203">
        <f t="shared" ref="BF88:BF93" si="5">IF(N88="snížená",J88,0)</f>
        <v>0</v>
      </c>
      <c r="BG88" s="203">
        <f t="shared" ref="BG88:BG93" si="6">IF(N88="zákl. přenesená",J88,0)</f>
        <v>0</v>
      </c>
      <c r="BH88" s="203">
        <f t="shared" ref="BH88:BH93" si="7">IF(N88="sníž. přenesená",J88,0)</f>
        <v>0</v>
      </c>
      <c r="BI88" s="203">
        <f t="shared" ref="BI88:BI93" si="8">IF(N88="nulová",J88,0)</f>
        <v>0</v>
      </c>
      <c r="BJ88" s="24" t="s">
        <v>152</v>
      </c>
      <c r="BK88" s="203">
        <f t="shared" ref="BK88:BK93" si="9">ROUND(I88*H88,2)</f>
        <v>0</v>
      </c>
      <c r="BL88" s="24" t="s">
        <v>242</v>
      </c>
      <c r="BM88" s="24" t="s">
        <v>1808</v>
      </c>
    </row>
    <row r="89" spans="2:65" s="1" customFormat="1" ht="16.5" customHeight="1">
      <c r="B89" s="41"/>
      <c r="C89" s="251" t="s">
        <v>160</v>
      </c>
      <c r="D89" s="251" t="s">
        <v>283</v>
      </c>
      <c r="E89" s="252" t="s">
        <v>1809</v>
      </c>
      <c r="F89" s="253" t="s">
        <v>1810</v>
      </c>
      <c r="G89" s="254" t="s">
        <v>176</v>
      </c>
      <c r="H89" s="255">
        <v>9</v>
      </c>
      <c r="I89" s="256"/>
      <c r="J89" s="257">
        <f t="shared" si="0"/>
        <v>0</v>
      </c>
      <c r="K89" s="253" t="s">
        <v>21</v>
      </c>
      <c r="L89" s="258"/>
      <c r="M89" s="259" t="s">
        <v>21</v>
      </c>
      <c r="N89" s="260" t="s">
        <v>44</v>
      </c>
      <c r="O89" s="42"/>
      <c r="P89" s="201">
        <f t="shared" si="1"/>
        <v>0</v>
      </c>
      <c r="Q89" s="201">
        <v>2.7E-4</v>
      </c>
      <c r="R89" s="201">
        <f t="shared" si="2"/>
        <v>2.4299999999999999E-3</v>
      </c>
      <c r="S89" s="201">
        <v>0</v>
      </c>
      <c r="T89" s="202">
        <f t="shared" si="3"/>
        <v>0</v>
      </c>
      <c r="AR89" s="24" t="s">
        <v>350</v>
      </c>
      <c r="AT89" s="24" t="s">
        <v>283</v>
      </c>
      <c r="AU89" s="24" t="s">
        <v>152</v>
      </c>
      <c r="AY89" s="24" t="s">
        <v>144</v>
      </c>
      <c r="BE89" s="203">
        <f t="shared" si="4"/>
        <v>0</v>
      </c>
      <c r="BF89" s="203">
        <f t="shared" si="5"/>
        <v>0</v>
      </c>
      <c r="BG89" s="203">
        <f t="shared" si="6"/>
        <v>0</v>
      </c>
      <c r="BH89" s="203">
        <f t="shared" si="7"/>
        <v>0</v>
      </c>
      <c r="BI89" s="203">
        <f t="shared" si="8"/>
        <v>0</v>
      </c>
      <c r="BJ89" s="24" t="s">
        <v>152</v>
      </c>
      <c r="BK89" s="203">
        <f t="shared" si="9"/>
        <v>0</v>
      </c>
      <c r="BL89" s="24" t="s">
        <v>242</v>
      </c>
      <c r="BM89" s="24" t="s">
        <v>1811</v>
      </c>
    </row>
    <row r="90" spans="2:65" s="1" customFormat="1" ht="16.5" customHeight="1">
      <c r="B90" s="41"/>
      <c r="C90" s="251" t="s">
        <v>151</v>
      </c>
      <c r="D90" s="251" t="s">
        <v>283</v>
      </c>
      <c r="E90" s="252" t="s">
        <v>1812</v>
      </c>
      <c r="F90" s="253" t="s">
        <v>1813</v>
      </c>
      <c r="G90" s="254" t="s">
        <v>176</v>
      </c>
      <c r="H90" s="255">
        <v>17</v>
      </c>
      <c r="I90" s="256"/>
      <c r="J90" s="257">
        <f t="shared" si="0"/>
        <v>0</v>
      </c>
      <c r="K90" s="253" t="s">
        <v>21</v>
      </c>
      <c r="L90" s="258"/>
      <c r="M90" s="259" t="s">
        <v>21</v>
      </c>
      <c r="N90" s="260" t="s">
        <v>44</v>
      </c>
      <c r="O90" s="42"/>
      <c r="P90" s="201">
        <f t="shared" si="1"/>
        <v>0</v>
      </c>
      <c r="Q90" s="201">
        <v>2.7E-4</v>
      </c>
      <c r="R90" s="201">
        <f t="shared" si="2"/>
        <v>4.5900000000000003E-3</v>
      </c>
      <c r="S90" s="201">
        <v>0</v>
      </c>
      <c r="T90" s="202">
        <f t="shared" si="3"/>
        <v>0</v>
      </c>
      <c r="AR90" s="24" t="s">
        <v>350</v>
      </c>
      <c r="AT90" s="24" t="s">
        <v>283</v>
      </c>
      <c r="AU90" s="24" t="s">
        <v>152</v>
      </c>
      <c r="AY90" s="24" t="s">
        <v>144</v>
      </c>
      <c r="BE90" s="203">
        <f t="shared" si="4"/>
        <v>0</v>
      </c>
      <c r="BF90" s="203">
        <f t="shared" si="5"/>
        <v>0</v>
      </c>
      <c r="BG90" s="203">
        <f t="shared" si="6"/>
        <v>0</v>
      </c>
      <c r="BH90" s="203">
        <f t="shared" si="7"/>
        <v>0</v>
      </c>
      <c r="BI90" s="203">
        <f t="shared" si="8"/>
        <v>0</v>
      </c>
      <c r="BJ90" s="24" t="s">
        <v>152</v>
      </c>
      <c r="BK90" s="203">
        <f t="shared" si="9"/>
        <v>0</v>
      </c>
      <c r="BL90" s="24" t="s">
        <v>242</v>
      </c>
      <c r="BM90" s="24" t="s">
        <v>1814</v>
      </c>
    </row>
    <row r="91" spans="2:65" s="1" customFormat="1" ht="16.5" customHeight="1">
      <c r="B91" s="41"/>
      <c r="C91" s="251" t="s">
        <v>173</v>
      </c>
      <c r="D91" s="251" t="s">
        <v>283</v>
      </c>
      <c r="E91" s="252" t="s">
        <v>1815</v>
      </c>
      <c r="F91" s="253" t="s">
        <v>1816</v>
      </c>
      <c r="G91" s="254" t="s">
        <v>149</v>
      </c>
      <c r="H91" s="255">
        <v>4</v>
      </c>
      <c r="I91" s="256"/>
      <c r="J91" s="257">
        <f t="shared" si="0"/>
        <v>0</v>
      </c>
      <c r="K91" s="253" t="s">
        <v>21</v>
      </c>
      <c r="L91" s="258"/>
      <c r="M91" s="259" t="s">
        <v>21</v>
      </c>
      <c r="N91" s="260" t="s">
        <v>44</v>
      </c>
      <c r="O91" s="42"/>
      <c r="P91" s="201">
        <f t="shared" si="1"/>
        <v>0</v>
      </c>
      <c r="Q91" s="201">
        <v>2.7E-4</v>
      </c>
      <c r="R91" s="201">
        <f t="shared" si="2"/>
        <v>1.08E-3</v>
      </c>
      <c r="S91" s="201">
        <v>0</v>
      </c>
      <c r="T91" s="202">
        <f t="shared" si="3"/>
        <v>0</v>
      </c>
      <c r="AR91" s="24" t="s">
        <v>350</v>
      </c>
      <c r="AT91" s="24" t="s">
        <v>283</v>
      </c>
      <c r="AU91" s="24" t="s">
        <v>152</v>
      </c>
      <c r="AY91" s="24" t="s">
        <v>144</v>
      </c>
      <c r="BE91" s="203">
        <f t="shared" si="4"/>
        <v>0</v>
      </c>
      <c r="BF91" s="203">
        <f t="shared" si="5"/>
        <v>0</v>
      </c>
      <c r="BG91" s="203">
        <f t="shared" si="6"/>
        <v>0</v>
      </c>
      <c r="BH91" s="203">
        <f t="shared" si="7"/>
        <v>0</v>
      </c>
      <c r="BI91" s="203">
        <f t="shared" si="8"/>
        <v>0</v>
      </c>
      <c r="BJ91" s="24" t="s">
        <v>152</v>
      </c>
      <c r="BK91" s="203">
        <f t="shared" si="9"/>
        <v>0</v>
      </c>
      <c r="BL91" s="24" t="s">
        <v>242</v>
      </c>
      <c r="BM91" s="24" t="s">
        <v>1817</v>
      </c>
    </row>
    <row r="92" spans="2:65" s="1" customFormat="1" ht="25.5" customHeight="1">
      <c r="B92" s="41"/>
      <c r="C92" s="192" t="s">
        <v>180</v>
      </c>
      <c r="D92" s="192" t="s">
        <v>146</v>
      </c>
      <c r="E92" s="193" t="s">
        <v>1818</v>
      </c>
      <c r="F92" s="194" t="s">
        <v>1819</v>
      </c>
      <c r="G92" s="195" t="s">
        <v>163</v>
      </c>
      <c r="H92" s="196">
        <v>1</v>
      </c>
      <c r="I92" s="197"/>
      <c r="J92" s="198">
        <f t="shared" si="0"/>
        <v>0</v>
      </c>
      <c r="K92" s="194" t="s">
        <v>21</v>
      </c>
      <c r="L92" s="61"/>
      <c r="M92" s="199" t="s">
        <v>21</v>
      </c>
      <c r="N92" s="200" t="s">
        <v>44</v>
      </c>
      <c r="O92" s="42"/>
      <c r="P92" s="201">
        <f t="shared" si="1"/>
        <v>0</v>
      </c>
      <c r="Q92" s="201">
        <v>0</v>
      </c>
      <c r="R92" s="201">
        <f t="shared" si="2"/>
        <v>0</v>
      </c>
      <c r="S92" s="201">
        <v>2.4299999999999999E-2</v>
      </c>
      <c r="T92" s="202">
        <f t="shared" si="3"/>
        <v>2.4299999999999999E-2</v>
      </c>
      <c r="AR92" s="24" t="s">
        <v>242</v>
      </c>
      <c r="AT92" s="24" t="s">
        <v>146</v>
      </c>
      <c r="AU92" s="24" t="s">
        <v>152</v>
      </c>
      <c r="AY92" s="24" t="s">
        <v>144</v>
      </c>
      <c r="BE92" s="203">
        <f t="shared" si="4"/>
        <v>0</v>
      </c>
      <c r="BF92" s="203">
        <f t="shared" si="5"/>
        <v>0</v>
      </c>
      <c r="BG92" s="203">
        <f t="shared" si="6"/>
        <v>0</v>
      </c>
      <c r="BH92" s="203">
        <f t="shared" si="7"/>
        <v>0</v>
      </c>
      <c r="BI92" s="203">
        <f t="shared" si="8"/>
        <v>0</v>
      </c>
      <c r="BJ92" s="24" t="s">
        <v>152</v>
      </c>
      <c r="BK92" s="203">
        <f t="shared" si="9"/>
        <v>0</v>
      </c>
      <c r="BL92" s="24" t="s">
        <v>242</v>
      </c>
      <c r="BM92" s="24" t="s">
        <v>1820</v>
      </c>
    </row>
    <row r="93" spans="2:65" s="1" customFormat="1" ht="38.25" customHeight="1">
      <c r="B93" s="41"/>
      <c r="C93" s="192" t="s">
        <v>187</v>
      </c>
      <c r="D93" s="192" t="s">
        <v>146</v>
      </c>
      <c r="E93" s="193" t="s">
        <v>1821</v>
      </c>
      <c r="F93" s="194" t="s">
        <v>1822</v>
      </c>
      <c r="G93" s="195" t="s">
        <v>1823</v>
      </c>
      <c r="H93" s="265"/>
      <c r="I93" s="197"/>
      <c r="J93" s="198">
        <f t="shared" si="0"/>
        <v>0</v>
      </c>
      <c r="K93" s="194" t="s">
        <v>150</v>
      </c>
      <c r="L93" s="61"/>
      <c r="M93" s="199" t="s">
        <v>21</v>
      </c>
      <c r="N93" s="200" t="s">
        <v>44</v>
      </c>
      <c r="O93" s="42"/>
      <c r="P93" s="201">
        <f t="shared" si="1"/>
        <v>0</v>
      </c>
      <c r="Q93" s="201">
        <v>0</v>
      </c>
      <c r="R93" s="201">
        <f t="shared" si="2"/>
        <v>0</v>
      </c>
      <c r="S93" s="201">
        <v>0</v>
      </c>
      <c r="T93" s="202">
        <f t="shared" si="3"/>
        <v>0</v>
      </c>
      <c r="AR93" s="24" t="s">
        <v>242</v>
      </c>
      <c r="AT93" s="24" t="s">
        <v>146</v>
      </c>
      <c r="AU93" s="24" t="s">
        <v>152</v>
      </c>
      <c r="AY93" s="24" t="s">
        <v>144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4" t="s">
        <v>152</v>
      </c>
      <c r="BK93" s="203">
        <f t="shared" si="9"/>
        <v>0</v>
      </c>
      <c r="BL93" s="24" t="s">
        <v>242</v>
      </c>
      <c r="BM93" s="24" t="s">
        <v>1824</v>
      </c>
    </row>
    <row r="94" spans="2:65" s="1" customFormat="1" ht="189">
      <c r="B94" s="41"/>
      <c r="C94" s="63"/>
      <c r="D94" s="204" t="s">
        <v>154</v>
      </c>
      <c r="E94" s="63"/>
      <c r="F94" s="205" t="s">
        <v>1101</v>
      </c>
      <c r="G94" s="63"/>
      <c r="H94" s="63"/>
      <c r="I94" s="163"/>
      <c r="J94" s="63"/>
      <c r="K94" s="63"/>
      <c r="L94" s="61"/>
      <c r="M94" s="206"/>
      <c r="N94" s="42"/>
      <c r="O94" s="42"/>
      <c r="P94" s="42"/>
      <c r="Q94" s="42"/>
      <c r="R94" s="42"/>
      <c r="S94" s="42"/>
      <c r="T94" s="78"/>
      <c r="AT94" s="24" t="s">
        <v>154</v>
      </c>
      <c r="AU94" s="24" t="s">
        <v>152</v>
      </c>
    </row>
    <row r="95" spans="2:65" s="10" customFormat="1" ht="29.85" customHeight="1">
      <c r="B95" s="176"/>
      <c r="C95" s="177"/>
      <c r="D95" s="178" t="s">
        <v>71</v>
      </c>
      <c r="E95" s="190" t="s">
        <v>1825</v>
      </c>
      <c r="F95" s="190" t="s">
        <v>1826</v>
      </c>
      <c r="G95" s="177"/>
      <c r="H95" s="177"/>
      <c r="I95" s="180"/>
      <c r="J95" s="191">
        <f>BK95</f>
        <v>0</v>
      </c>
      <c r="K95" s="177"/>
      <c r="L95" s="182"/>
      <c r="M95" s="183"/>
      <c r="N95" s="184"/>
      <c r="O95" s="184"/>
      <c r="P95" s="185">
        <f>P96</f>
        <v>0</v>
      </c>
      <c r="Q95" s="184"/>
      <c r="R95" s="185">
        <f>R96</f>
        <v>1.5E-3</v>
      </c>
      <c r="S95" s="184"/>
      <c r="T95" s="186">
        <f>T96</f>
        <v>0</v>
      </c>
      <c r="AR95" s="187" t="s">
        <v>152</v>
      </c>
      <c r="AT95" s="188" t="s">
        <v>71</v>
      </c>
      <c r="AU95" s="188" t="s">
        <v>80</v>
      </c>
      <c r="AY95" s="187" t="s">
        <v>144</v>
      </c>
      <c r="BK95" s="189">
        <f>BK96</f>
        <v>0</v>
      </c>
    </row>
    <row r="96" spans="2:65" s="1" customFormat="1" ht="16.5" customHeight="1">
      <c r="B96" s="41"/>
      <c r="C96" s="192" t="s">
        <v>192</v>
      </c>
      <c r="D96" s="192" t="s">
        <v>146</v>
      </c>
      <c r="E96" s="193" t="s">
        <v>1827</v>
      </c>
      <c r="F96" s="194" t="s">
        <v>1828</v>
      </c>
      <c r="G96" s="195" t="s">
        <v>149</v>
      </c>
      <c r="H96" s="196">
        <v>6</v>
      </c>
      <c r="I96" s="197"/>
      <c r="J96" s="198">
        <f>ROUND(I96*H96,2)</f>
        <v>0</v>
      </c>
      <c r="K96" s="194" t="s">
        <v>21</v>
      </c>
      <c r="L96" s="61"/>
      <c r="M96" s="199" t="s">
        <v>21</v>
      </c>
      <c r="N96" s="200" t="s">
        <v>44</v>
      </c>
      <c r="O96" s="42"/>
      <c r="P96" s="201">
        <f>O96*H96</f>
        <v>0</v>
      </c>
      <c r="Q96" s="201">
        <v>2.5000000000000001E-4</v>
      </c>
      <c r="R96" s="201">
        <f>Q96*H96</f>
        <v>1.5E-3</v>
      </c>
      <c r="S96" s="201">
        <v>0</v>
      </c>
      <c r="T96" s="202">
        <f>S96*H96</f>
        <v>0</v>
      </c>
      <c r="AR96" s="24" t="s">
        <v>242</v>
      </c>
      <c r="AT96" s="24" t="s">
        <v>146</v>
      </c>
      <c r="AU96" s="24" t="s">
        <v>152</v>
      </c>
      <c r="AY96" s="24" t="s">
        <v>144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4" t="s">
        <v>152</v>
      </c>
      <c r="BK96" s="203">
        <f>ROUND(I96*H96,2)</f>
        <v>0</v>
      </c>
      <c r="BL96" s="24" t="s">
        <v>242</v>
      </c>
      <c r="BM96" s="24" t="s">
        <v>1829</v>
      </c>
    </row>
    <row r="97" spans="2:65" s="10" customFormat="1" ht="29.85" customHeight="1">
      <c r="B97" s="176"/>
      <c r="C97" s="177"/>
      <c r="D97" s="178" t="s">
        <v>71</v>
      </c>
      <c r="E97" s="190" t="s">
        <v>1830</v>
      </c>
      <c r="F97" s="190" t="s">
        <v>1831</v>
      </c>
      <c r="G97" s="177"/>
      <c r="H97" s="177"/>
      <c r="I97" s="180"/>
      <c r="J97" s="191">
        <f>BK97</f>
        <v>0</v>
      </c>
      <c r="K97" s="177"/>
      <c r="L97" s="182"/>
      <c r="M97" s="183"/>
      <c r="N97" s="184"/>
      <c r="O97" s="184"/>
      <c r="P97" s="185">
        <f>SUM(P98:P106)</f>
        <v>0</v>
      </c>
      <c r="Q97" s="184"/>
      <c r="R97" s="185">
        <f>SUM(R98:R106)</f>
        <v>3.4270000000000002E-2</v>
      </c>
      <c r="S97" s="184"/>
      <c r="T97" s="186">
        <f>SUM(T98:T106)</f>
        <v>0</v>
      </c>
      <c r="AR97" s="187" t="s">
        <v>152</v>
      </c>
      <c r="AT97" s="188" t="s">
        <v>71</v>
      </c>
      <c r="AU97" s="188" t="s">
        <v>80</v>
      </c>
      <c r="AY97" s="187" t="s">
        <v>144</v>
      </c>
      <c r="BK97" s="189">
        <f>SUM(BK98:BK106)</f>
        <v>0</v>
      </c>
    </row>
    <row r="98" spans="2:65" s="1" customFormat="1" ht="25.5" customHeight="1">
      <c r="B98" s="41"/>
      <c r="C98" s="192" t="s">
        <v>199</v>
      </c>
      <c r="D98" s="192" t="s">
        <v>146</v>
      </c>
      <c r="E98" s="193" t="s">
        <v>1832</v>
      </c>
      <c r="F98" s="194" t="s">
        <v>1833</v>
      </c>
      <c r="G98" s="195" t="s">
        <v>176</v>
      </c>
      <c r="H98" s="196">
        <v>1</v>
      </c>
      <c r="I98" s="197"/>
      <c r="J98" s="198">
        <f t="shared" ref="J98:J105" si="10">ROUND(I98*H98,2)</f>
        <v>0</v>
      </c>
      <c r="K98" s="194" t="s">
        <v>150</v>
      </c>
      <c r="L98" s="61"/>
      <c r="M98" s="199" t="s">
        <v>21</v>
      </c>
      <c r="N98" s="200" t="s">
        <v>44</v>
      </c>
      <c r="O98" s="42"/>
      <c r="P98" s="201">
        <f t="shared" ref="P98:P105" si="11">O98*H98</f>
        <v>0</v>
      </c>
      <c r="Q98" s="201">
        <v>1.6199999999999999E-3</v>
      </c>
      <c r="R98" s="201">
        <f t="shared" ref="R98:R105" si="12">Q98*H98</f>
        <v>1.6199999999999999E-3</v>
      </c>
      <c r="S98" s="201">
        <v>0</v>
      </c>
      <c r="T98" s="202">
        <f t="shared" ref="T98:T105" si="13">S98*H98</f>
        <v>0</v>
      </c>
      <c r="AR98" s="24" t="s">
        <v>242</v>
      </c>
      <c r="AT98" s="24" t="s">
        <v>146</v>
      </c>
      <c r="AU98" s="24" t="s">
        <v>152</v>
      </c>
      <c r="AY98" s="24" t="s">
        <v>144</v>
      </c>
      <c r="BE98" s="203">
        <f t="shared" ref="BE98:BE105" si="14">IF(N98="základní",J98,0)</f>
        <v>0</v>
      </c>
      <c r="BF98" s="203">
        <f t="shared" ref="BF98:BF105" si="15">IF(N98="snížená",J98,0)</f>
        <v>0</v>
      </c>
      <c r="BG98" s="203">
        <f t="shared" ref="BG98:BG105" si="16">IF(N98="zákl. přenesená",J98,0)</f>
        <v>0</v>
      </c>
      <c r="BH98" s="203">
        <f t="shared" ref="BH98:BH105" si="17">IF(N98="sníž. přenesená",J98,0)</f>
        <v>0</v>
      </c>
      <c r="BI98" s="203">
        <f t="shared" ref="BI98:BI105" si="18">IF(N98="nulová",J98,0)</f>
        <v>0</v>
      </c>
      <c r="BJ98" s="24" t="s">
        <v>152</v>
      </c>
      <c r="BK98" s="203">
        <f t="shared" ref="BK98:BK105" si="19">ROUND(I98*H98,2)</f>
        <v>0</v>
      </c>
      <c r="BL98" s="24" t="s">
        <v>242</v>
      </c>
      <c r="BM98" s="24" t="s">
        <v>1834</v>
      </c>
    </row>
    <row r="99" spans="2:65" s="1" customFormat="1" ht="25.5" customHeight="1">
      <c r="B99" s="41"/>
      <c r="C99" s="192" t="s">
        <v>204</v>
      </c>
      <c r="D99" s="192" t="s">
        <v>146</v>
      </c>
      <c r="E99" s="193" t="s">
        <v>1835</v>
      </c>
      <c r="F99" s="194" t="s">
        <v>1836</v>
      </c>
      <c r="G99" s="195" t="s">
        <v>149</v>
      </c>
      <c r="H99" s="196">
        <v>2</v>
      </c>
      <c r="I99" s="197"/>
      <c r="J99" s="198">
        <f t="shared" si="10"/>
        <v>0</v>
      </c>
      <c r="K99" s="194" t="s">
        <v>150</v>
      </c>
      <c r="L99" s="61"/>
      <c r="M99" s="199" t="s">
        <v>21</v>
      </c>
      <c r="N99" s="200" t="s">
        <v>44</v>
      </c>
      <c r="O99" s="42"/>
      <c r="P99" s="201">
        <f t="shared" si="11"/>
        <v>0</v>
      </c>
      <c r="Q99" s="201">
        <v>5.4000000000000001E-4</v>
      </c>
      <c r="R99" s="201">
        <f t="shared" si="12"/>
        <v>1.08E-3</v>
      </c>
      <c r="S99" s="201">
        <v>0</v>
      </c>
      <c r="T99" s="202">
        <f t="shared" si="13"/>
        <v>0</v>
      </c>
      <c r="AR99" s="24" t="s">
        <v>242</v>
      </c>
      <c r="AT99" s="24" t="s">
        <v>146</v>
      </c>
      <c r="AU99" s="24" t="s">
        <v>152</v>
      </c>
      <c r="AY99" s="24" t="s">
        <v>144</v>
      </c>
      <c r="BE99" s="203">
        <f t="shared" si="14"/>
        <v>0</v>
      </c>
      <c r="BF99" s="203">
        <f t="shared" si="15"/>
        <v>0</v>
      </c>
      <c r="BG99" s="203">
        <f t="shared" si="16"/>
        <v>0</v>
      </c>
      <c r="BH99" s="203">
        <f t="shared" si="17"/>
        <v>0</v>
      </c>
      <c r="BI99" s="203">
        <f t="shared" si="18"/>
        <v>0</v>
      </c>
      <c r="BJ99" s="24" t="s">
        <v>152</v>
      </c>
      <c r="BK99" s="203">
        <f t="shared" si="19"/>
        <v>0</v>
      </c>
      <c r="BL99" s="24" t="s">
        <v>242</v>
      </c>
      <c r="BM99" s="24" t="s">
        <v>1837</v>
      </c>
    </row>
    <row r="100" spans="2:65" s="1" customFormat="1" ht="16.5" customHeight="1">
      <c r="B100" s="41"/>
      <c r="C100" s="192" t="s">
        <v>221</v>
      </c>
      <c r="D100" s="192" t="s">
        <v>146</v>
      </c>
      <c r="E100" s="193" t="s">
        <v>1838</v>
      </c>
      <c r="F100" s="194" t="s">
        <v>1839</v>
      </c>
      <c r="G100" s="195" t="s">
        <v>176</v>
      </c>
      <c r="H100" s="196">
        <v>23</v>
      </c>
      <c r="I100" s="197"/>
      <c r="J100" s="198">
        <f t="shared" si="10"/>
        <v>0</v>
      </c>
      <c r="K100" s="194" t="s">
        <v>150</v>
      </c>
      <c r="L100" s="61"/>
      <c r="M100" s="199" t="s">
        <v>21</v>
      </c>
      <c r="N100" s="200" t="s">
        <v>44</v>
      </c>
      <c r="O100" s="42"/>
      <c r="P100" s="201">
        <f t="shared" si="11"/>
        <v>0</v>
      </c>
      <c r="Q100" s="201">
        <v>5.4000000000000001E-4</v>
      </c>
      <c r="R100" s="201">
        <f t="shared" si="12"/>
        <v>1.242E-2</v>
      </c>
      <c r="S100" s="201">
        <v>0</v>
      </c>
      <c r="T100" s="202">
        <f t="shared" si="13"/>
        <v>0</v>
      </c>
      <c r="AR100" s="24" t="s">
        <v>242</v>
      </c>
      <c r="AT100" s="24" t="s">
        <v>146</v>
      </c>
      <c r="AU100" s="24" t="s">
        <v>152</v>
      </c>
      <c r="AY100" s="24" t="s">
        <v>144</v>
      </c>
      <c r="BE100" s="203">
        <f t="shared" si="14"/>
        <v>0</v>
      </c>
      <c r="BF100" s="203">
        <f t="shared" si="15"/>
        <v>0</v>
      </c>
      <c r="BG100" s="203">
        <f t="shared" si="16"/>
        <v>0</v>
      </c>
      <c r="BH100" s="203">
        <f t="shared" si="17"/>
        <v>0</v>
      </c>
      <c r="BI100" s="203">
        <f t="shared" si="18"/>
        <v>0</v>
      </c>
      <c r="BJ100" s="24" t="s">
        <v>152</v>
      </c>
      <c r="BK100" s="203">
        <f t="shared" si="19"/>
        <v>0</v>
      </c>
      <c r="BL100" s="24" t="s">
        <v>242</v>
      </c>
      <c r="BM100" s="24" t="s">
        <v>1840</v>
      </c>
    </row>
    <row r="101" spans="2:65" s="1" customFormat="1" ht="16.5" customHeight="1">
      <c r="B101" s="41"/>
      <c r="C101" s="192" t="s">
        <v>179</v>
      </c>
      <c r="D101" s="192" t="s">
        <v>146</v>
      </c>
      <c r="E101" s="193" t="s">
        <v>1841</v>
      </c>
      <c r="F101" s="194" t="s">
        <v>1842</v>
      </c>
      <c r="G101" s="195" t="s">
        <v>176</v>
      </c>
      <c r="H101" s="196">
        <v>28</v>
      </c>
      <c r="I101" s="197"/>
      <c r="J101" s="198">
        <f t="shared" si="10"/>
        <v>0</v>
      </c>
      <c r="K101" s="194" t="s">
        <v>150</v>
      </c>
      <c r="L101" s="61"/>
      <c r="M101" s="199" t="s">
        <v>21</v>
      </c>
      <c r="N101" s="200" t="s">
        <v>44</v>
      </c>
      <c r="O101" s="42"/>
      <c r="P101" s="201">
        <f t="shared" si="11"/>
        <v>0</v>
      </c>
      <c r="Q101" s="201">
        <v>6.7000000000000002E-4</v>
      </c>
      <c r="R101" s="201">
        <f t="shared" si="12"/>
        <v>1.8759999999999999E-2</v>
      </c>
      <c r="S101" s="201">
        <v>0</v>
      </c>
      <c r="T101" s="202">
        <f t="shared" si="13"/>
        <v>0</v>
      </c>
      <c r="AR101" s="24" t="s">
        <v>242</v>
      </c>
      <c r="AT101" s="24" t="s">
        <v>146</v>
      </c>
      <c r="AU101" s="24" t="s">
        <v>152</v>
      </c>
      <c r="AY101" s="24" t="s">
        <v>144</v>
      </c>
      <c r="BE101" s="203">
        <f t="shared" si="14"/>
        <v>0</v>
      </c>
      <c r="BF101" s="203">
        <f t="shared" si="15"/>
        <v>0</v>
      </c>
      <c r="BG101" s="203">
        <f t="shared" si="16"/>
        <v>0</v>
      </c>
      <c r="BH101" s="203">
        <f t="shared" si="17"/>
        <v>0</v>
      </c>
      <c r="BI101" s="203">
        <f t="shared" si="18"/>
        <v>0</v>
      </c>
      <c r="BJ101" s="24" t="s">
        <v>152</v>
      </c>
      <c r="BK101" s="203">
        <f t="shared" si="19"/>
        <v>0</v>
      </c>
      <c r="BL101" s="24" t="s">
        <v>242</v>
      </c>
      <c r="BM101" s="24" t="s">
        <v>1843</v>
      </c>
    </row>
    <row r="102" spans="2:65" s="1" customFormat="1" ht="16.5" customHeight="1">
      <c r="B102" s="41"/>
      <c r="C102" s="251" t="s">
        <v>230</v>
      </c>
      <c r="D102" s="251" t="s">
        <v>283</v>
      </c>
      <c r="E102" s="252" t="s">
        <v>1844</v>
      </c>
      <c r="F102" s="253" t="s">
        <v>1845</v>
      </c>
      <c r="G102" s="254" t="s">
        <v>1846</v>
      </c>
      <c r="H102" s="255">
        <v>1</v>
      </c>
      <c r="I102" s="256"/>
      <c r="J102" s="257">
        <f t="shared" si="10"/>
        <v>0</v>
      </c>
      <c r="K102" s="253" t="s">
        <v>21</v>
      </c>
      <c r="L102" s="258"/>
      <c r="M102" s="259" t="s">
        <v>21</v>
      </c>
      <c r="N102" s="260" t="s">
        <v>44</v>
      </c>
      <c r="O102" s="42"/>
      <c r="P102" s="201">
        <f t="shared" si="11"/>
        <v>0</v>
      </c>
      <c r="Q102" s="201">
        <v>3.8999999999999999E-4</v>
      </c>
      <c r="R102" s="201">
        <f t="shared" si="12"/>
        <v>3.8999999999999999E-4</v>
      </c>
      <c r="S102" s="201">
        <v>0</v>
      </c>
      <c r="T102" s="202">
        <f t="shared" si="13"/>
        <v>0</v>
      </c>
      <c r="AR102" s="24" t="s">
        <v>350</v>
      </c>
      <c r="AT102" s="24" t="s">
        <v>283</v>
      </c>
      <c r="AU102" s="24" t="s">
        <v>152</v>
      </c>
      <c r="AY102" s="24" t="s">
        <v>144</v>
      </c>
      <c r="BE102" s="203">
        <f t="shared" si="14"/>
        <v>0</v>
      </c>
      <c r="BF102" s="203">
        <f t="shared" si="15"/>
        <v>0</v>
      </c>
      <c r="BG102" s="203">
        <f t="shared" si="16"/>
        <v>0</v>
      </c>
      <c r="BH102" s="203">
        <f t="shared" si="17"/>
        <v>0</v>
      </c>
      <c r="BI102" s="203">
        <f t="shared" si="18"/>
        <v>0</v>
      </c>
      <c r="BJ102" s="24" t="s">
        <v>152</v>
      </c>
      <c r="BK102" s="203">
        <f t="shared" si="19"/>
        <v>0</v>
      </c>
      <c r="BL102" s="24" t="s">
        <v>242</v>
      </c>
      <c r="BM102" s="24" t="s">
        <v>1847</v>
      </c>
    </row>
    <row r="103" spans="2:65" s="1" customFormat="1" ht="16.5" customHeight="1">
      <c r="B103" s="41"/>
      <c r="C103" s="192" t="s">
        <v>234</v>
      </c>
      <c r="D103" s="192" t="s">
        <v>146</v>
      </c>
      <c r="E103" s="193" t="s">
        <v>1848</v>
      </c>
      <c r="F103" s="194" t="s">
        <v>1849</v>
      </c>
      <c r="G103" s="195" t="s">
        <v>176</v>
      </c>
      <c r="H103" s="196">
        <v>51</v>
      </c>
      <c r="I103" s="197"/>
      <c r="J103" s="198">
        <f t="shared" si="10"/>
        <v>0</v>
      </c>
      <c r="K103" s="194" t="s">
        <v>21</v>
      </c>
      <c r="L103" s="61"/>
      <c r="M103" s="199" t="s">
        <v>21</v>
      </c>
      <c r="N103" s="200" t="s">
        <v>44</v>
      </c>
      <c r="O103" s="42"/>
      <c r="P103" s="201">
        <f t="shared" si="11"/>
        <v>0</v>
      </c>
      <c r="Q103" s="201">
        <v>0</v>
      </c>
      <c r="R103" s="201">
        <f t="shared" si="12"/>
        <v>0</v>
      </c>
      <c r="S103" s="201">
        <v>0</v>
      </c>
      <c r="T103" s="202">
        <f t="shared" si="13"/>
        <v>0</v>
      </c>
      <c r="AR103" s="24" t="s">
        <v>242</v>
      </c>
      <c r="AT103" s="24" t="s">
        <v>146</v>
      </c>
      <c r="AU103" s="24" t="s">
        <v>152</v>
      </c>
      <c r="AY103" s="24" t="s">
        <v>144</v>
      </c>
      <c r="BE103" s="203">
        <f t="shared" si="14"/>
        <v>0</v>
      </c>
      <c r="BF103" s="203">
        <f t="shared" si="15"/>
        <v>0</v>
      </c>
      <c r="BG103" s="203">
        <f t="shared" si="16"/>
        <v>0</v>
      </c>
      <c r="BH103" s="203">
        <f t="shared" si="17"/>
        <v>0</v>
      </c>
      <c r="BI103" s="203">
        <f t="shared" si="18"/>
        <v>0</v>
      </c>
      <c r="BJ103" s="24" t="s">
        <v>152</v>
      </c>
      <c r="BK103" s="203">
        <f t="shared" si="19"/>
        <v>0</v>
      </c>
      <c r="BL103" s="24" t="s">
        <v>242</v>
      </c>
      <c r="BM103" s="24" t="s">
        <v>1850</v>
      </c>
    </row>
    <row r="104" spans="2:65" s="1" customFormat="1" ht="16.5" customHeight="1">
      <c r="B104" s="41"/>
      <c r="C104" s="192" t="s">
        <v>10</v>
      </c>
      <c r="D104" s="192" t="s">
        <v>146</v>
      </c>
      <c r="E104" s="193" t="s">
        <v>1851</v>
      </c>
      <c r="F104" s="194" t="s">
        <v>1852</v>
      </c>
      <c r="G104" s="195" t="s">
        <v>1846</v>
      </c>
      <c r="H104" s="196">
        <v>1</v>
      </c>
      <c r="I104" s="197"/>
      <c r="J104" s="198">
        <f t="shared" si="10"/>
        <v>0</v>
      </c>
      <c r="K104" s="194" t="s">
        <v>21</v>
      </c>
      <c r="L104" s="61"/>
      <c r="M104" s="199" t="s">
        <v>21</v>
      </c>
      <c r="N104" s="200" t="s">
        <v>44</v>
      </c>
      <c r="O104" s="42"/>
      <c r="P104" s="201">
        <f t="shared" si="11"/>
        <v>0</v>
      </c>
      <c r="Q104" s="201">
        <v>0</v>
      </c>
      <c r="R104" s="201">
        <f t="shared" si="12"/>
        <v>0</v>
      </c>
      <c r="S104" s="201">
        <v>0</v>
      </c>
      <c r="T104" s="202">
        <f t="shared" si="13"/>
        <v>0</v>
      </c>
      <c r="AR104" s="24" t="s">
        <v>242</v>
      </c>
      <c r="AT104" s="24" t="s">
        <v>146</v>
      </c>
      <c r="AU104" s="24" t="s">
        <v>152</v>
      </c>
      <c r="AY104" s="24" t="s">
        <v>144</v>
      </c>
      <c r="BE104" s="203">
        <f t="shared" si="14"/>
        <v>0</v>
      </c>
      <c r="BF104" s="203">
        <f t="shared" si="15"/>
        <v>0</v>
      </c>
      <c r="BG104" s="203">
        <f t="shared" si="16"/>
        <v>0</v>
      </c>
      <c r="BH104" s="203">
        <f t="shared" si="17"/>
        <v>0</v>
      </c>
      <c r="BI104" s="203">
        <f t="shared" si="18"/>
        <v>0</v>
      </c>
      <c r="BJ104" s="24" t="s">
        <v>152</v>
      </c>
      <c r="BK104" s="203">
        <f t="shared" si="19"/>
        <v>0</v>
      </c>
      <c r="BL104" s="24" t="s">
        <v>242</v>
      </c>
      <c r="BM104" s="24" t="s">
        <v>1853</v>
      </c>
    </row>
    <row r="105" spans="2:65" s="1" customFormat="1" ht="38.25" customHeight="1">
      <c r="B105" s="41"/>
      <c r="C105" s="192" t="s">
        <v>242</v>
      </c>
      <c r="D105" s="192" t="s">
        <v>146</v>
      </c>
      <c r="E105" s="193" t="s">
        <v>1854</v>
      </c>
      <c r="F105" s="194" t="s">
        <v>1855</v>
      </c>
      <c r="G105" s="195" t="s">
        <v>1823</v>
      </c>
      <c r="H105" s="265"/>
      <c r="I105" s="197"/>
      <c r="J105" s="198">
        <f t="shared" si="10"/>
        <v>0</v>
      </c>
      <c r="K105" s="194" t="s">
        <v>150</v>
      </c>
      <c r="L105" s="61"/>
      <c r="M105" s="199" t="s">
        <v>21</v>
      </c>
      <c r="N105" s="200" t="s">
        <v>44</v>
      </c>
      <c r="O105" s="42"/>
      <c r="P105" s="201">
        <f t="shared" si="11"/>
        <v>0</v>
      </c>
      <c r="Q105" s="201">
        <v>0</v>
      </c>
      <c r="R105" s="201">
        <f t="shared" si="12"/>
        <v>0</v>
      </c>
      <c r="S105" s="201">
        <v>0</v>
      </c>
      <c r="T105" s="202">
        <f t="shared" si="13"/>
        <v>0</v>
      </c>
      <c r="AR105" s="24" t="s">
        <v>242</v>
      </c>
      <c r="AT105" s="24" t="s">
        <v>146</v>
      </c>
      <c r="AU105" s="24" t="s">
        <v>152</v>
      </c>
      <c r="AY105" s="24" t="s">
        <v>144</v>
      </c>
      <c r="BE105" s="203">
        <f t="shared" si="14"/>
        <v>0</v>
      </c>
      <c r="BF105" s="203">
        <f t="shared" si="15"/>
        <v>0</v>
      </c>
      <c r="BG105" s="203">
        <f t="shared" si="16"/>
        <v>0</v>
      </c>
      <c r="BH105" s="203">
        <f t="shared" si="17"/>
        <v>0</v>
      </c>
      <c r="BI105" s="203">
        <f t="shared" si="18"/>
        <v>0</v>
      </c>
      <c r="BJ105" s="24" t="s">
        <v>152</v>
      </c>
      <c r="BK105" s="203">
        <f t="shared" si="19"/>
        <v>0</v>
      </c>
      <c r="BL105" s="24" t="s">
        <v>242</v>
      </c>
      <c r="BM105" s="24" t="s">
        <v>1856</v>
      </c>
    </row>
    <row r="106" spans="2:65" s="1" customFormat="1" ht="189">
      <c r="B106" s="41"/>
      <c r="C106" s="63"/>
      <c r="D106" s="204" t="s">
        <v>154</v>
      </c>
      <c r="E106" s="63"/>
      <c r="F106" s="205" t="s">
        <v>1101</v>
      </c>
      <c r="G106" s="63"/>
      <c r="H106" s="63"/>
      <c r="I106" s="163"/>
      <c r="J106" s="63"/>
      <c r="K106" s="63"/>
      <c r="L106" s="61"/>
      <c r="M106" s="206"/>
      <c r="N106" s="42"/>
      <c r="O106" s="42"/>
      <c r="P106" s="42"/>
      <c r="Q106" s="42"/>
      <c r="R106" s="42"/>
      <c r="S106" s="42"/>
      <c r="T106" s="78"/>
      <c r="AT106" s="24" t="s">
        <v>154</v>
      </c>
      <c r="AU106" s="24" t="s">
        <v>152</v>
      </c>
    </row>
    <row r="107" spans="2:65" s="10" customFormat="1" ht="29.85" customHeight="1">
      <c r="B107" s="176"/>
      <c r="C107" s="177"/>
      <c r="D107" s="178" t="s">
        <v>71</v>
      </c>
      <c r="E107" s="190" t="s">
        <v>1857</v>
      </c>
      <c r="F107" s="190" t="s">
        <v>1858</v>
      </c>
      <c r="G107" s="177"/>
      <c r="H107" s="177"/>
      <c r="I107" s="180"/>
      <c r="J107" s="191">
        <f>BK107</f>
        <v>0</v>
      </c>
      <c r="K107" s="177"/>
      <c r="L107" s="182"/>
      <c r="M107" s="183"/>
      <c r="N107" s="184"/>
      <c r="O107" s="184"/>
      <c r="P107" s="185">
        <f>SUM(P108:P121)</f>
        <v>0</v>
      </c>
      <c r="Q107" s="184"/>
      <c r="R107" s="185">
        <f>SUM(R108:R121)</f>
        <v>2.8279999999999996E-2</v>
      </c>
      <c r="S107" s="184"/>
      <c r="T107" s="186">
        <f>SUM(T108:T121)</f>
        <v>0</v>
      </c>
      <c r="AR107" s="187" t="s">
        <v>152</v>
      </c>
      <c r="AT107" s="188" t="s">
        <v>71</v>
      </c>
      <c r="AU107" s="188" t="s">
        <v>80</v>
      </c>
      <c r="AY107" s="187" t="s">
        <v>144</v>
      </c>
      <c r="BK107" s="189">
        <f>SUM(BK108:BK121)</f>
        <v>0</v>
      </c>
    </row>
    <row r="108" spans="2:65" s="1" customFormat="1" ht="16.5" customHeight="1">
      <c r="B108" s="41"/>
      <c r="C108" s="192" t="s">
        <v>246</v>
      </c>
      <c r="D108" s="192" t="s">
        <v>146</v>
      </c>
      <c r="E108" s="193" t="s">
        <v>1859</v>
      </c>
      <c r="F108" s="194" t="s">
        <v>1860</v>
      </c>
      <c r="G108" s="195" t="s">
        <v>149</v>
      </c>
      <c r="H108" s="196">
        <v>2</v>
      </c>
      <c r="I108" s="197"/>
      <c r="J108" s="198">
        <f t="shared" ref="J108:J120" si="20">ROUND(I108*H108,2)</f>
        <v>0</v>
      </c>
      <c r="K108" s="194" t="s">
        <v>150</v>
      </c>
      <c r="L108" s="61"/>
      <c r="M108" s="199" t="s">
        <v>21</v>
      </c>
      <c r="N108" s="200" t="s">
        <v>44</v>
      </c>
      <c r="O108" s="42"/>
      <c r="P108" s="201">
        <f t="shared" ref="P108:P120" si="21">O108*H108</f>
        <v>0</v>
      </c>
      <c r="Q108" s="201">
        <v>3.3E-4</v>
      </c>
      <c r="R108" s="201">
        <f t="shared" ref="R108:R120" si="22">Q108*H108</f>
        <v>6.6E-4</v>
      </c>
      <c r="S108" s="201">
        <v>0</v>
      </c>
      <c r="T108" s="202">
        <f t="shared" ref="T108:T120" si="23">S108*H108</f>
        <v>0</v>
      </c>
      <c r="AR108" s="24" t="s">
        <v>242</v>
      </c>
      <c r="AT108" s="24" t="s">
        <v>146</v>
      </c>
      <c r="AU108" s="24" t="s">
        <v>152</v>
      </c>
      <c r="AY108" s="24" t="s">
        <v>144</v>
      </c>
      <c r="BE108" s="203">
        <f t="shared" ref="BE108:BE120" si="24">IF(N108="základní",J108,0)</f>
        <v>0</v>
      </c>
      <c r="BF108" s="203">
        <f t="shared" ref="BF108:BF120" si="25">IF(N108="snížená",J108,0)</f>
        <v>0</v>
      </c>
      <c r="BG108" s="203">
        <f t="shared" ref="BG108:BG120" si="26">IF(N108="zákl. přenesená",J108,0)</f>
        <v>0</v>
      </c>
      <c r="BH108" s="203">
        <f t="shared" ref="BH108:BH120" si="27">IF(N108="sníž. přenesená",J108,0)</f>
        <v>0</v>
      </c>
      <c r="BI108" s="203">
        <f t="shared" ref="BI108:BI120" si="28">IF(N108="nulová",J108,0)</f>
        <v>0</v>
      </c>
      <c r="BJ108" s="24" t="s">
        <v>152</v>
      </c>
      <c r="BK108" s="203">
        <f t="shared" ref="BK108:BK120" si="29">ROUND(I108*H108,2)</f>
        <v>0</v>
      </c>
      <c r="BL108" s="24" t="s">
        <v>242</v>
      </c>
      <c r="BM108" s="24" t="s">
        <v>1861</v>
      </c>
    </row>
    <row r="109" spans="2:65" s="1" customFormat="1" ht="16.5" customHeight="1">
      <c r="B109" s="41"/>
      <c r="C109" s="251" t="s">
        <v>250</v>
      </c>
      <c r="D109" s="251" t="s">
        <v>283</v>
      </c>
      <c r="E109" s="252" t="s">
        <v>1862</v>
      </c>
      <c r="F109" s="253" t="s">
        <v>1863</v>
      </c>
      <c r="G109" s="254" t="s">
        <v>149</v>
      </c>
      <c r="H109" s="255">
        <v>2</v>
      </c>
      <c r="I109" s="256"/>
      <c r="J109" s="257">
        <f t="shared" si="20"/>
        <v>0</v>
      </c>
      <c r="K109" s="253" t="s">
        <v>21</v>
      </c>
      <c r="L109" s="258"/>
      <c r="M109" s="259" t="s">
        <v>21</v>
      </c>
      <c r="N109" s="260" t="s">
        <v>44</v>
      </c>
      <c r="O109" s="42"/>
      <c r="P109" s="201">
        <f t="shared" si="21"/>
        <v>0</v>
      </c>
      <c r="Q109" s="201">
        <v>7.4999999999999997E-3</v>
      </c>
      <c r="R109" s="201">
        <f t="shared" si="22"/>
        <v>1.4999999999999999E-2</v>
      </c>
      <c r="S109" s="201">
        <v>0</v>
      </c>
      <c r="T109" s="202">
        <f t="shared" si="23"/>
        <v>0</v>
      </c>
      <c r="AR109" s="24" t="s">
        <v>350</v>
      </c>
      <c r="AT109" s="24" t="s">
        <v>283</v>
      </c>
      <c r="AU109" s="24" t="s">
        <v>152</v>
      </c>
      <c r="AY109" s="24" t="s">
        <v>144</v>
      </c>
      <c r="BE109" s="203">
        <f t="shared" si="24"/>
        <v>0</v>
      </c>
      <c r="BF109" s="203">
        <f t="shared" si="25"/>
        <v>0</v>
      </c>
      <c r="BG109" s="203">
        <f t="shared" si="26"/>
        <v>0</v>
      </c>
      <c r="BH109" s="203">
        <f t="shared" si="27"/>
        <v>0</v>
      </c>
      <c r="BI109" s="203">
        <f t="shared" si="28"/>
        <v>0</v>
      </c>
      <c r="BJ109" s="24" t="s">
        <v>152</v>
      </c>
      <c r="BK109" s="203">
        <f t="shared" si="29"/>
        <v>0</v>
      </c>
      <c r="BL109" s="24" t="s">
        <v>242</v>
      </c>
      <c r="BM109" s="24" t="s">
        <v>1864</v>
      </c>
    </row>
    <row r="110" spans="2:65" s="1" customFormat="1" ht="16.5" customHeight="1">
      <c r="B110" s="41"/>
      <c r="C110" s="192" t="s">
        <v>260</v>
      </c>
      <c r="D110" s="192" t="s">
        <v>146</v>
      </c>
      <c r="E110" s="193" t="s">
        <v>1865</v>
      </c>
      <c r="F110" s="194" t="s">
        <v>1866</v>
      </c>
      <c r="G110" s="195" t="s">
        <v>149</v>
      </c>
      <c r="H110" s="196">
        <v>8</v>
      </c>
      <c r="I110" s="197"/>
      <c r="J110" s="198">
        <f t="shared" si="20"/>
        <v>0</v>
      </c>
      <c r="K110" s="194" t="s">
        <v>21</v>
      </c>
      <c r="L110" s="61"/>
      <c r="M110" s="199" t="s">
        <v>21</v>
      </c>
      <c r="N110" s="200" t="s">
        <v>44</v>
      </c>
      <c r="O110" s="42"/>
      <c r="P110" s="201">
        <f t="shared" si="21"/>
        <v>0</v>
      </c>
      <c r="Q110" s="201">
        <v>1.9000000000000001E-4</v>
      </c>
      <c r="R110" s="201">
        <f t="shared" si="22"/>
        <v>1.5200000000000001E-3</v>
      </c>
      <c r="S110" s="201">
        <v>0</v>
      </c>
      <c r="T110" s="202">
        <f t="shared" si="23"/>
        <v>0</v>
      </c>
      <c r="AR110" s="24" t="s">
        <v>242</v>
      </c>
      <c r="AT110" s="24" t="s">
        <v>146</v>
      </c>
      <c r="AU110" s="24" t="s">
        <v>152</v>
      </c>
      <c r="AY110" s="24" t="s">
        <v>144</v>
      </c>
      <c r="BE110" s="203">
        <f t="shared" si="24"/>
        <v>0</v>
      </c>
      <c r="BF110" s="203">
        <f t="shared" si="25"/>
        <v>0</v>
      </c>
      <c r="BG110" s="203">
        <f t="shared" si="26"/>
        <v>0</v>
      </c>
      <c r="BH110" s="203">
        <f t="shared" si="27"/>
        <v>0</v>
      </c>
      <c r="BI110" s="203">
        <f t="shared" si="28"/>
        <v>0</v>
      </c>
      <c r="BJ110" s="24" t="s">
        <v>152</v>
      </c>
      <c r="BK110" s="203">
        <f t="shared" si="29"/>
        <v>0</v>
      </c>
      <c r="BL110" s="24" t="s">
        <v>242</v>
      </c>
      <c r="BM110" s="24" t="s">
        <v>1867</v>
      </c>
    </row>
    <row r="111" spans="2:65" s="1" customFormat="1" ht="16.5" customHeight="1">
      <c r="B111" s="41"/>
      <c r="C111" s="251" t="s">
        <v>265</v>
      </c>
      <c r="D111" s="251" t="s">
        <v>283</v>
      </c>
      <c r="E111" s="252" t="s">
        <v>1868</v>
      </c>
      <c r="F111" s="253" t="s">
        <v>1869</v>
      </c>
      <c r="G111" s="254" t="s">
        <v>149</v>
      </c>
      <c r="H111" s="255">
        <v>4</v>
      </c>
      <c r="I111" s="256"/>
      <c r="J111" s="257">
        <f t="shared" si="20"/>
        <v>0</v>
      </c>
      <c r="K111" s="253" t="s">
        <v>21</v>
      </c>
      <c r="L111" s="258"/>
      <c r="M111" s="259" t="s">
        <v>21</v>
      </c>
      <c r="N111" s="260" t="s">
        <v>44</v>
      </c>
      <c r="O111" s="42"/>
      <c r="P111" s="201">
        <f t="shared" si="21"/>
        <v>0</v>
      </c>
      <c r="Q111" s="201">
        <v>2.0000000000000001E-4</v>
      </c>
      <c r="R111" s="201">
        <f t="shared" si="22"/>
        <v>8.0000000000000004E-4</v>
      </c>
      <c r="S111" s="201">
        <v>0</v>
      </c>
      <c r="T111" s="202">
        <f t="shared" si="23"/>
        <v>0</v>
      </c>
      <c r="AR111" s="24" t="s">
        <v>350</v>
      </c>
      <c r="AT111" s="24" t="s">
        <v>283</v>
      </c>
      <c r="AU111" s="24" t="s">
        <v>152</v>
      </c>
      <c r="AY111" s="24" t="s">
        <v>144</v>
      </c>
      <c r="BE111" s="203">
        <f t="shared" si="24"/>
        <v>0</v>
      </c>
      <c r="BF111" s="203">
        <f t="shared" si="25"/>
        <v>0</v>
      </c>
      <c r="BG111" s="203">
        <f t="shared" si="26"/>
        <v>0</v>
      </c>
      <c r="BH111" s="203">
        <f t="shared" si="27"/>
        <v>0</v>
      </c>
      <c r="BI111" s="203">
        <f t="shared" si="28"/>
        <v>0</v>
      </c>
      <c r="BJ111" s="24" t="s">
        <v>152</v>
      </c>
      <c r="BK111" s="203">
        <f t="shared" si="29"/>
        <v>0</v>
      </c>
      <c r="BL111" s="24" t="s">
        <v>242</v>
      </c>
      <c r="BM111" s="24" t="s">
        <v>1870</v>
      </c>
    </row>
    <row r="112" spans="2:65" s="1" customFormat="1" ht="16.5" customHeight="1">
      <c r="B112" s="41"/>
      <c r="C112" s="251" t="s">
        <v>9</v>
      </c>
      <c r="D112" s="251" t="s">
        <v>283</v>
      </c>
      <c r="E112" s="252" t="s">
        <v>1871</v>
      </c>
      <c r="F112" s="253" t="s">
        <v>1872</v>
      </c>
      <c r="G112" s="254" t="s">
        <v>149</v>
      </c>
      <c r="H112" s="255">
        <v>4</v>
      </c>
      <c r="I112" s="256"/>
      <c r="J112" s="257">
        <f t="shared" si="20"/>
        <v>0</v>
      </c>
      <c r="K112" s="253" t="s">
        <v>150</v>
      </c>
      <c r="L112" s="258"/>
      <c r="M112" s="259" t="s">
        <v>21</v>
      </c>
      <c r="N112" s="260" t="s">
        <v>44</v>
      </c>
      <c r="O112" s="42"/>
      <c r="P112" s="201">
        <f t="shared" si="21"/>
        <v>0</v>
      </c>
      <c r="Q112" s="201">
        <v>1.6000000000000001E-4</v>
      </c>
      <c r="R112" s="201">
        <f t="shared" si="22"/>
        <v>6.4000000000000005E-4</v>
      </c>
      <c r="S112" s="201">
        <v>0</v>
      </c>
      <c r="T112" s="202">
        <f t="shared" si="23"/>
        <v>0</v>
      </c>
      <c r="AR112" s="24" t="s">
        <v>350</v>
      </c>
      <c r="AT112" s="24" t="s">
        <v>283</v>
      </c>
      <c r="AU112" s="24" t="s">
        <v>152</v>
      </c>
      <c r="AY112" s="24" t="s">
        <v>144</v>
      </c>
      <c r="BE112" s="203">
        <f t="shared" si="24"/>
        <v>0</v>
      </c>
      <c r="BF112" s="203">
        <f t="shared" si="25"/>
        <v>0</v>
      </c>
      <c r="BG112" s="203">
        <f t="shared" si="26"/>
        <v>0</v>
      </c>
      <c r="BH112" s="203">
        <f t="shared" si="27"/>
        <v>0</v>
      </c>
      <c r="BI112" s="203">
        <f t="shared" si="28"/>
        <v>0</v>
      </c>
      <c r="BJ112" s="24" t="s">
        <v>152</v>
      </c>
      <c r="BK112" s="203">
        <f t="shared" si="29"/>
        <v>0</v>
      </c>
      <c r="BL112" s="24" t="s">
        <v>242</v>
      </c>
      <c r="BM112" s="24" t="s">
        <v>1873</v>
      </c>
    </row>
    <row r="113" spans="2:65" s="1" customFormat="1" ht="16.5" customHeight="1">
      <c r="B113" s="41"/>
      <c r="C113" s="251" t="s">
        <v>275</v>
      </c>
      <c r="D113" s="251" t="s">
        <v>283</v>
      </c>
      <c r="E113" s="252" t="s">
        <v>1874</v>
      </c>
      <c r="F113" s="253" t="s">
        <v>1875</v>
      </c>
      <c r="G113" s="254" t="s">
        <v>149</v>
      </c>
      <c r="H113" s="255">
        <v>8</v>
      </c>
      <c r="I113" s="256"/>
      <c r="J113" s="257">
        <f t="shared" si="20"/>
        <v>0</v>
      </c>
      <c r="K113" s="253" t="s">
        <v>21</v>
      </c>
      <c r="L113" s="258"/>
      <c r="M113" s="259" t="s">
        <v>21</v>
      </c>
      <c r="N113" s="260" t="s">
        <v>44</v>
      </c>
      <c r="O113" s="42"/>
      <c r="P113" s="201">
        <f t="shared" si="21"/>
        <v>0</v>
      </c>
      <c r="Q113" s="201">
        <v>1.3999999999999999E-4</v>
      </c>
      <c r="R113" s="201">
        <f t="shared" si="22"/>
        <v>1.1199999999999999E-3</v>
      </c>
      <c r="S113" s="201">
        <v>0</v>
      </c>
      <c r="T113" s="202">
        <f t="shared" si="23"/>
        <v>0</v>
      </c>
      <c r="AR113" s="24" t="s">
        <v>350</v>
      </c>
      <c r="AT113" s="24" t="s">
        <v>283</v>
      </c>
      <c r="AU113" s="24" t="s">
        <v>152</v>
      </c>
      <c r="AY113" s="24" t="s">
        <v>144</v>
      </c>
      <c r="BE113" s="203">
        <f t="shared" si="24"/>
        <v>0</v>
      </c>
      <c r="BF113" s="203">
        <f t="shared" si="25"/>
        <v>0</v>
      </c>
      <c r="BG113" s="203">
        <f t="shared" si="26"/>
        <v>0</v>
      </c>
      <c r="BH113" s="203">
        <f t="shared" si="27"/>
        <v>0</v>
      </c>
      <c r="BI113" s="203">
        <f t="shared" si="28"/>
        <v>0</v>
      </c>
      <c r="BJ113" s="24" t="s">
        <v>152</v>
      </c>
      <c r="BK113" s="203">
        <f t="shared" si="29"/>
        <v>0</v>
      </c>
      <c r="BL113" s="24" t="s">
        <v>242</v>
      </c>
      <c r="BM113" s="24" t="s">
        <v>1876</v>
      </c>
    </row>
    <row r="114" spans="2:65" s="1" customFormat="1" ht="16.5" customHeight="1">
      <c r="B114" s="41"/>
      <c r="C114" s="192" t="s">
        <v>282</v>
      </c>
      <c r="D114" s="192" t="s">
        <v>146</v>
      </c>
      <c r="E114" s="193" t="s">
        <v>1877</v>
      </c>
      <c r="F114" s="194" t="s">
        <v>1878</v>
      </c>
      <c r="G114" s="195" t="s">
        <v>149</v>
      </c>
      <c r="H114" s="196">
        <v>4</v>
      </c>
      <c r="I114" s="197"/>
      <c r="J114" s="198">
        <f t="shared" si="20"/>
        <v>0</v>
      </c>
      <c r="K114" s="194" t="s">
        <v>150</v>
      </c>
      <c r="L114" s="61"/>
      <c r="M114" s="199" t="s">
        <v>21</v>
      </c>
      <c r="N114" s="200" t="s">
        <v>44</v>
      </c>
      <c r="O114" s="42"/>
      <c r="P114" s="201">
        <f t="shared" si="21"/>
        <v>0</v>
      </c>
      <c r="Q114" s="201">
        <v>8.5999999999999998E-4</v>
      </c>
      <c r="R114" s="201">
        <f t="shared" si="22"/>
        <v>3.4399999999999999E-3</v>
      </c>
      <c r="S114" s="201">
        <v>0</v>
      </c>
      <c r="T114" s="202">
        <f t="shared" si="23"/>
        <v>0</v>
      </c>
      <c r="AR114" s="24" t="s">
        <v>242</v>
      </c>
      <c r="AT114" s="24" t="s">
        <v>146</v>
      </c>
      <c r="AU114" s="24" t="s">
        <v>152</v>
      </c>
      <c r="AY114" s="24" t="s">
        <v>144</v>
      </c>
      <c r="BE114" s="203">
        <f t="shared" si="24"/>
        <v>0</v>
      </c>
      <c r="BF114" s="203">
        <f t="shared" si="25"/>
        <v>0</v>
      </c>
      <c r="BG114" s="203">
        <f t="shared" si="26"/>
        <v>0</v>
      </c>
      <c r="BH114" s="203">
        <f t="shared" si="27"/>
        <v>0</v>
      </c>
      <c r="BI114" s="203">
        <f t="shared" si="28"/>
        <v>0</v>
      </c>
      <c r="BJ114" s="24" t="s">
        <v>152</v>
      </c>
      <c r="BK114" s="203">
        <f t="shared" si="29"/>
        <v>0</v>
      </c>
      <c r="BL114" s="24" t="s">
        <v>242</v>
      </c>
      <c r="BM114" s="24" t="s">
        <v>1879</v>
      </c>
    </row>
    <row r="115" spans="2:65" s="1" customFormat="1" ht="16.5" customHeight="1">
      <c r="B115" s="41"/>
      <c r="C115" s="192" t="s">
        <v>289</v>
      </c>
      <c r="D115" s="192" t="s">
        <v>146</v>
      </c>
      <c r="E115" s="193" t="s">
        <v>1880</v>
      </c>
      <c r="F115" s="194" t="s">
        <v>1881</v>
      </c>
      <c r="G115" s="195" t="s">
        <v>149</v>
      </c>
      <c r="H115" s="196">
        <v>4</v>
      </c>
      <c r="I115" s="197"/>
      <c r="J115" s="198">
        <f t="shared" si="20"/>
        <v>0</v>
      </c>
      <c r="K115" s="194" t="s">
        <v>21</v>
      </c>
      <c r="L115" s="61"/>
      <c r="M115" s="199" t="s">
        <v>21</v>
      </c>
      <c r="N115" s="200" t="s">
        <v>44</v>
      </c>
      <c r="O115" s="42"/>
      <c r="P115" s="201">
        <f t="shared" si="21"/>
        <v>0</v>
      </c>
      <c r="Q115" s="201">
        <v>6.4000000000000005E-4</v>
      </c>
      <c r="R115" s="201">
        <f t="shared" si="22"/>
        <v>2.5600000000000002E-3</v>
      </c>
      <c r="S115" s="201">
        <v>0</v>
      </c>
      <c r="T115" s="202">
        <f t="shared" si="23"/>
        <v>0</v>
      </c>
      <c r="AR115" s="24" t="s">
        <v>242</v>
      </c>
      <c r="AT115" s="24" t="s">
        <v>146</v>
      </c>
      <c r="AU115" s="24" t="s">
        <v>152</v>
      </c>
      <c r="AY115" s="24" t="s">
        <v>144</v>
      </c>
      <c r="BE115" s="203">
        <f t="shared" si="24"/>
        <v>0</v>
      </c>
      <c r="BF115" s="203">
        <f t="shared" si="25"/>
        <v>0</v>
      </c>
      <c r="BG115" s="203">
        <f t="shared" si="26"/>
        <v>0</v>
      </c>
      <c r="BH115" s="203">
        <f t="shared" si="27"/>
        <v>0</v>
      </c>
      <c r="BI115" s="203">
        <f t="shared" si="28"/>
        <v>0</v>
      </c>
      <c r="BJ115" s="24" t="s">
        <v>152</v>
      </c>
      <c r="BK115" s="203">
        <f t="shared" si="29"/>
        <v>0</v>
      </c>
      <c r="BL115" s="24" t="s">
        <v>242</v>
      </c>
      <c r="BM115" s="24" t="s">
        <v>1882</v>
      </c>
    </row>
    <row r="116" spans="2:65" s="1" customFormat="1" ht="16.5" customHeight="1">
      <c r="B116" s="41"/>
      <c r="C116" s="251" t="s">
        <v>298</v>
      </c>
      <c r="D116" s="251" t="s">
        <v>283</v>
      </c>
      <c r="E116" s="252" t="s">
        <v>1883</v>
      </c>
      <c r="F116" s="253" t="s">
        <v>1884</v>
      </c>
      <c r="G116" s="254" t="s">
        <v>149</v>
      </c>
      <c r="H116" s="255">
        <v>4</v>
      </c>
      <c r="I116" s="256"/>
      <c r="J116" s="257">
        <f t="shared" si="20"/>
        <v>0</v>
      </c>
      <c r="K116" s="253" t="s">
        <v>21</v>
      </c>
      <c r="L116" s="258"/>
      <c r="M116" s="259" t="s">
        <v>21</v>
      </c>
      <c r="N116" s="260" t="s">
        <v>44</v>
      </c>
      <c r="O116" s="42"/>
      <c r="P116" s="201">
        <f t="shared" si="21"/>
        <v>0</v>
      </c>
      <c r="Q116" s="201">
        <v>1.2999999999999999E-4</v>
      </c>
      <c r="R116" s="201">
        <f t="shared" si="22"/>
        <v>5.1999999999999995E-4</v>
      </c>
      <c r="S116" s="201">
        <v>0</v>
      </c>
      <c r="T116" s="202">
        <f t="shared" si="23"/>
        <v>0</v>
      </c>
      <c r="AR116" s="24" t="s">
        <v>350</v>
      </c>
      <c r="AT116" s="24" t="s">
        <v>283</v>
      </c>
      <c r="AU116" s="24" t="s">
        <v>152</v>
      </c>
      <c r="AY116" s="24" t="s">
        <v>144</v>
      </c>
      <c r="BE116" s="203">
        <f t="shared" si="24"/>
        <v>0</v>
      </c>
      <c r="BF116" s="203">
        <f t="shared" si="25"/>
        <v>0</v>
      </c>
      <c r="BG116" s="203">
        <f t="shared" si="26"/>
        <v>0</v>
      </c>
      <c r="BH116" s="203">
        <f t="shared" si="27"/>
        <v>0</v>
      </c>
      <c r="BI116" s="203">
        <f t="shared" si="28"/>
        <v>0</v>
      </c>
      <c r="BJ116" s="24" t="s">
        <v>152</v>
      </c>
      <c r="BK116" s="203">
        <f t="shared" si="29"/>
        <v>0</v>
      </c>
      <c r="BL116" s="24" t="s">
        <v>242</v>
      </c>
      <c r="BM116" s="24" t="s">
        <v>1885</v>
      </c>
    </row>
    <row r="117" spans="2:65" s="1" customFormat="1" ht="16.5" customHeight="1">
      <c r="B117" s="41"/>
      <c r="C117" s="192" t="s">
        <v>307</v>
      </c>
      <c r="D117" s="192" t="s">
        <v>146</v>
      </c>
      <c r="E117" s="193" t="s">
        <v>1886</v>
      </c>
      <c r="F117" s="194" t="s">
        <v>1887</v>
      </c>
      <c r="G117" s="195" t="s">
        <v>149</v>
      </c>
      <c r="H117" s="196">
        <v>4</v>
      </c>
      <c r="I117" s="197"/>
      <c r="J117" s="198">
        <f t="shared" si="20"/>
        <v>0</v>
      </c>
      <c r="K117" s="194" t="s">
        <v>150</v>
      </c>
      <c r="L117" s="61"/>
      <c r="M117" s="199" t="s">
        <v>21</v>
      </c>
      <c r="N117" s="200" t="s">
        <v>44</v>
      </c>
      <c r="O117" s="42"/>
      <c r="P117" s="201">
        <f t="shared" si="21"/>
        <v>0</v>
      </c>
      <c r="Q117" s="201">
        <v>1.8000000000000001E-4</v>
      </c>
      <c r="R117" s="201">
        <f t="shared" si="22"/>
        <v>7.2000000000000005E-4</v>
      </c>
      <c r="S117" s="201">
        <v>0</v>
      </c>
      <c r="T117" s="202">
        <f t="shared" si="23"/>
        <v>0</v>
      </c>
      <c r="AR117" s="24" t="s">
        <v>242</v>
      </c>
      <c r="AT117" s="24" t="s">
        <v>146</v>
      </c>
      <c r="AU117" s="24" t="s">
        <v>152</v>
      </c>
      <c r="AY117" s="24" t="s">
        <v>144</v>
      </c>
      <c r="BE117" s="203">
        <f t="shared" si="24"/>
        <v>0</v>
      </c>
      <c r="BF117" s="203">
        <f t="shared" si="25"/>
        <v>0</v>
      </c>
      <c r="BG117" s="203">
        <f t="shared" si="26"/>
        <v>0</v>
      </c>
      <c r="BH117" s="203">
        <f t="shared" si="27"/>
        <v>0</v>
      </c>
      <c r="BI117" s="203">
        <f t="shared" si="28"/>
        <v>0</v>
      </c>
      <c r="BJ117" s="24" t="s">
        <v>152</v>
      </c>
      <c r="BK117" s="203">
        <f t="shared" si="29"/>
        <v>0</v>
      </c>
      <c r="BL117" s="24" t="s">
        <v>242</v>
      </c>
      <c r="BM117" s="24" t="s">
        <v>1888</v>
      </c>
    </row>
    <row r="118" spans="2:65" s="1" customFormat="1" ht="16.5" customHeight="1">
      <c r="B118" s="41"/>
      <c r="C118" s="192" t="s">
        <v>314</v>
      </c>
      <c r="D118" s="192" t="s">
        <v>146</v>
      </c>
      <c r="E118" s="193" t="s">
        <v>1889</v>
      </c>
      <c r="F118" s="194" t="s">
        <v>1890</v>
      </c>
      <c r="G118" s="195" t="s">
        <v>149</v>
      </c>
      <c r="H118" s="196">
        <v>4</v>
      </c>
      <c r="I118" s="197"/>
      <c r="J118" s="198">
        <f t="shared" si="20"/>
        <v>0</v>
      </c>
      <c r="K118" s="194" t="s">
        <v>150</v>
      </c>
      <c r="L118" s="61"/>
      <c r="M118" s="199" t="s">
        <v>21</v>
      </c>
      <c r="N118" s="200" t="s">
        <v>44</v>
      </c>
      <c r="O118" s="42"/>
      <c r="P118" s="201">
        <f t="shared" si="21"/>
        <v>0</v>
      </c>
      <c r="Q118" s="201">
        <v>2.2000000000000001E-4</v>
      </c>
      <c r="R118" s="201">
        <f t="shared" si="22"/>
        <v>8.8000000000000003E-4</v>
      </c>
      <c r="S118" s="201">
        <v>0</v>
      </c>
      <c r="T118" s="202">
        <f t="shared" si="23"/>
        <v>0</v>
      </c>
      <c r="AR118" s="24" t="s">
        <v>242</v>
      </c>
      <c r="AT118" s="24" t="s">
        <v>146</v>
      </c>
      <c r="AU118" s="24" t="s">
        <v>152</v>
      </c>
      <c r="AY118" s="24" t="s">
        <v>144</v>
      </c>
      <c r="BE118" s="203">
        <f t="shared" si="24"/>
        <v>0</v>
      </c>
      <c r="BF118" s="203">
        <f t="shared" si="25"/>
        <v>0</v>
      </c>
      <c r="BG118" s="203">
        <f t="shared" si="26"/>
        <v>0</v>
      </c>
      <c r="BH118" s="203">
        <f t="shared" si="27"/>
        <v>0</v>
      </c>
      <c r="BI118" s="203">
        <f t="shared" si="28"/>
        <v>0</v>
      </c>
      <c r="BJ118" s="24" t="s">
        <v>152</v>
      </c>
      <c r="BK118" s="203">
        <f t="shared" si="29"/>
        <v>0</v>
      </c>
      <c r="BL118" s="24" t="s">
        <v>242</v>
      </c>
      <c r="BM118" s="24" t="s">
        <v>1891</v>
      </c>
    </row>
    <row r="119" spans="2:65" s="1" customFormat="1" ht="25.5" customHeight="1">
      <c r="B119" s="41"/>
      <c r="C119" s="192" t="s">
        <v>321</v>
      </c>
      <c r="D119" s="192" t="s">
        <v>146</v>
      </c>
      <c r="E119" s="193" t="s">
        <v>1892</v>
      </c>
      <c r="F119" s="194" t="s">
        <v>1893</v>
      </c>
      <c r="G119" s="195" t="s">
        <v>149</v>
      </c>
      <c r="H119" s="196">
        <v>2</v>
      </c>
      <c r="I119" s="197"/>
      <c r="J119" s="198">
        <f t="shared" si="20"/>
        <v>0</v>
      </c>
      <c r="K119" s="194" t="s">
        <v>150</v>
      </c>
      <c r="L119" s="61"/>
      <c r="M119" s="199" t="s">
        <v>21</v>
      </c>
      <c r="N119" s="200" t="s">
        <v>44</v>
      </c>
      <c r="O119" s="42"/>
      <c r="P119" s="201">
        <f t="shared" si="21"/>
        <v>0</v>
      </c>
      <c r="Q119" s="201">
        <v>2.1000000000000001E-4</v>
      </c>
      <c r="R119" s="201">
        <f t="shared" si="22"/>
        <v>4.2000000000000002E-4</v>
      </c>
      <c r="S119" s="201">
        <v>0</v>
      </c>
      <c r="T119" s="202">
        <f t="shared" si="23"/>
        <v>0</v>
      </c>
      <c r="AR119" s="24" t="s">
        <v>242</v>
      </c>
      <c r="AT119" s="24" t="s">
        <v>146</v>
      </c>
      <c r="AU119" s="24" t="s">
        <v>152</v>
      </c>
      <c r="AY119" s="24" t="s">
        <v>144</v>
      </c>
      <c r="BE119" s="203">
        <f t="shared" si="24"/>
        <v>0</v>
      </c>
      <c r="BF119" s="203">
        <f t="shared" si="25"/>
        <v>0</v>
      </c>
      <c r="BG119" s="203">
        <f t="shared" si="26"/>
        <v>0</v>
      </c>
      <c r="BH119" s="203">
        <f t="shared" si="27"/>
        <v>0</v>
      </c>
      <c r="BI119" s="203">
        <f t="shared" si="28"/>
        <v>0</v>
      </c>
      <c r="BJ119" s="24" t="s">
        <v>152</v>
      </c>
      <c r="BK119" s="203">
        <f t="shared" si="29"/>
        <v>0</v>
      </c>
      <c r="BL119" s="24" t="s">
        <v>242</v>
      </c>
      <c r="BM119" s="24" t="s">
        <v>1894</v>
      </c>
    </row>
    <row r="120" spans="2:65" s="1" customFormat="1" ht="38.25" customHeight="1">
      <c r="B120" s="41"/>
      <c r="C120" s="192" t="s">
        <v>331</v>
      </c>
      <c r="D120" s="192" t="s">
        <v>146</v>
      </c>
      <c r="E120" s="193" t="s">
        <v>1895</v>
      </c>
      <c r="F120" s="194" t="s">
        <v>1896</v>
      </c>
      <c r="G120" s="195" t="s">
        <v>1823</v>
      </c>
      <c r="H120" s="265"/>
      <c r="I120" s="197"/>
      <c r="J120" s="198">
        <f t="shared" si="20"/>
        <v>0</v>
      </c>
      <c r="K120" s="194" t="s">
        <v>150</v>
      </c>
      <c r="L120" s="61"/>
      <c r="M120" s="199" t="s">
        <v>21</v>
      </c>
      <c r="N120" s="200" t="s">
        <v>44</v>
      </c>
      <c r="O120" s="42"/>
      <c r="P120" s="201">
        <f t="shared" si="21"/>
        <v>0</v>
      </c>
      <c r="Q120" s="201">
        <v>0</v>
      </c>
      <c r="R120" s="201">
        <f t="shared" si="22"/>
        <v>0</v>
      </c>
      <c r="S120" s="201">
        <v>0</v>
      </c>
      <c r="T120" s="202">
        <f t="shared" si="23"/>
        <v>0</v>
      </c>
      <c r="AR120" s="24" t="s">
        <v>242</v>
      </c>
      <c r="AT120" s="24" t="s">
        <v>146</v>
      </c>
      <c r="AU120" s="24" t="s">
        <v>152</v>
      </c>
      <c r="AY120" s="24" t="s">
        <v>144</v>
      </c>
      <c r="BE120" s="203">
        <f t="shared" si="24"/>
        <v>0</v>
      </c>
      <c r="BF120" s="203">
        <f t="shared" si="25"/>
        <v>0</v>
      </c>
      <c r="BG120" s="203">
        <f t="shared" si="26"/>
        <v>0</v>
      </c>
      <c r="BH120" s="203">
        <f t="shared" si="27"/>
        <v>0</v>
      </c>
      <c r="BI120" s="203">
        <f t="shared" si="28"/>
        <v>0</v>
      </c>
      <c r="BJ120" s="24" t="s">
        <v>152</v>
      </c>
      <c r="BK120" s="203">
        <f t="shared" si="29"/>
        <v>0</v>
      </c>
      <c r="BL120" s="24" t="s">
        <v>242</v>
      </c>
      <c r="BM120" s="24" t="s">
        <v>1897</v>
      </c>
    </row>
    <row r="121" spans="2:65" s="1" customFormat="1" ht="189">
      <c r="B121" s="41"/>
      <c r="C121" s="63"/>
      <c r="D121" s="204" t="s">
        <v>154</v>
      </c>
      <c r="E121" s="63"/>
      <c r="F121" s="205" t="s">
        <v>1190</v>
      </c>
      <c r="G121" s="63"/>
      <c r="H121" s="63"/>
      <c r="I121" s="163"/>
      <c r="J121" s="63"/>
      <c r="K121" s="63"/>
      <c r="L121" s="61"/>
      <c r="M121" s="206"/>
      <c r="N121" s="42"/>
      <c r="O121" s="42"/>
      <c r="P121" s="42"/>
      <c r="Q121" s="42"/>
      <c r="R121" s="42"/>
      <c r="S121" s="42"/>
      <c r="T121" s="78"/>
      <c r="AT121" s="24" t="s">
        <v>154</v>
      </c>
      <c r="AU121" s="24" t="s">
        <v>152</v>
      </c>
    </row>
    <row r="122" spans="2:65" s="10" customFormat="1" ht="29.85" customHeight="1">
      <c r="B122" s="176"/>
      <c r="C122" s="177"/>
      <c r="D122" s="178" t="s">
        <v>71</v>
      </c>
      <c r="E122" s="190" t="s">
        <v>1898</v>
      </c>
      <c r="F122" s="190" t="s">
        <v>1899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SUM(P123:P132)</f>
        <v>0</v>
      </c>
      <c r="Q122" s="184"/>
      <c r="R122" s="185">
        <f>SUM(R123:R132)</f>
        <v>0.30836534000000004</v>
      </c>
      <c r="S122" s="184"/>
      <c r="T122" s="186">
        <f>SUM(T123:T132)</f>
        <v>0</v>
      </c>
      <c r="AR122" s="187" t="s">
        <v>152</v>
      </c>
      <c r="AT122" s="188" t="s">
        <v>71</v>
      </c>
      <c r="AU122" s="188" t="s">
        <v>80</v>
      </c>
      <c r="AY122" s="187" t="s">
        <v>144</v>
      </c>
      <c r="BK122" s="189">
        <f>SUM(BK123:BK132)</f>
        <v>0</v>
      </c>
    </row>
    <row r="123" spans="2:65" s="1" customFormat="1" ht="25.5" customHeight="1">
      <c r="B123" s="41"/>
      <c r="C123" s="192" t="s">
        <v>338</v>
      </c>
      <c r="D123" s="192" t="s">
        <v>146</v>
      </c>
      <c r="E123" s="193" t="s">
        <v>1900</v>
      </c>
      <c r="F123" s="194" t="s">
        <v>1901</v>
      </c>
      <c r="G123" s="195" t="s">
        <v>149</v>
      </c>
      <c r="H123" s="196">
        <v>4</v>
      </c>
      <c r="I123" s="197"/>
      <c r="J123" s="198">
        <f t="shared" ref="J123:J131" si="30">ROUND(I123*H123,2)</f>
        <v>0</v>
      </c>
      <c r="K123" s="194" t="s">
        <v>150</v>
      </c>
      <c r="L123" s="61"/>
      <c r="M123" s="199" t="s">
        <v>21</v>
      </c>
      <c r="N123" s="200" t="s">
        <v>44</v>
      </c>
      <c r="O123" s="42"/>
      <c r="P123" s="201">
        <f t="shared" ref="P123:P131" si="31">O123*H123</f>
        <v>0</v>
      </c>
      <c r="Q123" s="201">
        <v>0</v>
      </c>
      <c r="R123" s="201">
        <f t="shared" ref="R123:R131" si="32">Q123*H123</f>
        <v>0</v>
      </c>
      <c r="S123" s="201">
        <v>0</v>
      </c>
      <c r="T123" s="202">
        <f t="shared" ref="T123:T131" si="33">S123*H123</f>
        <v>0</v>
      </c>
      <c r="AR123" s="24" t="s">
        <v>242</v>
      </c>
      <c r="AT123" s="24" t="s">
        <v>146</v>
      </c>
      <c r="AU123" s="24" t="s">
        <v>152</v>
      </c>
      <c r="AY123" s="24" t="s">
        <v>144</v>
      </c>
      <c r="BE123" s="203">
        <f t="shared" ref="BE123:BE131" si="34">IF(N123="základní",J123,0)</f>
        <v>0</v>
      </c>
      <c r="BF123" s="203">
        <f t="shared" ref="BF123:BF131" si="35">IF(N123="snížená",J123,0)</f>
        <v>0</v>
      </c>
      <c r="BG123" s="203">
        <f t="shared" ref="BG123:BG131" si="36">IF(N123="zákl. přenesená",J123,0)</f>
        <v>0</v>
      </c>
      <c r="BH123" s="203">
        <f t="shared" ref="BH123:BH131" si="37">IF(N123="sníž. přenesená",J123,0)</f>
        <v>0</v>
      </c>
      <c r="BI123" s="203">
        <f t="shared" ref="BI123:BI131" si="38">IF(N123="nulová",J123,0)</f>
        <v>0</v>
      </c>
      <c r="BJ123" s="24" t="s">
        <v>152</v>
      </c>
      <c r="BK123" s="203">
        <f t="shared" ref="BK123:BK131" si="39">ROUND(I123*H123,2)</f>
        <v>0</v>
      </c>
      <c r="BL123" s="24" t="s">
        <v>242</v>
      </c>
      <c r="BM123" s="24" t="s">
        <v>1902</v>
      </c>
    </row>
    <row r="124" spans="2:65" s="1" customFormat="1" ht="16.5" customHeight="1">
      <c r="B124" s="41"/>
      <c r="C124" s="192" t="s">
        <v>343</v>
      </c>
      <c r="D124" s="192" t="s">
        <v>146</v>
      </c>
      <c r="E124" s="193" t="s">
        <v>1903</v>
      </c>
      <c r="F124" s="194" t="s">
        <v>1904</v>
      </c>
      <c r="G124" s="195" t="s">
        <v>1905</v>
      </c>
      <c r="H124" s="196">
        <v>1</v>
      </c>
      <c r="I124" s="197"/>
      <c r="J124" s="198">
        <f t="shared" si="30"/>
        <v>0</v>
      </c>
      <c r="K124" s="194" t="s">
        <v>21</v>
      </c>
      <c r="L124" s="61"/>
      <c r="M124" s="199" t="s">
        <v>21</v>
      </c>
      <c r="N124" s="200" t="s">
        <v>44</v>
      </c>
      <c r="O124" s="42"/>
      <c r="P124" s="201">
        <f t="shared" si="31"/>
        <v>0</v>
      </c>
      <c r="Q124" s="201">
        <v>2.5190000000000001E-2</v>
      </c>
      <c r="R124" s="201">
        <f t="shared" si="32"/>
        <v>2.5190000000000001E-2</v>
      </c>
      <c r="S124" s="201">
        <v>0</v>
      </c>
      <c r="T124" s="202">
        <f t="shared" si="33"/>
        <v>0</v>
      </c>
      <c r="AR124" s="24" t="s">
        <v>242</v>
      </c>
      <c r="AT124" s="24" t="s">
        <v>146</v>
      </c>
      <c r="AU124" s="24" t="s">
        <v>152</v>
      </c>
      <c r="AY124" s="24" t="s">
        <v>144</v>
      </c>
      <c r="BE124" s="203">
        <f t="shared" si="34"/>
        <v>0</v>
      </c>
      <c r="BF124" s="203">
        <f t="shared" si="35"/>
        <v>0</v>
      </c>
      <c r="BG124" s="203">
        <f t="shared" si="36"/>
        <v>0</v>
      </c>
      <c r="BH124" s="203">
        <f t="shared" si="37"/>
        <v>0</v>
      </c>
      <c r="BI124" s="203">
        <f t="shared" si="38"/>
        <v>0</v>
      </c>
      <c r="BJ124" s="24" t="s">
        <v>152</v>
      </c>
      <c r="BK124" s="203">
        <f t="shared" si="39"/>
        <v>0</v>
      </c>
      <c r="BL124" s="24" t="s">
        <v>242</v>
      </c>
      <c r="BM124" s="24" t="s">
        <v>1906</v>
      </c>
    </row>
    <row r="125" spans="2:65" s="1" customFormat="1" ht="16.5" customHeight="1">
      <c r="B125" s="41"/>
      <c r="C125" s="192" t="s">
        <v>350</v>
      </c>
      <c r="D125" s="192" t="s">
        <v>146</v>
      </c>
      <c r="E125" s="193" t="s">
        <v>1907</v>
      </c>
      <c r="F125" s="194" t="s">
        <v>1908</v>
      </c>
      <c r="G125" s="195" t="s">
        <v>163</v>
      </c>
      <c r="H125" s="196">
        <v>2.5960000000000001</v>
      </c>
      <c r="I125" s="197"/>
      <c r="J125" s="198">
        <f t="shared" si="30"/>
        <v>0</v>
      </c>
      <c r="K125" s="194" t="s">
        <v>21</v>
      </c>
      <c r="L125" s="61"/>
      <c r="M125" s="199" t="s">
        <v>21</v>
      </c>
      <c r="N125" s="200" t="s">
        <v>44</v>
      </c>
      <c r="O125" s="42"/>
      <c r="P125" s="201">
        <f t="shared" si="31"/>
        <v>0</v>
      </c>
      <c r="Q125" s="201">
        <v>2.5510000000000001E-2</v>
      </c>
      <c r="R125" s="201">
        <f t="shared" si="32"/>
        <v>6.6223960000000012E-2</v>
      </c>
      <c r="S125" s="201">
        <v>0</v>
      </c>
      <c r="T125" s="202">
        <f t="shared" si="33"/>
        <v>0</v>
      </c>
      <c r="AR125" s="24" t="s">
        <v>242</v>
      </c>
      <c r="AT125" s="24" t="s">
        <v>146</v>
      </c>
      <c r="AU125" s="24" t="s">
        <v>152</v>
      </c>
      <c r="AY125" s="24" t="s">
        <v>144</v>
      </c>
      <c r="BE125" s="203">
        <f t="shared" si="34"/>
        <v>0</v>
      </c>
      <c r="BF125" s="203">
        <f t="shared" si="35"/>
        <v>0</v>
      </c>
      <c r="BG125" s="203">
        <f t="shared" si="36"/>
        <v>0</v>
      </c>
      <c r="BH125" s="203">
        <f t="shared" si="37"/>
        <v>0</v>
      </c>
      <c r="BI125" s="203">
        <f t="shared" si="38"/>
        <v>0</v>
      </c>
      <c r="BJ125" s="24" t="s">
        <v>152</v>
      </c>
      <c r="BK125" s="203">
        <f t="shared" si="39"/>
        <v>0</v>
      </c>
      <c r="BL125" s="24" t="s">
        <v>242</v>
      </c>
      <c r="BM125" s="24" t="s">
        <v>1909</v>
      </c>
    </row>
    <row r="126" spans="2:65" s="1" customFormat="1" ht="16.5" customHeight="1">
      <c r="B126" s="41"/>
      <c r="C126" s="192" t="s">
        <v>365</v>
      </c>
      <c r="D126" s="192" t="s">
        <v>146</v>
      </c>
      <c r="E126" s="193" t="s">
        <v>1910</v>
      </c>
      <c r="F126" s="194" t="s">
        <v>1911</v>
      </c>
      <c r="G126" s="195" t="s">
        <v>163</v>
      </c>
      <c r="H126" s="196">
        <v>2.6880000000000002</v>
      </c>
      <c r="I126" s="197"/>
      <c r="J126" s="198">
        <f t="shared" si="30"/>
        <v>0</v>
      </c>
      <c r="K126" s="194" t="s">
        <v>21</v>
      </c>
      <c r="L126" s="61"/>
      <c r="M126" s="199" t="s">
        <v>21</v>
      </c>
      <c r="N126" s="200" t="s">
        <v>44</v>
      </c>
      <c r="O126" s="42"/>
      <c r="P126" s="201">
        <f t="shared" si="31"/>
        <v>0</v>
      </c>
      <c r="Q126" s="201">
        <v>2.5510000000000001E-2</v>
      </c>
      <c r="R126" s="201">
        <f t="shared" si="32"/>
        <v>6.8570880000000015E-2</v>
      </c>
      <c r="S126" s="201">
        <v>0</v>
      </c>
      <c r="T126" s="202">
        <f t="shared" si="33"/>
        <v>0</v>
      </c>
      <c r="AR126" s="24" t="s">
        <v>242</v>
      </c>
      <c r="AT126" s="24" t="s">
        <v>146</v>
      </c>
      <c r="AU126" s="24" t="s">
        <v>152</v>
      </c>
      <c r="AY126" s="24" t="s">
        <v>144</v>
      </c>
      <c r="BE126" s="203">
        <f t="shared" si="34"/>
        <v>0</v>
      </c>
      <c r="BF126" s="203">
        <f t="shared" si="35"/>
        <v>0</v>
      </c>
      <c r="BG126" s="203">
        <f t="shared" si="36"/>
        <v>0</v>
      </c>
      <c r="BH126" s="203">
        <f t="shared" si="37"/>
        <v>0</v>
      </c>
      <c r="BI126" s="203">
        <f t="shared" si="38"/>
        <v>0</v>
      </c>
      <c r="BJ126" s="24" t="s">
        <v>152</v>
      </c>
      <c r="BK126" s="203">
        <f t="shared" si="39"/>
        <v>0</v>
      </c>
      <c r="BL126" s="24" t="s">
        <v>242</v>
      </c>
      <c r="BM126" s="24" t="s">
        <v>1912</v>
      </c>
    </row>
    <row r="127" spans="2:65" s="1" customFormat="1" ht="16.5" customHeight="1">
      <c r="B127" s="41"/>
      <c r="C127" s="192" t="s">
        <v>379</v>
      </c>
      <c r="D127" s="192" t="s">
        <v>146</v>
      </c>
      <c r="E127" s="193" t="s">
        <v>1913</v>
      </c>
      <c r="F127" s="194" t="s">
        <v>1914</v>
      </c>
      <c r="G127" s="195" t="s">
        <v>163</v>
      </c>
      <c r="H127" s="196">
        <v>1.55</v>
      </c>
      <c r="I127" s="197"/>
      <c r="J127" s="198">
        <f t="shared" si="30"/>
        <v>0</v>
      </c>
      <c r="K127" s="194" t="s">
        <v>21</v>
      </c>
      <c r="L127" s="61"/>
      <c r="M127" s="199" t="s">
        <v>21</v>
      </c>
      <c r="N127" s="200" t="s">
        <v>44</v>
      </c>
      <c r="O127" s="42"/>
      <c r="P127" s="201">
        <f t="shared" si="31"/>
        <v>0</v>
      </c>
      <c r="Q127" s="201">
        <v>2.5510000000000001E-2</v>
      </c>
      <c r="R127" s="201">
        <f t="shared" si="32"/>
        <v>3.9540500000000006E-2</v>
      </c>
      <c r="S127" s="201">
        <v>0</v>
      </c>
      <c r="T127" s="202">
        <f t="shared" si="33"/>
        <v>0</v>
      </c>
      <c r="AR127" s="24" t="s">
        <v>242</v>
      </c>
      <c r="AT127" s="24" t="s">
        <v>146</v>
      </c>
      <c r="AU127" s="24" t="s">
        <v>152</v>
      </c>
      <c r="AY127" s="24" t="s">
        <v>144</v>
      </c>
      <c r="BE127" s="203">
        <f t="shared" si="34"/>
        <v>0</v>
      </c>
      <c r="BF127" s="203">
        <f t="shared" si="35"/>
        <v>0</v>
      </c>
      <c r="BG127" s="203">
        <f t="shared" si="36"/>
        <v>0</v>
      </c>
      <c r="BH127" s="203">
        <f t="shared" si="37"/>
        <v>0</v>
      </c>
      <c r="BI127" s="203">
        <f t="shared" si="38"/>
        <v>0</v>
      </c>
      <c r="BJ127" s="24" t="s">
        <v>152</v>
      </c>
      <c r="BK127" s="203">
        <f t="shared" si="39"/>
        <v>0</v>
      </c>
      <c r="BL127" s="24" t="s">
        <v>242</v>
      </c>
      <c r="BM127" s="24" t="s">
        <v>1915</v>
      </c>
    </row>
    <row r="128" spans="2:65" s="1" customFormat="1" ht="16.5" customHeight="1">
      <c r="B128" s="41"/>
      <c r="C128" s="192" t="s">
        <v>386</v>
      </c>
      <c r="D128" s="192" t="s">
        <v>146</v>
      </c>
      <c r="E128" s="193" t="s">
        <v>1916</v>
      </c>
      <c r="F128" s="194" t="s">
        <v>1917</v>
      </c>
      <c r="G128" s="195" t="s">
        <v>149</v>
      </c>
      <c r="H128" s="196">
        <v>4</v>
      </c>
      <c r="I128" s="197"/>
      <c r="J128" s="198">
        <f t="shared" si="30"/>
        <v>0</v>
      </c>
      <c r="K128" s="194" t="s">
        <v>21</v>
      </c>
      <c r="L128" s="61"/>
      <c r="M128" s="199" t="s">
        <v>21</v>
      </c>
      <c r="N128" s="200" t="s">
        <v>44</v>
      </c>
      <c r="O128" s="42"/>
      <c r="P128" s="201">
        <f t="shared" si="31"/>
        <v>0</v>
      </c>
      <c r="Q128" s="201">
        <v>2.7210000000000002E-2</v>
      </c>
      <c r="R128" s="201">
        <f t="shared" si="32"/>
        <v>0.10884000000000001</v>
      </c>
      <c r="S128" s="201">
        <v>0</v>
      </c>
      <c r="T128" s="202">
        <f t="shared" si="33"/>
        <v>0</v>
      </c>
      <c r="AR128" s="24" t="s">
        <v>242</v>
      </c>
      <c r="AT128" s="24" t="s">
        <v>146</v>
      </c>
      <c r="AU128" s="24" t="s">
        <v>152</v>
      </c>
      <c r="AY128" s="24" t="s">
        <v>144</v>
      </c>
      <c r="BE128" s="203">
        <f t="shared" si="34"/>
        <v>0</v>
      </c>
      <c r="BF128" s="203">
        <f t="shared" si="35"/>
        <v>0</v>
      </c>
      <c r="BG128" s="203">
        <f t="shared" si="36"/>
        <v>0</v>
      </c>
      <c r="BH128" s="203">
        <f t="shared" si="37"/>
        <v>0</v>
      </c>
      <c r="BI128" s="203">
        <f t="shared" si="38"/>
        <v>0</v>
      </c>
      <c r="BJ128" s="24" t="s">
        <v>152</v>
      </c>
      <c r="BK128" s="203">
        <f t="shared" si="39"/>
        <v>0</v>
      </c>
      <c r="BL128" s="24" t="s">
        <v>242</v>
      </c>
      <c r="BM128" s="24" t="s">
        <v>1918</v>
      </c>
    </row>
    <row r="129" spans="2:65" s="1" customFormat="1" ht="16.5" customHeight="1">
      <c r="B129" s="41"/>
      <c r="C129" s="192" t="s">
        <v>390</v>
      </c>
      <c r="D129" s="192" t="s">
        <v>146</v>
      </c>
      <c r="E129" s="193" t="s">
        <v>1919</v>
      </c>
      <c r="F129" s="194" t="s">
        <v>1920</v>
      </c>
      <c r="G129" s="195" t="s">
        <v>149</v>
      </c>
      <c r="H129" s="196">
        <v>4</v>
      </c>
      <c r="I129" s="197"/>
      <c r="J129" s="198">
        <f t="shared" si="30"/>
        <v>0</v>
      </c>
      <c r="K129" s="194" t="s">
        <v>21</v>
      </c>
      <c r="L129" s="61"/>
      <c r="M129" s="199" t="s">
        <v>21</v>
      </c>
      <c r="N129" s="200" t="s">
        <v>44</v>
      </c>
      <c r="O129" s="42"/>
      <c r="P129" s="201">
        <f t="shared" si="31"/>
        <v>0</v>
      </c>
      <c r="Q129" s="201">
        <v>0</v>
      </c>
      <c r="R129" s="201">
        <f t="shared" si="32"/>
        <v>0</v>
      </c>
      <c r="S129" s="201">
        <v>0</v>
      </c>
      <c r="T129" s="202">
        <f t="shared" si="33"/>
        <v>0</v>
      </c>
      <c r="AR129" s="24" t="s">
        <v>242</v>
      </c>
      <c r="AT129" s="24" t="s">
        <v>146</v>
      </c>
      <c r="AU129" s="24" t="s">
        <v>152</v>
      </c>
      <c r="AY129" s="24" t="s">
        <v>144</v>
      </c>
      <c r="BE129" s="203">
        <f t="shared" si="34"/>
        <v>0</v>
      </c>
      <c r="BF129" s="203">
        <f t="shared" si="35"/>
        <v>0</v>
      </c>
      <c r="BG129" s="203">
        <f t="shared" si="36"/>
        <v>0</v>
      </c>
      <c r="BH129" s="203">
        <f t="shared" si="37"/>
        <v>0</v>
      </c>
      <c r="BI129" s="203">
        <f t="shared" si="38"/>
        <v>0</v>
      </c>
      <c r="BJ129" s="24" t="s">
        <v>152</v>
      </c>
      <c r="BK129" s="203">
        <f t="shared" si="39"/>
        <v>0</v>
      </c>
      <c r="BL129" s="24" t="s">
        <v>242</v>
      </c>
      <c r="BM129" s="24" t="s">
        <v>1921</v>
      </c>
    </row>
    <row r="130" spans="2:65" s="1" customFormat="1" ht="16.5" customHeight="1">
      <c r="B130" s="41"/>
      <c r="C130" s="192" t="s">
        <v>394</v>
      </c>
      <c r="D130" s="192" t="s">
        <v>146</v>
      </c>
      <c r="E130" s="193" t="s">
        <v>1922</v>
      </c>
      <c r="F130" s="194" t="s">
        <v>1923</v>
      </c>
      <c r="G130" s="195" t="s">
        <v>163</v>
      </c>
      <c r="H130" s="196">
        <v>6.4390000000000001</v>
      </c>
      <c r="I130" s="197"/>
      <c r="J130" s="198">
        <f t="shared" si="30"/>
        <v>0</v>
      </c>
      <c r="K130" s="194" t="s">
        <v>150</v>
      </c>
      <c r="L130" s="61"/>
      <c r="M130" s="199" t="s">
        <v>21</v>
      </c>
      <c r="N130" s="200" t="s">
        <v>44</v>
      </c>
      <c r="O130" s="42"/>
      <c r="P130" s="201">
        <f t="shared" si="31"/>
        <v>0</v>
      </c>
      <c r="Q130" s="201">
        <v>0</v>
      </c>
      <c r="R130" s="201">
        <f t="shared" si="32"/>
        <v>0</v>
      </c>
      <c r="S130" s="201">
        <v>0</v>
      </c>
      <c r="T130" s="202">
        <f t="shared" si="33"/>
        <v>0</v>
      </c>
      <c r="AR130" s="24" t="s">
        <v>242</v>
      </c>
      <c r="AT130" s="24" t="s">
        <v>146</v>
      </c>
      <c r="AU130" s="24" t="s">
        <v>152</v>
      </c>
      <c r="AY130" s="24" t="s">
        <v>144</v>
      </c>
      <c r="BE130" s="203">
        <f t="shared" si="34"/>
        <v>0</v>
      </c>
      <c r="BF130" s="203">
        <f t="shared" si="35"/>
        <v>0</v>
      </c>
      <c r="BG130" s="203">
        <f t="shared" si="36"/>
        <v>0</v>
      </c>
      <c r="BH130" s="203">
        <f t="shared" si="37"/>
        <v>0</v>
      </c>
      <c r="BI130" s="203">
        <f t="shared" si="38"/>
        <v>0</v>
      </c>
      <c r="BJ130" s="24" t="s">
        <v>152</v>
      </c>
      <c r="BK130" s="203">
        <f t="shared" si="39"/>
        <v>0</v>
      </c>
      <c r="BL130" s="24" t="s">
        <v>242</v>
      </c>
      <c r="BM130" s="24" t="s">
        <v>1924</v>
      </c>
    </row>
    <row r="131" spans="2:65" s="1" customFormat="1" ht="38.25" customHeight="1">
      <c r="B131" s="41"/>
      <c r="C131" s="192" t="s">
        <v>398</v>
      </c>
      <c r="D131" s="192" t="s">
        <v>146</v>
      </c>
      <c r="E131" s="193" t="s">
        <v>1925</v>
      </c>
      <c r="F131" s="194" t="s">
        <v>1926</v>
      </c>
      <c r="G131" s="195" t="s">
        <v>1823</v>
      </c>
      <c r="H131" s="265"/>
      <c r="I131" s="197"/>
      <c r="J131" s="198">
        <f t="shared" si="30"/>
        <v>0</v>
      </c>
      <c r="K131" s="194" t="s">
        <v>150</v>
      </c>
      <c r="L131" s="61"/>
      <c r="M131" s="199" t="s">
        <v>21</v>
      </c>
      <c r="N131" s="200" t="s">
        <v>44</v>
      </c>
      <c r="O131" s="42"/>
      <c r="P131" s="201">
        <f t="shared" si="31"/>
        <v>0</v>
      </c>
      <c r="Q131" s="201">
        <v>0</v>
      </c>
      <c r="R131" s="201">
        <f t="shared" si="32"/>
        <v>0</v>
      </c>
      <c r="S131" s="201">
        <v>0</v>
      </c>
      <c r="T131" s="202">
        <f t="shared" si="33"/>
        <v>0</v>
      </c>
      <c r="AR131" s="24" t="s">
        <v>242</v>
      </c>
      <c r="AT131" s="24" t="s">
        <v>146</v>
      </c>
      <c r="AU131" s="24" t="s">
        <v>152</v>
      </c>
      <c r="AY131" s="24" t="s">
        <v>144</v>
      </c>
      <c r="BE131" s="203">
        <f t="shared" si="34"/>
        <v>0</v>
      </c>
      <c r="BF131" s="203">
        <f t="shared" si="35"/>
        <v>0</v>
      </c>
      <c r="BG131" s="203">
        <f t="shared" si="36"/>
        <v>0</v>
      </c>
      <c r="BH131" s="203">
        <f t="shared" si="37"/>
        <v>0</v>
      </c>
      <c r="BI131" s="203">
        <f t="shared" si="38"/>
        <v>0</v>
      </c>
      <c r="BJ131" s="24" t="s">
        <v>152</v>
      </c>
      <c r="BK131" s="203">
        <f t="shared" si="39"/>
        <v>0</v>
      </c>
      <c r="BL131" s="24" t="s">
        <v>242</v>
      </c>
      <c r="BM131" s="24" t="s">
        <v>1927</v>
      </c>
    </row>
    <row r="132" spans="2:65" s="1" customFormat="1" ht="189">
      <c r="B132" s="41"/>
      <c r="C132" s="63"/>
      <c r="D132" s="204" t="s">
        <v>154</v>
      </c>
      <c r="E132" s="63"/>
      <c r="F132" s="205" t="s">
        <v>1928</v>
      </c>
      <c r="G132" s="63"/>
      <c r="H132" s="63"/>
      <c r="I132" s="163"/>
      <c r="J132" s="63"/>
      <c r="K132" s="63"/>
      <c r="L132" s="61"/>
      <c r="M132" s="206"/>
      <c r="N132" s="42"/>
      <c r="O132" s="42"/>
      <c r="P132" s="42"/>
      <c r="Q132" s="42"/>
      <c r="R132" s="42"/>
      <c r="S132" s="42"/>
      <c r="T132" s="78"/>
      <c r="AT132" s="24" t="s">
        <v>154</v>
      </c>
      <c r="AU132" s="24" t="s">
        <v>152</v>
      </c>
    </row>
    <row r="133" spans="2:65" s="10" customFormat="1" ht="29.85" customHeight="1">
      <c r="B133" s="176"/>
      <c r="C133" s="177"/>
      <c r="D133" s="178" t="s">
        <v>71</v>
      </c>
      <c r="E133" s="190" t="s">
        <v>1366</v>
      </c>
      <c r="F133" s="190" t="s">
        <v>1367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SUM(P134:P138)</f>
        <v>0</v>
      </c>
      <c r="Q133" s="184"/>
      <c r="R133" s="185">
        <f>SUM(R134:R138)</f>
        <v>2.5600000000000002E-3</v>
      </c>
      <c r="S133" s="184"/>
      <c r="T133" s="186">
        <f>SUM(T134:T138)</f>
        <v>0</v>
      </c>
      <c r="AR133" s="187" t="s">
        <v>152</v>
      </c>
      <c r="AT133" s="188" t="s">
        <v>71</v>
      </c>
      <c r="AU133" s="188" t="s">
        <v>80</v>
      </c>
      <c r="AY133" s="187" t="s">
        <v>144</v>
      </c>
      <c r="BK133" s="189">
        <f>SUM(BK134:BK138)</f>
        <v>0</v>
      </c>
    </row>
    <row r="134" spans="2:65" s="1" customFormat="1" ht="16.5" customHeight="1">
      <c r="B134" s="41"/>
      <c r="C134" s="192" t="s">
        <v>402</v>
      </c>
      <c r="D134" s="192" t="s">
        <v>146</v>
      </c>
      <c r="E134" s="193" t="s">
        <v>1929</v>
      </c>
      <c r="F134" s="194" t="s">
        <v>1930</v>
      </c>
      <c r="G134" s="195" t="s">
        <v>1931</v>
      </c>
      <c r="H134" s="196">
        <v>31</v>
      </c>
      <c r="I134" s="197"/>
      <c r="J134" s="198">
        <f>ROUND(I134*H134,2)</f>
        <v>0</v>
      </c>
      <c r="K134" s="194" t="s">
        <v>21</v>
      </c>
      <c r="L134" s="61"/>
      <c r="M134" s="199" t="s">
        <v>21</v>
      </c>
      <c r="N134" s="200" t="s">
        <v>44</v>
      </c>
      <c r="O134" s="42"/>
      <c r="P134" s="201">
        <f>O134*H134</f>
        <v>0</v>
      </c>
      <c r="Q134" s="201">
        <v>2.0000000000000002E-5</v>
      </c>
      <c r="R134" s="201">
        <f>Q134*H134</f>
        <v>6.2E-4</v>
      </c>
      <c r="S134" s="201">
        <v>0</v>
      </c>
      <c r="T134" s="202">
        <f>S134*H134</f>
        <v>0</v>
      </c>
      <c r="AR134" s="24" t="s">
        <v>242</v>
      </c>
      <c r="AT134" s="24" t="s">
        <v>146</v>
      </c>
      <c r="AU134" s="24" t="s">
        <v>152</v>
      </c>
      <c r="AY134" s="24" t="s">
        <v>144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24" t="s">
        <v>152</v>
      </c>
      <c r="BK134" s="203">
        <f>ROUND(I134*H134,2)</f>
        <v>0</v>
      </c>
      <c r="BL134" s="24" t="s">
        <v>242</v>
      </c>
      <c r="BM134" s="24" t="s">
        <v>1932</v>
      </c>
    </row>
    <row r="135" spans="2:65" s="1" customFormat="1" ht="16.5" customHeight="1">
      <c r="B135" s="41"/>
      <c r="C135" s="192" t="s">
        <v>406</v>
      </c>
      <c r="D135" s="192" t="s">
        <v>146</v>
      </c>
      <c r="E135" s="193" t="s">
        <v>1933</v>
      </c>
      <c r="F135" s="194" t="s">
        <v>1934</v>
      </c>
      <c r="G135" s="195" t="s">
        <v>149</v>
      </c>
      <c r="H135" s="196">
        <v>8</v>
      </c>
      <c r="I135" s="197"/>
      <c r="J135" s="198">
        <f>ROUND(I135*H135,2)</f>
        <v>0</v>
      </c>
      <c r="K135" s="194" t="s">
        <v>21</v>
      </c>
      <c r="L135" s="61"/>
      <c r="M135" s="199" t="s">
        <v>21</v>
      </c>
      <c r="N135" s="200" t="s">
        <v>44</v>
      </c>
      <c r="O135" s="42"/>
      <c r="P135" s="201">
        <f>O135*H135</f>
        <v>0</v>
      </c>
      <c r="Q135" s="201">
        <v>2.0000000000000002E-5</v>
      </c>
      <c r="R135" s="201">
        <f>Q135*H135</f>
        <v>1.6000000000000001E-4</v>
      </c>
      <c r="S135" s="201">
        <v>0</v>
      </c>
      <c r="T135" s="202">
        <f>S135*H135</f>
        <v>0</v>
      </c>
      <c r="AR135" s="24" t="s">
        <v>242</v>
      </c>
      <c r="AT135" s="24" t="s">
        <v>146</v>
      </c>
      <c r="AU135" s="24" t="s">
        <v>152</v>
      </c>
      <c r="AY135" s="24" t="s">
        <v>144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24" t="s">
        <v>152</v>
      </c>
      <c r="BK135" s="203">
        <f>ROUND(I135*H135,2)</f>
        <v>0</v>
      </c>
      <c r="BL135" s="24" t="s">
        <v>242</v>
      </c>
      <c r="BM135" s="24" t="s">
        <v>1935</v>
      </c>
    </row>
    <row r="136" spans="2:65" s="1" customFormat="1" ht="16.5" customHeight="1">
      <c r="B136" s="41"/>
      <c r="C136" s="192" t="s">
        <v>415</v>
      </c>
      <c r="D136" s="192" t="s">
        <v>146</v>
      </c>
      <c r="E136" s="193" t="s">
        <v>1936</v>
      </c>
      <c r="F136" s="194" t="s">
        <v>1937</v>
      </c>
      <c r="G136" s="195" t="s">
        <v>1931</v>
      </c>
      <c r="H136" s="196">
        <v>31</v>
      </c>
      <c r="I136" s="197"/>
      <c r="J136" s="198">
        <f>ROUND(I136*H136,2)</f>
        <v>0</v>
      </c>
      <c r="K136" s="194" t="s">
        <v>21</v>
      </c>
      <c r="L136" s="61"/>
      <c r="M136" s="199" t="s">
        <v>21</v>
      </c>
      <c r="N136" s="200" t="s">
        <v>44</v>
      </c>
      <c r="O136" s="42"/>
      <c r="P136" s="201">
        <f>O136*H136</f>
        <v>0</v>
      </c>
      <c r="Q136" s="201">
        <v>2.0000000000000002E-5</v>
      </c>
      <c r="R136" s="201">
        <f>Q136*H136</f>
        <v>6.2E-4</v>
      </c>
      <c r="S136" s="201">
        <v>0</v>
      </c>
      <c r="T136" s="202">
        <f>S136*H136</f>
        <v>0</v>
      </c>
      <c r="AR136" s="24" t="s">
        <v>242</v>
      </c>
      <c r="AT136" s="24" t="s">
        <v>146</v>
      </c>
      <c r="AU136" s="24" t="s">
        <v>152</v>
      </c>
      <c r="AY136" s="24" t="s">
        <v>144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24" t="s">
        <v>152</v>
      </c>
      <c r="BK136" s="203">
        <f>ROUND(I136*H136,2)</f>
        <v>0</v>
      </c>
      <c r="BL136" s="24" t="s">
        <v>242</v>
      </c>
      <c r="BM136" s="24" t="s">
        <v>1938</v>
      </c>
    </row>
    <row r="137" spans="2:65" s="1" customFormat="1" ht="16.5" customHeight="1">
      <c r="B137" s="41"/>
      <c r="C137" s="192" t="s">
        <v>419</v>
      </c>
      <c r="D137" s="192" t="s">
        <v>146</v>
      </c>
      <c r="E137" s="193" t="s">
        <v>1939</v>
      </c>
      <c r="F137" s="194" t="s">
        <v>1940</v>
      </c>
      <c r="G137" s="195" t="s">
        <v>1931</v>
      </c>
      <c r="H137" s="196">
        <v>31</v>
      </c>
      <c r="I137" s="197"/>
      <c r="J137" s="198">
        <f>ROUND(I137*H137,2)</f>
        <v>0</v>
      </c>
      <c r="K137" s="194" t="s">
        <v>21</v>
      </c>
      <c r="L137" s="61"/>
      <c r="M137" s="199" t="s">
        <v>21</v>
      </c>
      <c r="N137" s="200" t="s">
        <v>44</v>
      </c>
      <c r="O137" s="42"/>
      <c r="P137" s="201">
        <f>O137*H137</f>
        <v>0</v>
      </c>
      <c r="Q137" s="201">
        <v>2.0000000000000002E-5</v>
      </c>
      <c r="R137" s="201">
        <f>Q137*H137</f>
        <v>6.2E-4</v>
      </c>
      <c r="S137" s="201">
        <v>0</v>
      </c>
      <c r="T137" s="202">
        <f>S137*H137</f>
        <v>0</v>
      </c>
      <c r="AR137" s="24" t="s">
        <v>242</v>
      </c>
      <c r="AT137" s="24" t="s">
        <v>146</v>
      </c>
      <c r="AU137" s="24" t="s">
        <v>152</v>
      </c>
      <c r="AY137" s="24" t="s">
        <v>144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4" t="s">
        <v>152</v>
      </c>
      <c r="BK137" s="203">
        <f>ROUND(I137*H137,2)</f>
        <v>0</v>
      </c>
      <c r="BL137" s="24" t="s">
        <v>242</v>
      </c>
      <c r="BM137" s="24" t="s">
        <v>1941</v>
      </c>
    </row>
    <row r="138" spans="2:65" s="1" customFormat="1" ht="16.5" customHeight="1">
      <c r="B138" s="41"/>
      <c r="C138" s="192" t="s">
        <v>423</v>
      </c>
      <c r="D138" s="192" t="s">
        <v>146</v>
      </c>
      <c r="E138" s="193" t="s">
        <v>1942</v>
      </c>
      <c r="F138" s="194" t="s">
        <v>1943</v>
      </c>
      <c r="G138" s="195" t="s">
        <v>176</v>
      </c>
      <c r="H138" s="196">
        <v>18</v>
      </c>
      <c r="I138" s="197"/>
      <c r="J138" s="198">
        <f>ROUND(I138*H138,2)</f>
        <v>0</v>
      </c>
      <c r="K138" s="194" t="s">
        <v>21</v>
      </c>
      <c r="L138" s="61"/>
      <c r="M138" s="199" t="s">
        <v>21</v>
      </c>
      <c r="N138" s="261" t="s">
        <v>44</v>
      </c>
      <c r="O138" s="262"/>
      <c r="P138" s="263">
        <f>O138*H138</f>
        <v>0</v>
      </c>
      <c r="Q138" s="263">
        <v>3.0000000000000001E-5</v>
      </c>
      <c r="R138" s="263">
        <f>Q138*H138</f>
        <v>5.4000000000000001E-4</v>
      </c>
      <c r="S138" s="263">
        <v>0</v>
      </c>
      <c r="T138" s="264">
        <f>S138*H138</f>
        <v>0</v>
      </c>
      <c r="AR138" s="24" t="s">
        <v>242</v>
      </c>
      <c r="AT138" s="24" t="s">
        <v>146</v>
      </c>
      <c r="AU138" s="24" t="s">
        <v>152</v>
      </c>
      <c r="AY138" s="24" t="s">
        <v>144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4" t="s">
        <v>152</v>
      </c>
      <c r="BK138" s="203">
        <f>ROUND(I138*H138,2)</f>
        <v>0</v>
      </c>
      <c r="BL138" s="24" t="s">
        <v>242</v>
      </c>
      <c r="BM138" s="24" t="s">
        <v>1944</v>
      </c>
    </row>
    <row r="139" spans="2:65" s="1" customFormat="1" ht="6.95" customHeight="1">
      <c r="B139" s="56"/>
      <c r="C139" s="57"/>
      <c r="D139" s="57"/>
      <c r="E139" s="57"/>
      <c r="F139" s="57"/>
      <c r="G139" s="57"/>
      <c r="H139" s="57"/>
      <c r="I139" s="139"/>
      <c r="J139" s="57"/>
      <c r="K139" s="57"/>
      <c r="L139" s="61"/>
    </row>
  </sheetData>
  <sheetProtection algorithmName="SHA-512" hashValue="68ZOHfYKGIDi2UPn6wmxsswlo4w9+vVZB7x53Etx+bP1Dp65Scp6LQU9BVOyH2mJmfyCw99i2csmo5tSS2UbZQ==" saltValue="OO3UiXzCxBMgBku66bnMjyOCJ1uwx5+uMfeMFSMCoeRr61NfEC7KrNtVHYxKU0dt3T9rH44TZe3m9jU5FXycLg==" spinCount="100000" sheet="1" objects="1" scenarios="1" formatColumns="0" formatRows="0" autoFilter="0"/>
  <autoFilter ref="C82:K138" xr:uid="{00000000-0009-0000-0000-000003000000}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300-000000000000}"/>
    <hyperlink ref="G1:H1" location="C54" display="2) Rekapitulace" xr:uid="{00000000-0004-0000-0300-000001000000}"/>
    <hyperlink ref="J1" location="C82" display="3) Soupis prací" xr:uid="{00000000-0004-0000-0300-000002000000}"/>
    <hyperlink ref="L1:V1" location="'Rekapitulace stavby'!C2" display="Rekapitulace stavby" xr:uid="{00000000-0004-0000-03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91</v>
      </c>
      <c r="G1" s="390" t="s">
        <v>92</v>
      </c>
      <c r="H1" s="390"/>
      <c r="I1" s="115"/>
      <c r="J1" s="114" t="s">
        <v>93</v>
      </c>
      <c r="K1" s="113" t="s">
        <v>94</v>
      </c>
      <c r="L1" s="114" t="s">
        <v>95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24" t="s">
        <v>90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80</v>
      </c>
    </row>
    <row r="4" spans="1:70" ht="36.950000000000003" customHeight="1">
      <c r="B4" s="28"/>
      <c r="C4" s="29"/>
      <c r="D4" s="30" t="s">
        <v>96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2" t="str">
        <f>'Rekapitulace stavby'!K6</f>
        <v>Přístavba evakuačního výtahu k pavilonu L1,Domov pro os.se zdrav.postižením,Horní Bříza</v>
      </c>
      <c r="F7" s="383"/>
      <c r="G7" s="383"/>
      <c r="H7" s="383"/>
      <c r="I7" s="117"/>
      <c r="J7" s="29"/>
      <c r="K7" s="31"/>
    </row>
    <row r="8" spans="1:70" s="1" customFormat="1">
      <c r="B8" s="41"/>
      <c r="C8" s="42"/>
      <c r="D8" s="37" t="s">
        <v>97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4" t="s">
        <v>1945</v>
      </c>
      <c r="F9" s="385"/>
      <c r="G9" s="385"/>
      <c r="H9" s="385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13. 4. 2018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71" t="s">
        <v>21</v>
      </c>
      <c r="F24" s="371"/>
      <c r="G24" s="371"/>
      <c r="H24" s="37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ROUND(J81,2)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ROUND(SUM(BE81:BE92), 2)</f>
        <v>0</v>
      </c>
      <c r="G30" s="42"/>
      <c r="H30" s="42"/>
      <c r="I30" s="131">
        <v>0.21</v>
      </c>
      <c r="J30" s="130">
        <f>ROUND(ROUND((SUM(BE81:BE92)),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ROUND(SUM(BF81:BF92), 2)</f>
        <v>0</v>
      </c>
      <c r="G31" s="42"/>
      <c r="H31" s="42"/>
      <c r="I31" s="131">
        <v>0.15</v>
      </c>
      <c r="J31" s="130">
        <f>ROUND(ROUND((SUM(BF81:BF92)),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ROUND(SUM(BG81:BG92),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ROUND(SUM(BH81:BH92),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ROUND(SUM(BI81:BI92),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2" t="str">
        <f>E7</f>
        <v>Přístavba evakuačního výtahu k pavilonu L1,Domov pro os.se zdrav.postižením,Horní Bříza</v>
      </c>
      <c r="F45" s="383"/>
      <c r="G45" s="383"/>
      <c r="H45" s="383"/>
      <c r="I45" s="118"/>
      <c r="J45" s="42"/>
      <c r="K45" s="45"/>
    </row>
    <row r="46" spans="2:11" s="1" customFormat="1" ht="14.45" customHeight="1">
      <c r="B46" s="41"/>
      <c r="C46" s="37" t="s">
        <v>97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4" t="str">
        <f>E9</f>
        <v>HO2404 - VON</v>
      </c>
      <c r="F47" s="385"/>
      <c r="G47" s="385"/>
      <c r="H47" s="385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 xml:space="preserve"> </v>
      </c>
      <c r="G49" s="42"/>
      <c r="H49" s="42"/>
      <c r="I49" s="119" t="s">
        <v>25</v>
      </c>
      <c r="J49" s="120" t="str">
        <f>IF(J12="","",J12)</f>
        <v>13. 4. 2018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Domov pro osoby se zdrav.post. ,Horní Bříza</v>
      </c>
      <c r="G51" s="42"/>
      <c r="H51" s="42"/>
      <c r="I51" s="119" t="s">
        <v>33</v>
      </c>
      <c r="J51" s="371" t="str">
        <f>E21</f>
        <v>Ing.J.Holá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6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100</v>
      </c>
      <c r="D54" s="132"/>
      <c r="E54" s="132"/>
      <c r="F54" s="132"/>
      <c r="G54" s="132"/>
      <c r="H54" s="132"/>
      <c r="I54" s="145"/>
      <c r="J54" s="146" t="s">
        <v>101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102</v>
      </c>
      <c r="D56" s="42"/>
      <c r="E56" s="42"/>
      <c r="F56" s="42"/>
      <c r="G56" s="42"/>
      <c r="H56" s="42"/>
      <c r="I56" s="118"/>
      <c r="J56" s="128">
        <f>J81</f>
        <v>0</v>
      </c>
      <c r="K56" s="45"/>
      <c r="AU56" s="24" t="s">
        <v>103</v>
      </c>
    </row>
    <row r="57" spans="2:47" s="7" customFormat="1" ht="24.95" customHeight="1">
      <c r="B57" s="149"/>
      <c r="C57" s="150"/>
      <c r="D57" s="151" t="s">
        <v>1946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8" customFormat="1" ht="19.899999999999999" customHeight="1">
      <c r="B58" s="156"/>
      <c r="C58" s="157"/>
      <c r="D58" s="158" t="s">
        <v>1947</v>
      </c>
      <c r="E58" s="159"/>
      <c r="F58" s="159"/>
      <c r="G58" s="159"/>
      <c r="H58" s="159"/>
      <c r="I58" s="160"/>
      <c r="J58" s="161">
        <f>J83</f>
        <v>0</v>
      </c>
      <c r="K58" s="162"/>
    </row>
    <row r="59" spans="2:47" s="8" customFormat="1" ht="19.899999999999999" customHeight="1">
      <c r="B59" s="156"/>
      <c r="C59" s="157"/>
      <c r="D59" s="158" t="s">
        <v>1948</v>
      </c>
      <c r="E59" s="159"/>
      <c r="F59" s="159"/>
      <c r="G59" s="159"/>
      <c r="H59" s="159"/>
      <c r="I59" s="160"/>
      <c r="J59" s="161">
        <f>J86</f>
        <v>0</v>
      </c>
      <c r="K59" s="162"/>
    </row>
    <row r="60" spans="2:47" s="8" customFormat="1" ht="19.899999999999999" customHeight="1">
      <c r="B60" s="156"/>
      <c r="C60" s="157"/>
      <c r="D60" s="158" t="s">
        <v>1949</v>
      </c>
      <c r="E60" s="159"/>
      <c r="F60" s="159"/>
      <c r="G60" s="159"/>
      <c r="H60" s="159"/>
      <c r="I60" s="160"/>
      <c r="J60" s="161">
        <f>J89</f>
        <v>0</v>
      </c>
      <c r="K60" s="162"/>
    </row>
    <row r="61" spans="2:47" s="8" customFormat="1" ht="19.899999999999999" customHeight="1">
      <c r="B61" s="156"/>
      <c r="C61" s="157"/>
      <c r="D61" s="158" t="s">
        <v>1950</v>
      </c>
      <c r="E61" s="159"/>
      <c r="F61" s="159"/>
      <c r="G61" s="159"/>
      <c r="H61" s="159"/>
      <c r="I61" s="160"/>
      <c r="J61" s="161">
        <f>J91</f>
        <v>0</v>
      </c>
      <c r="K61" s="162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18"/>
      <c r="J62" s="42"/>
      <c r="K62" s="4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39"/>
      <c r="J63" s="57"/>
      <c r="K63" s="58"/>
    </row>
    <row r="67" spans="2:20" s="1" customFormat="1" ht="6.95" customHeight="1">
      <c r="B67" s="59"/>
      <c r="C67" s="60"/>
      <c r="D67" s="60"/>
      <c r="E67" s="60"/>
      <c r="F67" s="60"/>
      <c r="G67" s="60"/>
      <c r="H67" s="60"/>
      <c r="I67" s="142"/>
      <c r="J67" s="60"/>
      <c r="K67" s="60"/>
      <c r="L67" s="61"/>
    </row>
    <row r="68" spans="2:20" s="1" customFormat="1" ht="36.950000000000003" customHeight="1">
      <c r="B68" s="41"/>
      <c r="C68" s="62" t="s">
        <v>128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20" s="1" customFormat="1" ht="6.95" customHeight="1">
      <c r="B69" s="41"/>
      <c r="C69" s="63"/>
      <c r="D69" s="63"/>
      <c r="E69" s="63"/>
      <c r="F69" s="63"/>
      <c r="G69" s="63"/>
      <c r="H69" s="63"/>
      <c r="I69" s="163"/>
      <c r="J69" s="63"/>
      <c r="K69" s="63"/>
      <c r="L69" s="61"/>
    </row>
    <row r="70" spans="2:20" s="1" customFormat="1" ht="14.45" customHeight="1">
      <c r="B70" s="41"/>
      <c r="C70" s="65" t="s">
        <v>18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20" s="1" customFormat="1" ht="16.5" customHeight="1">
      <c r="B71" s="41"/>
      <c r="C71" s="63"/>
      <c r="D71" s="63"/>
      <c r="E71" s="387" t="str">
        <f>E7</f>
        <v>Přístavba evakuačního výtahu k pavilonu L1,Domov pro os.se zdrav.postižením,Horní Bříza</v>
      </c>
      <c r="F71" s="388"/>
      <c r="G71" s="388"/>
      <c r="H71" s="388"/>
      <c r="I71" s="163"/>
      <c r="J71" s="63"/>
      <c r="K71" s="63"/>
      <c r="L71" s="61"/>
    </row>
    <row r="72" spans="2:20" s="1" customFormat="1" ht="14.45" customHeight="1">
      <c r="B72" s="41"/>
      <c r="C72" s="65" t="s">
        <v>97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20" s="1" customFormat="1" ht="17.25" customHeight="1">
      <c r="B73" s="41"/>
      <c r="C73" s="63"/>
      <c r="D73" s="63"/>
      <c r="E73" s="378" t="str">
        <f>E9</f>
        <v>HO2404 - VON</v>
      </c>
      <c r="F73" s="389"/>
      <c r="G73" s="389"/>
      <c r="H73" s="389"/>
      <c r="I73" s="163"/>
      <c r="J73" s="63"/>
      <c r="K73" s="63"/>
      <c r="L73" s="61"/>
    </row>
    <row r="74" spans="2:20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20" s="1" customFormat="1" ht="18" customHeight="1">
      <c r="B75" s="41"/>
      <c r="C75" s="65" t="s">
        <v>23</v>
      </c>
      <c r="D75" s="63"/>
      <c r="E75" s="63"/>
      <c r="F75" s="164" t="str">
        <f>F12</f>
        <v xml:space="preserve"> </v>
      </c>
      <c r="G75" s="63"/>
      <c r="H75" s="63"/>
      <c r="I75" s="165" t="s">
        <v>25</v>
      </c>
      <c r="J75" s="73" t="str">
        <f>IF(J12="","",J12)</f>
        <v>13. 4. 2018</v>
      </c>
      <c r="K75" s="63"/>
      <c r="L75" s="61"/>
    </row>
    <row r="76" spans="2:20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20" s="1" customFormat="1">
      <c r="B77" s="41"/>
      <c r="C77" s="65" t="s">
        <v>27</v>
      </c>
      <c r="D77" s="63"/>
      <c r="E77" s="63"/>
      <c r="F77" s="164" t="str">
        <f>E15</f>
        <v>Domov pro osoby se zdrav.post. ,Horní Bříza</v>
      </c>
      <c r="G77" s="63"/>
      <c r="H77" s="63"/>
      <c r="I77" s="165" t="s">
        <v>33</v>
      </c>
      <c r="J77" s="164" t="str">
        <f>E21</f>
        <v>Ing.J.Holá</v>
      </c>
      <c r="K77" s="63"/>
      <c r="L77" s="61"/>
    </row>
    <row r="78" spans="2:20" s="1" customFormat="1" ht="14.45" customHeight="1">
      <c r="B78" s="41"/>
      <c r="C78" s="65" t="s">
        <v>31</v>
      </c>
      <c r="D78" s="63"/>
      <c r="E78" s="63"/>
      <c r="F78" s="164" t="str">
        <f>IF(E18="","",E18)</f>
        <v/>
      </c>
      <c r="G78" s="63"/>
      <c r="H78" s="63"/>
      <c r="I78" s="163"/>
      <c r="J78" s="63"/>
      <c r="K78" s="63"/>
      <c r="L78" s="61"/>
    </row>
    <row r="79" spans="2:20" s="1" customFormat="1" ht="10.3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20" s="9" customFormat="1" ht="29.25" customHeight="1">
      <c r="B80" s="166"/>
      <c r="C80" s="167" t="s">
        <v>129</v>
      </c>
      <c r="D80" s="168" t="s">
        <v>57</v>
      </c>
      <c r="E80" s="168" t="s">
        <v>53</v>
      </c>
      <c r="F80" s="168" t="s">
        <v>130</v>
      </c>
      <c r="G80" s="168" t="s">
        <v>131</v>
      </c>
      <c r="H80" s="168" t="s">
        <v>132</v>
      </c>
      <c r="I80" s="169" t="s">
        <v>133</v>
      </c>
      <c r="J80" s="168" t="s">
        <v>101</v>
      </c>
      <c r="K80" s="170" t="s">
        <v>134</v>
      </c>
      <c r="L80" s="171"/>
      <c r="M80" s="81" t="s">
        <v>135</v>
      </c>
      <c r="N80" s="82" t="s">
        <v>42</v>
      </c>
      <c r="O80" s="82" t="s">
        <v>136</v>
      </c>
      <c r="P80" s="82" t="s">
        <v>137</v>
      </c>
      <c r="Q80" s="82" t="s">
        <v>138</v>
      </c>
      <c r="R80" s="82" t="s">
        <v>139</v>
      </c>
      <c r="S80" s="82" t="s">
        <v>140</v>
      </c>
      <c r="T80" s="83" t="s">
        <v>141</v>
      </c>
    </row>
    <row r="81" spans="2:65" s="1" customFormat="1" ht="29.25" customHeight="1">
      <c r="B81" s="41"/>
      <c r="C81" s="87" t="s">
        <v>102</v>
      </c>
      <c r="D81" s="63"/>
      <c r="E81" s="63"/>
      <c r="F81" s="63"/>
      <c r="G81" s="63"/>
      <c r="H81" s="63"/>
      <c r="I81" s="163"/>
      <c r="J81" s="172">
        <f>BK81</f>
        <v>0</v>
      </c>
      <c r="K81" s="63"/>
      <c r="L81" s="61"/>
      <c r="M81" s="84"/>
      <c r="N81" s="85"/>
      <c r="O81" s="85"/>
      <c r="P81" s="173">
        <f>P82</f>
        <v>0</v>
      </c>
      <c r="Q81" s="85"/>
      <c r="R81" s="173">
        <f>R82</f>
        <v>0</v>
      </c>
      <c r="S81" s="85"/>
      <c r="T81" s="174">
        <f>T82</f>
        <v>0</v>
      </c>
      <c r="AT81" s="24" t="s">
        <v>71</v>
      </c>
      <c r="AU81" s="24" t="s">
        <v>103</v>
      </c>
      <c r="BK81" s="175">
        <f>BK82</f>
        <v>0</v>
      </c>
    </row>
    <row r="82" spans="2:65" s="10" customFormat="1" ht="37.35" customHeight="1">
      <c r="B82" s="176"/>
      <c r="C82" s="177"/>
      <c r="D82" s="178" t="s">
        <v>71</v>
      </c>
      <c r="E82" s="179" t="s">
        <v>1951</v>
      </c>
      <c r="F82" s="179" t="s">
        <v>1952</v>
      </c>
      <c r="G82" s="177"/>
      <c r="H82" s="177"/>
      <c r="I82" s="180"/>
      <c r="J82" s="181">
        <f>BK82</f>
        <v>0</v>
      </c>
      <c r="K82" s="177"/>
      <c r="L82" s="182"/>
      <c r="M82" s="183"/>
      <c r="N82" s="184"/>
      <c r="O82" s="184"/>
      <c r="P82" s="185">
        <f>P83+P86+P89+P91</f>
        <v>0</v>
      </c>
      <c r="Q82" s="184"/>
      <c r="R82" s="185">
        <f>R83+R86+R89+R91</f>
        <v>0</v>
      </c>
      <c r="S82" s="184"/>
      <c r="T82" s="186">
        <f>T83+T86+T89+T91</f>
        <v>0</v>
      </c>
      <c r="AR82" s="187" t="s">
        <v>173</v>
      </c>
      <c r="AT82" s="188" t="s">
        <v>71</v>
      </c>
      <c r="AU82" s="188" t="s">
        <v>72</v>
      </c>
      <c r="AY82" s="187" t="s">
        <v>144</v>
      </c>
      <c r="BK82" s="189">
        <f>BK83+BK86+BK89+BK91</f>
        <v>0</v>
      </c>
    </row>
    <row r="83" spans="2:65" s="10" customFormat="1" ht="19.899999999999999" customHeight="1">
      <c r="B83" s="176"/>
      <c r="C83" s="177"/>
      <c r="D83" s="178" t="s">
        <v>71</v>
      </c>
      <c r="E83" s="190" t="s">
        <v>1953</v>
      </c>
      <c r="F83" s="190" t="s">
        <v>1954</v>
      </c>
      <c r="G83" s="177"/>
      <c r="H83" s="177"/>
      <c r="I83" s="180"/>
      <c r="J83" s="191">
        <f>BK83</f>
        <v>0</v>
      </c>
      <c r="K83" s="177"/>
      <c r="L83" s="182"/>
      <c r="M83" s="183"/>
      <c r="N83" s="184"/>
      <c r="O83" s="184"/>
      <c r="P83" s="185">
        <f>SUM(P84:P85)</f>
        <v>0</v>
      </c>
      <c r="Q83" s="184"/>
      <c r="R83" s="185">
        <f>SUM(R84:R85)</f>
        <v>0</v>
      </c>
      <c r="S83" s="184"/>
      <c r="T83" s="186">
        <f>SUM(T84:T85)</f>
        <v>0</v>
      </c>
      <c r="AR83" s="187" t="s">
        <v>173</v>
      </c>
      <c r="AT83" s="188" t="s">
        <v>71</v>
      </c>
      <c r="AU83" s="188" t="s">
        <v>80</v>
      </c>
      <c r="AY83" s="187" t="s">
        <v>144</v>
      </c>
      <c r="BK83" s="189">
        <f>SUM(BK84:BK85)</f>
        <v>0</v>
      </c>
    </row>
    <row r="84" spans="2:65" s="1" customFormat="1" ht="16.5" customHeight="1">
      <c r="B84" s="41"/>
      <c r="C84" s="192" t="s">
        <v>80</v>
      </c>
      <c r="D84" s="192" t="s">
        <v>146</v>
      </c>
      <c r="E84" s="193" t="s">
        <v>1955</v>
      </c>
      <c r="F84" s="194" t="s">
        <v>1956</v>
      </c>
      <c r="G84" s="195" t="s">
        <v>149</v>
      </c>
      <c r="H84" s="196">
        <v>1</v>
      </c>
      <c r="I84" s="197"/>
      <c r="J84" s="198">
        <f>ROUND(I84*H84,2)</f>
        <v>0</v>
      </c>
      <c r="K84" s="194" t="s">
        <v>150</v>
      </c>
      <c r="L84" s="61"/>
      <c r="M84" s="199" t="s">
        <v>21</v>
      </c>
      <c r="N84" s="200" t="s">
        <v>44</v>
      </c>
      <c r="O84" s="42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4" t="s">
        <v>1957</v>
      </c>
      <c r="AT84" s="24" t="s">
        <v>146</v>
      </c>
      <c r="AU84" s="24" t="s">
        <v>152</v>
      </c>
      <c r="AY84" s="24" t="s">
        <v>144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4" t="s">
        <v>152</v>
      </c>
      <c r="BK84" s="203">
        <f>ROUND(I84*H84,2)</f>
        <v>0</v>
      </c>
      <c r="BL84" s="24" t="s">
        <v>1957</v>
      </c>
      <c r="BM84" s="24" t="s">
        <v>1958</v>
      </c>
    </row>
    <row r="85" spans="2:65" s="1" customFormat="1" ht="25.5" customHeight="1">
      <c r="B85" s="41"/>
      <c r="C85" s="192" t="s">
        <v>152</v>
      </c>
      <c r="D85" s="192" t="s">
        <v>146</v>
      </c>
      <c r="E85" s="193" t="s">
        <v>1959</v>
      </c>
      <c r="F85" s="194" t="s">
        <v>1960</v>
      </c>
      <c r="G85" s="195" t="s">
        <v>149</v>
      </c>
      <c r="H85" s="196">
        <v>1</v>
      </c>
      <c r="I85" s="197"/>
      <c r="J85" s="198">
        <f>ROUND(I85*H85,2)</f>
        <v>0</v>
      </c>
      <c r="K85" s="194" t="s">
        <v>150</v>
      </c>
      <c r="L85" s="61"/>
      <c r="M85" s="199" t="s">
        <v>21</v>
      </c>
      <c r="N85" s="200" t="s">
        <v>44</v>
      </c>
      <c r="O85" s="42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4" t="s">
        <v>1957</v>
      </c>
      <c r="AT85" s="24" t="s">
        <v>146</v>
      </c>
      <c r="AU85" s="24" t="s">
        <v>152</v>
      </c>
      <c r="AY85" s="24" t="s">
        <v>144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4" t="s">
        <v>152</v>
      </c>
      <c r="BK85" s="203">
        <f>ROUND(I85*H85,2)</f>
        <v>0</v>
      </c>
      <c r="BL85" s="24" t="s">
        <v>1957</v>
      </c>
      <c r="BM85" s="24" t="s">
        <v>1961</v>
      </c>
    </row>
    <row r="86" spans="2:65" s="10" customFormat="1" ht="29.85" customHeight="1">
      <c r="B86" s="176"/>
      <c r="C86" s="177"/>
      <c r="D86" s="178" t="s">
        <v>71</v>
      </c>
      <c r="E86" s="190" t="s">
        <v>1962</v>
      </c>
      <c r="F86" s="190" t="s">
        <v>1963</v>
      </c>
      <c r="G86" s="177"/>
      <c r="H86" s="177"/>
      <c r="I86" s="180"/>
      <c r="J86" s="191">
        <f>BK86</f>
        <v>0</v>
      </c>
      <c r="K86" s="177"/>
      <c r="L86" s="182"/>
      <c r="M86" s="183"/>
      <c r="N86" s="184"/>
      <c r="O86" s="184"/>
      <c r="P86" s="185">
        <f>SUM(P87:P88)</f>
        <v>0</v>
      </c>
      <c r="Q86" s="184"/>
      <c r="R86" s="185">
        <f>SUM(R87:R88)</f>
        <v>0</v>
      </c>
      <c r="S86" s="184"/>
      <c r="T86" s="186">
        <f>SUM(T87:T88)</f>
        <v>0</v>
      </c>
      <c r="AR86" s="187" t="s">
        <v>173</v>
      </c>
      <c r="AT86" s="188" t="s">
        <v>71</v>
      </c>
      <c r="AU86" s="188" t="s">
        <v>80</v>
      </c>
      <c r="AY86" s="187" t="s">
        <v>144</v>
      </c>
      <c r="BK86" s="189">
        <f>SUM(BK87:BK88)</f>
        <v>0</v>
      </c>
    </row>
    <row r="87" spans="2:65" s="1" customFormat="1" ht="25.5" customHeight="1">
      <c r="B87" s="41"/>
      <c r="C87" s="192" t="s">
        <v>160</v>
      </c>
      <c r="D87" s="192" t="s">
        <v>146</v>
      </c>
      <c r="E87" s="193" t="s">
        <v>1964</v>
      </c>
      <c r="F87" s="194" t="s">
        <v>1965</v>
      </c>
      <c r="G87" s="195" t="s">
        <v>149</v>
      </c>
      <c r="H87" s="196">
        <v>1</v>
      </c>
      <c r="I87" s="197"/>
      <c r="J87" s="198">
        <f>ROUND(I87*H87,2)</f>
        <v>0</v>
      </c>
      <c r="K87" s="194" t="s">
        <v>150</v>
      </c>
      <c r="L87" s="61"/>
      <c r="M87" s="199" t="s">
        <v>21</v>
      </c>
      <c r="N87" s="200" t="s">
        <v>44</v>
      </c>
      <c r="O87" s="42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4" t="s">
        <v>1957</v>
      </c>
      <c r="AT87" s="24" t="s">
        <v>146</v>
      </c>
      <c r="AU87" s="24" t="s">
        <v>152</v>
      </c>
      <c r="AY87" s="24" t="s">
        <v>144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4" t="s">
        <v>152</v>
      </c>
      <c r="BK87" s="203">
        <f>ROUND(I87*H87,2)</f>
        <v>0</v>
      </c>
      <c r="BL87" s="24" t="s">
        <v>1957</v>
      </c>
      <c r="BM87" s="24" t="s">
        <v>1966</v>
      </c>
    </row>
    <row r="88" spans="2:65" s="1" customFormat="1" ht="16.5" customHeight="1">
      <c r="B88" s="41"/>
      <c r="C88" s="192" t="s">
        <v>151</v>
      </c>
      <c r="D88" s="192" t="s">
        <v>146</v>
      </c>
      <c r="E88" s="193" t="s">
        <v>1967</v>
      </c>
      <c r="F88" s="194" t="s">
        <v>1968</v>
      </c>
      <c r="G88" s="195" t="s">
        <v>149</v>
      </c>
      <c r="H88" s="196">
        <v>1</v>
      </c>
      <c r="I88" s="197"/>
      <c r="J88" s="198">
        <f>ROUND(I88*H88,2)</f>
        <v>0</v>
      </c>
      <c r="K88" s="194" t="s">
        <v>21</v>
      </c>
      <c r="L88" s="61"/>
      <c r="M88" s="199" t="s">
        <v>21</v>
      </c>
      <c r="N88" s="200" t="s">
        <v>44</v>
      </c>
      <c r="O88" s="42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4" t="s">
        <v>1957</v>
      </c>
      <c r="AT88" s="24" t="s">
        <v>146</v>
      </c>
      <c r="AU88" s="24" t="s">
        <v>152</v>
      </c>
      <c r="AY88" s="24" t="s">
        <v>144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4" t="s">
        <v>152</v>
      </c>
      <c r="BK88" s="203">
        <f>ROUND(I88*H88,2)</f>
        <v>0</v>
      </c>
      <c r="BL88" s="24" t="s">
        <v>1957</v>
      </c>
      <c r="BM88" s="24" t="s">
        <v>1969</v>
      </c>
    </row>
    <row r="89" spans="2:65" s="10" customFormat="1" ht="29.85" customHeight="1">
      <c r="B89" s="176"/>
      <c r="C89" s="177"/>
      <c r="D89" s="178" t="s">
        <v>71</v>
      </c>
      <c r="E89" s="190" t="s">
        <v>1970</v>
      </c>
      <c r="F89" s="190" t="s">
        <v>1971</v>
      </c>
      <c r="G89" s="177"/>
      <c r="H89" s="177"/>
      <c r="I89" s="180"/>
      <c r="J89" s="191">
        <f>BK89</f>
        <v>0</v>
      </c>
      <c r="K89" s="177"/>
      <c r="L89" s="182"/>
      <c r="M89" s="183"/>
      <c r="N89" s="184"/>
      <c r="O89" s="184"/>
      <c r="P89" s="185">
        <f>P90</f>
        <v>0</v>
      </c>
      <c r="Q89" s="184"/>
      <c r="R89" s="185">
        <f>R90</f>
        <v>0</v>
      </c>
      <c r="S89" s="184"/>
      <c r="T89" s="186">
        <f>T90</f>
        <v>0</v>
      </c>
      <c r="AR89" s="187" t="s">
        <v>173</v>
      </c>
      <c r="AT89" s="188" t="s">
        <v>71</v>
      </c>
      <c r="AU89" s="188" t="s">
        <v>80</v>
      </c>
      <c r="AY89" s="187" t="s">
        <v>144</v>
      </c>
      <c r="BK89" s="189">
        <f>BK90</f>
        <v>0</v>
      </c>
    </row>
    <row r="90" spans="2:65" s="1" customFormat="1" ht="16.5" customHeight="1">
      <c r="B90" s="41"/>
      <c r="C90" s="192" t="s">
        <v>173</v>
      </c>
      <c r="D90" s="192" t="s">
        <v>146</v>
      </c>
      <c r="E90" s="193" t="s">
        <v>1972</v>
      </c>
      <c r="F90" s="194" t="s">
        <v>1973</v>
      </c>
      <c r="G90" s="195" t="s">
        <v>149</v>
      </c>
      <c r="H90" s="196">
        <v>1</v>
      </c>
      <c r="I90" s="197"/>
      <c r="J90" s="198">
        <f>ROUND(I90*H90,2)</f>
        <v>0</v>
      </c>
      <c r="K90" s="194" t="s">
        <v>150</v>
      </c>
      <c r="L90" s="61"/>
      <c r="M90" s="199" t="s">
        <v>21</v>
      </c>
      <c r="N90" s="200" t="s">
        <v>44</v>
      </c>
      <c r="O90" s="42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4" t="s">
        <v>1957</v>
      </c>
      <c r="AT90" s="24" t="s">
        <v>146</v>
      </c>
      <c r="AU90" s="24" t="s">
        <v>152</v>
      </c>
      <c r="AY90" s="24" t="s">
        <v>144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4" t="s">
        <v>152</v>
      </c>
      <c r="BK90" s="203">
        <f>ROUND(I90*H90,2)</f>
        <v>0</v>
      </c>
      <c r="BL90" s="24" t="s">
        <v>1957</v>
      </c>
      <c r="BM90" s="24" t="s">
        <v>1974</v>
      </c>
    </row>
    <row r="91" spans="2:65" s="10" customFormat="1" ht="29.85" customHeight="1">
      <c r="B91" s="176"/>
      <c r="C91" s="177"/>
      <c r="D91" s="178" t="s">
        <v>71</v>
      </c>
      <c r="E91" s="190" t="s">
        <v>1975</v>
      </c>
      <c r="F91" s="190" t="s">
        <v>1976</v>
      </c>
      <c r="G91" s="177"/>
      <c r="H91" s="177"/>
      <c r="I91" s="180"/>
      <c r="J91" s="191">
        <f>BK91</f>
        <v>0</v>
      </c>
      <c r="K91" s="177"/>
      <c r="L91" s="182"/>
      <c r="M91" s="183"/>
      <c r="N91" s="184"/>
      <c r="O91" s="184"/>
      <c r="P91" s="185">
        <f>P92</f>
        <v>0</v>
      </c>
      <c r="Q91" s="184"/>
      <c r="R91" s="185">
        <f>R92</f>
        <v>0</v>
      </c>
      <c r="S91" s="184"/>
      <c r="T91" s="186">
        <f>T92</f>
        <v>0</v>
      </c>
      <c r="AR91" s="187" t="s">
        <v>173</v>
      </c>
      <c r="AT91" s="188" t="s">
        <v>71</v>
      </c>
      <c r="AU91" s="188" t="s">
        <v>80</v>
      </c>
      <c r="AY91" s="187" t="s">
        <v>144</v>
      </c>
      <c r="BK91" s="189">
        <f>BK92</f>
        <v>0</v>
      </c>
    </row>
    <row r="92" spans="2:65" s="1" customFormat="1" ht="16.5" customHeight="1">
      <c r="B92" s="41"/>
      <c r="C92" s="192" t="s">
        <v>180</v>
      </c>
      <c r="D92" s="192" t="s">
        <v>146</v>
      </c>
      <c r="E92" s="193" t="s">
        <v>1977</v>
      </c>
      <c r="F92" s="194" t="s">
        <v>1978</v>
      </c>
      <c r="G92" s="195" t="s">
        <v>149</v>
      </c>
      <c r="H92" s="196">
        <v>1</v>
      </c>
      <c r="I92" s="197"/>
      <c r="J92" s="198">
        <f>ROUND(I92*H92,2)</f>
        <v>0</v>
      </c>
      <c r="K92" s="194" t="s">
        <v>150</v>
      </c>
      <c r="L92" s="61"/>
      <c r="M92" s="199" t="s">
        <v>21</v>
      </c>
      <c r="N92" s="261" t="s">
        <v>44</v>
      </c>
      <c r="O92" s="262"/>
      <c r="P92" s="263">
        <f>O92*H92</f>
        <v>0</v>
      </c>
      <c r="Q92" s="263">
        <v>0</v>
      </c>
      <c r="R92" s="263">
        <f>Q92*H92</f>
        <v>0</v>
      </c>
      <c r="S92" s="263">
        <v>0</v>
      </c>
      <c r="T92" s="264">
        <f>S92*H92</f>
        <v>0</v>
      </c>
      <c r="AR92" s="24" t="s">
        <v>1957</v>
      </c>
      <c r="AT92" s="24" t="s">
        <v>146</v>
      </c>
      <c r="AU92" s="24" t="s">
        <v>152</v>
      </c>
      <c r="AY92" s="24" t="s">
        <v>144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4" t="s">
        <v>152</v>
      </c>
      <c r="BK92" s="203">
        <f>ROUND(I92*H92,2)</f>
        <v>0</v>
      </c>
      <c r="BL92" s="24" t="s">
        <v>1957</v>
      </c>
      <c r="BM92" s="24" t="s">
        <v>1979</v>
      </c>
    </row>
    <row r="93" spans="2:65" s="1" customFormat="1" ht="6.95" customHeight="1">
      <c r="B93" s="56"/>
      <c r="C93" s="57"/>
      <c r="D93" s="57"/>
      <c r="E93" s="57"/>
      <c r="F93" s="57"/>
      <c r="G93" s="57"/>
      <c r="H93" s="57"/>
      <c r="I93" s="139"/>
      <c r="J93" s="57"/>
      <c r="K93" s="57"/>
      <c r="L93" s="61"/>
    </row>
  </sheetData>
  <sheetProtection algorithmName="SHA-512" hashValue="DT0FQIKw4HTX87znWeV4itpAeUg7mCAfO1uF0ItDf8MwdECfn+5VJsqP69Zd3ho3kT2QAoNakNQhiwxIWalnAg==" saltValue="J+DqYnmSmItrZEeSlusbDP4xSYQLYCXRHC7jzDFvScsF/tJmwkorrurynbxfcxfz87+ToHfnK4mCPMmJEvOXNA==" spinCount="100000" sheet="1" objects="1" scenarios="1" formatColumns="0" formatRows="0" autoFilter="0"/>
  <autoFilter ref="C80:K92" xr:uid="{00000000-0009-0000-0000-000004000000}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400-000000000000}"/>
    <hyperlink ref="G1:H1" location="C54" display="2) Rekapitulace" xr:uid="{00000000-0004-0000-0400-000001000000}"/>
    <hyperlink ref="J1" location="C80" display="3) Soupis prací" xr:uid="{00000000-0004-0000-0400-000002000000}"/>
    <hyperlink ref="L1:V1" location="'Rekapitulace stavby'!C2" display="Rekapitulace stavby" xr:uid="{00000000-0004-0000-04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6" customWidth="1"/>
    <col min="2" max="2" width="1.6640625" style="266" customWidth="1"/>
    <col min="3" max="4" width="5" style="266" customWidth="1"/>
    <col min="5" max="5" width="11.6640625" style="266" customWidth="1"/>
    <col min="6" max="6" width="9.1640625" style="266" customWidth="1"/>
    <col min="7" max="7" width="5" style="266" customWidth="1"/>
    <col min="8" max="8" width="77.83203125" style="266" customWidth="1"/>
    <col min="9" max="10" width="20" style="266" customWidth="1"/>
    <col min="11" max="11" width="1.6640625" style="266" customWidth="1"/>
  </cols>
  <sheetData>
    <row r="1" spans="2:11" ht="37.5" customHeight="1"/>
    <row r="2" spans="2:1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pans="2:11" s="15" customFormat="1" ht="45" customHeight="1">
      <c r="B3" s="270"/>
      <c r="C3" s="394" t="s">
        <v>1980</v>
      </c>
      <c r="D3" s="394"/>
      <c r="E3" s="394"/>
      <c r="F3" s="394"/>
      <c r="G3" s="394"/>
      <c r="H3" s="394"/>
      <c r="I3" s="394"/>
      <c r="J3" s="394"/>
      <c r="K3" s="271"/>
    </row>
    <row r="4" spans="2:11" ht="25.5" customHeight="1">
      <c r="B4" s="272"/>
      <c r="C4" s="398" t="s">
        <v>1981</v>
      </c>
      <c r="D4" s="398"/>
      <c r="E4" s="398"/>
      <c r="F4" s="398"/>
      <c r="G4" s="398"/>
      <c r="H4" s="398"/>
      <c r="I4" s="398"/>
      <c r="J4" s="398"/>
      <c r="K4" s="273"/>
    </row>
    <row r="5" spans="2:11" ht="5.25" customHeight="1">
      <c r="B5" s="272"/>
      <c r="C5" s="274"/>
      <c r="D5" s="274"/>
      <c r="E5" s="274"/>
      <c r="F5" s="274"/>
      <c r="G5" s="274"/>
      <c r="H5" s="274"/>
      <c r="I5" s="274"/>
      <c r="J5" s="274"/>
      <c r="K5" s="273"/>
    </row>
    <row r="6" spans="2:11" ht="15" customHeight="1">
      <c r="B6" s="272"/>
      <c r="C6" s="396" t="s">
        <v>1982</v>
      </c>
      <c r="D6" s="396"/>
      <c r="E6" s="396"/>
      <c r="F6" s="396"/>
      <c r="G6" s="396"/>
      <c r="H6" s="396"/>
      <c r="I6" s="396"/>
      <c r="J6" s="396"/>
      <c r="K6" s="273"/>
    </row>
    <row r="7" spans="2:11" ht="15" customHeight="1">
      <c r="B7" s="276"/>
      <c r="C7" s="396" t="s">
        <v>1983</v>
      </c>
      <c r="D7" s="396"/>
      <c r="E7" s="396"/>
      <c r="F7" s="396"/>
      <c r="G7" s="396"/>
      <c r="H7" s="396"/>
      <c r="I7" s="396"/>
      <c r="J7" s="396"/>
      <c r="K7" s="273"/>
    </row>
    <row r="8" spans="2:1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pans="2:11" ht="15" customHeight="1">
      <c r="B9" s="276"/>
      <c r="C9" s="396" t="s">
        <v>1984</v>
      </c>
      <c r="D9" s="396"/>
      <c r="E9" s="396"/>
      <c r="F9" s="396"/>
      <c r="G9" s="396"/>
      <c r="H9" s="396"/>
      <c r="I9" s="396"/>
      <c r="J9" s="396"/>
      <c r="K9" s="273"/>
    </row>
    <row r="10" spans="2:11" ht="15" customHeight="1">
      <c r="B10" s="276"/>
      <c r="C10" s="275"/>
      <c r="D10" s="396" t="s">
        <v>1985</v>
      </c>
      <c r="E10" s="396"/>
      <c r="F10" s="396"/>
      <c r="G10" s="396"/>
      <c r="H10" s="396"/>
      <c r="I10" s="396"/>
      <c r="J10" s="396"/>
      <c r="K10" s="273"/>
    </row>
    <row r="11" spans="2:11" ht="15" customHeight="1">
      <c r="B11" s="276"/>
      <c r="C11" s="277"/>
      <c r="D11" s="396" t="s">
        <v>1986</v>
      </c>
      <c r="E11" s="396"/>
      <c r="F11" s="396"/>
      <c r="G11" s="396"/>
      <c r="H11" s="396"/>
      <c r="I11" s="396"/>
      <c r="J11" s="396"/>
      <c r="K11" s="273"/>
    </row>
    <row r="12" spans="2:11" ht="12.75" customHeight="1">
      <c r="B12" s="276"/>
      <c r="C12" s="277"/>
      <c r="D12" s="277"/>
      <c r="E12" s="277"/>
      <c r="F12" s="277"/>
      <c r="G12" s="277"/>
      <c r="H12" s="277"/>
      <c r="I12" s="277"/>
      <c r="J12" s="277"/>
      <c r="K12" s="273"/>
    </row>
    <row r="13" spans="2:11" ht="15" customHeight="1">
      <c r="B13" s="276"/>
      <c r="C13" s="277"/>
      <c r="D13" s="396" t="s">
        <v>1987</v>
      </c>
      <c r="E13" s="396"/>
      <c r="F13" s="396"/>
      <c r="G13" s="396"/>
      <c r="H13" s="396"/>
      <c r="I13" s="396"/>
      <c r="J13" s="396"/>
      <c r="K13" s="273"/>
    </row>
    <row r="14" spans="2:11" ht="15" customHeight="1">
      <c r="B14" s="276"/>
      <c r="C14" s="277"/>
      <c r="D14" s="396" t="s">
        <v>1988</v>
      </c>
      <c r="E14" s="396"/>
      <c r="F14" s="396"/>
      <c r="G14" s="396"/>
      <c r="H14" s="396"/>
      <c r="I14" s="396"/>
      <c r="J14" s="396"/>
      <c r="K14" s="273"/>
    </row>
    <row r="15" spans="2:11" ht="15" customHeight="1">
      <c r="B15" s="276"/>
      <c r="C15" s="277"/>
      <c r="D15" s="396" t="s">
        <v>1989</v>
      </c>
      <c r="E15" s="396"/>
      <c r="F15" s="396"/>
      <c r="G15" s="396"/>
      <c r="H15" s="396"/>
      <c r="I15" s="396"/>
      <c r="J15" s="396"/>
      <c r="K15" s="273"/>
    </row>
    <row r="16" spans="2:11" ht="15" customHeight="1">
      <c r="B16" s="276"/>
      <c r="C16" s="277"/>
      <c r="D16" s="277"/>
      <c r="E16" s="278" t="s">
        <v>79</v>
      </c>
      <c r="F16" s="396" t="s">
        <v>1990</v>
      </c>
      <c r="G16" s="396"/>
      <c r="H16" s="396"/>
      <c r="I16" s="396"/>
      <c r="J16" s="396"/>
      <c r="K16" s="273"/>
    </row>
    <row r="17" spans="2:11" ht="15" customHeight="1">
      <c r="B17" s="276"/>
      <c r="C17" s="277"/>
      <c r="D17" s="277"/>
      <c r="E17" s="278" t="s">
        <v>1991</v>
      </c>
      <c r="F17" s="396" t="s">
        <v>1992</v>
      </c>
      <c r="G17" s="396"/>
      <c r="H17" s="396"/>
      <c r="I17" s="396"/>
      <c r="J17" s="396"/>
      <c r="K17" s="273"/>
    </row>
    <row r="18" spans="2:11" ht="15" customHeight="1">
      <c r="B18" s="276"/>
      <c r="C18" s="277"/>
      <c r="D18" s="277"/>
      <c r="E18" s="278" t="s">
        <v>1993</v>
      </c>
      <c r="F18" s="396" t="s">
        <v>1994</v>
      </c>
      <c r="G18" s="396"/>
      <c r="H18" s="396"/>
      <c r="I18" s="396"/>
      <c r="J18" s="396"/>
      <c r="K18" s="273"/>
    </row>
    <row r="19" spans="2:11" ht="15" customHeight="1">
      <c r="B19" s="276"/>
      <c r="C19" s="277"/>
      <c r="D19" s="277"/>
      <c r="E19" s="278" t="s">
        <v>89</v>
      </c>
      <c r="F19" s="396" t="s">
        <v>1995</v>
      </c>
      <c r="G19" s="396"/>
      <c r="H19" s="396"/>
      <c r="I19" s="396"/>
      <c r="J19" s="396"/>
      <c r="K19" s="273"/>
    </row>
    <row r="20" spans="2:11" ht="15" customHeight="1">
      <c r="B20" s="276"/>
      <c r="C20" s="277"/>
      <c r="D20" s="277"/>
      <c r="E20" s="278" t="s">
        <v>1996</v>
      </c>
      <c r="F20" s="396" t="s">
        <v>1997</v>
      </c>
      <c r="G20" s="396"/>
      <c r="H20" s="396"/>
      <c r="I20" s="396"/>
      <c r="J20" s="396"/>
      <c r="K20" s="273"/>
    </row>
    <row r="21" spans="2:11" ht="15" customHeight="1">
      <c r="B21" s="276"/>
      <c r="C21" s="277"/>
      <c r="D21" s="277"/>
      <c r="E21" s="278" t="s">
        <v>1998</v>
      </c>
      <c r="F21" s="396" t="s">
        <v>1999</v>
      </c>
      <c r="G21" s="396"/>
      <c r="H21" s="396"/>
      <c r="I21" s="396"/>
      <c r="J21" s="396"/>
      <c r="K21" s="273"/>
    </row>
    <row r="22" spans="2:11" ht="12.75" customHeight="1">
      <c r="B22" s="276"/>
      <c r="C22" s="277"/>
      <c r="D22" s="277"/>
      <c r="E22" s="277"/>
      <c r="F22" s="277"/>
      <c r="G22" s="277"/>
      <c r="H22" s="277"/>
      <c r="I22" s="277"/>
      <c r="J22" s="277"/>
      <c r="K22" s="273"/>
    </row>
    <row r="23" spans="2:11" ht="15" customHeight="1">
      <c r="B23" s="276"/>
      <c r="C23" s="396" t="s">
        <v>2000</v>
      </c>
      <c r="D23" s="396"/>
      <c r="E23" s="396"/>
      <c r="F23" s="396"/>
      <c r="G23" s="396"/>
      <c r="H23" s="396"/>
      <c r="I23" s="396"/>
      <c r="J23" s="396"/>
      <c r="K23" s="273"/>
    </row>
    <row r="24" spans="2:11" ht="15" customHeight="1">
      <c r="B24" s="276"/>
      <c r="C24" s="396" t="s">
        <v>2001</v>
      </c>
      <c r="D24" s="396"/>
      <c r="E24" s="396"/>
      <c r="F24" s="396"/>
      <c r="G24" s="396"/>
      <c r="H24" s="396"/>
      <c r="I24" s="396"/>
      <c r="J24" s="396"/>
      <c r="K24" s="273"/>
    </row>
    <row r="25" spans="2:11" ht="15" customHeight="1">
      <c r="B25" s="276"/>
      <c r="C25" s="275"/>
      <c r="D25" s="396" t="s">
        <v>2002</v>
      </c>
      <c r="E25" s="396"/>
      <c r="F25" s="396"/>
      <c r="G25" s="396"/>
      <c r="H25" s="396"/>
      <c r="I25" s="396"/>
      <c r="J25" s="396"/>
      <c r="K25" s="273"/>
    </row>
    <row r="26" spans="2:11" ht="15" customHeight="1">
      <c r="B26" s="276"/>
      <c r="C26" s="277"/>
      <c r="D26" s="396" t="s">
        <v>2003</v>
      </c>
      <c r="E26" s="396"/>
      <c r="F26" s="396"/>
      <c r="G26" s="396"/>
      <c r="H26" s="396"/>
      <c r="I26" s="396"/>
      <c r="J26" s="396"/>
      <c r="K26" s="273"/>
    </row>
    <row r="27" spans="2:11" ht="12.75" customHeight="1">
      <c r="B27" s="276"/>
      <c r="C27" s="277"/>
      <c r="D27" s="277"/>
      <c r="E27" s="277"/>
      <c r="F27" s="277"/>
      <c r="G27" s="277"/>
      <c r="H27" s="277"/>
      <c r="I27" s="277"/>
      <c r="J27" s="277"/>
      <c r="K27" s="273"/>
    </row>
    <row r="28" spans="2:11" ht="15" customHeight="1">
      <c r="B28" s="276"/>
      <c r="C28" s="277"/>
      <c r="D28" s="396" t="s">
        <v>2004</v>
      </c>
      <c r="E28" s="396"/>
      <c r="F28" s="396"/>
      <c r="G28" s="396"/>
      <c r="H28" s="396"/>
      <c r="I28" s="396"/>
      <c r="J28" s="396"/>
      <c r="K28" s="273"/>
    </row>
    <row r="29" spans="2:11" ht="15" customHeight="1">
      <c r="B29" s="276"/>
      <c r="C29" s="277"/>
      <c r="D29" s="396" t="s">
        <v>2005</v>
      </c>
      <c r="E29" s="396"/>
      <c r="F29" s="396"/>
      <c r="G29" s="396"/>
      <c r="H29" s="396"/>
      <c r="I29" s="396"/>
      <c r="J29" s="396"/>
      <c r="K29" s="273"/>
    </row>
    <row r="30" spans="2:11" ht="12.75" customHeight="1">
      <c r="B30" s="276"/>
      <c r="C30" s="277"/>
      <c r="D30" s="277"/>
      <c r="E30" s="277"/>
      <c r="F30" s="277"/>
      <c r="G30" s="277"/>
      <c r="H30" s="277"/>
      <c r="I30" s="277"/>
      <c r="J30" s="277"/>
      <c r="K30" s="273"/>
    </row>
    <row r="31" spans="2:11" ht="15" customHeight="1">
      <c r="B31" s="276"/>
      <c r="C31" s="277"/>
      <c r="D31" s="396" t="s">
        <v>2006</v>
      </c>
      <c r="E31" s="396"/>
      <c r="F31" s="396"/>
      <c r="G31" s="396"/>
      <c r="H31" s="396"/>
      <c r="I31" s="396"/>
      <c r="J31" s="396"/>
      <c r="K31" s="273"/>
    </row>
    <row r="32" spans="2:11" ht="15" customHeight="1">
      <c r="B32" s="276"/>
      <c r="C32" s="277"/>
      <c r="D32" s="396" t="s">
        <v>2007</v>
      </c>
      <c r="E32" s="396"/>
      <c r="F32" s="396"/>
      <c r="G32" s="396"/>
      <c r="H32" s="396"/>
      <c r="I32" s="396"/>
      <c r="J32" s="396"/>
      <c r="K32" s="273"/>
    </row>
    <row r="33" spans="2:11" ht="15" customHeight="1">
      <c r="B33" s="276"/>
      <c r="C33" s="277"/>
      <c r="D33" s="396" t="s">
        <v>2008</v>
      </c>
      <c r="E33" s="396"/>
      <c r="F33" s="396"/>
      <c r="G33" s="396"/>
      <c r="H33" s="396"/>
      <c r="I33" s="396"/>
      <c r="J33" s="396"/>
      <c r="K33" s="273"/>
    </row>
    <row r="34" spans="2:11" ht="15" customHeight="1">
      <c r="B34" s="276"/>
      <c r="C34" s="277"/>
      <c r="D34" s="275"/>
      <c r="E34" s="279" t="s">
        <v>129</v>
      </c>
      <c r="F34" s="275"/>
      <c r="G34" s="396" t="s">
        <v>2009</v>
      </c>
      <c r="H34" s="396"/>
      <c r="I34" s="396"/>
      <c r="J34" s="396"/>
      <c r="K34" s="273"/>
    </row>
    <row r="35" spans="2:11" ht="30.75" customHeight="1">
      <c r="B35" s="276"/>
      <c r="C35" s="277"/>
      <c r="D35" s="275"/>
      <c r="E35" s="279" t="s">
        <v>2010</v>
      </c>
      <c r="F35" s="275"/>
      <c r="G35" s="396" t="s">
        <v>2011</v>
      </c>
      <c r="H35" s="396"/>
      <c r="I35" s="396"/>
      <c r="J35" s="396"/>
      <c r="K35" s="273"/>
    </row>
    <row r="36" spans="2:11" ht="15" customHeight="1">
      <c r="B36" s="276"/>
      <c r="C36" s="277"/>
      <c r="D36" s="275"/>
      <c r="E36" s="279" t="s">
        <v>53</v>
      </c>
      <c r="F36" s="275"/>
      <c r="G36" s="396" t="s">
        <v>2012</v>
      </c>
      <c r="H36" s="396"/>
      <c r="I36" s="396"/>
      <c r="J36" s="396"/>
      <c r="K36" s="273"/>
    </row>
    <row r="37" spans="2:11" ht="15" customHeight="1">
      <c r="B37" s="276"/>
      <c r="C37" s="277"/>
      <c r="D37" s="275"/>
      <c r="E37" s="279" t="s">
        <v>130</v>
      </c>
      <c r="F37" s="275"/>
      <c r="G37" s="396" t="s">
        <v>2013</v>
      </c>
      <c r="H37" s="396"/>
      <c r="I37" s="396"/>
      <c r="J37" s="396"/>
      <c r="K37" s="273"/>
    </row>
    <row r="38" spans="2:11" ht="15" customHeight="1">
      <c r="B38" s="276"/>
      <c r="C38" s="277"/>
      <c r="D38" s="275"/>
      <c r="E38" s="279" t="s">
        <v>131</v>
      </c>
      <c r="F38" s="275"/>
      <c r="G38" s="396" t="s">
        <v>2014</v>
      </c>
      <c r="H38" s="396"/>
      <c r="I38" s="396"/>
      <c r="J38" s="396"/>
      <c r="K38" s="273"/>
    </row>
    <row r="39" spans="2:11" ht="15" customHeight="1">
      <c r="B39" s="276"/>
      <c r="C39" s="277"/>
      <c r="D39" s="275"/>
      <c r="E39" s="279" t="s">
        <v>132</v>
      </c>
      <c r="F39" s="275"/>
      <c r="G39" s="396" t="s">
        <v>2015</v>
      </c>
      <c r="H39" s="396"/>
      <c r="I39" s="396"/>
      <c r="J39" s="396"/>
      <c r="K39" s="273"/>
    </row>
    <row r="40" spans="2:11" ht="15" customHeight="1">
      <c r="B40" s="276"/>
      <c r="C40" s="277"/>
      <c r="D40" s="275"/>
      <c r="E40" s="279" t="s">
        <v>2016</v>
      </c>
      <c r="F40" s="275"/>
      <c r="G40" s="396" t="s">
        <v>2017</v>
      </c>
      <c r="H40" s="396"/>
      <c r="I40" s="396"/>
      <c r="J40" s="396"/>
      <c r="K40" s="273"/>
    </row>
    <row r="41" spans="2:11" ht="15" customHeight="1">
      <c r="B41" s="276"/>
      <c r="C41" s="277"/>
      <c r="D41" s="275"/>
      <c r="E41" s="279"/>
      <c r="F41" s="275"/>
      <c r="G41" s="396" t="s">
        <v>2018</v>
      </c>
      <c r="H41" s="396"/>
      <c r="I41" s="396"/>
      <c r="J41" s="396"/>
      <c r="K41" s="273"/>
    </row>
    <row r="42" spans="2:11" ht="15" customHeight="1">
      <c r="B42" s="276"/>
      <c r="C42" s="277"/>
      <c r="D42" s="275"/>
      <c r="E42" s="279" t="s">
        <v>2019</v>
      </c>
      <c r="F42" s="275"/>
      <c r="G42" s="396" t="s">
        <v>2020</v>
      </c>
      <c r="H42" s="396"/>
      <c r="I42" s="396"/>
      <c r="J42" s="396"/>
      <c r="K42" s="273"/>
    </row>
    <row r="43" spans="2:11" ht="15" customHeight="1">
      <c r="B43" s="276"/>
      <c r="C43" s="277"/>
      <c r="D43" s="275"/>
      <c r="E43" s="279" t="s">
        <v>134</v>
      </c>
      <c r="F43" s="275"/>
      <c r="G43" s="396" t="s">
        <v>2021</v>
      </c>
      <c r="H43" s="396"/>
      <c r="I43" s="396"/>
      <c r="J43" s="396"/>
      <c r="K43" s="273"/>
    </row>
    <row r="44" spans="2:11" ht="12.75" customHeight="1">
      <c r="B44" s="276"/>
      <c r="C44" s="277"/>
      <c r="D44" s="275"/>
      <c r="E44" s="275"/>
      <c r="F44" s="275"/>
      <c r="G44" s="275"/>
      <c r="H44" s="275"/>
      <c r="I44" s="275"/>
      <c r="J44" s="275"/>
      <c r="K44" s="273"/>
    </row>
    <row r="45" spans="2:11" ht="15" customHeight="1">
      <c r="B45" s="276"/>
      <c r="C45" s="277"/>
      <c r="D45" s="396" t="s">
        <v>2022</v>
      </c>
      <c r="E45" s="396"/>
      <c r="F45" s="396"/>
      <c r="G45" s="396"/>
      <c r="H45" s="396"/>
      <c r="I45" s="396"/>
      <c r="J45" s="396"/>
      <c r="K45" s="273"/>
    </row>
    <row r="46" spans="2:11" ht="15" customHeight="1">
      <c r="B46" s="276"/>
      <c r="C46" s="277"/>
      <c r="D46" s="277"/>
      <c r="E46" s="396" t="s">
        <v>2023</v>
      </c>
      <c r="F46" s="396"/>
      <c r="G46" s="396"/>
      <c r="H46" s="396"/>
      <c r="I46" s="396"/>
      <c r="J46" s="396"/>
      <c r="K46" s="273"/>
    </row>
    <row r="47" spans="2:11" ht="15" customHeight="1">
      <c r="B47" s="276"/>
      <c r="C47" s="277"/>
      <c r="D47" s="277"/>
      <c r="E47" s="396" t="s">
        <v>2024</v>
      </c>
      <c r="F47" s="396"/>
      <c r="G47" s="396"/>
      <c r="H47" s="396"/>
      <c r="I47" s="396"/>
      <c r="J47" s="396"/>
      <c r="K47" s="273"/>
    </row>
    <row r="48" spans="2:11" ht="15" customHeight="1">
      <c r="B48" s="276"/>
      <c r="C48" s="277"/>
      <c r="D48" s="277"/>
      <c r="E48" s="396" t="s">
        <v>2025</v>
      </c>
      <c r="F48" s="396"/>
      <c r="G48" s="396"/>
      <c r="H48" s="396"/>
      <c r="I48" s="396"/>
      <c r="J48" s="396"/>
      <c r="K48" s="273"/>
    </row>
    <row r="49" spans="2:11" ht="15" customHeight="1">
      <c r="B49" s="276"/>
      <c r="C49" s="277"/>
      <c r="D49" s="396" t="s">
        <v>2026</v>
      </c>
      <c r="E49" s="396"/>
      <c r="F49" s="396"/>
      <c r="G49" s="396"/>
      <c r="H49" s="396"/>
      <c r="I49" s="396"/>
      <c r="J49" s="396"/>
      <c r="K49" s="273"/>
    </row>
    <row r="50" spans="2:11" ht="25.5" customHeight="1">
      <c r="B50" s="272"/>
      <c r="C50" s="398" t="s">
        <v>2027</v>
      </c>
      <c r="D50" s="398"/>
      <c r="E50" s="398"/>
      <c r="F50" s="398"/>
      <c r="G50" s="398"/>
      <c r="H50" s="398"/>
      <c r="I50" s="398"/>
      <c r="J50" s="398"/>
      <c r="K50" s="273"/>
    </row>
    <row r="51" spans="2:11" ht="5.25" customHeight="1">
      <c r="B51" s="272"/>
      <c r="C51" s="274"/>
      <c r="D51" s="274"/>
      <c r="E51" s="274"/>
      <c r="F51" s="274"/>
      <c r="G51" s="274"/>
      <c r="H51" s="274"/>
      <c r="I51" s="274"/>
      <c r="J51" s="274"/>
      <c r="K51" s="273"/>
    </row>
    <row r="52" spans="2:11" ht="15" customHeight="1">
      <c r="B52" s="272"/>
      <c r="C52" s="396" t="s">
        <v>2028</v>
      </c>
      <c r="D52" s="396"/>
      <c r="E52" s="396"/>
      <c r="F52" s="396"/>
      <c r="G52" s="396"/>
      <c r="H52" s="396"/>
      <c r="I52" s="396"/>
      <c r="J52" s="396"/>
      <c r="K52" s="273"/>
    </row>
    <row r="53" spans="2:11" ht="15" customHeight="1">
      <c r="B53" s="272"/>
      <c r="C53" s="396" t="s">
        <v>2029</v>
      </c>
      <c r="D53" s="396"/>
      <c r="E53" s="396"/>
      <c r="F53" s="396"/>
      <c r="G53" s="396"/>
      <c r="H53" s="396"/>
      <c r="I53" s="396"/>
      <c r="J53" s="396"/>
      <c r="K53" s="273"/>
    </row>
    <row r="54" spans="2:11" ht="12.75" customHeight="1">
      <c r="B54" s="272"/>
      <c r="C54" s="275"/>
      <c r="D54" s="275"/>
      <c r="E54" s="275"/>
      <c r="F54" s="275"/>
      <c r="G54" s="275"/>
      <c r="H54" s="275"/>
      <c r="I54" s="275"/>
      <c r="J54" s="275"/>
      <c r="K54" s="273"/>
    </row>
    <row r="55" spans="2:11" ht="15" customHeight="1">
      <c r="B55" s="272"/>
      <c r="C55" s="396" t="s">
        <v>2030</v>
      </c>
      <c r="D55" s="396"/>
      <c r="E55" s="396"/>
      <c r="F55" s="396"/>
      <c r="G55" s="396"/>
      <c r="H55" s="396"/>
      <c r="I55" s="396"/>
      <c r="J55" s="396"/>
      <c r="K55" s="273"/>
    </row>
    <row r="56" spans="2:11" ht="15" customHeight="1">
      <c r="B56" s="272"/>
      <c r="C56" s="277"/>
      <c r="D56" s="396" t="s">
        <v>2031</v>
      </c>
      <c r="E56" s="396"/>
      <c r="F56" s="396"/>
      <c r="G56" s="396"/>
      <c r="H56" s="396"/>
      <c r="I56" s="396"/>
      <c r="J56" s="396"/>
      <c r="K56" s="273"/>
    </row>
    <row r="57" spans="2:11" ht="15" customHeight="1">
      <c r="B57" s="272"/>
      <c r="C57" s="277"/>
      <c r="D57" s="396" t="s">
        <v>2032</v>
      </c>
      <c r="E57" s="396"/>
      <c r="F57" s="396"/>
      <c r="G57" s="396"/>
      <c r="H57" s="396"/>
      <c r="I57" s="396"/>
      <c r="J57" s="396"/>
      <c r="K57" s="273"/>
    </row>
    <row r="58" spans="2:11" ht="15" customHeight="1">
      <c r="B58" s="272"/>
      <c r="C58" s="277"/>
      <c r="D58" s="396" t="s">
        <v>2033</v>
      </c>
      <c r="E58" s="396"/>
      <c r="F58" s="396"/>
      <c r="G58" s="396"/>
      <c r="H58" s="396"/>
      <c r="I58" s="396"/>
      <c r="J58" s="396"/>
      <c r="K58" s="273"/>
    </row>
    <row r="59" spans="2:11" ht="15" customHeight="1">
      <c r="B59" s="272"/>
      <c r="C59" s="277"/>
      <c r="D59" s="396" t="s">
        <v>2034</v>
      </c>
      <c r="E59" s="396"/>
      <c r="F59" s="396"/>
      <c r="G59" s="396"/>
      <c r="H59" s="396"/>
      <c r="I59" s="396"/>
      <c r="J59" s="396"/>
      <c r="K59" s="273"/>
    </row>
    <row r="60" spans="2:11" ht="15" customHeight="1">
      <c r="B60" s="272"/>
      <c r="C60" s="277"/>
      <c r="D60" s="397" t="s">
        <v>2035</v>
      </c>
      <c r="E60" s="397"/>
      <c r="F60" s="397"/>
      <c r="G60" s="397"/>
      <c r="H60" s="397"/>
      <c r="I60" s="397"/>
      <c r="J60" s="397"/>
      <c r="K60" s="273"/>
    </row>
    <row r="61" spans="2:11" ht="15" customHeight="1">
      <c r="B61" s="272"/>
      <c r="C61" s="277"/>
      <c r="D61" s="396" t="s">
        <v>2036</v>
      </c>
      <c r="E61" s="396"/>
      <c r="F61" s="396"/>
      <c r="G61" s="396"/>
      <c r="H61" s="396"/>
      <c r="I61" s="396"/>
      <c r="J61" s="396"/>
      <c r="K61" s="273"/>
    </row>
    <row r="62" spans="2:11" ht="12.75" customHeight="1">
      <c r="B62" s="272"/>
      <c r="C62" s="277"/>
      <c r="D62" s="277"/>
      <c r="E62" s="280"/>
      <c r="F62" s="277"/>
      <c r="G62" s="277"/>
      <c r="H62" s="277"/>
      <c r="I62" s="277"/>
      <c r="J62" s="277"/>
      <c r="K62" s="273"/>
    </row>
    <row r="63" spans="2:11" ht="15" customHeight="1">
      <c r="B63" s="272"/>
      <c r="C63" s="277"/>
      <c r="D63" s="396" t="s">
        <v>2037</v>
      </c>
      <c r="E63" s="396"/>
      <c r="F63" s="396"/>
      <c r="G63" s="396"/>
      <c r="H63" s="396"/>
      <c r="I63" s="396"/>
      <c r="J63" s="396"/>
      <c r="K63" s="273"/>
    </row>
    <row r="64" spans="2:11" ht="15" customHeight="1">
      <c r="B64" s="272"/>
      <c r="C64" s="277"/>
      <c r="D64" s="397" t="s">
        <v>2038</v>
      </c>
      <c r="E64" s="397"/>
      <c r="F64" s="397"/>
      <c r="G64" s="397"/>
      <c r="H64" s="397"/>
      <c r="I64" s="397"/>
      <c r="J64" s="397"/>
      <c r="K64" s="273"/>
    </row>
    <row r="65" spans="2:11" ht="15" customHeight="1">
      <c r="B65" s="272"/>
      <c r="C65" s="277"/>
      <c r="D65" s="396" t="s">
        <v>2039</v>
      </c>
      <c r="E65" s="396"/>
      <c r="F65" s="396"/>
      <c r="G65" s="396"/>
      <c r="H65" s="396"/>
      <c r="I65" s="396"/>
      <c r="J65" s="396"/>
      <c r="K65" s="273"/>
    </row>
    <row r="66" spans="2:11" ht="15" customHeight="1">
      <c r="B66" s="272"/>
      <c r="C66" s="277"/>
      <c r="D66" s="396" t="s">
        <v>2040</v>
      </c>
      <c r="E66" s="396"/>
      <c r="F66" s="396"/>
      <c r="G66" s="396"/>
      <c r="H66" s="396"/>
      <c r="I66" s="396"/>
      <c r="J66" s="396"/>
      <c r="K66" s="273"/>
    </row>
    <row r="67" spans="2:11" ht="15" customHeight="1">
      <c r="B67" s="272"/>
      <c r="C67" s="277"/>
      <c r="D67" s="396" t="s">
        <v>2041</v>
      </c>
      <c r="E67" s="396"/>
      <c r="F67" s="396"/>
      <c r="G67" s="396"/>
      <c r="H67" s="396"/>
      <c r="I67" s="396"/>
      <c r="J67" s="396"/>
      <c r="K67" s="273"/>
    </row>
    <row r="68" spans="2:11" ht="15" customHeight="1">
      <c r="B68" s="272"/>
      <c r="C68" s="277"/>
      <c r="D68" s="396" t="s">
        <v>2042</v>
      </c>
      <c r="E68" s="396"/>
      <c r="F68" s="396"/>
      <c r="G68" s="396"/>
      <c r="H68" s="396"/>
      <c r="I68" s="396"/>
      <c r="J68" s="396"/>
      <c r="K68" s="273"/>
    </row>
    <row r="69" spans="2:11" ht="12.75" customHeight="1">
      <c r="B69" s="281"/>
      <c r="C69" s="282"/>
      <c r="D69" s="282"/>
      <c r="E69" s="282"/>
      <c r="F69" s="282"/>
      <c r="G69" s="282"/>
      <c r="H69" s="282"/>
      <c r="I69" s="282"/>
      <c r="J69" s="282"/>
      <c r="K69" s="283"/>
    </row>
    <row r="70" spans="2:11" ht="18.75" customHeight="1">
      <c r="B70" s="284"/>
      <c r="C70" s="284"/>
      <c r="D70" s="284"/>
      <c r="E70" s="284"/>
      <c r="F70" s="284"/>
      <c r="G70" s="284"/>
      <c r="H70" s="284"/>
      <c r="I70" s="284"/>
      <c r="J70" s="284"/>
      <c r="K70" s="285"/>
    </row>
    <row r="71" spans="2:11" ht="18.75" customHeight="1">
      <c r="B71" s="285"/>
      <c r="C71" s="285"/>
      <c r="D71" s="285"/>
      <c r="E71" s="285"/>
      <c r="F71" s="285"/>
      <c r="G71" s="285"/>
      <c r="H71" s="285"/>
      <c r="I71" s="285"/>
      <c r="J71" s="285"/>
      <c r="K71" s="285"/>
    </row>
    <row r="72" spans="2:11" ht="7.5" customHeight="1">
      <c r="B72" s="286"/>
      <c r="C72" s="287"/>
      <c r="D72" s="287"/>
      <c r="E72" s="287"/>
      <c r="F72" s="287"/>
      <c r="G72" s="287"/>
      <c r="H72" s="287"/>
      <c r="I72" s="287"/>
      <c r="J72" s="287"/>
      <c r="K72" s="288"/>
    </row>
    <row r="73" spans="2:11" ht="45" customHeight="1">
      <c r="B73" s="289"/>
      <c r="C73" s="395" t="s">
        <v>95</v>
      </c>
      <c r="D73" s="395"/>
      <c r="E73" s="395"/>
      <c r="F73" s="395"/>
      <c r="G73" s="395"/>
      <c r="H73" s="395"/>
      <c r="I73" s="395"/>
      <c r="J73" s="395"/>
      <c r="K73" s="290"/>
    </row>
    <row r="74" spans="2:11" ht="17.25" customHeight="1">
      <c r="B74" s="289"/>
      <c r="C74" s="291" t="s">
        <v>2043</v>
      </c>
      <c r="D74" s="291"/>
      <c r="E74" s="291"/>
      <c r="F74" s="291" t="s">
        <v>2044</v>
      </c>
      <c r="G74" s="292"/>
      <c r="H74" s="291" t="s">
        <v>130</v>
      </c>
      <c r="I74" s="291" t="s">
        <v>57</v>
      </c>
      <c r="J74" s="291" t="s">
        <v>2045</v>
      </c>
      <c r="K74" s="290"/>
    </row>
    <row r="75" spans="2:11" ht="17.25" customHeight="1">
      <c r="B75" s="289"/>
      <c r="C75" s="293" t="s">
        <v>2046</v>
      </c>
      <c r="D75" s="293"/>
      <c r="E75" s="293"/>
      <c r="F75" s="294" t="s">
        <v>2047</v>
      </c>
      <c r="G75" s="295"/>
      <c r="H75" s="293"/>
      <c r="I75" s="293"/>
      <c r="J75" s="293" t="s">
        <v>2048</v>
      </c>
      <c r="K75" s="290"/>
    </row>
    <row r="76" spans="2:11" ht="5.25" customHeight="1">
      <c r="B76" s="289"/>
      <c r="C76" s="296"/>
      <c r="D76" s="296"/>
      <c r="E76" s="296"/>
      <c r="F76" s="296"/>
      <c r="G76" s="297"/>
      <c r="H76" s="296"/>
      <c r="I76" s="296"/>
      <c r="J76" s="296"/>
      <c r="K76" s="290"/>
    </row>
    <row r="77" spans="2:11" ht="15" customHeight="1">
      <c r="B77" s="289"/>
      <c r="C77" s="279" t="s">
        <v>53</v>
      </c>
      <c r="D77" s="296"/>
      <c r="E77" s="296"/>
      <c r="F77" s="298" t="s">
        <v>2049</v>
      </c>
      <c r="G77" s="297"/>
      <c r="H77" s="279" t="s">
        <v>2050</v>
      </c>
      <c r="I77" s="279" t="s">
        <v>2051</v>
      </c>
      <c r="J77" s="279">
        <v>20</v>
      </c>
      <c r="K77" s="290"/>
    </row>
    <row r="78" spans="2:11" ht="15" customHeight="1">
      <c r="B78" s="289"/>
      <c r="C78" s="279" t="s">
        <v>2052</v>
      </c>
      <c r="D78" s="279"/>
      <c r="E78" s="279"/>
      <c r="F78" s="298" t="s">
        <v>2049</v>
      </c>
      <c r="G78" s="297"/>
      <c r="H78" s="279" t="s">
        <v>2053</v>
      </c>
      <c r="I78" s="279" t="s">
        <v>2051</v>
      </c>
      <c r="J78" s="279">
        <v>120</v>
      </c>
      <c r="K78" s="290"/>
    </row>
    <row r="79" spans="2:11" ht="15" customHeight="1">
      <c r="B79" s="299"/>
      <c r="C79" s="279" t="s">
        <v>2054</v>
      </c>
      <c r="D79" s="279"/>
      <c r="E79" s="279"/>
      <c r="F79" s="298" t="s">
        <v>2055</v>
      </c>
      <c r="G79" s="297"/>
      <c r="H79" s="279" t="s">
        <v>2056</v>
      </c>
      <c r="I79" s="279" t="s">
        <v>2051</v>
      </c>
      <c r="J79" s="279">
        <v>50</v>
      </c>
      <c r="K79" s="290"/>
    </row>
    <row r="80" spans="2:11" ht="15" customHeight="1">
      <c r="B80" s="299"/>
      <c r="C80" s="279" t="s">
        <v>2057</v>
      </c>
      <c r="D80" s="279"/>
      <c r="E80" s="279"/>
      <c r="F80" s="298" t="s">
        <v>2049</v>
      </c>
      <c r="G80" s="297"/>
      <c r="H80" s="279" t="s">
        <v>2058</v>
      </c>
      <c r="I80" s="279" t="s">
        <v>2059</v>
      </c>
      <c r="J80" s="279"/>
      <c r="K80" s="290"/>
    </row>
    <row r="81" spans="2:11" ht="15" customHeight="1">
      <c r="B81" s="299"/>
      <c r="C81" s="300" t="s">
        <v>2060</v>
      </c>
      <c r="D81" s="300"/>
      <c r="E81" s="300"/>
      <c r="F81" s="301" t="s">
        <v>2055</v>
      </c>
      <c r="G81" s="300"/>
      <c r="H81" s="300" t="s">
        <v>2061</v>
      </c>
      <c r="I81" s="300" t="s">
        <v>2051</v>
      </c>
      <c r="J81" s="300">
        <v>15</v>
      </c>
      <c r="K81" s="290"/>
    </row>
    <row r="82" spans="2:11" ht="15" customHeight="1">
      <c r="B82" s="299"/>
      <c r="C82" s="300" t="s">
        <v>2062</v>
      </c>
      <c r="D82" s="300"/>
      <c r="E82" s="300"/>
      <c r="F82" s="301" t="s">
        <v>2055</v>
      </c>
      <c r="G82" s="300"/>
      <c r="H82" s="300" t="s">
        <v>2063</v>
      </c>
      <c r="I82" s="300" t="s">
        <v>2051</v>
      </c>
      <c r="J82" s="300">
        <v>15</v>
      </c>
      <c r="K82" s="290"/>
    </row>
    <row r="83" spans="2:11" ht="15" customHeight="1">
      <c r="B83" s="299"/>
      <c r="C83" s="300" t="s">
        <v>2064</v>
      </c>
      <c r="D83" s="300"/>
      <c r="E83" s="300"/>
      <c r="F83" s="301" t="s">
        <v>2055</v>
      </c>
      <c r="G83" s="300"/>
      <c r="H83" s="300" t="s">
        <v>2065</v>
      </c>
      <c r="I83" s="300" t="s">
        <v>2051</v>
      </c>
      <c r="J83" s="300">
        <v>20</v>
      </c>
      <c r="K83" s="290"/>
    </row>
    <row r="84" spans="2:11" ht="15" customHeight="1">
      <c r="B84" s="299"/>
      <c r="C84" s="300" t="s">
        <v>2066</v>
      </c>
      <c r="D84" s="300"/>
      <c r="E84" s="300"/>
      <c r="F84" s="301" t="s">
        <v>2055</v>
      </c>
      <c r="G84" s="300"/>
      <c r="H84" s="300" t="s">
        <v>2067</v>
      </c>
      <c r="I84" s="300" t="s">
        <v>2051</v>
      </c>
      <c r="J84" s="300">
        <v>20</v>
      </c>
      <c r="K84" s="290"/>
    </row>
    <row r="85" spans="2:11" ht="15" customHeight="1">
      <c r="B85" s="299"/>
      <c r="C85" s="279" t="s">
        <v>2068</v>
      </c>
      <c r="D85" s="279"/>
      <c r="E85" s="279"/>
      <c r="F85" s="298" t="s">
        <v>2055</v>
      </c>
      <c r="G85" s="297"/>
      <c r="H85" s="279" t="s">
        <v>2069</v>
      </c>
      <c r="I85" s="279" t="s">
        <v>2051</v>
      </c>
      <c r="J85" s="279">
        <v>50</v>
      </c>
      <c r="K85" s="290"/>
    </row>
    <row r="86" spans="2:11" ht="15" customHeight="1">
      <c r="B86" s="299"/>
      <c r="C86" s="279" t="s">
        <v>2070</v>
      </c>
      <c r="D86" s="279"/>
      <c r="E86" s="279"/>
      <c r="F86" s="298" t="s">
        <v>2055</v>
      </c>
      <c r="G86" s="297"/>
      <c r="H86" s="279" t="s">
        <v>2071</v>
      </c>
      <c r="I86" s="279" t="s">
        <v>2051</v>
      </c>
      <c r="J86" s="279">
        <v>20</v>
      </c>
      <c r="K86" s="290"/>
    </row>
    <row r="87" spans="2:11" ht="15" customHeight="1">
      <c r="B87" s="299"/>
      <c r="C87" s="279" t="s">
        <v>2072</v>
      </c>
      <c r="D87" s="279"/>
      <c r="E87" s="279"/>
      <c r="F87" s="298" t="s">
        <v>2055</v>
      </c>
      <c r="G87" s="297"/>
      <c r="H87" s="279" t="s">
        <v>2073</v>
      </c>
      <c r="I87" s="279" t="s">
        <v>2051</v>
      </c>
      <c r="J87" s="279">
        <v>20</v>
      </c>
      <c r="K87" s="290"/>
    </row>
    <row r="88" spans="2:11" ht="15" customHeight="1">
      <c r="B88" s="299"/>
      <c r="C88" s="279" t="s">
        <v>2074</v>
      </c>
      <c r="D88" s="279"/>
      <c r="E88" s="279"/>
      <c r="F88" s="298" t="s">
        <v>2055</v>
      </c>
      <c r="G88" s="297"/>
      <c r="H88" s="279" t="s">
        <v>2075</v>
      </c>
      <c r="I88" s="279" t="s">
        <v>2051</v>
      </c>
      <c r="J88" s="279">
        <v>50</v>
      </c>
      <c r="K88" s="290"/>
    </row>
    <row r="89" spans="2:11" ht="15" customHeight="1">
      <c r="B89" s="299"/>
      <c r="C89" s="279" t="s">
        <v>2076</v>
      </c>
      <c r="D89" s="279"/>
      <c r="E89" s="279"/>
      <c r="F89" s="298" t="s">
        <v>2055</v>
      </c>
      <c r="G89" s="297"/>
      <c r="H89" s="279" t="s">
        <v>2076</v>
      </c>
      <c r="I89" s="279" t="s">
        <v>2051</v>
      </c>
      <c r="J89" s="279">
        <v>50</v>
      </c>
      <c r="K89" s="290"/>
    </row>
    <row r="90" spans="2:11" ht="15" customHeight="1">
      <c r="B90" s="299"/>
      <c r="C90" s="279" t="s">
        <v>135</v>
      </c>
      <c r="D90" s="279"/>
      <c r="E90" s="279"/>
      <c r="F90" s="298" t="s">
        <v>2055</v>
      </c>
      <c r="G90" s="297"/>
      <c r="H90" s="279" t="s">
        <v>2077</v>
      </c>
      <c r="I90" s="279" t="s">
        <v>2051</v>
      </c>
      <c r="J90" s="279">
        <v>255</v>
      </c>
      <c r="K90" s="290"/>
    </row>
    <row r="91" spans="2:11" ht="15" customHeight="1">
      <c r="B91" s="299"/>
      <c r="C91" s="279" t="s">
        <v>2078</v>
      </c>
      <c r="D91" s="279"/>
      <c r="E91" s="279"/>
      <c r="F91" s="298" t="s">
        <v>2049</v>
      </c>
      <c r="G91" s="297"/>
      <c r="H91" s="279" t="s">
        <v>2079</v>
      </c>
      <c r="I91" s="279" t="s">
        <v>2080</v>
      </c>
      <c r="J91" s="279"/>
      <c r="K91" s="290"/>
    </row>
    <row r="92" spans="2:11" ht="15" customHeight="1">
      <c r="B92" s="299"/>
      <c r="C92" s="279" t="s">
        <v>2081</v>
      </c>
      <c r="D92" s="279"/>
      <c r="E92" s="279"/>
      <c r="F92" s="298" t="s">
        <v>2049</v>
      </c>
      <c r="G92" s="297"/>
      <c r="H92" s="279" t="s">
        <v>2082</v>
      </c>
      <c r="I92" s="279" t="s">
        <v>2083</v>
      </c>
      <c r="J92" s="279"/>
      <c r="K92" s="290"/>
    </row>
    <row r="93" spans="2:11" ht="15" customHeight="1">
      <c r="B93" s="299"/>
      <c r="C93" s="279" t="s">
        <v>2084</v>
      </c>
      <c r="D93" s="279"/>
      <c r="E93" s="279"/>
      <c r="F93" s="298" t="s">
        <v>2049</v>
      </c>
      <c r="G93" s="297"/>
      <c r="H93" s="279" t="s">
        <v>2084</v>
      </c>
      <c r="I93" s="279" t="s">
        <v>2083</v>
      </c>
      <c r="J93" s="279"/>
      <c r="K93" s="290"/>
    </row>
    <row r="94" spans="2:11" ht="15" customHeight="1">
      <c r="B94" s="299"/>
      <c r="C94" s="279" t="s">
        <v>38</v>
      </c>
      <c r="D94" s="279"/>
      <c r="E94" s="279"/>
      <c r="F94" s="298" t="s">
        <v>2049</v>
      </c>
      <c r="G94" s="297"/>
      <c r="H94" s="279" t="s">
        <v>2085</v>
      </c>
      <c r="I94" s="279" t="s">
        <v>2083</v>
      </c>
      <c r="J94" s="279"/>
      <c r="K94" s="290"/>
    </row>
    <row r="95" spans="2:11" ht="15" customHeight="1">
      <c r="B95" s="299"/>
      <c r="C95" s="279" t="s">
        <v>48</v>
      </c>
      <c r="D95" s="279"/>
      <c r="E95" s="279"/>
      <c r="F95" s="298" t="s">
        <v>2049</v>
      </c>
      <c r="G95" s="297"/>
      <c r="H95" s="279" t="s">
        <v>2086</v>
      </c>
      <c r="I95" s="279" t="s">
        <v>2083</v>
      </c>
      <c r="J95" s="279"/>
      <c r="K95" s="290"/>
    </row>
    <row r="96" spans="2:11" ht="15" customHeight="1">
      <c r="B96" s="302"/>
      <c r="C96" s="303"/>
      <c r="D96" s="303"/>
      <c r="E96" s="303"/>
      <c r="F96" s="303"/>
      <c r="G96" s="303"/>
      <c r="H96" s="303"/>
      <c r="I96" s="303"/>
      <c r="J96" s="303"/>
      <c r="K96" s="304"/>
    </row>
    <row r="97" spans="2:11" ht="18.75" customHeight="1">
      <c r="B97" s="305"/>
      <c r="C97" s="306"/>
      <c r="D97" s="306"/>
      <c r="E97" s="306"/>
      <c r="F97" s="306"/>
      <c r="G97" s="306"/>
      <c r="H97" s="306"/>
      <c r="I97" s="306"/>
      <c r="J97" s="306"/>
      <c r="K97" s="305"/>
    </row>
    <row r="98" spans="2:11" ht="18.75" customHeight="1">
      <c r="B98" s="285"/>
      <c r="C98" s="285"/>
      <c r="D98" s="285"/>
      <c r="E98" s="285"/>
      <c r="F98" s="285"/>
      <c r="G98" s="285"/>
      <c r="H98" s="285"/>
      <c r="I98" s="285"/>
      <c r="J98" s="285"/>
      <c r="K98" s="285"/>
    </row>
    <row r="99" spans="2:11" ht="7.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8"/>
    </row>
    <row r="100" spans="2:11" ht="45" customHeight="1">
      <c r="B100" s="289"/>
      <c r="C100" s="395" t="s">
        <v>2087</v>
      </c>
      <c r="D100" s="395"/>
      <c r="E100" s="395"/>
      <c r="F100" s="395"/>
      <c r="G100" s="395"/>
      <c r="H100" s="395"/>
      <c r="I100" s="395"/>
      <c r="J100" s="395"/>
      <c r="K100" s="290"/>
    </row>
    <row r="101" spans="2:11" ht="17.25" customHeight="1">
      <c r="B101" s="289"/>
      <c r="C101" s="291" t="s">
        <v>2043</v>
      </c>
      <c r="D101" s="291"/>
      <c r="E101" s="291"/>
      <c r="F101" s="291" t="s">
        <v>2044</v>
      </c>
      <c r="G101" s="292"/>
      <c r="H101" s="291" t="s">
        <v>130</v>
      </c>
      <c r="I101" s="291" t="s">
        <v>57</v>
      </c>
      <c r="J101" s="291" t="s">
        <v>2045</v>
      </c>
      <c r="K101" s="290"/>
    </row>
    <row r="102" spans="2:11" ht="17.25" customHeight="1">
      <c r="B102" s="289"/>
      <c r="C102" s="293" t="s">
        <v>2046</v>
      </c>
      <c r="D102" s="293"/>
      <c r="E102" s="293"/>
      <c r="F102" s="294" t="s">
        <v>2047</v>
      </c>
      <c r="G102" s="295"/>
      <c r="H102" s="293"/>
      <c r="I102" s="293"/>
      <c r="J102" s="293" t="s">
        <v>2048</v>
      </c>
      <c r="K102" s="290"/>
    </row>
    <row r="103" spans="2:11" ht="5.25" customHeight="1">
      <c r="B103" s="289"/>
      <c r="C103" s="291"/>
      <c r="D103" s="291"/>
      <c r="E103" s="291"/>
      <c r="F103" s="291"/>
      <c r="G103" s="307"/>
      <c r="H103" s="291"/>
      <c r="I103" s="291"/>
      <c r="J103" s="291"/>
      <c r="K103" s="290"/>
    </row>
    <row r="104" spans="2:11" ht="15" customHeight="1">
      <c r="B104" s="289"/>
      <c r="C104" s="279" t="s">
        <v>53</v>
      </c>
      <c r="D104" s="296"/>
      <c r="E104" s="296"/>
      <c r="F104" s="298" t="s">
        <v>2049</v>
      </c>
      <c r="G104" s="307"/>
      <c r="H104" s="279" t="s">
        <v>2088</v>
      </c>
      <c r="I104" s="279" t="s">
        <v>2051</v>
      </c>
      <c r="J104" s="279">
        <v>20</v>
      </c>
      <c r="K104" s="290"/>
    </row>
    <row r="105" spans="2:11" ht="15" customHeight="1">
      <c r="B105" s="289"/>
      <c r="C105" s="279" t="s">
        <v>2052</v>
      </c>
      <c r="D105" s="279"/>
      <c r="E105" s="279"/>
      <c r="F105" s="298" t="s">
        <v>2049</v>
      </c>
      <c r="G105" s="279"/>
      <c r="H105" s="279" t="s">
        <v>2088</v>
      </c>
      <c r="I105" s="279" t="s">
        <v>2051</v>
      </c>
      <c r="J105" s="279">
        <v>120</v>
      </c>
      <c r="K105" s="290"/>
    </row>
    <row r="106" spans="2:11" ht="15" customHeight="1">
      <c r="B106" s="299"/>
      <c r="C106" s="279" t="s">
        <v>2054</v>
      </c>
      <c r="D106" s="279"/>
      <c r="E106" s="279"/>
      <c r="F106" s="298" t="s">
        <v>2055</v>
      </c>
      <c r="G106" s="279"/>
      <c r="H106" s="279" t="s">
        <v>2088</v>
      </c>
      <c r="I106" s="279" t="s">
        <v>2051</v>
      </c>
      <c r="J106" s="279">
        <v>50</v>
      </c>
      <c r="K106" s="290"/>
    </row>
    <row r="107" spans="2:11" ht="15" customHeight="1">
      <c r="B107" s="299"/>
      <c r="C107" s="279" t="s">
        <v>2057</v>
      </c>
      <c r="D107" s="279"/>
      <c r="E107" s="279"/>
      <c r="F107" s="298" t="s">
        <v>2049</v>
      </c>
      <c r="G107" s="279"/>
      <c r="H107" s="279" t="s">
        <v>2088</v>
      </c>
      <c r="I107" s="279" t="s">
        <v>2059</v>
      </c>
      <c r="J107" s="279"/>
      <c r="K107" s="290"/>
    </row>
    <row r="108" spans="2:11" ht="15" customHeight="1">
      <c r="B108" s="299"/>
      <c r="C108" s="279" t="s">
        <v>2068</v>
      </c>
      <c r="D108" s="279"/>
      <c r="E108" s="279"/>
      <c r="F108" s="298" t="s">
        <v>2055</v>
      </c>
      <c r="G108" s="279"/>
      <c r="H108" s="279" t="s">
        <v>2088</v>
      </c>
      <c r="I108" s="279" t="s">
        <v>2051</v>
      </c>
      <c r="J108" s="279">
        <v>50</v>
      </c>
      <c r="K108" s="290"/>
    </row>
    <row r="109" spans="2:11" ht="15" customHeight="1">
      <c r="B109" s="299"/>
      <c r="C109" s="279" t="s">
        <v>2076</v>
      </c>
      <c r="D109" s="279"/>
      <c r="E109" s="279"/>
      <c r="F109" s="298" t="s">
        <v>2055</v>
      </c>
      <c r="G109" s="279"/>
      <c r="H109" s="279" t="s">
        <v>2088</v>
      </c>
      <c r="I109" s="279" t="s">
        <v>2051</v>
      </c>
      <c r="J109" s="279">
        <v>50</v>
      </c>
      <c r="K109" s="290"/>
    </row>
    <row r="110" spans="2:11" ht="15" customHeight="1">
      <c r="B110" s="299"/>
      <c r="C110" s="279" t="s">
        <v>2074</v>
      </c>
      <c r="D110" s="279"/>
      <c r="E110" s="279"/>
      <c r="F110" s="298" t="s">
        <v>2055</v>
      </c>
      <c r="G110" s="279"/>
      <c r="H110" s="279" t="s">
        <v>2088</v>
      </c>
      <c r="I110" s="279" t="s">
        <v>2051</v>
      </c>
      <c r="J110" s="279">
        <v>50</v>
      </c>
      <c r="K110" s="290"/>
    </row>
    <row r="111" spans="2:11" ht="15" customHeight="1">
      <c r="B111" s="299"/>
      <c r="C111" s="279" t="s">
        <v>53</v>
      </c>
      <c r="D111" s="279"/>
      <c r="E111" s="279"/>
      <c r="F111" s="298" t="s">
        <v>2049</v>
      </c>
      <c r="G111" s="279"/>
      <c r="H111" s="279" t="s">
        <v>2089</v>
      </c>
      <c r="I111" s="279" t="s">
        <v>2051</v>
      </c>
      <c r="J111" s="279">
        <v>20</v>
      </c>
      <c r="K111" s="290"/>
    </row>
    <row r="112" spans="2:11" ht="15" customHeight="1">
      <c r="B112" s="299"/>
      <c r="C112" s="279" t="s">
        <v>2090</v>
      </c>
      <c r="D112" s="279"/>
      <c r="E112" s="279"/>
      <c r="F112" s="298" t="s">
        <v>2049</v>
      </c>
      <c r="G112" s="279"/>
      <c r="H112" s="279" t="s">
        <v>2091</v>
      </c>
      <c r="I112" s="279" t="s">
        <v>2051</v>
      </c>
      <c r="J112" s="279">
        <v>120</v>
      </c>
      <c r="K112" s="290"/>
    </row>
    <row r="113" spans="2:11" ht="15" customHeight="1">
      <c r="B113" s="299"/>
      <c r="C113" s="279" t="s">
        <v>38</v>
      </c>
      <c r="D113" s="279"/>
      <c r="E113" s="279"/>
      <c r="F113" s="298" t="s">
        <v>2049</v>
      </c>
      <c r="G113" s="279"/>
      <c r="H113" s="279" t="s">
        <v>2092</v>
      </c>
      <c r="I113" s="279" t="s">
        <v>2083</v>
      </c>
      <c r="J113" s="279"/>
      <c r="K113" s="290"/>
    </row>
    <row r="114" spans="2:11" ht="15" customHeight="1">
      <c r="B114" s="299"/>
      <c r="C114" s="279" t="s">
        <v>48</v>
      </c>
      <c r="D114" s="279"/>
      <c r="E114" s="279"/>
      <c r="F114" s="298" t="s">
        <v>2049</v>
      </c>
      <c r="G114" s="279"/>
      <c r="H114" s="279" t="s">
        <v>2093</v>
      </c>
      <c r="I114" s="279" t="s">
        <v>2083</v>
      </c>
      <c r="J114" s="279"/>
      <c r="K114" s="290"/>
    </row>
    <row r="115" spans="2:11" ht="15" customHeight="1">
      <c r="B115" s="299"/>
      <c r="C115" s="279" t="s">
        <v>57</v>
      </c>
      <c r="D115" s="279"/>
      <c r="E115" s="279"/>
      <c r="F115" s="298" t="s">
        <v>2049</v>
      </c>
      <c r="G115" s="279"/>
      <c r="H115" s="279" t="s">
        <v>2094</v>
      </c>
      <c r="I115" s="279" t="s">
        <v>2095</v>
      </c>
      <c r="J115" s="279"/>
      <c r="K115" s="290"/>
    </row>
    <row r="116" spans="2:11" ht="15" customHeight="1">
      <c r="B116" s="302"/>
      <c r="C116" s="308"/>
      <c r="D116" s="308"/>
      <c r="E116" s="308"/>
      <c r="F116" s="308"/>
      <c r="G116" s="308"/>
      <c r="H116" s="308"/>
      <c r="I116" s="308"/>
      <c r="J116" s="308"/>
      <c r="K116" s="304"/>
    </row>
    <row r="117" spans="2:11" ht="18.75" customHeight="1">
      <c r="B117" s="309"/>
      <c r="C117" s="275"/>
      <c r="D117" s="275"/>
      <c r="E117" s="275"/>
      <c r="F117" s="310"/>
      <c r="G117" s="275"/>
      <c r="H117" s="275"/>
      <c r="I117" s="275"/>
      <c r="J117" s="275"/>
      <c r="K117" s="309"/>
    </row>
    <row r="118" spans="2:11" ht="18.75" customHeight="1"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</row>
    <row r="119" spans="2:11" ht="7.5" customHeight="1">
      <c r="B119" s="311"/>
      <c r="C119" s="312"/>
      <c r="D119" s="312"/>
      <c r="E119" s="312"/>
      <c r="F119" s="312"/>
      <c r="G119" s="312"/>
      <c r="H119" s="312"/>
      <c r="I119" s="312"/>
      <c r="J119" s="312"/>
      <c r="K119" s="313"/>
    </row>
    <row r="120" spans="2:11" ht="45" customHeight="1">
      <c r="B120" s="314"/>
      <c r="C120" s="394" t="s">
        <v>2096</v>
      </c>
      <c r="D120" s="394"/>
      <c r="E120" s="394"/>
      <c r="F120" s="394"/>
      <c r="G120" s="394"/>
      <c r="H120" s="394"/>
      <c r="I120" s="394"/>
      <c r="J120" s="394"/>
      <c r="K120" s="315"/>
    </row>
    <row r="121" spans="2:11" ht="17.25" customHeight="1">
      <c r="B121" s="316"/>
      <c r="C121" s="291" t="s">
        <v>2043</v>
      </c>
      <c r="D121" s="291"/>
      <c r="E121" s="291"/>
      <c r="F121" s="291" t="s">
        <v>2044</v>
      </c>
      <c r="G121" s="292"/>
      <c r="H121" s="291" t="s">
        <v>130</v>
      </c>
      <c r="I121" s="291" t="s">
        <v>57</v>
      </c>
      <c r="J121" s="291" t="s">
        <v>2045</v>
      </c>
      <c r="K121" s="317"/>
    </row>
    <row r="122" spans="2:11" ht="17.25" customHeight="1">
      <c r="B122" s="316"/>
      <c r="C122" s="293" t="s">
        <v>2046</v>
      </c>
      <c r="D122" s="293"/>
      <c r="E122" s="293"/>
      <c r="F122" s="294" t="s">
        <v>2047</v>
      </c>
      <c r="G122" s="295"/>
      <c r="H122" s="293"/>
      <c r="I122" s="293"/>
      <c r="J122" s="293" t="s">
        <v>2048</v>
      </c>
      <c r="K122" s="317"/>
    </row>
    <row r="123" spans="2:11" ht="5.25" customHeight="1">
      <c r="B123" s="318"/>
      <c r="C123" s="296"/>
      <c r="D123" s="296"/>
      <c r="E123" s="296"/>
      <c r="F123" s="296"/>
      <c r="G123" s="279"/>
      <c r="H123" s="296"/>
      <c r="I123" s="296"/>
      <c r="J123" s="296"/>
      <c r="K123" s="319"/>
    </row>
    <row r="124" spans="2:11" ht="15" customHeight="1">
      <c r="B124" s="318"/>
      <c r="C124" s="279" t="s">
        <v>2052</v>
      </c>
      <c r="D124" s="296"/>
      <c r="E124" s="296"/>
      <c r="F124" s="298" t="s">
        <v>2049</v>
      </c>
      <c r="G124" s="279"/>
      <c r="H124" s="279" t="s">
        <v>2088</v>
      </c>
      <c r="I124" s="279" t="s">
        <v>2051</v>
      </c>
      <c r="J124" s="279">
        <v>120</v>
      </c>
      <c r="K124" s="320"/>
    </row>
    <row r="125" spans="2:11" ht="15" customHeight="1">
      <c r="B125" s="318"/>
      <c r="C125" s="279" t="s">
        <v>2097</v>
      </c>
      <c r="D125" s="279"/>
      <c r="E125" s="279"/>
      <c r="F125" s="298" t="s">
        <v>2049</v>
      </c>
      <c r="G125" s="279"/>
      <c r="H125" s="279" t="s">
        <v>2098</v>
      </c>
      <c r="I125" s="279" t="s">
        <v>2051</v>
      </c>
      <c r="J125" s="279" t="s">
        <v>2099</v>
      </c>
      <c r="K125" s="320"/>
    </row>
    <row r="126" spans="2:11" ht="15" customHeight="1">
      <c r="B126" s="318"/>
      <c r="C126" s="279" t="s">
        <v>1998</v>
      </c>
      <c r="D126" s="279"/>
      <c r="E126" s="279"/>
      <c r="F126" s="298" t="s">
        <v>2049</v>
      </c>
      <c r="G126" s="279"/>
      <c r="H126" s="279" t="s">
        <v>2100</v>
      </c>
      <c r="I126" s="279" t="s">
        <v>2051</v>
      </c>
      <c r="J126" s="279" t="s">
        <v>2099</v>
      </c>
      <c r="K126" s="320"/>
    </row>
    <row r="127" spans="2:11" ht="15" customHeight="1">
      <c r="B127" s="318"/>
      <c r="C127" s="279" t="s">
        <v>2060</v>
      </c>
      <c r="D127" s="279"/>
      <c r="E127" s="279"/>
      <c r="F127" s="298" t="s">
        <v>2055</v>
      </c>
      <c r="G127" s="279"/>
      <c r="H127" s="279" t="s">
        <v>2061</v>
      </c>
      <c r="I127" s="279" t="s">
        <v>2051</v>
      </c>
      <c r="J127" s="279">
        <v>15</v>
      </c>
      <c r="K127" s="320"/>
    </row>
    <row r="128" spans="2:11" ht="15" customHeight="1">
      <c r="B128" s="318"/>
      <c r="C128" s="300" t="s">
        <v>2062</v>
      </c>
      <c r="D128" s="300"/>
      <c r="E128" s="300"/>
      <c r="F128" s="301" t="s">
        <v>2055</v>
      </c>
      <c r="G128" s="300"/>
      <c r="H128" s="300" t="s">
        <v>2063</v>
      </c>
      <c r="I128" s="300" t="s">
        <v>2051</v>
      </c>
      <c r="J128" s="300">
        <v>15</v>
      </c>
      <c r="K128" s="320"/>
    </row>
    <row r="129" spans="2:11" ht="15" customHeight="1">
      <c r="B129" s="318"/>
      <c r="C129" s="300" t="s">
        <v>2064</v>
      </c>
      <c r="D129" s="300"/>
      <c r="E129" s="300"/>
      <c r="F129" s="301" t="s">
        <v>2055</v>
      </c>
      <c r="G129" s="300"/>
      <c r="H129" s="300" t="s">
        <v>2065</v>
      </c>
      <c r="I129" s="300" t="s">
        <v>2051</v>
      </c>
      <c r="J129" s="300">
        <v>20</v>
      </c>
      <c r="K129" s="320"/>
    </row>
    <row r="130" spans="2:11" ht="15" customHeight="1">
      <c r="B130" s="318"/>
      <c r="C130" s="300" t="s">
        <v>2066</v>
      </c>
      <c r="D130" s="300"/>
      <c r="E130" s="300"/>
      <c r="F130" s="301" t="s">
        <v>2055</v>
      </c>
      <c r="G130" s="300"/>
      <c r="H130" s="300" t="s">
        <v>2067</v>
      </c>
      <c r="I130" s="300" t="s">
        <v>2051</v>
      </c>
      <c r="J130" s="300">
        <v>20</v>
      </c>
      <c r="K130" s="320"/>
    </row>
    <row r="131" spans="2:11" ht="15" customHeight="1">
      <c r="B131" s="318"/>
      <c r="C131" s="279" t="s">
        <v>2054</v>
      </c>
      <c r="D131" s="279"/>
      <c r="E131" s="279"/>
      <c r="F131" s="298" t="s">
        <v>2055</v>
      </c>
      <c r="G131" s="279"/>
      <c r="H131" s="279" t="s">
        <v>2088</v>
      </c>
      <c r="I131" s="279" t="s">
        <v>2051</v>
      </c>
      <c r="J131" s="279">
        <v>50</v>
      </c>
      <c r="K131" s="320"/>
    </row>
    <row r="132" spans="2:11" ht="15" customHeight="1">
      <c r="B132" s="318"/>
      <c r="C132" s="279" t="s">
        <v>2068</v>
      </c>
      <c r="D132" s="279"/>
      <c r="E132" s="279"/>
      <c r="F132" s="298" t="s">
        <v>2055</v>
      </c>
      <c r="G132" s="279"/>
      <c r="H132" s="279" t="s">
        <v>2088</v>
      </c>
      <c r="I132" s="279" t="s">
        <v>2051</v>
      </c>
      <c r="J132" s="279">
        <v>50</v>
      </c>
      <c r="K132" s="320"/>
    </row>
    <row r="133" spans="2:11" ht="15" customHeight="1">
      <c r="B133" s="318"/>
      <c r="C133" s="279" t="s">
        <v>2074</v>
      </c>
      <c r="D133" s="279"/>
      <c r="E133" s="279"/>
      <c r="F133" s="298" t="s">
        <v>2055</v>
      </c>
      <c r="G133" s="279"/>
      <c r="H133" s="279" t="s">
        <v>2088</v>
      </c>
      <c r="I133" s="279" t="s">
        <v>2051</v>
      </c>
      <c r="J133" s="279">
        <v>50</v>
      </c>
      <c r="K133" s="320"/>
    </row>
    <row r="134" spans="2:11" ht="15" customHeight="1">
      <c r="B134" s="318"/>
      <c r="C134" s="279" t="s">
        <v>2076</v>
      </c>
      <c r="D134" s="279"/>
      <c r="E134" s="279"/>
      <c r="F134" s="298" t="s">
        <v>2055</v>
      </c>
      <c r="G134" s="279"/>
      <c r="H134" s="279" t="s">
        <v>2088</v>
      </c>
      <c r="I134" s="279" t="s">
        <v>2051</v>
      </c>
      <c r="J134" s="279">
        <v>50</v>
      </c>
      <c r="K134" s="320"/>
    </row>
    <row r="135" spans="2:11" ht="15" customHeight="1">
      <c r="B135" s="318"/>
      <c r="C135" s="279" t="s">
        <v>135</v>
      </c>
      <c r="D135" s="279"/>
      <c r="E135" s="279"/>
      <c r="F135" s="298" t="s">
        <v>2055</v>
      </c>
      <c r="G135" s="279"/>
      <c r="H135" s="279" t="s">
        <v>2101</v>
      </c>
      <c r="I135" s="279" t="s">
        <v>2051</v>
      </c>
      <c r="J135" s="279">
        <v>255</v>
      </c>
      <c r="K135" s="320"/>
    </row>
    <row r="136" spans="2:11" ht="15" customHeight="1">
      <c r="B136" s="318"/>
      <c r="C136" s="279" t="s">
        <v>2078</v>
      </c>
      <c r="D136" s="279"/>
      <c r="E136" s="279"/>
      <c r="F136" s="298" t="s">
        <v>2049</v>
      </c>
      <c r="G136" s="279"/>
      <c r="H136" s="279" t="s">
        <v>2102</v>
      </c>
      <c r="I136" s="279" t="s">
        <v>2080</v>
      </c>
      <c r="J136" s="279"/>
      <c r="K136" s="320"/>
    </row>
    <row r="137" spans="2:11" ht="15" customHeight="1">
      <c r="B137" s="318"/>
      <c r="C137" s="279" t="s">
        <v>2081</v>
      </c>
      <c r="D137" s="279"/>
      <c r="E137" s="279"/>
      <c r="F137" s="298" t="s">
        <v>2049</v>
      </c>
      <c r="G137" s="279"/>
      <c r="H137" s="279" t="s">
        <v>2103</v>
      </c>
      <c r="I137" s="279" t="s">
        <v>2083</v>
      </c>
      <c r="J137" s="279"/>
      <c r="K137" s="320"/>
    </row>
    <row r="138" spans="2:11" ht="15" customHeight="1">
      <c r="B138" s="318"/>
      <c r="C138" s="279" t="s">
        <v>2084</v>
      </c>
      <c r="D138" s="279"/>
      <c r="E138" s="279"/>
      <c r="F138" s="298" t="s">
        <v>2049</v>
      </c>
      <c r="G138" s="279"/>
      <c r="H138" s="279" t="s">
        <v>2084</v>
      </c>
      <c r="I138" s="279" t="s">
        <v>2083</v>
      </c>
      <c r="J138" s="279"/>
      <c r="K138" s="320"/>
    </row>
    <row r="139" spans="2:11" ht="15" customHeight="1">
      <c r="B139" s="318"/>
      <c r="C139" s="279" t="s">
        <v>38</v>
      </c>
      <c r="D139" s="279"/>
      <c r="E139" s="279"/>
      <c r="F139" s="298" t="s">
        <v>2049</v>
      </c>
      <c r="G139" s="279"/>
      <c r="H139" s="279" t="s">
        <v>2104</v>
      </c>
      <c r="I139" s="279" t="s">
        <v>2083</v>
      </c>
      <c r="J139" s="279"/>
      <c r="K139" s="320"/>
    </row>
    <row r="140" spans="2:11" ht="15" customHeight="1">
      <c r="B140" s="318"/>
      <c r="C140" s="279" t="s">
        <v>2105</v>
      </c>
      <c r="D140" s="279"/>
      <c r="E140" s="279"/>
      <c r="F140" s="298" t="s">
        <v>2049</v>
      </c>
      <c r="G140" s="279"/>
      <c r="H140" s="279" t="s">
        <v>2106</v>
      </c>
      <c r="I140" s="279" t="s">
        <v>2083</v>
      </c>
      <c r="J140" s="279"/>
      <c r="K140" s="320"/>
    </row>
    <row r="141" spans="2:11" ht="15" customHeight="1">
      <c r="B141" s="321"/>
      <c r="C141" s="322"/>
      <c r="D141" s="322"/>
      <c r="E141" s="322"/>
      <c r="F141" s="322"/>
      <c r="G141" s="322"/>
      <c r="H141" s="322"/>
      <c r="I141" s="322"/>
      <c r="J141" s="322"/>
      <c r="K141" s="323"/>
    </row>
    <row r="142" spans="2:11" ht="18.75" customHeight="1">
      <c r="B142" s="275"/>
      <c r="C142" s="275"/>
      <c r="D142" s="275"/>
      <c r="E142" s="275"/>
      <c r="F142" s="310"/>
      <c r="G142" s="275"/>
      <c r="H142" s="275"/>
      <c r="I142" s="275"/>
      <c r="J142" s="275"/>
      <c r="K142" s="275"/>
    </row>
    <row r="143" spans="2:11" ht="18.75" customHeight="1"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</row>
    <row r="144" spans="2:11" ht="7.5" customHeight="1">
      <c r="B144" s="286"/>
      <c r="C144" s="287"/>
      <c r="D144" s="287"/>
      <c r="E144" s="287"/>
      <c r="F144" s="287"/>
      <c r="G144" s="287"/>
      <c r="H144" s="287"/>
      <c r="I144" s="287"/>
      <c r="J144" s="287"/>
      <c r="K144" s="288"/>
    </row>
    <row r="145" spans="2:11" ht="45" customHeight="1">
      <c r="B145" s="289"/>
      <c r="C145" s="395" t="s">
        <v>2107</v>
      </c>
      <c r="D145" s="395"/>
      <c r="E145" s="395"/>
      <c r="F145" s="395"/>
      <c r="G145" s="395"/>
      <c r="H145" s="395"/>
      <c r="I145" s="395"/>
      <c r="J145" s="395"/>
      <c r="K145" s="290"/>
    </row>
    <row r="146" spans="2:11" ht="17.25" customHeight="1">
      <c r="B146" s="289"/>
      <c r="C146" s="291" t="s">
        <v>2043</v>
      </c>
      <c r="D146" s="291"/>
      <c r="E146" s="291"/>
      <c r="F146" s="291" t="s">
        <v>2044</v>
      </c>
      <c r="G146" s="292"/>
      <c r="H146" s="291" t="s">
        <v>130</v>
      </c>
      <c r="I146" s="291" t="s">
        <v>57</v>
      </c>
      <c r="J146" s="291" t="s">
        <v>2045</v>
      </c>
      <c r="K146" s="290"/>
    </row>
    <row r="147" spans="2:11" ht="17.25" customHeight="1">
      <c r="B147" s="289"/>
      <c r="C147" s="293" t="s">
        <v>2046</v>
      </c>
      <c r="D147" s="293"/>
      <c r="E147" s="293"/>
      <c r="F147" s="294" t="s">
        <v>2047</v>
      </c>
      <c r="G147" s="295"/>
      <c r="H147" s="293"/>
      <c r="I147" s="293"/>
      <c r="J147" s="293" t="s">
        <v>2048</v>
      </c>
      <c r="K147" s="290"/>
    </row>
    <row r="148" spans="2:11" ht="5.25" customHeight="1">
      <c r="B148" s="299"/>
      <c r="C148" s="296"/>
      <c r="D148" s="296"/>
      <c r="E148" s="296"/>
      <c r="F148" s="296"/>
      <c r="G148" s="297"/>
      <c r="H148" s="296"/>
      <c r="I148" s="296"/>
      <c r="J148" s="296"/>
      <c r="K148" s="320"/>
    </row>
    <row r="149" spans="2:11" ht="15" customHeight="1">
      <c r="B149" s="299"/>
      <c r="C149" s="324" t="s">
        <v>2052</v>
      </c>
      <c r="D149" s="279"/>
      <c r="E149" s="279"/>
      <c r="F149" s="325" t="s">
        <v>2049</v>
      </c>
      <c r="G149" s="279"/>
      <c r="H149" s="324" t="s">
        <v>2088</v>
      </c>
      <c r="I149" s="324" t="s">
        <v>2051</v>
      </c>
      <c r="J149" s="324">
        <v>120</v>
      </c>
      <c r="K149" s="320"/>
    </row>
    <row r="150" spans="2:11" ht="15" customHeight="1">
      <c r="B150" s="299"/>
      <c r="C150" s="324" t="s">
        <v>2097</v>
      </c>
      <c r="D150" s="279"/>
      <c r="E150" s="279"/>
      <c r="F150" s="325" t="s">
        <v>2049</v>
      </c>
      <c r="G150" s="279"/>
      <c r="H150" s="324" t="s">
        <v>2108</v>
      </c>
      <c r="I150" s="324" t="s">
        <v>2051</v>
      </c>
      <c r="J150" s="324" t="s">
        <v>2099</v>
      </c>
      <c r="K150" s="320"/>
    </row>
    <row r="151" spans="2:11" ht="15" customHeight="1">
      <c r="B151" s="299"/>
      <c r="C151" s="324" t="s">
        <v>1998</v>
      </c>
      <c r="D151" s="279"/>
      <c r="E151" s="279"/>
      <c r="F151" s="325" t="s">
        <v>2049</v>
      </c>
      <c r="G151" s="279"/>
      <c r="H151" s="324" t="s">
        <v>2109</v>
      </c>
      <c r="I151" s="324" t="s">
        <v>2051</v>
      </c>
      <c r="J151" s="324" t="s">
        <v>2099</v>
      </c>
      <c r="K151" s="320"/>
    </row>
    <row r="152" spans="2:11" ht="15" customHeight="1">
      <c r="B152" s="299"/>
      <c r="C152" s="324" t="s">
        <v>2054</v>
      </c>
      <c r="D152" s="279"/>
      <c r="E152" s="279"/>
      <c r="F152" s="325" t="s">
        <v>2055</v>
      </c>
      <c r="G152" s="279"/>
      <c r="H152" s="324" t="s">
        <v>2088</v>
      </c>
      <c r="I152" s="324" t="s">
        <v>2051</v>
      </c>
      <c r="J152" s="324">
        <v>50</v>
      </c>
      <c r="K152" s="320"/>
    </row>
    <row r="153" spans="2:11" ht="15" customHeight="1">
      <c r="B153" s="299"/>
      <c r="C153" s="324" t="s">
        <v>2057</v>
      </c>
      <c r="D153" s="279"/>
      <c r="E153" s="279"/>
      <c r="F153" s="325" t="s">
        <v>2049</v>
      </c>
      <c r="G153" s="279"/>
      <c r="H153" s="324" t="s">
        <v>2088</v>
      </c>
      <c r="I153" s="324" t="s">
        <v>2059</v>
      </c>
      <c r="J153" s="324"/>
      <c r="K153" s="320"/>
    </row>
    <row r="154" spans="2:11" ht="15" customHeight="1">
      <c r="B154" s="299"/>
      <c r="C154" s="324" t="s">
        <v>2068</v>
      </c>
      <c r="D154" s="279"/>
      <c r="E154" s="279"/>
      <c r="F154" s="325" t="s">
        <v>2055</v>
      </c>
      <c r="G154" s="279"/>
      <c r="H154" s="324" t="s">
        <v>2088</v>
      </c>
      <c r="I154" s="324" t="s">
        <v>2051</v>
      </c>
      <c r="J154" s="324">
        <v>50</v>
      </c>
      <c r="K154" s="320"/>
    </row>
    <row r="155" spans="2:11" ht="15" customHeight="1">
      <c r="B155" s="299"/>
      <c r="C155" s="324" t="s">
        <v>2076</v>
      </c>
      <c r="D155" s="279"/>
      <c r="E155" s="279"/>
      <c r="F155" s="325" t="s">
        <v>2055</v>
      </c>
      <c r="G155" s="279"/>
      <c r="H155" s="324" t="s">
        <v>2088</v>
      </c>
      <c r="I155" s="324" t="s">
        <v>2051</v>
      </c>
      <c r="J155" s="324">
        <v>50</v>
      </c>
      <c r="K155" s="320"/>
    </row>
    <row r="156" spans="2:11" ht="15" customHeight="1">
      <c r="B156" s="299"/>
      <c r="C156" s="324" t="s">
        <v>2074</v>
      </c>
      <c r="D156" s="279"/>
      <c r="E156" s="279"/>
      <c r="F156" s="325" t="s">
        <v>2055</v>
      </c>
      <c r="G156" s="279"/>
      <c r="H156" s="324" t="s">
        <v>2088</v>
      </c>
      <c r="I156" s="324" t="s">
        <v>2051</v>
      </c>
      <c r="J156" s="324">
        <v>50</v>
      </c>
      <c r="K156" s="320"/>
    </row>
    <row r="157" spans="2:11" ht="15" customHeight="1">
      <c r="B157" s="299"/>
      <c r="C157" s="324" t="s">
        <v>100</v>
      </c>
      <c r="D157" s="279"/>
      <c r="E157" s="279"/>
      <c r="F157" s="325" t="s">
        <v>2049</v>
      </c>
      <c r="G157" s="279"/>
      <c r="H157" s="324" t="s">
        <v>2110</v>
      </c>
      <c r="I157" s="324" t="s">
        <v>2051</v>
      </c>
      <c r="J157" s="324" t="s">
        <v>2111</v>
      </c>
      <c r="K157" s="320"/>
    </row>
    <row r="158" spans="2:11" ht="15" customHeight="1">
      <c r="B158" s="299"/>
      <c r="C158" s="324" t="s">
        <v>2112</v>
      </c>
      <c r="D158" s="279"/>
      <c r="E158" s="279"/>
      <c r="F158" s="325" t="s">
        <v>2049</v>
      </c>
      <c r="G158" s="279"/>
      <c r="H158" s="324" t="s">
        <v>2113</v>
      </c>
      <c r="I158" s="324" t="s">
        <v>2083</v>
      </c>
      <c r="J158" s="324"/>
      <c r="K158" s="320"/>
    </row>
    <row r="159" spans="2:11" ht="15" customHeight="1">
      <c r="B159" s="326"/>
      <c r="C159" s="308"/>
      <c r="D159" s="308"/>
      <c r="E159" s="308"/>
      <c r="F159" s="308"/>
      <c r="G159" s="308"/>
      <c r="H159" s="308"/>
      <c r="I159" s="308"/>
      <c r="J159" s="308"/>
      <c r="K159" s="327"/>
    </row>
    <row r="160" spans="2:11" ht="18.75" customHeight="1">
      <c r="B160" s="275"/>
      <c r="C160" s="279"/>
      <c r="D160" s="279"/>
      <c r="E160" s="279"/>
      <c r="F160" s="298"/>
      <c r="G160" s="279"/>
      <c r="H160" s="279"/>
      <c r="I160" s="279"/>
      <c r="J160" s="279"/>
      <c r="K160" s="275"/>
    </row>
    <row r="161" spans="2:11" ht="18.75" customHeight="1"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</row>
    <row r="162" spans="2:11" ht="7.5" customHeight="1">
      <c r="B162" s="267"/>
      <c r="C162" s="268"/>
      <c r="D162" s="268"/>
      <c r="E162" s="268"/>
      <c r="F162" s="268"/>
      <c r="G162" s="268"/>
      <c r="H162" s="268"/>
      <c r="I162" s="268"/>
      <c r="J162" s="268"/>
      <c r="K162" s="269"/>
    </row>
    <row r="163" spans="2:11" ht="45" customHeight="1">
      <c r="B163" s="270"/>
      <c r="C163" s="394" t="s">
        <v>2114</v>
      </c>
      <c r="D163" s="394"/>
      <c r="E163" s="394"/>
      <c r="F163" s="394"/>
      <c r="G163" s="394"/>
      <c r="H163" s="394"/>
      <c r="I163" s="394"/>
      <c r="J163" s="394"/>
      <c r="K163" s="271"/>
    </row>
    <row r="164" spans="2:11" ht="17.25" customHeight="1">
      <c r="B164" s="270"/>
      <c r="C164" s="291" t="s">
        <v>2043</v>
      </c>
      <c r="D164" s="291"/>
      <c r="E164" s="291"/>
      <c r="F164" s="291" t="s">
        <v>2044</v>
      </c>
      <c r="G164" s="328"/>
      <c r="H164" s="329" t="s">
        <v>130</v>
      </c>
      <c r="I164" s="329" t="s">
        <v>57</v>
      </c>
      <c r="J164" s="291" t="s">
        <v>2045</v>
      </c>
      <c r="K164" s="271"/>
    </row>
    <row r="165" spans="2:11" ht="17.25" customHeight="1">
      <c r="B165" s="272"/>
      <c r="C165" s="293" t="s">
        <v>2046</v>
      </c>
      <c r="D165" s="293"/>
      <c r="E165" s="293"/>
      <c r="F165" s="294" t="s">
        <v>2047</v>
      </c>
      <c r="G165" s="330"/>
      <c r="H165" s="331"/>
      <c r="I165" s="331"/>
      <c r="J165" s="293" t="s">
        <v>2048</v>
      </c>
      <c r="K165" s="273"/>
    </row>
    <row r="166" spans="2:11" ht="5.25" customHeight="1">
      <c r="B166" s="299"/>
      <c r="C166" s="296"/>
      <c r="D166" s="296"/>
      <c r="E166" s="296"/>
      <c r="F166" s="296"/>
      <c r="G166" s="297"/>
      <c r="H166" s="296"/>
      <c r="I166" s="296"/>
      <c r="J166" s="296"/>
      <c r="K166" s="320"/>
    </row>
    <row r="167" spans="2:11" ht="15" customHeight="1">
      <c r="B167" s="299"/>
      <c r="C167" s="279" t="s">
        <v>2052</v>
      </c>
      <c r="D167" s="279"/>
      <c r="E167" s="279"/>
      <c r="F167" s="298" t="s">
        <v>2049</v>
      </c>
      <c r="G167" s="279"/>
      <c r="H167" s="279" t="s">
        <v>2088</v>
      </c>
      <c r="I167" s="279" t="s">
        <v>2051</v>
      </c>
      <c r="J167" s="279">
        <v>120</v>
      </c>
      <c r="K167" s="320"/>
    </row>
    <row r="168" spans="2:11" ht="15" customHeight="1">
      <c r="B168" s="299"/>
      <c r="C168" s="279" t="s">
        <v>2097</v>
      </c>
      <c r="D168" s="279"/>
      <c r="E168" s="279"/>
      <c r="F168" s="298" t="s">
        <v>2049</v>
      </c>
      <c r="G168" s="279"/>
      <c r="H168" s="279" t="s">
        <v>2098</v>
      </c>
      <c r="I168" s="279" t="s">
        <v>2051</v>
      </c>
      <c r="J168" s="279" t="s">
        <v>2099</v>
      </c>
      <c r="K168" s="320"/>
    </row>
    <row r="169" spans="2:11" ht="15" customHeight="1">
      <c r="B169" s="299"/>
      <c r="C169" s="279" t="s">
        <v>1998</v>
      </c>
      <c r="D169" s="279"/>
      <c r="E169" s="279"/>
      <c r="F169" s="298" t="s">
        <v>2049</v>
      </c>
      <c r="G169" s="279"/>
      <c r="H169" s="279" t="s">
        <v>2115</v>
      </c>
      <c r="I169" s="279" t="s">
        <v>2051</v>
      </c>
      <c r="J169" s="279" t="s">
        <v>2099</v>
      </c>
      <c r="K169" s="320"/>
    </row>
    <row r="170" spans="2:11" ht="15" customHeight="1">
      <c r="B170" s="299"/>
      <c r="C170" s="279" t="s">
        <v>2054</v>
      </c>
      <c r="D170" s="279"/>
      <c r="E170" s="279"/>
      <c r="F170" s="298" t="s">
        <v>2055</v>
      </c>
      <c r="G170" s="279"/>
      <c r="H170" s="279" t="s">
        <v>2115</v>
      </c>
      <c r="I170" s="279" t="s">
        <v>2051</v>
      </c>
      <c r="J170" s="279">
        <v>50</v>
      </c>
      <c r="K170" s="320"/>
    </row>
    <row r="171" spans="2:11" ht="15" customHeight="1">
      <c r="B171" s="299"/>
      <c r="C171" s="279" t="s">
        <v>2057</v>
      </c>
      <c r="D171" s="279"/>
      <c r="E171" s="279"/>
      <c r="F171" s="298" t="s">
        <v>2049</v>
      </c>
      <c r="G171" s="279"/>
      <c r="H171" s="279" t="s">
        <v>2115</v>
      </c>
      <c r="I171" s="279" t="s">
        <v>2059</v>
      </c>
      <c r="J171" s="279"/>
      <c r="K171" s="320"/>
    </row>
    <row r="172" spans="2:11" ht="15" customHeight="1">
      <c r="B172" s="299"/>
      <c r="C172" s="279" t="s">
        <v>2068</v>
      </c>
      <c r="D172" s="279"/>
      <c r="E172" s="279"/>
      <c r="F172" s="298" t="s">
        <v>2055</v>
      </c>
      <c r="G172" s="279"/>
      <c r="H172" s="279" t="s">
        <v>2115</v>
      </c>
      <c r="I172" s="279" t="s">
        <v>2051</v>
      </c>
      <c r="J172" s="279">
        <v>50</v>
      </c>
      <c r="K172" s="320"/>
    </row>
    <row r="173" spans="2:11" ht="15" customHeight="1">
      <c r="B173" s="299"/>
      <c r="C173" s="279" t="s">
        <v>2076</v>
      </c>
      <c r="D173" s="279"/>
      <c r="E173" s="279"/>
      <c r="F173" s="298" t="s">
        <v>2055</v>
      </c>
      <c r="G173" s="279"/>
      <c r="H173" s="279" t="s">
        <v>2115</v>
      </c>
      <c r="I173" s="279" t="s">
        <v>2051</v>
      </c>
      <c r="J173" s="279">
        <v>50</v>
      </c>
      <c r="K173" s="320"/>
    </row>
    <row r="174" spans="2:11" ht="15" customHeight="1">
      <c r="B174" s="299"/>
      <c r="C174" s="279" t="s">
        <v>2074</v>
      </c>
      <c r="D174" s="279"/>
      <c r="E174" s="279"/>
      <c r="F174" s="298" t="s">
        <v>2055</v>
      </c>
      <c r="G174" s="279"/>
      <c r="H174" s="279" t="s">
        <v>2115</v>
      </c>
      <c r="I174" s="279" t="s">
        <v>2051</v>
      </c>
      <c r="J174" s="279">
        <v>50</v>
      </c>
      <c r="K174" s="320"/>
    </row>
    <row r="175" spans="2:11" ht="15" customHeight="1">
      <c r="B175" s="299"/>
      <c r="C175" s="279" t="s">
        <v>129</v>
      </c>
      <c r="D175" s="279"/>
      <c r="E175" s="279"/>
      <c r="F175" s="298" t="s">
        <v>2049</v>
      </c>
      <c r="G175" s="279"/>
      <c r="H175" s="279" t="s">
        <v>2116</v>
      </c>
      <c r="I175" s="279" t="s">
        <v>2117</v>
      </c>
      <c r="J175" s="279"/>
      <c r="K175" s="320"/>
    </row>
    <row r="176" spans="2:11" ht="15" customHeight="1">
      <c r="B176" s="299"/>
      <c r="C176" s="279" t="s">
        <v>57</v>
      </c>
      <c r="D176" s="279"/>
      <c r="E176" s="279"/>
      <c r="F176" s="298" t="s">
        <v>2049</v>
      </c>
      <c r="G176" s="279"/>
      <c r="H176" s="279" t="s">
        <v>2118</v>
      </c>
      <c r="I176" s="279" t="s">
        <v>2119</v>
      </c>
      <c r="J176" s="279">
        <v>1</v>
      </c>
      <c r="K176" s="320"/>
    </row>
    <row r="177" spans="2:11" ht="15" customHeight="1">
      <c r="B177" s="299"/>
      <c r="C177" s="279" t="s">
        <v>53</v>
      </c>
      <c r="D177" s="279"/>
      <c r="E177" s="279"/>
      <c r="F177" s="298" t="s">
        <v>2049</v>
      </c>
      <c r="G177" s="279"/>
      <c r="H177" s="279" t="s">
        <v>2120</v>
      </c>
      <c r="I177" s="279" t="s">
        <v>2051</v>
      </c>
      <c r="J177" s="279">
        <v>20</v>
      </c>
      <c r="K177" s="320"/>
    </row>
    <row r="178" spans="2:11" ht="15" customHeight="1">
      <c r="B178" s="299"/>
      <c r="C178" s="279" t="s">
        <v>130</v>
      </c>
      <c r="D178" s="279"/>
      <c r="E178" s="279"/>
      <c r="F178" s="298" t="s">
        <v>2049</v>
      </c>
      <c r="G178" s="279"/>
      <c r="H178" s="279" t="s">
        <v>2121</v>
      </c>
      <c r="I178" s="279" t="s">
        <v>2051</v>
      </c>
      <c r="J178" s="279">
        <v>255</v>
      </c>
      <c r="K178" s="320"/>
    </row>
    <row r="179" spans="2:11" ht="15" customHeight="1">
      <c r="B179" s="299"/>
      <c r="C179" s="279" t="s">
        <v>131</v>
      </c>
      <c r="D179" s="279"/>
      <c r="E179" s="279"/>
      <c r="F179" s="298" t="s">
        <v>2049</v>
      </c>
      <c r="G179" s="279"/>
      <c r="H179" s="279" t="s">
        <v>2014</v>
      </c>
      <c r="I179" s="279" t="s">
        <v>2051</v>
      </c>
      <c r="J179" s="279">
        <v>10</v>
      </c>
      <c r="K179" s="320"/>
    </row>
    <row r="180" spans="2:11" ht="15" customHeight="1">
      <c r="B180" s="299"/>
      <c r="C180" s="279" t="s">
        <v>132</v>
      </c>
      <c r="D180" s="279"/>
      <c r="E180" s="279"/>
      <c r="F180" s="298" t="s">
        <v>2049</v>
      </c>
      <c r="G180" s="279"/>
      <c r="H180" s="279" t="s">
        <v>2122</v>
      </c>
      <c r="I180" s="279" t="s">
        <v>2083</v>
      </c>
      <c r="J180" s="279"/>
      <c r="K180" s="320"/>
    </row>
    <row r="181" spans="2:11" ht="15" customHeight="1">
      <c r="B181" s="299"/>
      <c r="C181" s="279" t="s">
        <v>2123</v>
      </c>
      <c r="D181" s="279"/>
      <c r="E181" s="279"/>
      <c r="F181" s="298" t="s">
        <v>2049</v>
      </c>
      <c r="G181" s="279"/>
      <c r="H181" s="279" t="s">
        <v>2124</v>
      </c>
      <c r="I181" s="279" t="s">
        <v>2083</v>
      </c>
      <c r="J181" s="279"/>
      <c r="K181" s="320"/>
    </row>
    <row r="182" spans="2:11" ht="15" customHeight="1">
      <c r="B182" s="299"/>
      <c r="C182" s="279" t="s">
        <v>2112</v>
      </c>
      <c r="D182" s="279"/>
      <c r="E182" s="279"/>
      <c r="F182" s="298" t="s">
        <v>2049</v>
      </c>
      <c r="G182" s="279"/>
      <c r="H182" s="279" t="s">
        <v>2125</v>
      </c>
      <c r="I182" s="279" t="s">
        <v>2083</v>
      </c>
      <c r="J182" s="279"/>
      <c r="K182" s="320"/>
    </row>
    <row r="183" spans="2:11" ht="15" customHeight="1">
      <c r="B183" s="299"/>
      <c r="C183" s="279" t="s">
        <v>134</v>
      </c>
      <c r="D183" s="279"/>
      <c r="E183" s="279"/>
      <c r="F183" s="298" t="s">
        <v>2055</v>
      </c>
      <c r="G183" s="279"/>
      <c r="H183" s="279" t="s">
        <v>2126</v>
      </c>
      <c r="I183" s="279" t="s">
        <v>2051</v>
      </c>
      <c r="J183" s="279">
        <v>50</v>
      </c>
      <c r="K183" s="320"/>
    </row>
    <row r="184" spans="2:11" ht="15" customHeight="1">
      <c r="B184" s="299"/>
      <c r="C184" s="279" t="s">
        <v>2127</v>
      </c>
      <c r="D184" s="279"/>
      <c r="E184" s="279"/>
      <c r="F184" s="298" t="s">
        <v>2055</v>
      </c>
      <c r="G184" s="279"/>
      <c r="H184" s="279" t="s">
        <v>2128</v>
      </c>
      <c r="I184" s="279" t="s">
        <v>2129</v>
      </c>
      <c r="J184" s="279"/>
      <c r="K184" s="320"/>
    </row>
    <row r="185" spans="2:11" ht="15" customHeight="1">
      <c r="B185" s="299"/>
      <c r="C185" s="279" t="s">
        <v>2130</v>
      </c>
      <c r="D185" s="279"/>
      <c r="E185" s="279"/>
      <c r="F185" s="298" t="s">
        <v>2055</v>
      </c>
      <c r="G185" s="279"/>
      <c r="H185" s="279" t="s">
        <v>2131</v>
      </c>
      <c r="I185" s="279" t="s">
        <v>2129</v>
      </c>
      <c r="J185" s="279"/>
      <c r="K185" s="320"/>
    </row>
    <row r="186" spans="2:11" ht="15" customHeight="1">
      <c r="B186" s="299"/>
      <c r="C186" s="279" t="s">
        <v>2132</v>
      </c>
      <c r="D186" s="279"/>
      <c r="E186" s="279"/>
      <c r="F186" s="298" t="s">
        <v>2055</v>
      </c>
      <c r="G186" s="279"/>
      <c r="H186" s="279" t="s">
        <v>2133</v>
      </c>
      <c r="I186" s="279" t="s">
        <v>2129</v>
      </c>
      <c r="J186" s="279"/>
      <c r="K186" s="320"/>
    </row>
    <row r="187" spans="2:11" ht="15" customHeight="1">
      <c r="B187" s="299"/>
      <c r="C187" s="332" t="s">
        <v>2134</v>
      </c>
      <c r="D187" s="279"/>
      <c r="E187" s="279"/>
      <c r="F187" s="298" t="s">
        <v>2055</v>
      </c>
      <c r="G187" s="279"/>
      <c r="H187" s="279" t="s">
        <v>2135</v>
      </c>
      <c r="I187" s="279" t="s">
        <v>2136</v>
      </c>
      <c r="J187" s="333" t="s">
        <v>2137</v>
      </c>
      <c r="K187" s="320"/>
    </row>
    <row r="188" spans="2:11" ht="15" customHeight="1">
      <c r="B188" s="299"/>
      <c r="C188" s="284" t="s">
        <v>42</v>
      </c>
      <c r="D188" s="279"/>
      <c r="E188" s="279"/>
      <c r="F188" s="298" t="s">
        <v>2049</v>
      </c>
      <c r="G188" s="279"/>
      <c r="H188" s="275" t="s">
        <v>2138</v>
      </c>
      <c r="I188" s="279" t="s">
        <v>2139</v>
      </c>
      <c r="J188" s="279"/>
      <c r="K188" s="320"/>
    </row>
    <row r="189" spans="2:11" ht="15" customHeight="1">
      <c r="B189" s="299"/>
      <c r="C189" s="284" t="s">
        <v>2140</v>
      </c>
      <c r="D189" s="279"/>
      <c r="E189" s="279"/>
      <c r="F189" s="298" t="s">
        <v>2049</v>
      </c>
      <c r="G189" s="279"/>
      <c r="H189" s="279" t="s">
        <v>2141</v>
      </c>
      <c r="I189" s="279" t="s">
        <v>2083</v>
      </c>
      <c r="J189" s="279"/>
      <c r="K189" s="320"/>
    </row>
    <row r="190" spans="2:11" ht="15" customHeight="1">
      <c r="B190" s="299"/>
      <c r="C190" s="284" t="s">
        <v>2142</v>
      </c>
      <c r="D190" s="279"/>
      <c r="E190" s="279"/>
      <c r="F190" s="298" t="s">
        <v>2049</v>
      </c>
      <c r="G190" s="279"/>
      <c r="H190" s="279" t="s">
        <v>2143</v>
      </c>
      <c r="I190" s="279" t="s">
        <v>2083</v>
      </c>
      <c r="J190" s="279"/>
      <c r="K190" s="320"/>
    </row>
    <row r="191" spans="2:11" ht="15" customHeight="1">
      <c r="B191" s="299"/>
      <c r="C191" s="284" t="s">
        <v>2144</v>
      </c>
      <c r="D191" s="279"/>
      <c r="E191" s="279"/>
      <c r="F191" s="298" t="s">
        <v>2055</v>
      </c>
      <c r="G191" s="279"/>
      <c r="H191" s="279" t="s">
        <v>2145</v>
      </c>
      <c r="I191" s="279" t="s">
        <v>2083</v>
      </c>
      <c r="J191" s="279"/>
      <c r="K191" s="320"/>
    </row>
    <row r="192" spans="2:11" ht="15" customHeight="1">
      <c r="B192" s="326"/>
      <c r="C192" s="334"/>
      <c r="D192" s="308"/>
      <c r="E192" s="308"/>
      <c r="F192" s="308"/>
      <c r="G192" s="308"/>
      <c r="H192" s="308"/>
      <c r="I192" s="308"/>
      <c r="J192" s="308"/>
      <c r="K192" s="327"/>
    </row>
    <row r="193" spans="2:11" ht="18.75" customHeight="1">
      <c r="B193" s="275"/>
      <c r="C193" s="279"/>
      <c r="D193" s="279"/>
      <c r="E193" s="279"/>
      <c r="F193" s="298"/>
      <c r="G193" s="279"/>
      <c r="H193" s="279"/>
      <c r="I193" s="279"/>
      <c r="J193" s="279"/>
      <c r="K193" s="275"/>
    </row>
    <row r="194" spans="2:11" ht="18.75" customHeight="1">
      <c r="B194" s="275"/>
      <c r="C194" s="279"/>
      <c r="D194" s="279"/>
      <c r="E194" s="279"/>
      <c r="F194" s="298"/>
      <c r="G194" s="279"/>
      <c r="H194" s="279"/>
      <c r="I194" s="279"/>
      <c r="J194" s="279"/>
      <c r="K194" s="275"/>
    </row>
    <row r="195" spans="2:11" ht="18.75" customHeight="1"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</row>
    <row r="196" spans="2:11">
      <c r="B196" s="267"/>
      <c r="C196" s="268"/>
      <c r="D196" s="268"/>
      <c r="E196" s="268"/>
      <c r="F196" s="268"/>
      <c r="G196" s="268"/>
      <c r="H196" s="268"/>
      <c r="I196" s="268"/>
      <c r="J196" s="268"/>
      <c r="K196" s="269"/>
    </row>
    <row r="197" spans="2:11" ht="21">
      <c r="B197" s="270"/>
      <c r="C197" s="394" t="s">
        <v>2146</v>
      </c>
      <c r="D197" s="394"/>
      <c r="E197" s="394"/>
      <c r="F197" s="394"/>
      <c r="G197" s="394"/>
      <c r="H197" s="394"/>
      <c r="I197" s="394"/>
      <c r="J197" s="394"/>
      <c r="K197" s="271"/>
    </row>
    <row r="198" spans="2:11" ht="25.5" customHeight="1">
      <c r="B198" s="270"/>
      <c r="C198" s="335" t="s">
        <v>2147</v>
      </c>
      <c r="D198" s="335"/>
      <c r="E198" s="335"/>
      <c r="F198" s="335" t="s">
        <v>2148</v>
      </c>
      <c r="G198" s="336"/>
      <c r="H198" s="393" t="s">
        <v>2149</v>
      </c>
      <c r="I198" s="393"/>
      <c r="J198" s="393"/>
      <c r="K198" s="271"/>
    </row>
    <row r="199" spans="2:11" ht="5.25" customHeight="1">
      <c r="B199" s="299"/>
      <c r="C199" s="296"/>
      <c r="D199" s="296"/>
      <c r="E199" s="296"/>
      <c r="F199" s="296"/>
      <c r="G199" s="279"/>
      <c r="H199" s="296"/>
      <c r="I199" s="296"/>
      <c r="J199" s="296"/>
      <c r="K199" s="320"/>
    </row>
    <row r="200" spans="2:11" ht="15" customHeight="1">
      <c r="B200" s="299"/>
      <c r="C200" s="279" t="s">
        <v>2139</v>
      </c>
      <c r="D200" s="279"/>
      <c r="E200" s="279"/>
      <c r="F200" s="298" t="s">
        <v>43</v>
      </c>
      <c r="G200" s="279"/>
      <c r="H200" s="392" t="s">
        <v>2150</v>
      </c>
      <c r="I200" s="392"/>
      <c r="J200" s="392"/>
      <c r="K200" s="320"/>
    </row>
    <row r="201" spans="2:11" ht="15" customHeight="1">
      <c r="B201" s="299"/>
      <c r="C201" s="305"/>
      <c r="D201" s="279"/>
      <c r="E201" s="279"/>
      <c r="F201" s="298" t="s">
        <v>44</v>
      </c>
      <c r="G201" s="279"/>
      <c r="H201" s="392" t="s">
        <v>2151</v>
      </c>
      <c r="I201" s="392"/>
      <c r="J201" s="392"/>
      <c r="K201" s="320"/>
    </row>
    <row r="202" spans="2:11" ht="15" customHeight="1">
      <c r="B202" s="299"/>
      <c r="C202" s="305"/>
      <c r="D202" s="279"/>
      <c r="E202" s="279"/>
      <c r="F202" s="298" t="s">
        <v>47</v>
      </c>
      <c r="G202" s="279"/>
      <c r="H202" s="392" t="s">
        <v>2152</v>
      </c>
      <c r="I202" s="392"/>
      <c r="J202" s="392"/>
      <c r="K202" s="320"/>
    </row>
    <row r="203" spans="2:11" ht="15" customHeight="1">
      <c r="B203" s="299"/>
      <c r="C203" s="279"/>
      <c r="D203" s="279"/>
      <c r="E203" s="279"/>
      <c r="F203" s="298" t="s">
        <v>45</v>
      </c>
      <c r="G203" s="279"/>
      <c r="H203" s="392" t="s">
        <v>2153</v>
      </c>
      <c r="I203" s="392"/>
      <c r="J203" s="392"/>
      <c r="K203" s="320"/>
    </row>
    <row r="204" spans="2:11" ht="15" customHeight="1">
      <c r="B204" s="299"/>
      <c r="C204" s="279"/>
      <c r="D204" s="279"/>
      <c r="E204" s="279"/>
      <c r="F204" s="298" t="s">
        <v>46</v>
      </c>
      <c r="G204" s="279"/>
      <c r="H204" s="392" t="s">
        <v>2154</v>
      </c>
      <c r="I204" s="392"/>
      <c r="J204" s="392"/>
      <c r="K204" s="320"/>
    </row>
    <row r="205" spans="2:11" ht="15" customHeight="1">
      <c r="B205" s="299"/>
      <c r="C205" s="279"/>
      <c r="D205" s="279"/>
      <c r="E205" s="279"/>
      <c r="F205" s="298"/>
      <c r="G205" s="279"/>
      <c r="H205" s="279"/>
      <c r="I205" s="279"/>
      <c r="J205" s="279"/>
      <c r="K205" s="320"/>
    </row>
    <row r="206" spans="2:11" ht="15" customHeight="1">
      <c r="B206" s="299"/>
      <c r="C206" s="279" t="s">
        <v>2095</v>
      </c>
      <c r="D206" s="279"/>
      <c r="E206" s="279"/>
      <c r="F206" s="298" t="s">
        <v>79</v>
      </c>
      <c r="G206" s="279"/>
      <c r="H206" s="392" t="s">
        <v>2155</v>
      </c>
      <c r="I206" s="392"/>
      <c r="J206" s="392"/>
      <c r="K206" s="320"/>
    </row>
    <row r="207" spans="2:11" ht="15" customHeight="1">
      <c r="B207" s="299"/>
      <c r="C207" s="305"/>
      <c r="D207" s="279"/>
      <c r="E207" s="279"/>
      <c r="F207" s="298" t="s">
        <v>1993</v>
      </c>
      <c r="G207" s="279"/>
      <c r="H207" s="392" t="s">
        <v>1994</v>
      </c>
      <c r="I207" s="392"/>
      <c r="J207" s="392"/>
      <c r="K207" s="320"/>
    </row>
    <row r="208" spans="2:11" ht="15" customHeight="1">
      <c r="B208" s="299"/>
      <c r="C208" s="279"/>
      <c r="D208" s="279"/>
      <c r="E208" s="279"/>
      <c r="F208" s="298" t="s">
        <v>1991</v>
      </c>
      <c r="G208" s="279"/>
      <c r="H208" s="392" t="s">
        <v>2156</v>
      </c>
      <c r="I208" s="392"/>
      <c r="J208" s="392"/>
      <c r="K208" s="320"/>
    </row>
    <row r="209" spans="2:11" ht="15" customHeight="1">
      <c r="B209" s="337"/>
      <c r="C209" s="305"/>
      <c r="D209" s="305"/>
      <c r="E209" s="305"/>
      <c r="F209" s="298" t="s">
        <v>89</v>
      </c>
      <c r="G209" s="284"/>
      <c r="H209" s="391" t="s">
        <v>1995</v>
      </c>
      <c r="I209" s="391"/>
      <c r="J209" s="391"/>
      <c r="K209" s="338"/>
    </row>
    <row r="210" spans="2:11" ht="15" customHeight="1">
      <c r="B210" s="337"/>
      <c r="C210" s="305"/>
      <c r="D210" s="305"/>
      <c r="E210" s="305"/>
      <c r="F210" s="298" t="s">
        <v>1996</v>
      </c>
      <c r="G210" s="284"/>
      <c r="H210" s="391" t="s">
        <v>2157</v>
      </c>
      <c r="I210" s="391"/>
      <c r="J210" s="391"/>
      <c r="K210" s="338"/>
    </row>
    <row r="211" spans="2:11" ht="15" customHeight="1">
      <c r="B211" s="337"/>
      <c r="C211" s="305"/>
      <c r="D211" s="305"/>
      <c r="E211" s="305"/>
      <c r="F211" s="339"/>
      <c r="G211" s="284"/>
      <c r="H211" s="340"/>
      <c r="I211" s="340"/>
      <c r="J211" s="340"/>
      <c r="K211" s="338"/>
    </row>
    <row r="212" spans="2:11" ht="15" customHeight="1">
      <c r="B212" s="337"/>
      <c r="C212" s="279" t="s">
        <v>2119</v>
      </c>
      <c r="D212" s="305"/>
      <c r="E212" s="305"/>
      <c r="F212" s="298">
        <v>1</v>
      </c>
      <c r="G212" s="284"/>
      <c r="H212" s="391" t="s">
        <v>2158</v>
      </c>
      <c r="I212" s="391"/>
      <c r="J212" s="391"/>
      <c r="K212" s="338"/>
    </row>
    <row r="213" spans="2:11" ht="15" customHeight="1">
      <c r="B213" s="337"/>
      <c r="C213" s="305"/>
      <c r="D213" s="305"/>
      <c r="E213" s="305"/>
      <c r="F213" s="298">
        <v>2</v>
      </c>
      <c r="G213" s="284"/>
      <c r="H213" s="391" t="s">
        <v>2159</v>
      </c>
      <c r="I213" s="391"/>
      <c r="J213" s="391"/>
      <c r="K213" s="338"/>
    </row>
    <row r="214" spans="2:11" ht="15" customHeight="1">
      <c r="B214" s="337"/>
      <c r="C214" s="305"/>
      <c r="D214" s="305"/>
      <c r="E214" s="305"/>
      <c r="F214" s="298">
        <v>3</v>
      </c>
      <c r="G214" s="284"/>
      <c r="H214" s="391" t="s">
        <v>2160</v>
      </c>
      <c r="I214" s="391"/>
      <c r="J214" s="391"/>
      <c r="K214" s="338"/>
    </row>
    <row r="215" spans="2:11" ht="15" customHeight="1">
      <c r="B215" s="337"/>
      <c r="C215" s="305"/>
      <c r="D215" s="305"/>
      <c r="E215" s="305"/>
      <c r="F215" s="298">
        <v>4</v>
      </c>
      <c r="G215" s="284"/>
      <c r="H215" s="391" t="s">
        <v>2161</v>
      </c>
      <c r="I215" s="391"/>
      <c r="J215" s="391"/>
      <c r="K215" s="338"/>
    </row>
    <row r="216" spans="2:11" ht="12.75" customHeight="1">
      <c r="B216" s="341"/>
      <c r="C216" s="342"/>
      <c r="D216" s="342"/>
      <c r="E216" s="342"/>
      <c r="F216" s="342"/>
      <c r="G216" s="342"/>
      <c r="H216" s="342"/>
      <c r="I216" s="342"/>
      <c r="J216" s="342"/>
      <c r="K216" s="343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HO2401 - Přístavba evakua...</vt:lpstr>
      <vt:lpstr>HO2402 - Zařízení silnopr...</vt:lpstr>
      <vt:lpstr>HO2403 - Vytápění </vt:lpstr>
      <vt:lpstr>HO2404 - VON</vt:lpstr>
      <vt:lpstr>Pokyny pro vyplnění</vt:lpstr>
      <vt:lpstr>'HO2401 - Přístavba evakua...'!Názvy_tisku</vt:lpstr>
      <vt:lpstr>'HO2402 - Zařízení silnopr...'!Názvy_tisku</vt:lpstr>
      <vt:lpstr>'HO2403 - Vytápění '!Názvy_tisku</vt:lpstr>
      <vt:lpstr>'HO2404 - VON'!Názvy_tisku</vt:lpstr>
      <vt:lpstr>'Rekapitulace stavby'!Názvy_tisku</vt:lpstr>
      <vt:lpstr>'HO2401 - Přístavba evakua...'!Oblast_tisku</vt:lpstr>
      <vt:lpstr>'HO2402 - Zařízení silnopr...'!Oblast_tisku</vt:lpstr>
      <vt:lpstr>'HO2403 - Vytápění '!Oblast_tisku</vt:lpstr>
      <vt:lpstr>'HO2404 - VON'!Oblast_tisku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magpieHP\vlada</dc:creator>
  <cp:lastModifiedBy>Jana Šejbová</cp:lastModifiedBy>
  <dcterms:created xsi:type="dcterms:W3CDTF">2018-10-15T12:06:40Z</dcterms:created>
  <dcterms:modified xsi:type="dcterms:W3CDTF">2018-10-15T12:13:30Z</dcterms:modified>
</cp:coreProperties>
</file>