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Rekonstrukce Masaryko..." sheetId="2" r:id="rId2"/>
    <sheet name="VON - vedlejší a ostatní ..." sheetId="3" r:id="rId3"/>
    <sheet name="Pokyny pro vyplnění" sheetId="4" r:id="rId4"/>
  </sheets>
  <definedNames>
    <definedName name="_xlnm.Print_Area" localSheetId="0">'Rekapitulace stavby'!$D$4:$AO$33,'Rekapitulace stavby'!$C$39:$AQ$54</definedName>
    <definedName name="_xlnm._FilterDatabase" localSheetId="1" hidden="1">'1 - Rekonstrukce Masaryko...'!$C$87:$K$470</definedName>
    <definedName name="_xlnm.Print_Area" localSheetId="1">'1 - Rekonstrukce Masaryko...'!$C$4:$J$36,'1 - Rekonstrukce Masaryko...'!$C$42:$J$69,'1 - Rekonstrukce Masaryko...'!$C$75:$K$470</definedName>
    <definedName name="_xlnm._FilterDatabase" localSheetId="2" hidden="1">'VON - vedlejší a ostatní ...'!$C$76:$K$92</definedName>
    <definedName name="_xlnm.Print_Area" localSheetId="2">'VON - vedlejší a ostatní ...'!$C$4:$J$36,'VON - vedlejší a ostatní ...'!$C$42:$J$58,'VON - vedlejší a ostatní ...'!$C$64:$K$92</definedName>
    <definedName name="_xlnm.Print_Area" localSheetId="3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'1 - Rekonstrukce Masaryko...'!$87:$87</definedName>
    <definedName name="_xlnm.Print_Titles" localSheetId="2">'VON - vedlejší a ostatní ...'!$76:$76</definedName>
  </definedNames>
  <calcPr fullCalcOnLoad="1"/>
</workbook>
</file>

<file path=xl/sharedStrings.xml><?xml version="1.0" encoding="utf-8"?>
<sst xmlns="http://schemas.openxmlformats.org/spreadsheetml/2006/main" count="5096" uniqueCount="978">
  <si>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</si>
  <si>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</si>
  <si>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</si>
  <si>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</si>
  <si>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</si>
  <si>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</si>
  <si>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</si>
  <si>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{c221a389-f3b3-4f33-a5f4-3ca9fabd869b}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</si>
  <si>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</si>
  <si>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</si>
  <si>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</si>
  <si>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</si>
  <si>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</si>
  <si>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</si>
  <si>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</si>
  <si>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</si>
  <si>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208/d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</si>
  <si>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</si>
  <si>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</si>
  <si>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Poběžovice,rekonstrukce Masarykovy ulice</t>
  </si>
  <si>
    <t>KSO:</t>
  </si>
  <si>
    <t>82223</t>
  </si>
  <si>
    <t>CC-CZ:</t>
  </si>
  <si>
    <t/>
  </si>
  <si>
    <t>Místo:</t>
  </si>
  <si>
    <t>Poběžovice</t>
  </si>
  <si>
    <t>Datum:</t>
  </si>
  <si>
    <t>20. 4. 2018</t>
  </si>
  <si>
    <t>Zadavatel:</t>
  </si>
  <si>
    <t>IČ:</t>
  </si>
  <si>
    <t>Město Poběžovice</t>
  </si>
  <si>
    <t>DIČ:</t>
  </si>
  <si>
    <t>Uchazeč:</t>
  </si>
  <si>
    <t>Vyplň údaj</t>
  </si>
  <si>
    <t>Projektant:</t>
  </si>
  <si>
    <t>J.Miška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</si>
  <si>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</si>
  <si>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</si>
  <si>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</si>
  <si>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</si>
  <si>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</si>
  <si>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</si>
  <si>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</si>
  <si>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</si>
  <si>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</si>
  <si>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</si>
  <si>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</si>
  <si>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</si>
  <si>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</si>
  <si>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</si>
  <si>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</si>
  <si>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</si>
  <si>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</si>
  <si>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</si>
  <si>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</si>
  <si>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</si>
  <si>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</si>
  <si>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</si>
  <si>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</si>
  <si>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</si>
  <si>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</si>
  <si>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</si>
  <si>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</si>
  <si>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</si>
  <si>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</si>
  <si>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</si>
  <si>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</si>
  <si>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</si>
  <si>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</si>
  <si>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</si>
  <si>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</si>
  <si>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</si>
  <si>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</si>
  <si>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</si>
  <si>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</si>
  <si>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</si>
  <si>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</si>
  <si>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</si>
  <si>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</si>
  <si>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Rekonstrukce Masarykovy ulice- dodatek</t>
  </si>
  <si>
    <t>ING</t>
  </si>
  <si>
    <t>{a7da8f01-cdc7-4771-8f6e-5ecc707db2b5}</t>
  </si>
  <si>
    <t>2</t>
  </si>
  <si>
    <t>VON</t>
  </si>
  <si>
    <t>vedlejší a ostatní náklady</t>
  </si>
  <si>
    <t>{0793350c-9ed6-4697-bea7-3732010b0145}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</si>
  <si>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</si>
  <si>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</si>
  <si>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</si>
  <si>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</si>
  <si>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</si>
  <si>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</si>
  <si>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</si>
  <si>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1 - Rekonstrukce Masarykovy ulice- dodatek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</si>
  <si>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</si>
  <si>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</si>
  <si>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</si>
  <si>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</si>
  <si>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</si>
  <si>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</si>
  <si>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</si>
  <si>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</si>
  <si>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</si>
  <si>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</t>
  </si>
  <si>
    <t xml:space="preserve">    8 - Trubní vedení</t>
  </si>
  <si>
    <t xml:space="preserve">    9 - Ostatní konstrukce a práce+přesun hmot</t>
  </si>
  <si>
    <t xml:space="preserve">    997 - Přesun sutě</t>
  </si>
  <si>
    <t xml:space="preserve">    998 - Přesun hmot</t>
  </si>
  <si>
    <t>711 - Izolace proti vodě, vlhkosti a plynům</t>
  </si>
  <si>
    <t>M - Práce a dodávky M</t>
  </si>
  <si>
    <t xml:space="preserve">    46-M - Zemní práce při extr.mont.pracích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</si>
  <si>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</si>
  <si>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</si>
  <si>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</si>
  <si>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</si>
  <si>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</si>
  <si>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</si>
  <si>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</si>
  <si>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</si>
  <si>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</si>
  <si>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</si>
  <si>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</si>
  <si>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</si>
  <si>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</si>
  <si>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</si>
  <si>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</si>
  <si>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</si>
  <si>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</si>
  <si>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</si>
  <si>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</si>
  <si>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1131060R</t>
  </si>
  <si>
    <t>Rozebrání dlažby z  kamen.žulových desek " Plzenská dlažba"  vč.očíštění a přemístění  na meziskládku +zpět  přemístění  dle proj. a uložení do beton.lože</t>
  </si>
  <si>
    <t>m2</t>
  </si>
  <si>
    <t>4</t>
  </si>
  <si>
    <t>227314100</t>
  </si>
  <si>
    <t>VV</t>
  </si>
  <si>
    <t>5.6*1.8 "  přemístění +naložení"</t>
  </si>
  <si>
    <t>Součet</t>
  </si>
  <si>
    <t>113106511</t>
  </si>
  <si>
    <t>Rozebrání dlažeb a dílců vozovek a ploch s přemístěním hmot na skládku na vzdálenost do 3 m nebo s naložením na dopravní prostředek, s jakoukoliv výplní spár strojně plochy jednotlivě přes 200 m2 z velkých kostek s ložem z kameniva těženého</t>
  </si>
  <si>
    <t>CS ÚRS 2018 01</t>
  </si>
  <si>
    <t>-831831814</t>
  </si>
  <si>
    <t xml:space="preserve">224 "dle proj" </t>
  </si>
  <si>
    <t>3</t>
  </si>
  <si>
    <t>113107222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</si>
  <si>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</si>
  <si>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-310579997</t>
  </si>
  <si>
    <t xml:space="preserve">55 "dle graf.progt." </t>
  </si>
  <si>
    <t>113107241</t>
  </si>
  <si>
    <t>Odstranění podkladů nebo krytů strojně plochy jednotlivě přes 200 m2 s přemístěním hmot na skládku na vzdálenost do 20 m nebo s naložením na dopravní prostředek živičných, o tl. vrstvy do 50 mm</t>
  </si>
  <si>
    <t>-1332017325</t>
  </si>
  <si>
    <t>99+35+10.5</t>
  </si>
  <si>
    <t>55 "CHODNIK"</t>
  </si>
  <si>
    <t>5</t>
  </si>
  <si>
    <t>113154323</t>
  </si>
  <si>
    <t>Frézování živičného podkladu nebo krytu  s naložením na dopravní prostředek plochy přes 1 000 do 10 000 m2 bez překážek v trase pruhu šířky do 1 m, tloušťky vrstvy 50 mm</t>
  </si>
  <si>
    <t>1116613441</t>
  </si>
  <si>
    <t>365</t>
  </si>
  <si>
    <t>6</t>
  </si>
  <si>
    <t>113202111</t>
  </si>
  <si>
    <t>Vytrhání obrub  s vybouráním lože, s přemístěním hmot na skládku na vzdálenost do 3 m nebo s naložením na dopravní prostředek z krajníků nebo obrubníků stojatých</t>
  </si>
  <si>
    <t>m</t>
  </si>
  <si>
    <t>574456467</t>
  </si>
  <si>
    <t xml:space="preserve">31 " bet." </t>
  </si>
  <si>
    <t>7</t>
  </si>
  <si>
    <t>121101101</t>
  </si>
  <si>
    <t>Sejmutí ornice nebo lesní půdy  s vodorovným přemístěním na hromady v místě upotřebení nebo na dočasné či trvalé skládky se složením, na vzdálenost do 50 m</t>
  </si>
  <si>
    <t>m3</t>
  </si>
  <si>
    <t>-1622669996</t>
  </si>
  <si>
    <t>14.5*0.05</t>
  </si>
  <si>
    <t>0.73</t>
  </si>
  <si>
    <t>8</t>
  </si>
  <si>
    <t>122202202</t>
  </si>
  <si>
    <t>Odkopávky a prokopávky nezapažené pro silnice  s přemístěním výkopku v příčných profilech na vzdálenost do 15 m nebo s naložením na dopravní prostředek v hornině tř. 3 přes 100 do 1 000 m3</t>
  </si>
  <si>
    <t>-1970331918</t>
  </si>
  <si>
    <t>11.99 "tabul.kub."</t>
  </si>
  <si>
    <t>9</t>
  </si>
  <si>
    <t>12221250R</t>
  </si>
  <si>
    <t>Odkopávky a prokopávky nezapažené ručně do 10 m3  hornině tř. 3 vc. příplatku za ztížení vykopávky v blízkosti podzemního vedení -kabel</t>
  </si>
  <si>
    <t>899437555</t>
  </si>
  <si>
    <t>0.3*0.4*25</t>
  </si>
  <si>
    <t>10</t>
  </si>
  <si>
    <t>122302202</t>
  </si>
  <si>
    <t>Odkopávky a prokopávky nezapažené pro silnice  s přemístěním výkopku v příčných profilech na vzdálenost do 15 m nebo s naložením na dopravní prostředek v hornině tř. 4 přes 100 do 1 000 m3</t>
  </si>
  <si>
    <t>1231545299</t>
  </si>
  <si>
    <t>15.75*0.4 "sanace"</t>
  </si>
  <si>
    <t>11</t>
  </si>
  <si>
    <t>132201101</t>
  </si>
  <si>
    <t>Hloubení zapažených i nezapažených rýh šířky do 600 mm  s urovnáním dna do předepsaného profilu a spádu v hornině tř. 3 do 100 m3</t>
  </si>
  <si>
    <t>-1176511677</t>
  </si>
  <si>
    <t xml:space="preserve">0.25*0.5*9.0 "rezervni chran." </t>
  </si>
  <si>
    <t xml:space="preserve">(0.25+0.45)*0.5*0.4*15 " trarivod" </t>
  </si>
  <si>
    <t>21*1.0*0.8 "rozs.ryha"</t>
  </si>
  <si>
    <t>Mezisoučet</t>
  </si>
  <si>
    <t>20.03</t>
  </si>
  <si>
    <t>12</t>
  </si>
  <si>
    <t>132201202</t>
  </si>
  <si>
    <t>Hloubení zapažených i nezapažených rýh šířky přes 600 do 2 000 mm  s urovnáním dna do předepsaného profilu a spádu v hornině tř. 3 přes 100 do 1 000 m3</t>
  </si>
  <si>
    <t>189204476</t>
  </si>
  <si>
    <t xml:space="preserve">1.0*1.2*16.5+1.0*1.0*1*2 "UV pripojka +UV" </t>
  </si>
  <si>
    <t>13</t>
  </si>
  <si>
    <t>132301202</t>
  </si>
  <si>
    <t>Hloubení zapažených i nezapažených rýh šířky přes 600 do 2 000 mm  s urovnáním dna do předepsaného profilu a spádu v hornině tř. 4 přes 100 do 1 000 m3</t>
  </si>
  <si>
    <t>-163756625</t>
  </si>
  <si>
    <t>(25+98+36 )*0.25  "podkl.vrstvy v krajich,v miste rekultivace+ryhy"</t>
  </si>
  <si>
    <t>14</t>
  </si>
  <si>
    <t>133201101</t>
  </si>
  <si>
    <t>Hloubení zapažených i nezapažených šachet  s případným nutným přemístěním výkopku ve výkopišti v hornině tř. 3 do 100 m3</t>
  </si>
  <si>
    <t>1664559954</t>
  </si>
  <si>
    <t xml:space="preserve">0.5*0.5*0.6*5 " patky-sl" </t>
  </si>
  <si>
    <t>161101101</t>
  </si>
  <si>
    <t>Svislé přemístění výkopku  bez naložení do dopravní nádoby avšak s vyprázdněním dopravní nádoby na hromadu nebo do dopravního prostředku z horniny tř. 1 až 4, při hloubce výkopu přes 1 do 2,5 m</t>
  </si>
  <si>
    <t>1887763323</t>
  </si>
  <si>
    <t>21.8</t>
  </si>
  <si>
    <t>16</t>
  </si>
  <si>
    <t>162201102</t>
  </si>
  <si>
    <t>Vodorovné přemístění výkopku nebo sypaniny po suchu  na obvyklém dopravním prostředku, bez naložení výkopku, avšak se složením bez rozhrnutí z horniny tř. 1 až 4 na vzdálenost přes 20 do 50 m</t>
  </si>
  <si>
    <t>-2093362018</t>
  </si>
  <si>
    <t>17</t>
  </si>
  <si>
    <t>162701105</t>
  </si>
  <si>
    <t>Vodorovné přemístění výkopku nebo sypaniny po suchu  na obvyklém dopravním prostředku, bez naložení výkopku, avšak se složením bez rozhrnutí z horniny tř. 1 až 4 na vzdálenost přes 9 000 do 10 000 m</t>
  </si>
  <si>
    <t>-1476078287</t>
  </si>
  <si>
    <t>11.99+3.0+6.3+20.03+21.8+39.78+0.75</t>
  </si>
  <si>
    <t>-(18.29+6.92) "odp.zasyp+dosyp"</t>
  </si>
  <si>
    <t>18</t>
  </si>
  <si>
    <t>162701109</t>
  </si>
  <si>
    <t>Vodorovné přemístění výkopku nebo sypaniny po suchu  na obvyklém dopravním prostředku, bez naložení výkopku, avšak se složením bez rozhrnutí z horniny tř. 1 až 4 na vzdálenost Příplatek k ceně za každých dalších i započatých 1 000 m</t>
  </si>
  <si>
    <t>1016516932</t>
  </si>
  <si>
    <t>78.44*5</t>
  </si>
  <si>
    <t>19</t>
  </si>
  <si>
    <t>167101101</t>
  </si>
  <si>
    <t>Nakládání, skládání a překládání neulehlého výkopku nebo sypaniny  nakládání, množství do 100 m3, z hornin tř. 1 až 4</t>
  </si>
  <si>
    <t>729767211</t>
  </si>
  <si>
    <t>20</t>
  </si>
  <si>
    <t>1671011R</t>
  </si>
  <si>
    <t>Nakládání +dodávka+přemístění ornice</t>
  </si>
  <si>
    <t>-2076591792</t>
  </si>
  <si>
    <t>27+102+23-46</t>
  </si>
  <si>
    <t>Mezisoučet v rovine</t>
  </si>
  <si>
    <t>46</t>
  </si>
  <si>
    <t>Mezisoučet svah</t>
  </si>
  <si>
    <t>152*0.1-0.73</t>
  </si>
  <si>
    <t>171201211</t>
  </si>
  <si>
    <t>Poplatek za uložení stavebního odpadu na skládce (skládkovné) zeminy a kameniva zatříděného do Katalogu odpadů pod kódem 170 504</t>
  </si>
  <si>
    <t>t</t>
  </si>
  <si>
    <t>1019370138</t>
  </si>
  <si>
    <t>78.44*1.8</t>
  </si>
  <si>
    <t>141.19</t>
  </si>
  <si>
    <t>22</t>
  </si>
  <si>
    <t>174101101</t>
  </si>
  <si>
    <t>Zásyp sypaninou z jakékoliv horniny  s uložením výkopku ve vrstvách se zhutněním jam, šachet, rýh nebo kolem objektů v těchto vykopávkách</t>
  </si>
  <si>
    <t>463874461</t>
  </si>
  <si>
    <t xml:space="preserve">21.8 "pripojky" </t>
  </si>
  <si>
    <t>-(1.75+7.43) "odp.loze+obsyp"</t>
  </si>
  <si>
    <t>-0.5*2 "uv"</t>
  </si>
  <si>
    <t>23</t>
  </si>
  <si>
    <t>174101101.</t>
  </si>
  <si>
    <t>Zásyp-dosyp szpaninou  s uložením výkopku ve vrstvách se zhutněním jam, šachet, rýh nebo kolem objektů v těchto vykopávkách</t>
  </si>
  <si>
    <t>-209436826</t>
  </si>
  <si>
    <t xml:space="preserve">6.92 "dosyp  v míste puvodni zpevnene konstr." </t>
  </si>
  <si>
    <t>24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</si>
  <si>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</si>
  <si>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</si>
  <si>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1819472442</t>
  </si>
  <si>
    <t xml:space="preserve">1.0*0.45*16.5 "DN150" </t>
  </si>
  <si>
    <t>7.43</t>
  </si>
  <si>
    <t>25</t>
  </si>
  <si>
    <t>M</t>
  </si>
  <si>
    <t>583373440</t>
  </si>
  <si>
    <t>štěrkopísek frakce 0-32</t>
  </si>
  <si>
    <t>-1201524494</t>
  </si>
  <si>
    <t>7.43*1.89*1.01</t>
  </si>
  <si>
    <t>14.18</t>
  </si>
  <si>
    <t>26</t>
  </si>
  <si>
    <t>181301111</t>
  </si>
  <si>
    <t>Rozprostření a urovnání ornice v rovině nebo ve svahu sklonu do 1:5 při souvislé ploše přes 500 m2, tl. vrstvy do 100 mm</t>
  </si>
  <si>
    <t>1714370950</t>
  </si>
  <si>
    <t>27</t>
  </si>
  <si>
    <t>181411132</t>
  </si>
  <si>
    <t>Založení trávníku na půdě předem připravené plochy do 1000 m2 výsevem včetně utažení parkového na svahu přes 1:5 do 1:2</t>
  </si>
  <si>
    <t>1500318198</t>
  </si>
  <si>
    <t>28</t>
  </si>
  <si>
    <t>005724700</t>
  </si>
  <si>
    <t>osivo směs travní univerzál</t>
  </si>
  <si>
    <t>kg</t>
  </si>
  <si>
    <t>1775773279</t>
  </si>
  <si>
    <t>152*0.025*1.03</t>
  </si>
  <si>
    <t>3.91</t>
  </si>
  <si>
    <t>29</t>
  </si>
  <si>
    <t>181451131</t>
  </si>
  <si>
    <t>Založení trávníku na půdě předem připravené plochy přes 1000 m2 výsevem včetně utažení parkového v rovině nebo na svahu do 1:5</t>
  </si>
  <si>
    <t>2077328985</t>
  </si>
  <si>
    <t>106</t>
  </si>
  <si>
    <t>30</t>
  </si>
  <si>
    <t>181951102</t>
  </si>
  <si>
    <t>Úprava pláně vyrovnáním výškových rozdílů  v hornině tř. 1 až 4 se zhutněním</t>
  </si>
  <si>
    <t>957613792</t>
  </si>
  <si>
    <t>28+160.5+35.2+34.5</t>
  </si>
  <si>
    <t>31</t>
  </si>
  <si>
    <t>182301121</t>
  </si>
  <si>
    <t>Rozprostření a urovnání ornice ve svahu sklonu přes 1:5 při souvislé ploše do 500 m2, tl. vrstvy do 100 mm</t>
  </si>
  <si>
    <t>-319389947</t>
  </si>
  <si>
    <t>32</t>
  </si>
  <si>
    <t>184807111</t>
  </si>
  <si>
    <t>Ochrana kmene bedněním před poškozením stavebním provozem zřízení</t>
  </si>
  <si>
    <t>1255835121</t>
  </si>
  <si>
    <t>1.5*4*2.0</t>
  </si>
  <si>
    <t>33</t>
  </si>
  <si>
    <t>184807112</t>
  </si>
  <si>
    <t>Ochrana kmene bedněním před poškozením stavebním provozem odstranění</t>
  </si>
  <si>
    <t>-1865710491</t>
  </si>
  <si>
    <t>Zakládání</t>
  </si>
  <si>
    <t>34</t>
  </si>
  <si>
    <t>212752213</t>
  </si>
  <si>
    <t>Trativody z drenážních trubek se zřízením štěrkopískového lože pod trubky a s jejich obsypem v průměrném celkovém množství do 0,15 m3/m v otevřeném výkopu z trubek plastových flexibilních D přes 100 do 160 mm</t>
  </si>
  <si>
    <t>939837800</t>
  </si>
  <si>
    <t>35</t>
  </si>
  <si>
    <t>275313611</t>
  </si>
  <si>
    <t>Základy z betonu prostého patky a bloky z betonu kamenem neprokládaného tř. C 16/20</t>
  </si>
  <si>
    <t>-1291500685</t>
  </si>
  <si>
    <t>0.5*0.5*0.6*5*1.035</t>
  </si>
  <si>
    <t>0.78</t>
  </si>
  <si>
    <t>Vodorovné konstrukce</t>
  </si>
  <si>
    <t>36</t>
  </si>
  <si>
    <t>451572111</t>
  </si>
  <si>
    <t>Lože pod potrubí, stoky a drobné objekty v otevřeném výkopu z kameniva drobného těženého 0 až 4 mm</t>
  </si>
  <si>
    <t>-1421189397</t>
  </si>
  <si>
    <t xml:space="preserve">1.0*0.1*(3.5+10+3) "pripojky " </t>
  </si>
  <si>
    <t xml:space="preserve">3.14*0.4*0.4*0.1*2 "UV 11 a 12 pode dnem" </t>
  </si>
  <si>
    <t xml:space="preserve">Mezisoučet </t>
  </si>
  <si>
    <t>37</t>
  </si>
  <si>
    <t>452112111</t>
  </si>
  <si>
    <t>Osazení betonových dílců prstenců nebo rámů pod poklopy a mříže, výšky do 100 mm</t>
  </si>
  <si>
    <t>kus</t>
  </si>
  <si>
    <t>1679794364</t>
  </si>
  <si>
    <t>38</t>
  </si>
  <si>
    <t>592238640</t>
  </si>
  <si>
    <t>prstenec betonový pro uliční vpusť vyrovnávací 39 x 6 x 13 cm</t>
  </si>
  <si>
    <t>-865124725</t>
  </si>
  <si>
    <t>2.02</t>
  </si>
  <si>
    <t>39</t>
  </si>
  <si>
    <t>452311131</t>
  </si>
  <si>
    <t>Podkladní a zajišťovací konstrukce z betonu prostého v otevřeném výkopu desky pod potrubí, stoky a drobné objekty z betonu tř. C 12/15</t>
  </si>
  <si>
    <t>157946696</t>
  </si>
  <si>
    <t>3.14*0.4*0.4*0.1*2</t>
  </si>
  <si>
    <t>40</t>
  </si>
  <si>
    <t>452351101</t>
  </si>
  <si>
    <t>Bednění podkladních a zajišťovacích konstrukcí v otevřeném výkopu desek nebo sedlových loží pod potrubí, stoky a drobné objekty</t>
  </si>
  <si>
    <t>-1312745021</t>
  </si>
  <si>
    <t xml:space="preserve">3.14*0.8*0.1*2 "UV" </t>
  </si>
  <si>
    <t>0.5</t>
  </si>
  <si>
    <t>Komunikace</t>
  </si>
  <si>
    <t>41</t>
  </si>
  <si>
    <t>564851111</t>
  </si>
  <si>
    <t>Podklad ze štěrkodrti ŠD  s rozprostřením a zhutněním, po zhutnění tl. 150 mm</t>
  </si>
  <si>
    <t>-954029948</t>
  </si>
  <si>
    <t>51.5+(158-49)</t>
  </si>
  <si>
    <t>Mezisoučet chodnik z kamen.dl.</t>
  </si>
  <si>
    <t>42</t>
  </si>
  <si>
    <t>564861111</t>
  </si>
  <si>
    <t>Podklad ze štěrkodrti ŠD  s rozprostřením a zhutněním, po zhutnění tl. 200 mm</t>
  </si>
  <si>
    <t>-1979568969</t>
  </si>
  <si>
    <t>9.0</t>
  </si>
  <si>
    <t>Mezisoučet  úprava vozov. v rýzedo30cm</t>
  </si>
  <si>
    <t>14.2+21</t>
  </si>
  <si>
    <t>Mezisoučet sjezdy kamen.dl.D6</t>
  </si>
  <si>
    <t>17+3+6+2</t>
  </si>
  <si>
    <t>Mezisoučet nova konstr.v miste rozs,ryhy</t>
  </si>
  <si>
    <t>34.5</t>
  </si>
  <si>
    <t>Mezisoučet kamen.park.stani D10</t>
  </si>
  <si>
    <t>43</t>
  </si>
  <si>
    <t>56487111R</t>
  </si>
  <si>
    <t>Podklad -sanace ze štěrkodrti ŠD s rozprostřením a zhutněním, po zhutnění tl. 300 mm</t>
  </si>
  <si>
    <t>-215592466</t>
  </si>
  <si>
    <t>25+2</t>
  </si>
  <si>
    <t>44</t>
  </si>
  <si>
    <t>567114112.</t>
  </si>
  <si>
    <t>Podklad z podkladového betonu PB tř. PB II (C 16/20) tl. 90 mm</t>
  </si>
  <si>
    <t>-1476304160</t>
  </si>
  <si>
    <t>45</t>
  </si>
  <si>
    <t>567132113</t>
  </si>
  <si>
    <t>Podklad ze směsi stmelené cementem SC bez dilatačních spár, s rozprostřením a zhutněním SC C 8/10 (KSC I), po zhutnění tl. 180 mm</t>
  </si>
  <si>
    <t>-1430982299</t>
  </si>
  <si>
    <t xml:space="preserve">99+35+10.5  " pod vozov.v miste odsraneni kam.dl.  prum.tl.18cm" </t>
  </si>
  <si>
    <t>567134112</t>
  </si>
  <si>
    <t>Podklad ze směsi stmelené cementem SC bez dilatačních spár, s rozprostřením a zhutněním SC C 16/20 (PB II), po zhutnění tl. 200 mm</t>
  </si>
  <si>
    <t>-1417030459</t>
  </si>
  <si>
    <t>Mezisoučet  úprava vozov. v rýze do 30cm</t>
  </si>
  <si>
    <t>10,5</t>
  </si>
  <si>
    <t>Mezisoučet ostruvek</t>
  </si>
  <si>
    <t>47</t>
  </si>
  <si>
    <t>573191111</t>
  </si>
  <si>
    <t>Postřik infiltrační kationaktivní emulzí v množství 1,00 kg/m2</t>
  </si>
  <si>
    <t>-1219951033</t>
  </si>
  <si>
    <t>236-10.5</t>
  </si>
  <si>
    <t>48</t>
  </si>
  <si>
    <t>57323112R</t>
  </si>
  <si>
    <t>Postřik živičný spojovací bez posypu kamenivem ze silniční modif. emulze, v množství  do 0,20 kg/m2</t>
  </si>
  <si>
    <t>-502922707</t>
  </si>
  <si>
    <t>225.5+20</t>
  </si>
  <si>
    <t>49</t>
  </si>
  <si>
    <t>577134121</t>
  </si>
  <si>
    <t>Asfaltový beton vrstva obrusná ACO 11 (ABS)  s rozprostřením a se zhutněním z nemodifikovaného asfaltu v pruhu šířky přes 3 m tř. I, po zhutnění tl. 40 mm</t>
  </si>
  <si>
    <t>1959953652</t>
  </si>
  <si>
    <t>20 "rezerva v miste napojeni"</t>
  </si>
  <si>
    <t>Mezisoučet  povrch.uprava -techn.oprav</t>
  </si>
  <si>
    <t>50</t>
  </si>
  <si>
    <t>577155122</t>
  </si>
  <si>
    <t>Asfaltový beton vrstva ložní ACL 16 (ABH)  s rozprostřením a zhutněním z nemodifikovaného asfaltu v pruhu šířky přes 3 m, po zhutnění tl. 60 mm</t>
  </si>
  <si>
    <t>301163593</t>
  </si>
  <si>
    <t>236.-10.5</t>
  </si>
  <si>
    <t>51</t>
  </si>
  <si>
    <t>591141111</t>
  </si>
  <si>
    <t>Kladení dlažby z kostek  s provedením lože do tl. 50 mm, s vyplněním spár, s dvojím beraněním a se smetením přebytečného materiálu na krajnici velkých z kamene, do lože z cementové malty</t>
  </si>
  <si>
    <t>-693819422</t>
  </si>
  <si>
    <t xml:space="preserve">34.5+10.5 " D12" </t>
  </si>
  <si>
    <t>52</t>
  </si>
  <si>
    <t>58380160</t>
  </si>
  <si>
    <t>kostka dlažební žula velká</t>
  </si>
  <si>
    <t>951390588</t>
  </si>
  <si>
    <t>45/2.4*1.01</t>
  </si>
  <si>
    <t>53</t>
  </si>
  <si>
    <t>591211111</t>
  </si>
  <si>
    <t>Kladení dlažby z kostek  s provedením lože do tl. 50 mm, s vyplněním spár, s dvojím beraněním a se smetením přebytečného materiálu na krajnici drobných z kamene, do lože z kameniva těženého</t>
  </si>
  <si>
    <t>1107340785</t>
  </si>
  <si>
    <t>P</t>
  </si>
  <si>
    <t>Poznámka k položce:
kladen   do vějíře</t>
  </si>
  <si>
    <t>51.5+158-49</t>
  </si>
  <si>
    <t>Mezisoučet chod.z kamen.dlazby  D6</t>
  </si>
  <si>
    <t>54</t>
  </si>
  <si>
    <t>591241111</t>
  </si>
  <si>
    <t>Kladení dlažby z kostek  s provedením lože do tl. 50 mm, s vyplněním spár, s dvojím beraněním a se smetením přebytečného materiálu na krajnici drobných z kamene, do lože z cementové malty</t>
  </si>
  <si>
    <t>-1269551814</t>
  </si>
  <si>
    <t>Poznámka k položce:
kladen  do vějíře</t>
  </si>
  <si>
    <t xml:space="preserve">14.2+21 " sjezdy- kamen.dlazba  D6" </t>
  </si>
  <si>
    <t>55</t>
  </si>
  <si>
    <t>583800130</t>
  </si>
  <si>
    <t>mozaika dlažební, žula 4/6 cm 1,tř.</t>
  </si>
  <si>
    <t>-2053046190</t>
  </si>
  <si>
    <t>(51.5+158-49+14.2+21)/8.5*1.02</t>
  </si>
  <si>
    <t>23.5</t>
  </si>
  <si>
    <t>56</t>
  </si>
  <si>
    <t>596841120</t>
  </si>
  <si>
    <t>Kladení dlažby z betonových nebo kameninových dlaždic komunikací pro pěší s vyplněním spár a se smetením přebytečného materiálu na vzdálenost do 3 m s ložem z cementové malty tl. do 30 mm velikosti dlaždic do 0,09 m2 (bez zámku), pro plochy do 50 m2</t>
  </si>
  <si>
    <t>-1214415261</t>
  </si>
  <si>
    <t xml:space="preserve">1.0+3.3+2+2+0.6 "beton  rastr dl." </t>
  </si>
  <si>
    <t xml:space="preserve">(1.4+10+4.6+5.5)*0.25 "kamen.dl." </t>
  </si>
  <si>
    <t>14.3</t>
  </si>
  <si>
    <t>57</t>
  </si>
  <si>
    <t>592452700</t>
  </si>
  <si>
    <t>dlažba skladebná betonová 10x10x6 cm barevná</t>
  </si>
  <si>
    <t>1720807672</t>
  </si>
  <si>
    <t>8.9*1.03</t>
  </si>
  <si>
    <t>9.2</t>
  </si>
  <si>
    <t>58</t>
  </si>
  <si>
    <t>58381094r</t>
  </si>
  <si>
    <t>Prvky stavební z přírodního kamene malé (desky dlažební, obkladové, soklové a podobně) desky dlažební žula (materiálová skupina I/2) žula železnobrodská povrch leštěný formát 30 x 30 cm tl.  5 cm</t>
  </si>
  <si>
    <t>-333434648</t>
  </si>
  <si>
    <t>5.38*1.03</t>
  </si>
  <si>
    <t>5.54</t>
  </si>
  <si>
    <t>Trubní vedení</t>
  </si>
  <si>
    <t>59</t>
  </si>
  <si>
    <t>871315221</t>
  </si>
  <si>
    <t>Kanalizační potrubí z tvrdého PVC v otevřeném výkopu ve sklonu do 20 %, hladkého plnostěnného jednovrstvého, tuhost třídy SN 8 DN 160</t>
  </si>
  <si>
    <t>2015016221</t>
  </si>
  <si>
    <t>16.5*1.03+2*1.03</t>
  </si>
  <si>
    <t>19.06</t>
  </si>
  <si>
    <t>60</t>
  </si>
  <si>
    <t>877315211</t>
  </si>
  <si>
    <t>Montáž tvarovek na kanalizačním potrubí z trub z plastu  z tvrdého PVC nebo z polypropylenu v otevřeném výkopu jednoosých DN 150</t>
  </si>
  <si>
    <t>344107135</t>
  </si>
  <si>
    <t xml:space="preserve">2*2 "87 st" </t>
  </si>
  <si>
    <t>61</t>
  </si>
  <si>
    <t>286118980</t>
  </si>
  <si>
    <t>koleno kanalizační s hrdlem PVC 160x87°</t>
  </si>
  <si>
    <t>-203176764</t>
  </si>
  <si>
    <t>4*1.03</t>
  </si>
  <si>
    <t>62</t>
  </si>
  <si>
    <t>87735512R</t>
  </si>
  <si>
    <t>Montáž +dodáv.-navrtav. sedlo  600/150 kolmo  na potrubí z kanalizačních trub z PVC  do DN 250 č těsnění</t>
  </si>
  <si>
    <t>-1065558048</t>
  </si>
  <si>
    <t>63</t>
  </si>
  <si>
    <t>8923510R</t>
  </si>
  <si>
    <t>Tesnici zkouška kanal.vodou potrubí DN 100 nebo 150 vc zabezp.koncu</t>
  </si>
  <si>
    <t>-1006612715</t>
  </si>
  <si>
    <t>16.5</t>
  </si>
  <si>
    <t>64</t>
  </si>
  <si>
    <t>894811131</t>
  </si>
  <si>
    <t>Revizní šachta z tvrdého PVC v otevřeném výkopu typ přímý (DN šachty/DN trubního vedení) DN 400/160, odolnost vnějšímu tlaku 12,5 t, hloubka od 860 do 1230 mm</t>
  </si>
  <si>
    <t>1520427460</t>
  </si>
  <si>
    <t>65</t>
  </si>
  <si>
    <t>89481114R</t>
  </si>
  <si>
    <t>Revizní šachta -lomova z tvrdého PVC v otevřeném výkopu systém RV  (DN šachty/DN trubního vedení) DN 400/160, odolnost vnějšímu tlaku 12,5 t, hloubka od 860 do 1230 mm</t>
  </si>
  <si>
    <t>-917922448</t>
  </si>
  <si>
    <t>66</t>
  </si>
  <si>
    <t>895941111</t>
  </si>
  <si>
    <t>Zřízení vpusti kanalizační  uliční z betonových dílců typ UV-50 normální</t>
  </si>
  <si>
    <t>1050091365</t>
  </si>
  <si>
    <t xml:space="preserve">2 </t>
  </si>
  <si>
    <t>67</t>
  </si>
  <si>
    <t>592238570</t>
  </si>
  <si>
    <t>skruž betonová pro uliční vpusť horní 45 x 29,5 x 5 cm</t>
  </si>
  <si>
    <t>-1583071876</t>
  </si>
  <si>
    <t>68</t>
  </si>
  <si>
    <t>592238600</t>
  </si>
  <si>
    <t>skruž betonová pro uliční vpusť středová 45 x 19,5 x 5 cm</t>
  </si>
  <si>
    <t>-1802968770</t>
  </si>
  <si>
    <t>1.01</t>
  </si>
  <si>
    <t>69</t>
  </si>
  <si>
    <t>592238520</t>
  </si>
  <si>
    <t>dno betonové pro uliční vpusť s kalovou prohlubní 45x30x5 cm</t>
  </si>
  <si>
    <t>-962284777</t>
  </si>
  <si>
    <t>70</t>
  </si>
  <si>
    <t>592238540</t>
  </si>
  <si>
    <t>skruž betonová pro uliční vpusť s výtokovým otvorem PVC, 45x35x5 cm</t>
  </si>
  <si>
    <t>-417725184</t>
  </si>
  <si>
    <t>71</t>
  </si>
  <si>
    <t>5922385řR</t>
  </si>
  <si>
    <t>skruž betonová pro uliční vpusťs se zápach.uzávěrkou  PVC TBV-Q 450/350/3z, 45x35x5 cm</t>
  </si>
  <si>
    <t>-1146754470</t>
  </si>
  <si>
    <t>72</t>
  </si>
  <si>
    <t>899202111</t>
  </si>
  <si>
    <t>Osazení mříží litinových včetně rámů a košů na bahno pro třídu zatížení A15</t>
  </si>
  <si>
    <t>641402643</t>
  </si>
  <si>
    <t>73</t>
  </si>
  <si>
    <t>592238780</t>
  </si>
  <si>
    <t>Prefabrikáty pro uliční vpusti dílce betonové pro uliční vpusti vpusť dešťová uliční s rámem mříž M1 D400 DIN 19583-13, 500/500mm</t>
  </si>
  <si>
    <t>-24420384</t>
  </si>
  <si>
    <t>74</t>
  </si>
  <si>
    <t>59223877R</t>
  </si>
  <si>
    <t>Prefabrikáty pro uliční vpusti dílce betonové pro uliční vpusti vpusť dešťová uliční s rámem mříž M1 C 250  DIN 19583-13, 500/500mm</t>
  </si>
  <si>
    <t>160800442</t>
  </si>
  <si>
    <t>75</t>
  </si>
  <si>
    <t>59223874R</t>
  </si>
  <si>
    <t>kalovy koš pozink. 600</t>
  </si>
  <si>
    <t>1168101989</t>
  </si>
  <si>
    <t>76</t>
  </si>
  <si>
    <t>899331111</t>
  </si>
  <si>
    <t>Výšková úprava uličního vstupu nebo vpusti do 200 mm  zvýšením poklopu</t>
  </si>
  <si>
    <t>916872020</t>
  </si>
  <si>
    <t>77</t>
  </si>
  <si>
    <t>899431111</t>
  </si>
  <si>
    <t>Výšková úprava uličního vstupu nebo vpusti do 200 mm  zvýšením krycího hrnce, šoupěte nebo hydrantu bez úpravy armatur</t>
  </si>
  <si>
    <t>1522072540</t>
  </si>
  <si>
    <t>78</t>
  </si>
  <si>
    <t>8996231R</t>
  </si>
  <si>
    <t xml:space="preserve">Obetonování mříže -UV - betonem prostým tř. C 12/15 otevřený výkop vč bednění </t>
  </si>
  <si>
    <t>-675719663</t>
  </si>
  <si>
    <t>0.15*2.5+0.2*2 "potr.+obet.mrize UV"</t>
  </si>
  <si>
    <t>0.8</t>
  </si>
  <si>
    <t>Ostatní konstrukce a práce+přesun hmot</t>
  </si>
  <si>
    <t>79</t>
  </si>
  <si>
    <t>914111111</t>
  </si>
  <si>
    <t>Montáž svislé dopravní značky základní  velikosti do 1 m2 objímkami na sloupky nebo konzoly</t>
  </si>
  <si>
    <t>-753832287</t>
  </si>
  <si>
    <t>2 "stav.znacka B12+P4"</t>
  </si>
  <si>
    <t>80</t>
  </si>
  <si>
    <t>4044426R</t>
  </si>
  <si>
    <t>značka svislá reflexní AL- 3M 500 x 700 mm  E13</t>
  </si>
  <si>
    <t>-135677591</t>
  </si>
  <si>
    <t>81</t>
  </si>
  <si>
    <t>4044427R</t>
  </si>
  <si>
    <t>značka svislá reflexní AL- 3M 500 x 500 mm  E2b +E9</t>
  </si>
  <si>
    <t>1972909320</t>
  </si>
  <si>
    <t>82</t>
  </si>
  <si>
    <t>914111121</t>
  </si>
  <si>
    <t>Montáž svislé dopravní značky základní  velikosti do 2 m2 objímkami na sloupky nebo konzoly</t>
  </si>
  <si>
    <t>-1442638046</t>
  </si>
  <si>
    <t>Poznámka k položce:
Dopravní značky IS 9c</t>
  </si>
  <si>
    <t>83</t>
  </si>
  <si>
    <t>40445481</t>
  </si>
  <si>
    <t>značka dopravní svislá retroreflexní fólie tř 1 FeZn prolis 1000x1500mm</t>
  </si>
  <si>
    <t>878511545</t>
  </si>
  <si>
    <t>Poznámka k položce:
2 ks dopravní značky IS 9c, značka bude vyrobena dle návrhu znění uvedeném v příloze v SO 101 Situace trvalého dopravního značení</t>
  </si>
  <si>
    <t>2*1,01 'Přepočtené koeficientem množství</t>
  </si>
  <si>
    <t>84</t>
  </si>
  <si>
    <t>914511112</t>
  </si>
  <si>
    <t>Montáž sloupku dopravních značek  délky do 3,5 m do hliníkové patky</t>
  </si>
  <si>
    <t>463663917</t>
  </si>
  <si>
    <t>85</t>
  </si>
  <si>
    <t>4045530R</t>
  </si>
  <si>
    <t xml:space="preserve">Dod sloupku dopr.znač.+vicko +ukotvení patka hlinikova   vč nátěru sl.-  dl. 2,5m </t>
  </si>
  <si>
    <t>1815092032</t>
  </si>
  <si>
    <t>86</t>
  </si>
  <si>
    <t>914511112R</t>
  </si>
  <si>
    <t xml:space="preserve">Montáž a dodávka zdvojeného komplet sloupku  dopravních značek  délky do 3,5 m do hliníkových patek s betonovým základem </t>
  </si>
  <si>
    <t>-578095787</t>
  </si>
  <si>
    <t>Poznámka k položce:
1ks = dva sloupky</t>
  </si>
  <si>
    <t>87</t>
  </si>
  <si>
    <t>9145111R</t>
  </si>
  <si>
    <t>Osaz. -montáž +dodáv.ocel.sloupku -ochran.zahrazovací dekoratívní  prům.76mm.- uchyceni do  beton. patky vč.povrch.úpravy</t>
  </si>
  <si>
    <t>-783062698</t>
  </si>
  <si>
    <t>Poznámka k položce:
v. sloupku -1,2m</t>
  </si>
  <si>
    <t>88</t>
  </si>
  <si>
    <t>91523112R</t>
  </si>
  <si>
    <t>bílý strukturov.plast s předstřikem bílou barvou</t>
  </si>
  <si>
    <t>385916070</t>
  </si>
  <si>
    <t xml:space="preserve">22*0.125 " V4" </t>
  </si>
  <si>
    <t>89</t>
  </si>
  <si>
    <t>916111123</t>
  </si>
  <si>
    <t>Osazení silniční obruby z dlažebních kostek v jedné řadě  s ložem tl. přes 50 do 100 mm, s vyplněním a zatřením spár cementovou maltou z drobných kostek s boční opěrou z betonu prostého tř. C 12/15, do lože z betonu prostého téže značky</t>
  </si>
  <si>
    <t>14252219</t>
  </si>
  <si>
    <t xml:space="preserve">75.5 " pridlazba" </t>
  </si>
  <si>
    <t xml:space="preserve">11.5 "linka" </t>
  </si>
  <si>
    <t>90</t>
  </si>
  <si>
    <t>5838012R</t>
  </si>
  <si>
    <t>-1790920413</t>
  </si>
  <si>
    <t>87*0.024*1.02</t>
  </si>
  <si>
    <t>91</t>
  </si>
  <si>
    <t>916241213</t>
  </si>
  <si>
    <t>Osazení obrubníku kamenného se zřízením lože, s vyplněním a zatřením spár cementovou maltou stojatého s boční opěrou z betonu prostého, do lože z betonu prostého</t>
  </si>
  <si>
    <t>-1608355652</t>
  </si>
  <si>
    <t xml:space="preserve">75.5   "   150/250 rezana" </t>
  </si>
  <si>
    <t xml:space="preserve">21+14+2+10+2 " 80/250" </t>
  </si>
  <si>
    <t>92</t>
  </si>
  <si>
    <t>583803730</t>
  </si>
  <si>
    <t>obrubník kamenný přímý, žula, 15x25</t>
  </si>
  <si>
    <t>-51240229</t>
  </si>
  <si>
    <t>75.5*1.01 "150/250"</t>
  </si>
  <si>
    <t>76.3</t>
  </si>
  <si>
    <t>93</t>
  </si>
  <si>
    <t>58380376R</t>
  </si>
  <si>
    <t xml:space="preserve">Výrobky lomařské a kamenické pro komunikace (kostky dlažební, krajníky a obrubníky) obrubníky kamenné žula (materiálová skupina I/2) přímé  </t>
  </si>
  <si>
    <t>285328448</t>
  </si>
  <si>
    <t>Poznámka k položce:
1 bm = 82 kg</t>
  </si>
  <si>
    <t xml:space="preserve">49*1.01 "80/250" </t>
  </si>
  <si>
    <t>49.5</t>
  </si>
  <si>
    <t>94</t>
  </si>
  <si>
    <t>916991121</t>
  </si>
  <si>
    <t>Lože pod obrubníky, krajníky nebo obruby z dlažebních kostek  z betonu prostého tř. C 16/20</t>
  </si>
  <si>
    <t>1908827718</t>
  </si>
  <si>
    <t xml:space="preserve">0.05*124.5 "pod obrub." </t>
  </si>
  <si>
    <t>6.23</t>
  </si>
  <si>
    <t>95</t>
  </si>
  <si>
    <t>919726122</t>
  </si>
  <si>
    <t>Geotextilie netkaná pro ochranu, separaci nebo filtraci měrná hmotnost přes 200 do 300 g/m2</t>
  </si>
  <si>
    <t>212944396</t>
  </si>
  <si>
    <t>28*1.05</t>
  </si>
  <si>
    <t>96</t>
  </si>
  <si>
    <t>91972622R</t>
  </si>
  <si>
    <t xml:space="preserve">Položení a dodávka sklovláknité mříže </t>
  </si>
  <si>
    <t>-1037154051</t>
  </si>
  <si>
    <t>1.35*14</t>
  </si>
  <si>
    <t>Mezisoučet  -sanace krajů vozovky</t>
  </si>
  <si>
    <t>97</t>
  </si>
  <si>
    <t>919731121.</t>
  </si>
  <si>
    <t>Zarovnání styčné plochy podkladu nebo krytu podél vybourané části komunikace nebo zpevněné plochy živičné tl. do 50 mm</t>
  </si>
  <si>
    <t>-839150703</t>
  </si>
  <si>
    <t>Poznámka k položce:
vč.asfalt.zálivky</t>
  </si>
  <si>
    <t>6.5+6.0+20 "styk.spara Slov.+Mas."</t>
  </si>
  <si>
    <t>98</t>
  </si>
  <si>
    <t>919735111</t>
  </si>
  <si>
    <t>Řezání stávajícího živičného krytu nebo podkladu  hloubky do 50 mm</t>
  </si>
  <si>
    <t>-1698870675</t>
  </si>
  <si>
    <t>11+20+43+18+10+12+6.5</t>
  </si>
  <si>
    <t>99</t>
  </si>
  <si>
    <t>938909311</t>
  </si>
  <si>
    <t>Čištění vozovek metením bláta, prachu nebo hlinitého nánosu s odklizením na hromady na vzdálenost do 20 m nebo naložením na dopravní prostředek strojně povrchu podkladu nebo krytu betonového nebo živičného</t>
  </si>
  <si>
    <t>1433725752</t>
  </si>
  <si>
    <t xml:space="preserve">236 "po  odfrez.-vybourani" </t>
  </si>
  <si>
    <t>100</t>
  </si>
  <si>
    <t>966006211</t>
  </si>
  <si>
    <t>Odstranění (demontáž) svislých dopravních značek  s odklizením materiálu na skládku na vzdálenost do 20 m nebo s naložením na dopravní prostředek ze sloupů, sloupků nebo konzol</t>
  </si>
  <si>
    <t>-1575115730</t>
  </si>
  <si>
    <t>2 " -znacka"</t>
  </si>
  <si>
    <t>101</t>
  </si>
  <si>
    <t>979071011</t>
  </si>
  <si>
    <t>Očištění vybouraných dlažebních kostek při překopech inženýrských sítí od spojovacího materiálu, s přemístěním hmot na skládku na vzdálenost do 3 m nebo s naložením na dopravní prostředek velkých, s původním vyplněním spár kamenivem těženým</t>
  </si>
  <si>
    <t>-489290730</t>
  </si>
  <si>
    <t>224</t>
  </si>
  <si>
    <t>102</t>
  </si>
  <si>
    <t>997221551</t>
  </si>
  <si>
    <t>Vodorovná doprava suti  bez naložení, ale se složením a s hrubým urovnáním ze sypkých materiálů, na vzdálenost do 1 km</t>
  </si>
  <si>
    <t>855682423</t>
  </si>
  <si>
    <t>186.712-99.763 "odp.obr.+kamen.kostky"</t>
  </si>
  <si>
    <t>103</t>
  </si>
  <si>
    <t>997221559</t>
  </si>
  <si>
    <t>Vodorovná doprava suti  bez naložení, ale se složením a s hrubým urovnáním Příplatek k ceně za každý další i započatý 1 km přes 1 km</t>
  </si>
  <si>
    <t>21033044</t>
  </si>
  <si>
    <t>86.949*14</t>
  </si>
  <si>
    <t>104</t>
  </si>
  <si>
    <t>997221571</t>
  </si>
  <si>
    <t>Vodorovná doprava vybouraných hmot  bez naložení, ale se složením a s hrubým urovnáním na vzdálenost do 1 km</t>
  </si>
  <si>
    <t>-1466597087</t>
  </si>
  <si>
    <t xml:space="preserve">6.355 " bet.obr." </t>
  </si>
  <si>
    <t xml:space="preserve">93.408 "velke kostky bez popl." </t>
  </si>
  <si>
    <t>105</t>
  </si>
  <si>
    <t>997221579</t>
  </si>
  <si>
    <t>Vodorovná doprava vybouraných hmot bez naložení, ale se složením a s hrubým urovnáním na vzdálenost Příplatek k ceně za každý další i započatý 1 km přes 1 km</t>
  </si>
  <si>
    <t>-2070290986</t>
  </si>
  <si>
    <t>99.763*14</t>
  </si>
  <si>
    <t>997221815</t>
  </si>
  <si>
    <t>Poplatek za uložení stavebního odpadu na skládce (skládkovné) betonového</t>
  </si>
  <si>
    <t>988280625</t>
  </si>
  <si>
    <t>107</t>
  </si>
  <si>
    <t>997221845</t>
  </si>
  <si>
    <t>Poplatek za uložení stavebního odpadu na skládce (skládkovné) z asfaltových povrchů</t>
  </si>
  <si>
    <t>2129715859</t>
  </si>
  <si>
    <t>19.551+46.72</t>
  </si>
  <si>
    <t>108</t>
  </si>
  <si>
    <t>997221855</t>
  </si>
  <si>
    <t>Poplatek za uložení stavebního odpadu na skládce (skládkovné) z kameniva</t>
  </si>
  <si>
    <t>-1960753661</t>
  </si>
  <si>
    <t>15.95</t>
  </si>
  <si>
    <t>109</t>
  </si>
  <si>
    <t>9972218R</t>
  </si>
  <si>
    <t xml:space="preserve">Poplatek za uložení stavebního odpadu na skládce (skládkovné)  směsného </t>
  </si>
  <si>
    <t>-243512754</t>
  </si>
  <si>
    <t>4.728</t>
  </si>
  <si>
    <t>997</t>
  </si>
  <si>
    <t>Přesun sutě</t>
  </si>
  <si>
    <t>998</t>
  </si>
  <si>
    <t>Přesun hmot</t>
  </si>
  <si>
    <t>110</t>
  </si>
  <si>
    <t>998225111</t>
  </si>
  <si>
    <t>Přesun hmot pro komunikace s krytem z kameniva, monolitickým betonovým nebo živičným  dopravní vzdálenost do 200 m jakékoliv délky objektu</t>
  </si>
  <si>
    <t>390423912</t>
  </si>
  <si>
    <t>711</t>
  </si>
  <si>
    <t>Izolace proti vodě, vlhkosti a plynům</t>
  </si>
  <si>
    <t>111</t>
  </si>
  <si>
    <t>711161381</t>
  </si>
  <si>
    <t>Izolace proti zemní vlhkosti nopovými foliemi ukončení izolace lištou</t>
  </si>
  <si>
    <t>-102391664</t>
  </si>
  <si>
    <t>112</t>
  </si>
  <si>
    <t>7111613R</t>
  </si>
  <si>
    <t>Izolace proti zemní vlhkosti stěn nopov.foliemi   tl1,0mm</t>
  </si>
  <si>
    <t>2025644190</t>
  </si>
  <si>
    <t>41*1.0</t>
  </si>
  <si>
    <t>113</t>
  </si>
  <si>
    <t>998711101</t>
  </si>
  <si>
    <t>Přesun hmot pro izolace proti vodě, vlhkosti a plynům  stanovený z hmotnosti přesunovaného materiálu vodorovná dopravní vzdálenost do 50 m v objektech výšky do 6 m</t>
  </si>
  <si>
    <t>-650490373</t>
  </si>
  <si>
    <t>Práce a dodávky M</t>
  </si>
  <si>
    <t>46-M</t>
  </si>
  <si>
    <t>Zemní práce při extr.mont.pracích</t>
  </si>
  <si>
    <t>114</t>
  </si>
  <si>
    <t>4602600R</t>
  </si>
  <si>
    <t xml:space="preserve">Ostatní práce -vyvěšení sděl kabelu s posunem vč zpětného obsypu pískem </t>
  </si>
  <si>
    <t>451573300</t>
  </si>
  <si>
    <t>115</t>
  </si>
  <si>
    <t>4605200R.1</t>
  </si>
  <si>
    <t>Montáž a dodávka dvojité kabelové chráničky DN110</t>
  </si>
  <si>
    <t>1110519869</t>
  </si>
  <si>
    <t>2*9</t>
  </si>
  <si>
    <t>VON - vedlejší a ostatní náklady</t>
  </si>
  <si>
    <t>VRN - Vedlejší rozpočtové náklady</t>
  </si>
  <si>
    <t>VRN</t>
  </si>
  <si>
    <t>Vedlejší rozpočtové náklady</t>
  </si>
  <si>
    <t>012103000</t>
  </si>
  <si>
    <t>Průzkumné, geodetické a projektové práce geodetické práce před výstavbou</t>
  </si>
  <si>
    <t>kč</t>
  </si>
  <si>
    <t>1024</t>
  </si>
  <si>
    <t>-1411552569</t>
  </si>
  <si>
    <t>012103000.1</t>
  </si>
  <si>
    <t>Geodetické práce před výstavbou - vytyčení stávajících podzemních sítí
SO 401, SO 403, SO 201 (osvětlení budovy)</t>
  </si>
  <si>
    <t>hod</t>
  </si>
  <si>
    <t>521952031</t>
  </si>
  <si>
    <t>012203000</t>
  </si>
  <si>
    <t>Průzkumné, geodetické a projektové práce geodetické práce při provádění stavby</t>
  </si>
  <si>
    <t>-1235934396</t>
  </si>
  <si>
    <t>012303000</t>
  </si>
  <si>
    <t>Geodetické práce po výstavbě - zaměření kabelové trasy
SO 401, SO 403, SO 201 (osvětlení budovy)</t>
  </si>
  <si>
    <t>1233021001</t>
  </si>
  <si>
    <t>013002000</t>
  </si>
  <si>
    <t>Hlavní tituly průvodních činností a nákladů průzkumné, geodetické a projektové práce projektové práce - zhotovení geometrického plánu pro slouvy k převodu majetku mezi městem a KSÚS</t>
  </si>
  <si>
    <t>Kč</t>
  </si>
  <si>
    <t>-2036705592</t>
  </si>
  <si>
    <t>013254000</t>
  </si>
  <si>
    <t>Průzkumné, geodetické a projektové práce projektové práce dokumentace stavby (výkresová a textová) skutečného provedení stavby</t>
  </si>
  <si>
    <t>-1293982401</t>
  </si>
  <si>
    <t>034403000</t>
  </si>
  <si>
    <t>Zařízení staveniště zabezpečení staveniště dopravní značení na staveništi. Realizace rekonstrukce Masarykovy ul. bude prováděna za částečné uzavírky jednoho jízdního pruhu s ponecháním průjezdu pro nákladní automobily vč. autobusů linky ČSAD Autobusy Plzeň a.s.</t>
  </si>
  <si>
    <t>CS ÚRS 2016 01</t>
  </si>
  <si>
    <t>443440555</t>
  </si>
  <si>
    <t>043134000</t>
  </si>
  <si>
    <t>Inženýrská činnost zkoušky a ostatní měření zkoušky zátěžové</t>
  </si>
  <si>
    <t>ks</t>
  </si>
  <si>
    <t>-313848364</t>
  </si>
  <si>
    <t>045002000</t>
  </si>
  <si>
    <t>Hlavní tituly průvodních činností a nákladů inženýrská činnost kompletační a koordinační činnost</t>
  </si>
  <si>
    <t>902390374</t>
  </si>
  <si>
    <t>049103000</t>
  </si>
  <si>
    <t>Inženýrská činnost inženýrská činnost ostatní náklady vzniklé v souvislosti s realizací stavby - informace pro vlastníky sousedních nemovitostí</t>
  </si>
  <si>
    <t>-1546381138</t>
  </si>
  <si>
    <t>051002000</t>
  </si>
  <si>
    <t>Hlavní tituly průvodních činností a nákladů finanční náklady pojistné - pojištění stavby</t>
  </si>
  <si>
    <t>1692479208</t>
  </si>
  <si>
    <t>053203000</t>
  </si>
  <si>
    <t>Finanční náklady úhrady za užití průmyslových práv - správní a místní poplatky</t>
  </si>
  <si>
    <t>987813996</t>
  </si>
  <si>
    <t>070001000</t>
  </si>
  <si>
    <t>Základní rozdělení průvodních činností a nákladů provozní vlivy</t>
  </si>
  <si>
    <t>1781118188</t>
  </si>
  <si>
    <t>091704000</t>
  </si>
  <si>
    <t xml:space="preserve">Ostatní náklady související s objektem náklady na údržbu - čištění komunikací po dobu výstavby
</t>
  </si>
  <si>
    <t>1983825355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</si>
  <si>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</si>
  <si>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</si>
  <si>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</si>
  <si>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</si>
  <si>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</si>
  <si>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</si>
  <si>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</si>
  <si>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</si>
  <si>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</si>
  <si>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</si>
  <si>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</t>
  </si>
  <si>
    <t>Stavební objekt pozemní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</si>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</sst>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6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8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19" fillId="0" borderId="20" xfId="0" applyFont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17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9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3" fillId="0" borderId="15" xfId="0" applyNumberFormat="1" applyFont="1" applyBorder="1" applyAlignment="1" applyProtection="1">
      <alignment/>
      <protection/>
    </xf>
    <xf numFmtId="166" fontId="33" fillId="0" borderId="16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7" xfId="0" applyFont="1" applyBorder="1" applyAlignment="1" applyProtection="1">
      <alignment horizontal="center" vertical="center"/>
      <protection/>
    </xf>
    <xf numFmtId="49" fontId="36" fillId="0" borderId="27" xfId="0" applyNumberFormat="1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center" vertical="center" wrapText="1"/>
      <protection/>
    </xf>
    <xf numFmtId="167" fontId="36" fillId="0" borderId="27" xfId="0" applyNumberFormat="1" applyFont="1" applyBorder="1" applyAlignment="1" applyProtection="1">
      <alignment vertical="center"/>
      <protection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9" fillId="0" borderId="22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9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3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3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9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9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5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33" width="2.33203125" style="0" customWidth="1"/>
    <col min="34" max="34" width="2.83203125" style="0" customWidth="1"/>
    <col min="35" max="35" width="27.16015625" style="0" customWidth="1"/>
    <col min="36" max="37" width="2.16015625" style="0" customWidth="1"/>
    <col min="38" max="38" width="7.16015625" style="0" customWidth="1"/>
    <col min="39" max="39" width="2.83203125" style="0" customWidth="1"/>
    <col min="40" max="40" width="11.5" style="0" customWidth="1"/>
    <col min="41" max="41" width="6.5" style="0" customWidth="1"/>
    <col min="42" max="42" width="3.5" style="0" customWidth="1"/>
    <col min="43" max="43" width="13.5" style="0" customWidth="1"/>
    <col min="44" max="44" width="11.66015625" style="0" customWidth="1"/>
    <col min="45" max="47" width="22.16015625" style="0" hidden="1" customWidth="1"/>
    <col min="48" max="52" width="18.5" style="0" hidden="1" customWidth="1"/>
    <col min="53" max="53" width="16.5" style="0" hidden="1" customWidth="1"/>
    <col min="54" max="54" width="21.5" style="0" hidden="1" customWidth="1"/>
    <col min="55" max="56" width="16.5" style="0" hidden="1" customWidth="1"/>
    <col min="57" max="57" width="57" style="0" customWidth="1"/>
    <col min="71" max="91" width="9.16015625" style="0" hidden="1" customWidth="1"/>
  </cols>
  <sheetData>
    <row r="1" spans="1:74" ht="21.35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BS2" s="23" t="s">
        <v>8</v>
      </c>
      <c r="BT2" s="23" t="s">
        <v>9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2:71" ht="36.95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2:71" ht="14.4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4" t="s">
        <v>16</v>
      </c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30"/>
      <c r="BE5" s="35" t="s">
        <v>17</v>
      </c>
      <c r="BS5" s="23" t="s">
        <v>8</v>
      </c>
    </row>
    <row r="6" spans="2:71" ht="36.95" customHeight="1">
      <c r="B6" s="27"/>
      <c r="C6" s="28"/>
      <c r="D6" s="36" t="s">
        <v>18</v>
      </c>
      <c r="E6" s="28"/>
      <c r="F6" s="28"/>
      <c r="G6" s="28"/>
      <c r="H6" s="28"/>
      <c r="I6" s="28"/>
      <c r="J6" s="28"/>
      <c r="K6" s="37" t="s">
        <v>19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30"/>
      <c r="BE6" s="38"/>
      <c r="BS6" s="23" t="s">
        <v>8</v>
      </c>
    </row>
    <row r="7" spans="2:71" ht="14.4" customHeight="1">
      <c r="B7" s="27"/>
      <c r="C7" s="28"/>
      <c r="D7" s="39" t="s">
        <v>20</v>
      </c>
      <c r="E7" s="28"/>
      <c r="F7" s="28"/>
      <c r="G7" s="28"/>
      <c r="H7" s="28"/>
      <c r="I7" s="28"/>
      <c r="J7" s="28"/>
      <c r="K7" s="34" t="s">
        <v>21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9" t="s">
        <v>22</v>
      </c>
      <c r="AL7" s="28"/>
      <c r="AM7" s="28"/>
      <c r="AN7" s="34" t="s">
        <v>23</v>
      </c>
      <c r="AO7" s="28"/>
      <c r="AP7" s="28"/>
      <c r="AQ7" s="30"/>
      <c r="BE7" s="38"/>
      <c r="BS7" s="23" t="s">
        <v>8</v>
      </c>
    </row>
    <row r="8" spans="2:71" ht="14.4" customHeight="1">
      <c r="B8" s="27"/>
      <c r="C8" s="28"/>
      <c r="D8" s="39" t="s">
        <v>24</v>
      </c>
      <c r="E8" s="28"/>
      <c r="F8" s="28"/>
      <c r="G8" s="28"/>
      <c r="H8" s="28"/>
      <c r="I8" s="28"/>
      <c r="J8" s="28"/>
      <c r="K8" s="34" t="s">
        <v>25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9" t="s">
        <v>26</v>
      </c>
      <c r="AL8" s="28"/>
      <c r="AM8" s="28"/>
      <c r="AN8" s="40" t="s">
        <v>27</v>
      </c>
      <c r="AO8" s="28"/>
      <c r="AP8" s="28"/>
      <c r="AQ8" s="30"/>
      <c r="BE8" s="38"/>
      <c r="BS8" s="23" t="s">
        <v>8</v>
      </c>
    </row>
    <row r="9" spans="2:71" ht="14.4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8"/>
      <c r="BS9" s="23" t="s">
        <v>8</v>
      </c>
    </row>
    <row r="10" spans="2:71" ht="14.4" customHeight="1">
      <c r="B10" s="27"/>
      <c r="C10" s="28"/>
      <c r="D10" s="39" t="s">
        <v>28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9" t="s">
        <v>29</v>
      </c>
      <c r="AL10" s="28"/>
      <c r="AM10" s="28"/>
      <c r="AN10" s="34" t="s">
        <v>23</v>
      </c>
      <c r="AO10" s="28"/>
      <c r="AP10" s="28"/>
      <c r="AQ10" s="30"/>
      <c r="BE10" s="38"/>
      <c r="BS10" s="23" t="s">
        <v>8</v>
      </c>
    </row>
    <row r="11" spans="2:71" ht="18.45" customHeight="1">
      <c r="B11" s="27"/>
      <c r="C11" s="28"/>
      <c r="D11" s="28"/>
      <c r="E11" s="34" t="s">
        <v>30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9" t="s">
        <v>31</v>
      </c>
      <c r="AL11" s="28"/>
      <c r="AM11" s="28"/>
      <c r="AN11" s="34" t="s">
        <v>23</v>
      </c>
      <c r="AO11" s="28"/>
      <c r="AP11" s="28"/>
      <c r="AQ11" s="30"/>
      <c r="BE11" s="38"/>
      <c r="BS11" s="23" t="s">
        <v>8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8"/>
      <c r="BS12" s="23" t="s">
        <v>8</v>
      </c>
    </row>
    <row r="13" spans="2:71" ht="14.4" customHeight="1">
      <c r="B13" s="27"/>
      <c r="C13" s="28"/>
      <c r="D13" s="39" t="s">
        <v>32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9" t="s">
        <v>29</v>
      </c>
      <c r="AL13" s="28"/>
      <c r="AM13" s="28"/>
      <c r="AN13" s="41" t="s">
        <v>33</v>
      </c>
      <c r="AO13" s="28"/>
      <c r="AP13" s="28"/>
      <c r="AQ13" s="30"/>
      <c r="BE13" s="38"/>
      <c r="BS13" s="23" t="s">
        <v>8</v>
      </c>
    </row>
    <row r="14" spans="2:71" ht="13.5">
      <c r="B14" s="27"/>
      <c r="C14" s="28"/>
      <c r="D14" s="28"/>
      <c r="E14" s="41" t="s">
        <v>33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39" t="s">
        <v>31</v>
      </c>
      <c r="AL14" s="28"/>
      <c r="AM14" s="28"/>
      <c r="AN14" s="41" t="s">
        <v>33</v>
      </c>
      <c r="AO14" s="28"/>
      <c r="AP14" s="28"/>
      <c r="AQ14" s="30"/>
      <c r="BE14" s="38"/>
      <c r="BS14" s="23" t="s">
        <v>8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8"/>
      <c r="BS15" s="23" t="s">
        <v>6</v>
      </c>
    </row>
    <row r="16" spans="2:71" ht="14.4" customHeight="1">
      <c r="B16" s="27"/>
      <c r="C16" s="28"/>
      <c r="D16" s="39" t="s">
        <v>34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9" t="s">
        <v>29</v>
      </c>
      <c r="AL16" s="28"/>
      <c r="AM16" s="28"/>
      <c r="AN16" s="34" t="s">
        <v>23</v>
      </c>
      <c r="AO16" s="28"/>
      <c r="AP16" s="28"/>
      <c r="AQ16" s="30"/>
      <c r="BE16" s="38"/>
      <c r="BS16" s="23" t="s">
        <v>6</v>
      </c>
    </row>
    <row r="17" spans="2:71" ht="18.45" customHeight="1">
      <c r="B17" s="27"/>
      <c r="C17" s="28"/>
      <c r="D17" s="28"/>
      <c r="E17" s="34" t="s">
        <v>35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9" t="s">
        <v>31</v>
      </c>
      <c r="AL17" s="28"/>
      <c r="AM17" s="28"/>
      <c r="AN17" s="34" t="s">
        <v>23</v>
      </c>
      <c r="AO17" s="28"/>
      <c r="AP17" s="28"/>
      <c r="AQ17" s="30"/>
      <c r="BE17" s="38"/>
      <c r="BS17" s="23" t="s">
        <v>36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8"/>
      <c r="BS18" s="23" t="s">
        <v>8</v>
      </c>
    </row>
    <row r="19" spans="2:71" ht="14.4" customHeight="1">
      <c r="B19" s="27"/>
      <c r="C19" s="28"/>
      <c r="D19" s="39" t="s">
        <v>37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8"/>
      <c r="BS19" s="23" t="s">
        <v>8</v>
      </c>
    </row>
    <row r="20" spans="2:71" ht="63" customHeight="1">
      <c r="B20" s="27"/>
      <c r="C20" s="28"/>
      <c r="D20" s="28"/>
      <c r="E20" s="43" t="s">
        <v>38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28"/>
      <c r="AP20" s="28"/>
      <c r="AQ20" s="30"/>
      <c r="BE20" s="38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8"/>
    </row>
    <row r="22" spans="2:57" ht="6.95" customHeight="1">
      <c r="B22" s="27"/>
      <c r="C22" s="28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28"/>
      <c r="AQ22" s="30"/>
      <c r="BE22" s="38"/>
    </row>
    <row r="23" spans="2:57" s="1" customFormat="1" ht="25.9" customHeight="1">
      <c r="B23" s="45"/>
      <c r="C23" s="46"/>
      <c r="D23" s="47" t="s">
        <v>39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9">
        <f>ROUND(AG51,2)</f>
        <v>0</v>
      </c>
      <c r="AL23" s="48"/>
      <c r="AM23" s="48"/>
      <c r="AN23" s="48"/>
      <c r="AO23" s="48"/>
      <c r="AP23" s="46"/>
      <c r="AQ23" s="50"/>
      <c r="BE23" s="38"/>
    </row>
    <row r="24" spans="2:57" s="1" customFormat="1" ht="6.95" customHeight="1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50"/>
      <c r="BE24" s="38"/>
    </row>
    <row r="25" spans="2:57" s="1" customFormat="1" ht="13.5"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51" t="s">
        <v>40</v>
      </c>
      <c r="M25" s="51"/>
      <c r="N25" s="51"/>
      <c r="O25" s="51"/>
      <c r="P25" s="46"/>
      <c r="Q25" s="46"/>
      <c r="R25" s="46"/>
      <c r="S25" s="46"/>
      <c r="T25" s="46"/>
      <c r="U25" s="46"/>
      <c r="V25" s="46"/>
      <c r="W25" s="51" t="s">
        <v>41</v>
      </c>
      <c r="X25" s="51"/>
      <c r="Y25" s="51"/>
      <c r="Z25" s="51"/>
      <c r="AA25" s="51"/>
      <c r="AB25" s="51"/>
      <c r="AC25" s="51"/>
      <c r="AD25" s="51"/>
      <c r="AE25" s="51"/>
      <c r="AF25" s="46"/>
      <c r="AG25" s="46"/>
      <c r="AH25" s="46"/>
      <c r="AI25" s="46"/>
      <c r="AJ25" s="46"/>
      <c r="AK25" s="51" t="s">
        <v>42</v>
      </c>
      <c r="AL25" s="51"/>
      <c r="AM25" s="51"/>
      <c r="AN25" s="51"/>
      <c r="AO25" s="51"/>
      <c r="AP25" s="46"/>
      <c r="AQ25" s="50"/>
      <c r="BE25" s="38"/>
    </row>
    <row r="26" spans="2:57" s="2" customFormat="1" ht="14.4" customHeight="1">
      <c r="B26" s="52"/>
      <c r="C26" s="53"/>
      <c r="D26" s="54" t="s">
        <v>43</v>
      </c>
      <c r="E26" s="53"/>
      <c r="F26" s="54" t="s">
        <v>44</v>
      </c>
      <c r="G26" s="53"/>
      <c r="H26" s="53"/>
      <c r="I26" s="53"/>
      <c r="J26" s="53"/>
      <c r="K26" s="53"/>
      <c r="L26" s="55">
        <v>0.21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6">
        <f>ROUND(AZ51,2)</f>
        <v>0</v>
      </c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6">
        <f>ROUND(AV51,2)</f>
        <v>0</v>
      </c>
      <c r="AL26" s="53"/>
      <c r="AM26" s="53"/>
      <c r="AN26" s="53"/>
      <c r="AO26" s="53"/>
      <c r="AP26" s="53"/>
      <c r="AQ26" s="57"/>
      <c r="BE26" s="38"/>
    </row>
    <row r="27" spans="2:57" s="2" customFormat="1" ht="14.4" customHeight="1">
      <c r="B27" s="52"/>
      <c r="C27" s="53"/>
      <c r="D27" s="53"/>
      <c r="E27" s="53"/>
      <c r="F27" s="54" t="s">
        <v>45</v>
      </c>
      <c r="G27" s="53"/>
      <c r="H27" s="53"/>
      <c r="I27" s="53"/>
      <c r="J27" s="53"/>
      <c r="K27" s="53"/>
      <c r="L27" s="55">
        <v>0.15</v>
      </c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6">
        <f>ROUND(BA51,2)</f>
        <v>0</v>
      </c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6">
        <f>ROUND(AW51,2)</f>
        <v>0</v>
      </c>
      <c r="AL27" s="53"/>
      <c r="AM27" s="53"/>
      <c r="AN27" s="53"/>
      <c r="AO27" s="53"/>
      <c r="AP27" s="53"/>
      <c r="AQ27" s="57"/>
      <c r="BE27" s="38"/>
    </row>
    <row r="28" spans="2:57" s="2" customFormat="1" ht="14.4" customHeight="1" hidden="1">
      <c r="B28" s="52"/>
      <c r="C28" s="53"/>
      <c r="D28" s="53"/>
      <c r="E28" s="53"/>
      <c r="F28" s="54" t="s">
        <v>46</v>
      </c>
      <c r="G28" s="53"/>
      <c r="H28" s="53"/>
      <c r="I28" s="53"/>
      <c r="J28" s="53"/>
      <c r="K28" s="53"/>
      <c r="L28" s="55">
        <v>0.21</v>
      </c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6">
        <f>ROUND(BB51,2)</f>
        <v>0</v>
      </c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6">
        <v>0</v>
      </c>
      <c r="AL28" s="53"/>
      <c r="AM28" s="53"/>
      <c r="AN28" s="53"/>
      <c r="AO28" s="53"/>
      <c r="AP28" s="53"/>
      <c r="AQ28" s="57"/>
      <c r="BE28" s="38"/>
    </row>
    <row r="29" spans="2:57" s="2" customFormat="1" ht="14.4" customHeight="1" hidden="1">
      <c r="B29" s="52"/>
      <c r="C29" s="53"/>
      <c r="D29" s="53"/>
      <c r="E29" s="53"/>
      <c r="F29" s="54" t="s">
        <v>47</v>
      </c>
      <c r="G29" s="53"/>
      <c r="H29" s="53"/>
      <c r="I29" s="53"/>
      <c r="J29" s="53"/>
      <c r="K29" s="53"/>
      <c r="L29" s="55">
        <v>0.15</v>
      </c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6">
        <f>ROUND(BC51,2)</f>
        <v>0</v>
      </c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6">
        <v>0</v>
      </c>
      <c r="AL29" s="53"/>
      <c r="AM29" s="53"/>
      <c r="AN29" s="53"/>
      <c r="AO29" s="53"/>
      <c r="AP29" s="53"/>
      <c r="AQ29" s="57"/>
      <c r="BE29" s="38"/>
    </row>
    <row r="30" spans="2:57" s="2" customFormat="1" ht="14.4" customHeight="1" hidden="1">
      <c r="B30" s="52"/>
      <c r="C30" s="53"/>
      <c r="D30" s="53"/>
      <c r="E30" s="53"/>
      <c r="F30" s="54" t="s">
        <v>48</v>
      </c>
      <c r="G30" s="53"/>
      <c r="H30" s="53"/>
      <c r="I30" s="53"/>
      <c r="J30" s="53"/>
      <c r="K30" s="53"/>
      <c r="L30" s="55">
        <v>0</v>
      </c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6">
        <f>ROUND(BD51,2)</f>
        <v>0</v>
      </c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6">
        <v>0</v>
      </c>
      <c r="AL30" s="53"/>
      <c r="AM30" s="53"/>
      <c r="AN30" s="53"/>
      <c r="AO30" s="53"/>
      <c r="AP30" s="53"/>
      <c r="AQ30" s="57"/>
      <c r="BE30" s="38"/>
    </row>
    <row r="31" spans="2:57" s="1" customFormat="1" ht="6.95" customHeight="1"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50"/>
      <c r="BE31" s="38"/>
    </row>
    <row r="32" spans="2:57" s="1" customFormat="1" ht="25.9" customHeight="1">
      <c r="B32" s="45"/>
      <c r="C32" s="58"/>
      <c r="D32" s="59" t="s">
        <v>49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1" t="s">
        <v>50</v>
      </c>
      <c r="U32" s="60"/>
      <c r="V32" s="60"/>
      <c r="W32" s="60"/>
      <c r="X32" s="62" t="s">
        <v>51</v>
      </c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3">
        <f>SUM(AK23:AK30)</f>
        <v>0</v>
      </c>
      <c r="AL32" s="60"/>
      <c r="AM32" s="60"/>
      <c r="AN32" s="60"/>
      <c r="AO32" s="64"/>
      <c r="AP32" s="58"/>
      <c r="AQ32" s="65"/>
      <c r="BE32" s="38"/>
    </row>
    <row r="33" spans="2:43" s="1" customFormat="1" ht="6.95" customHeight="1"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50"/>
    </row>
    <row r="34" spans="2:43" s="1" customFormat="1" ht="6.95" customHeight="1"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8"/>
    </row>
    <row r="38" spans="2:44" s="1" customFormat="1" ht="6.95" customHeight="1">
      <c r="B38" s="69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1"/>
    </row>
    <row r="39" spans="2:44" s="1" customFormat="1" ht="36.95" customHeight="1">
      <c r="B39" s="45"/>
      <c r="C39" s="72" t="s">
        <v>52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1"/>
    </row>
    <row r="40" spans="2:44" s="1" customFormat="1" ht="6.95" customHeight="1">
      <c r="B40" s="45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1"/>
    </row>
    <row r="41" spans="2:44" s="3" customFormat="1" ht="14.4" customHeight="1">
      <c r="B41" s="74"/>
      <c r="C41" s="75" t="s">
        <v>15</v>
      </c>
      <c r="D41" s="76"/>
      <c r="E41" s="76"/>
      <c r="F41" s="76"/>
      <c r="G41" s="76"/>
      <c r="H41" s="76"/>
      <c r="I41" s="76"/>
      <c r="J41" s="76"/>
      <c r="K41" s="76"/>
      <c r="L41" s="76" t="str">
        <f>K5</f>
        <v>208/d</v>
      </c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7"/>
    </row>
    <row r="42" spans="2:44" s="4" customFormat="1" ht="36.95" customHeight="1">
      <c r="B42" s="78"/>
      <c r="C42" s="79" t="s">
        <v>18</v>
      </c>
      <c r="D42" s="80"/>
      <c r="E42" s="80"/>
      <c r="F42" s="80"/>
      <c r="G42" s="80"/>
      <c r="H42" s="80"/>
      <c r="I42" s="80"/>
      <c r="J42" s="80"/>
      <c r="K42" s="80"/>
      <c r="L42" s="81" t="str">
        <f>K6</f>
        <v>Poběžovice,rekonstrukce Masarykovy ulice</v>
      </c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2"/>
    </row>
    <row r="43" spans="2:44" s="1" customFormat="1" ht="6.95" customHeight="1">
      <c r="B43" s="45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1"/>
    </row>
    <row r="44" spans="2:44" s="1" customFormat="1" ht="13.5">
      <c r="B44" s="45"/>
      <c r="C44" s="75" t="s">
        <v>24</v>
      </c>
      <c r="D44" s="73"/>
      <c r="E44" s="73"/>
      <c r="F44" s="73"/>
      <c r="G44" s="73"/>
      <c r="H44" s="73"/>
      <c r="I44" s="73"/>
      <c r="J44" s="73"/>
      <c r="K44" s="73"/>
      <c r="L44" s="83" t="str">
        <f>IF(K8="","",K8)</f>
        <v>Poběžovice</v>
      </c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5" t="s">
        <v>26</v>
      </c>
      <c r="AJ44" s="73"/>
      <c r="AK44" s="73"/>
      <c r="AL44" s="73"/>
      <c r="AM44" s="84" t="str">
        <f>IF(AN8="","",AN8)</f>
        <v>20. 4. 2018</v>
      </c>
      <c r="AN44" s="84"/>
      <c r="AO44" s="73"/>
      <c r="AP44" s="73"/>
      <c r="AQ44" s="73"/>
      <c r="AR44" s="71"/>
    </row>
    <row r="45" spans="2:44" s="1" customFormat="1" ht="6.95" customHeight="1">
      <c r="B45" s="45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1"/>
    </row>
    <row r="46" spans="2:56" s="1" customFormat="1" ht="13.5">
      <c r="B46" s="45"/>
      <c r="C46" s="75" t="s">
        <v>28</v>
      </c>
      <c r="D46" s="73"/>
      <c r="E46" s="73"/>
      <c r="F46" s="73"/>
      <c r="G46" s="73"/>
      <c r="H46" s="73"/>
      <c r="I46" s="73"/>
      <c r="J46" s="73"/>
      <c r="K46" s="73"/>
      <c r="L46" s="76" t="str">
        <f>IF(E11="","",E11)</f>
        <v>Město Poběžovice</v>
      </c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5" t="s">
        <v>34</v>
      </c>
      <c r="AJ46" s="73"/>
      <c r="AK46" s="73"/>
      <c r="AL46" s="73"/>
      <c r="AM46" s="76" t="str">
        <f>IF(E17="","",E17)</f>
        <v>J.Miška</v>
      </c>
      <c r="AN46" s="76"/>
      <c r="AO46" s="76"/>
      <c r="AP46" s="76"/>
      <c r="AQ46" s="73"/>
      <c r="AR46" s="71"/>
      <c r="AS46" s="85" t="s">
        <v>53</v>
      </c>
      <c r="AT46" s="86"/>
      <c r="AU46" s="87"/>
      <c r="AV46" s="87"/>
      <c r="AW46" s="87"/>
      <c r="AX46" s="87"/>
      <c r="AY46" s="87"/>
      <c r="AZ46" s="87"/>
      <c r="BA46" s="87"/>
      <c r="BB46" s="87"/>
      <c r="BC46" s="87"/>
      <c r="BD46" s="88"/>
    </row>
    <row r="47" spans="2:56" s="1" customFormat="1" ht="13.5">
      <c r="B47" s="45"/>
      <c r="C47" s="75" t="s">
        <v>32</v>
      </c>
      <c r="D47" s="73"/>
      <c r="E47" s="73"/>
      <c r="F47" s="73"/>
      <c r="G47" s="73"/>
      <c r="H47" s="73"/>
      <c r="I47" s="73"/>
      <c r="J47" s="73"/>
      <c r="K47" s="73"/>
      <c r="L47" s="76" t="str">
        <f>IF(E14="Vyplň údaj","",E14)</f>
        <v/>
      </c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1"/>
      <c r="AS47" s="89"/>
      <c r="AT47" s="90"/>
      <c r="AU47" s="91"/>
      <c r="AV47" s="91"/>
      <c r="AW47" s="91"/>
      <c r="AX47" s="91"/>
      <c r="AY47" s="91"/>
      <c r="AZ47" s="91"/>
      <c r="BA47" s="91"/>
      <c r="BB47" s="91"/>
      <c r="BC47" s="91"/>
      <c r="BD47" s="92"/>
    </row>
    <row r="48" spans="2:56" s="1" customFormat="1" ht="10.8" customHeight="1">
      <c r="B48" s="45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1"/>
      <c r="AS48" s="93"/>
      <c r="AT48" s="54"/>
      <c r="AU48" s="46"/>
      <c r="AV48" s="46"/>
      <c r="AW48" s="46"/>
      <c r="AX48" s="46"/>
      <c r="AY48" s="46"/>
      <c r="AZ48" s="46"/>
      <c r="BA48" s="46"/>
      <c r="BB48" s="46"/>
      <c r="BC48" s="46"/>
      <c r="BD48" s="94"/>
    </row>
    <row r="49" spans="2:56" s="1" customFormat="1" ht="29.25" customHeight="1">
      <c r="B49" s="45"/>
      <c r="C49" s="95" t="s">
        <v>54</v>
      </c>
      <c r="D49" s="96"/>
      <c r="E49" s="96"/>
      <c r="F49" s="96"/>
      <c r="G49" s="96"/>
      <c r="H49" s="97"/>
      <c r="I49" s="98" t="s">
        <v>55</v>
      </c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9" t="s">
        <v>56</v>
      </c>
      <c r="AH49" s="96"/>
      <c r="AI49" s="96"/>
      <c r="AJ49" s="96"/>
      <c r="AK49" s="96"/>
      <c r="AL49" s="96"/>
      <c r="AM49" s="96"/>
      <c r="AN49" s="98" t="s">
        <v>57</v>
      </c>
      <c r="AO49" s="96"/>
      <c r="AP49" s="96"/>
      <c r="AQ49" s="100" t="s">
        <v>58</v>
      </c>
      <c r="AR49" s="71"/>
      <c r="AS49" s="101" t="s">
        <v>59</v>
      </c>
      <c r="AT49" s="102" t="s">
        <v>60</v>
      </c>
      <c r="AU49" s="102" t="s">
        <v>61</v>
      </c>
      <c r="AV49" s="102" t="s">
        <v>62</v>
      </c>
      <c r="AW49" s="102" t="s">
        <v>63</v>
      </c>
      <c r="AX49" s="102" t="s">
        <v>64</v>
      </c>
      <c r="AY49" s="102" t="s">
        <v>65</v>
      </c>
      <c r="AZ49" s="102" t="s">
        <v>66</v>
      </c>
      <c r="BA49" s="102" t="s">
        <v>67</v>
      </c>
      <c r="BB49" s="102" t="s">
        <v>68</v>
      </c>
      <c r="BC49" s="102" t="s">
        <v>69</v>
      </c>
      <c r="BD49" s="103" t="s">
        <v>70</v>
      </c>
    </row>
    <row r="50" spans="2:56" s="1" customFormat="1" ht="10.8" customHeight="1">
      <c r="B50" s="45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1"/>
      <c r="AS50" s="104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6"/>
    </row>
    <row r="51" spans="2:90" s="4" customFormat="1" ht="32.4" customHeight="1">
      <c r="B51" s="78"/>
      <c r="C51" s="107" t="s">
        <v>71</v>
      </c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9">
        <f>ROUND(SUM(AG52:AG53),2)</f>
        <v>0</v>
      </c>
      <c r="AH51" s="109"/>
      <c r="AI51" s="109"/>
      <c r="AJ51" s="109"/>
      <c r="AK51" s="109"/>
      <c r="AL51" s="109"/>
      <c r="AM51" s="109"/>
      <c r="AN51" s="110">
        <f>SUM(AG51,AT51)</f>
        <v>0</v>
      </c>
      <c r="AO51" s="110"/>
      <c r="AP51" s="110"/>
      <c r="AQ51" s="111" t="s">
        <v>23</v>
      </c>
      <c r="AR51" s="82"/>
      <c r="AS51" s="112">
        <f>ROUND(SUM(AS52:AS53),2)</f>
        <v>0</v>
      </c>
      <c r="AT51" s="113">
        <f>ROUND(SUM(AV51:AW51),2)</f>
        <v>0</v>
      </c>
      <c r="AU51" s="114">
        <f>ROUND(SUM(AU52:AU53),5)</f>
        <v>0</v>
      </c>
      <c r="AV51" s="113">
        <f>ROUND(AZ51*L26,2)</f>
        <v>0</v>
      </c>
      <c r="AW51" s="113">
        <f>ROUND(BA51*L27,2)</f>
        <v>0</v>
      </c>
      <c r="AX51" s="113">
        <f>ROUND(BB51*L26,2)</f>
        <v>0</v>
      </c>
      <c r="AY51" s="113">
        <f>ROUND(BC51*L27,2)</f>
        <v>0</v>
      </c>
      <c r="AZ51" s="113">
        <f>ROUND(SUM(AZ52:AZ53),2)</f>
        <v>0</v>
      </c>
      <c r="BA51" s="113">
        <f>ROUND(SUM(BA52:BA53),2)</f>
        <v>0</v>
      </c>
      <c r="BB51" s="113">
        <f>ROUND(SUM(BB52:BB53),2)</f>
        <v>0</v>
      </c>
      <c r="BC51" s="113">
        <f>ROUND(SUM(BC52:BC53),2)</f>
        <v>0</v>
      </c>
      <c r="BD51" s="115">
        <f>ROUND(SUM(BD52:BD53),2)</f>
        <v>0</v>
      </c>
      <c r="BS51" s="116" t="s">
        <v>72</v>
      </c>
      <c r="BT51" s="116" t="s">
        <v>73</v>
      </c>
      <c r="BU51" s="117" t="s">
        <v>74</v>
      </c>
      <c r="BV51" s="116" t="s">
        <v>75</v>
      </c>
      <c r="BW51" s="116" t="s">
        <v>7</v>
      </c>
      <c r="BX51" s="116" t="s">
        <v>76</v>
      </c>
      <c r="CL51" s="116" t="s">
        <v>21</v>
      </c>
    </row>
    <row r="52" spans="1:91" s="5" customFormat="1" ht="28.8" customHeight="1">
      <c r="A52" s="118" t="s">
        <v>77</v>
      </c>
      <c r="B52" s="119"/>
      <c r="C52" s="120"/>
      <c r="D52" s="121" t="s">
        <v>78</v>
      </c>
      <c r="E52" s="121"/>
      <c r="F52" s="121"/>
      <c r="G52" s="121"/>
      <c r="H52" s="121"/>
      <c r="I52" s="122"/>
      <c r="J52" s="121" t="s">
        <v>79</v>
      </c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3">
        <f>'1 - Rekonstrukce Masaryko...'!J27</f>
        <v>0</v>
      </c>
      <c r="AH52" s="122"/>
      <c r="AI52" s="122"/>
      <c r="AJ52" s="122"/>
      <c r="AK52" s="122"/>
      <c r="AL52" s="122"/>
      <c r="AM52" s="122"/>
      <c r="AN52" s="123">
        <f>SUM(AG52,AT52)</f>
        <v>0</v>
      </c>
      <c r="AO52" s="122"/>
      <c r="AP52" s="122"/>
      <c r="AQ52" s="124" t="s">
        <v>80</v>
      </c>
      <c r="AR52" s="125"/>
      <c r="AS52" s="126">
        <v>0</v>
      </c>
      <c r="AT52" s="127">
        <f>ROUND(SUM(AV52:AW52),2)</f>
        <v>0</v>
      </c>
      <c r="AU52" s="128">
        <f>'1 - Rekonstrukce Masaryko...'!P88</f>
        <v>0</v>
      </c>
      <c r="AV52" s="127">
        <f>'1 - Rekonstrukce Masaryko...'!J30</f>
        <v>0</v>
      </c>
      <c r="AW52" s="127">
        <f>'1 - Rekonstrukce Masaryko...'!J31</f>
        <v>0</v>
      </c>
      <c r="AX52" s="127">
        <f>'1 - Rekonstrukce Masaryko...'!J32</f>
        <v>0</v>
      </c>
      <c r="AY52" s="127">
        <f>'1 - Rekonstrukce Masaryko...'!J33</f>
        <v>0</v>
      </c>
      <c r="AZ52" s="127">
        <f>'1 - Rekonstrukce Masaryko...'!F30</f>
        <v>0</v>
      </c>
      <c r="BA52" s="127">
        <f>'1 - Rekonstrukce Masaryko...'!F31</f>
        <v>0</v>
      </c>
      <c r="BB52" s="127">
        <f>'1 - Rekonstrukce Masaryko...'!F32</f>
        <v>0</v>
      </c>
      <c r="BC52" s="127">
        <f>'1 - Rekonstrukce Masaryko...'!F33</f>
        <v>0</v>
      </c>
      <c r="BD52" s="129">
        <f>'1 - Rekonstrukce Masaryko...'!F34</f>
        <v>0</v>
      </c>
      <c r="BT52" s="130" t="s">
        <v>78</v>
      </c>
      <c r="BV52" s="130" t="s">
        <v>75</v>
      </c>
      <c r="BW52" s="130" t="s">
        <v>81</v>
      </c>
      <c r="BX52" s="130" t="s">
        <v>7</v>
      </c>
      <c r="CL52" s="130" t="s">
        <v>21</v>
      </c>
      <c r="CM52" s="130" t="s">
        <v>82</v>
      </c>
    </row>
    <row r="53" spans="1:91" s="5" customFormat="1" ht="14.4" customHeight="1">
      <c r="A53" s="118" t="s">
        <v>77</v>
      </c>
      <c r="B53" s="119"/>
      <c r="C53" s="120"/>
      <c r="D53" s="121" t="s">
        <v>83</v>
      </c>
      <c r="E53" s="121"/>
      <c r="F53" s="121"/>
      <c r="G53" s="121"/>
      <c r="H53" s="121"/>
      <c r="I53" s="122"/>
      <c r="J53" s="121" t="s">
        <v>84</v>
      </c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3">
        <f>'VON - vedlejší a ostatní ...'!J27</f>
        <v>0</v>
      </c>
      <c r="AH53" s="122"/>
      <c r="AI53" s="122"/>
      <c r="AJ53" s="122"/>
      <c r="AK53" s="122"/>
      <c r="AL53" s="122"/>
      <c r="AM53" s="122"/>
      <c r="AN53" s="123">
        <f>SUM(AG53,AT53)</f>
        <v>0</v>
      </c>
      <c r="AO53" s="122"/>
      <c r="AP53" s="122"/>
      <c r="AQ53" s="124" t="s">
        <v>83</v>
      </c>
      <c r="AR53" s="125"/>
      <c r="AS53" s="131">
        <v>0</v>
      </c>
      <c r="AT53" s="132">
        <f>ROUND(SUM(AV53:AW53),2)</f>
        <v>0</v>
      </c>
      <c r="AU53" s="133">
        <f>'VON - vedlejší a ostatní ...'!P77</f>
        <v>0</v>
      </c>
      <c r="AV53" s="132">
        <f>'VON - vedlejší a ostatní ...'!J30</f>
        <v>0</v>
      </c>
      <c r="AW53" s="132">
        <f>'VON - vedlejší a ostatní ...'!J31</f>
        <v>0</v>
      </c>
      <c r="AX53" s="132">
        <f>'VON - vedlejší a ostatní ...'!J32</f>
        <v>0</v>
      </c>
      <c r="AY53" s="132">
        <f>'VON - vedlejší a ostatní ...'!J33</f>
        <v>0</v>
      </c>
      <c r="AZ53" s="132">
        <f>'VON - vedlejší a ostatní ...'!F30</f>
        <v>0</v>
      </c>
      <c r="BA53" s="132">
        <f>'VON - vedlejší a ostatní ...'!F31</f>
        <v>0</v>
      </c>
      <c r="BB53" s="132">
        <f>'VON - vedlejší a ostatní ...'!F32</f>
        <v>0</v>
      </c>
      <c r="BC53" s="132">
        <f>'VON - vedlejší a ostatní ...'!F33</f>
        <v>0</v>
      </c>
      <c r="BD53" s="134">
        <f>'VON - vedlejší a ostatní ...'!F34</f>
        <v>0</v>
      </c>
      <c r="BT53" s="130" t="s">
        <v>78</v>
      </c>
      <c r="BV53" s="130" t="s">
        <v>75</v>
      </c>
      <c r="BW53" s="130" t="s">
        <v>85</v>
      </c>
      <c r="BX53" s="130" t="s">
        <v>7</v>
      </c>
      <c r="CL53" s="130" t="s">
        <v>21</v>
      </c>
      <c r="CM53" s="130" t="s">
        <v>82</v>
      </c>
    </row>
    <row r="54" spans="2:44" s="1" customFormat="1" ht="30" customHeight="1">
      <c r="B54" s="45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1"/>
    </row>
    <row r="55" spans="2:44" s="1" customFormat="1" ht="6.95" customHeight="1">
      <c r="B55" s="66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71"/>
    </row>
  </sheetData>
  <sheetProtection password="CC35" sheet="1" objects="1" scenarios="1" formatColumns="0" formatRows="0"/>
  <mergeCells count="45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1 - Rekonstrukce Masaryko...'!C2" display="/"/>
    <hyperlink ref="A53" location="'VON - vedlejší a ostatní 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71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35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8" customHeight="1">
      <c r="A1" s="20"/>
      <c r="B1" s="136"/>
      <c r="C1" s="136"/>
      <c r="D1" s="137" t="s">
        <v>1</v>
      </c>
      <c r="E1" s="136"/>
      <c r="F1" s="138" t="s">
        <v>86</v>
      </c>
      <c r="G1" s="138" t="s">
        <v>87</v>
      </c>
      <c r="H1" s="138"/>
      <c r="I1" s="139"/>
      <c r="J1" s="138" t="s">
        <v>88</v>
      </c>
      <c r="K1" s="137" t="s">
        <v>89</v>
      </c>
      <c r="L1" s="138" t="s">
        <v>90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81</v>
      </c>
    </row>
    <row r="3" spans="2:46" ht="6.95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82</v>
      </c>
    </row>
    <row r="4" spans="2:46" ht="36.95" customHeight="1">
      <c r="B4" s="27"/>
      <c r="C4" s="28"/>
      <c r="D4" s="29" t="s">
        <v>91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 spans="2:11" ht="13.5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spans="2:11" ht="14.4" customHeight="1">
      <c r="B7" s="27"/>
      <c r="C7" s="28"/>
      <c r="D7" s="28"/>
      <c r="E7" s="142" t="str">
        <f>'Rekapitulace stavby'!K6</f>
        <v>Poběžovice,rekonstrukce Masarykovy ulice</v>
      </c>
      <c r="F7" s="39"/>
      <c r="G7" s="39"/>
      <c r="H7" s="39"/>
      <c r="I7" s="141"/>
      <c r="J7" s="28"/>
      <c r="K7" s="30"/>
    </row>
    <row r="8" spans="2:11" s="1" customFormat="1" ht="13.5">
      <c r="B8" s="45"/>
      <c r="C8" s="46"/>
      <c r="D8" s="39" t="s">
        <v>92</v>
      </c>
      <c r="E8" s="46"/>
      <c r="F8" s="46"/>
      <c r="G8" s="46"/>
      <c r="H8" s="46"/>
      <c r="I8" s="143"/>
      <c r="J8" s="46"/>
      <c r="K8" s="50"/>
    </row>
    <row r="9" spans="2:11" s="1" customFormat="1" ht="36.95" customHeight="1">
      <c r="B9" s="45"/>
      <c r="C9" s="46"/>
      <c r="D9" s="46"/>
      <c r="E9" s="144" t="s">
        <v>93</v>
      </c>
      <c r="F9" s="46"/>
      <c r="G9" s="46"/>
      <c r="H9" s="46"/>
      <c r="I9" s="143"/>
      <c r="J9" s="46"/>
      <c r="K9" s="50"/>
    </row>
    <row r="10" spans="2:11" s="1" customFormat="1" ht="13.5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pans="2:11" s="1" customFormat="1" ht="14.4" customHeight="1">
      <c r="B11" s="45"/>
      <c r="C11" s="46"/>
      <c r="D11" s="39" t="s">
        <v>20</v>
      </c>
      <c r="E11" s="46"/>
      <c r="F11" s="34" t="s">
        <v>21</v>
      </c>
      <c r="G11" s="46"/>
      <c r="H11" s="46"/>
      <c r="I11" s="145" t="s">
        <v>22</v>
      </c>
      <c r="J11" s="34" t="s">
        <v>23</v>
      </c>
      <c r="K11" s="50"/>
    </row>
    <row r="12" spans="2:11" s="1" customFormat="1" ht="14.4" customHeight="1">
      <c r="B12" s="45"/>
      <c r="C12" s="46"/>
      <c r="D12" s="39" t="s">
        <v>24</v>
      </c>
      <c r="E12" s="46"/>
      <c r="F12" s="34" t="s">
        <v>25</v>
      </c>
      <c r="G12" s="46"/>
      <c r="H12" s="46"/>
      <c r="I12" s="145" t="s">
        <v>26</v>
      </c>
      <c r="J12" s="146" t="str">
        <f>'Rekapitulace stavby'!AN8</f>
        <v>20. 4. 2018</v>
      </c>
      <c r="K12" s="50"/>
    </row>
    <row r="13" spans="2:11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pans="2:11" s="1" customFormat="1" ht="14.4" customHeight="1">
      <c r="B14" s="45"/>
      <c r="C14" s="46"/>
      <c r="D14" s="39" t="s">
        <v>28</v>
      </c>
      <c r="E14" s="46"/>
      <c r="F14" s="46"/>
      <c r="G14" s="46"/>
      <c r="H14" s="46"/>
      <c r="I14" s="145" t="s">
        <v>29</v>
      </c>
      <c r="J14" s="34" t="s">
        <v>23</v>
      </c>
      <c r="K14" s="50"/>
    </row>
    <row r="15" spans="2:11" s="1" customFormat="1" ht="18" customHeight="1">
      <c r="B15" s="45"/>
      <c r="C15" s="46"/>
      <c r="D15" s="46"/>
      <c r="E15" s="34" t="s">
        <v>30</v>
      </c>
      <c r="F15" s="46"/>
      <c r="G15" s="46"/>
      <c r="H15" s="46"/>
      <c r="I15" s="145" t="s">
        <v>31</v>
      </c>
      <c r="J15" s="34" t="s">
        <v>23</v>
      </c>
      <c r="K15" s="50"/>
    </row>
    <row r="16" spans="2:11" s="1" customFormat="1" ht="6.95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pans="2:11" s="1" customFormat="1" ht="14.4" customHeight="1">
      <c r="B17" s="45"/>
      <c r="C17" s="46"/>
      <c r="D17" s="39" t="s">
        <v>32</v>
      </c>
      <c r="E17" s="46"/>
      <c r="F17" s="46"/>
      <c r="G17" s="46"/>
      <c r="H17" s="46"/>
      <c r="I17" s="145" t="s">
        <v>29</v>
      </c>
      <c r="J17" s="34" t="str">
        <f>IF('Rekapitulace stavby'!AN13="Vyplň údaj","",IF('Rekapitulace stavby'!AN13="","",'Rekapitulace stavby'!AN13))</f>
        <v/>
      </c>
      <c r="K17" s="50"/>
    </row>
    <row r="18" spans="2:11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31</v>
      </c>
      <c r="J18" s="34" t="str">
        <f>IF('Rekapitulace stavby'!AN14="Vyplň údaj","",IF('Rekapitulace stavby'!AN14="","",'Rekapitulace stavby'!AN14))</f>
        <v/>
      </c>
      <c r="K18" s="50"/>
    </row>
    <row r="19" spans="2:11" s="1" customFormat="1" ht="6.95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pans="2:11" s="1" customFormat="1" ht="14.4" customHeight="1">
      <c r="B20" s="45"/>
      <c r="C20" s="46"/>
      <c r="D20" s="39" t="s">
        <v>34</v>
      </c>
      <c r="E20" s="46"/>
      <c r="F20" s="46"/>
      <c r="G20" s="46"/>
      <c r="H20" s="46"/>
      <c r="I20" s="145" t="s">
        <v>29</v>
      </c>
      <c r="J20" s="34" t="s">
        <v>23</v>
      </c>
      <c r="K20" s="50"/>
    </row>
    <row r="21" spans="2:11" s="1" customFormat="1" ht="18" customHeight="1">
      <c r="B21" s="45"/>
      <c r="C21" s="46"/>
      <c r="D21" s="46"/>
      <c r="E21" s="34" t="s">
        <v>35</v>
      </c>
      <c r="F21" s="46"/>
      <c r="G21" s="46"/>
      <c r="H21" s="46"/>
      <c r="I21" s="145" t="s">
        <v>31</v>
      </c>
      <c r="J21" s="34" t="s">
        <v>23</v>
      </c>
      <c r="K21" s="50"/>
    </row>
    <row r="22" spans="2:11" s="1" customFormat="1" ht="6.95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pans="2:11" s="1" customFormat="1" ht="14.4" customHeight="1">
      <c r="B23" s="45"/>
      <c r="C23" s="46"/>
      <c r="D23" s="39" t="s">
        <v>37</v>
      </c>
      <c r="E23" s="46"/>
      <c r="F23" s="46"/>
      <c r="G23" s="46"/>
      <c r="H23" s="46"/>
      <c r="I23" s="143"/>
      <c r="J23" s="46"/>
      <c r="K23" s="50"/>
    </row>
    <row r="24" spans="2:11" s="6" customFormat="1" ht="14.4" customHeight="1">
      <c r="B24" s="147"/>
      <c r="C24" s="148"/>
      <c r="D24" s="148"/>
      <c r="E24" s="43" t="s">
        <v>23</v>
      </c>
      <c r="F24" s="43"/>
      <c r="G24" s="43"/>
      <c r="H24" s="43"/>
      <c r="I24" s="149"/>
      <c r="J24" s="148"/>
      <c r="K24" s="150"/>
    </row>
    <row r="25" spans="2:11" s="1" customFormat="1" ht="6.95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pans="2:11" s="1" customFormat="1" ht="6.95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pans="2:11" s="1" customFormat="1" ht="25.4" customHeight="1">
      <c r="B27" s="45"/>
      <c r="C27" s="46"/>
      <c r="D27" s="153" t="s">
        <v>39</v>
      </c>
      <c r="E27" s="46"/>
      <c r="F27" s="46"/>
      <c r="G27" s="46"/>
      <c r="H27" s="46"/>
      <c r="I27" s="143"/>
      <c r="J27" s="154">
        <f>ROUND(J88,2)</f>
        <v>0</v>
      </c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pans="2:11" s="1" customFormat="1" ht="14.4" customHeight="1">
      <c r="B29" s="45"/>
      <c r="C29" s="46"/>
      <c r="D29" s="46"/>
      <c r="E29" s="46"/>
      <c r="F29" s="51" t="s">
        <v>41</v>
      </c>
      <c r="G29" s="46"/>
      <c r="H29" s="46"/>
      <c r="I29" s="155" t="s">
        <v>40</v>
      </c>
      <c r="J29" s="51" t="s">
        <v>42</v>
      </c>
      <c r="K29" s="50"/>
    </row>
    <row r="30" spans="2:11" s="1" customFormat="1" ht="14.4" customHeight="1">
      <c r="B30" s="45"/>
      <c r="C30" s="46"/>
      <c r="D30" s="54" t="s">
        <v>43</v>
      </c>
      <c r="E30" s="54" t="s">
        <v>44</v>
      </c>
      <c r="F30" s="156">
        <f>ROUND(SUM(BE88:BE470),2)</f>
        <v>0</v>
      </c>
      <c r="G30" s="46"/>
      <c r="H30" s="46"/>
      <c r="I30" s="157">
        <v>0.21</v>
      </c>
      <c r="J30" s="156">
        <f>ROUND(ROUND((SUM(BE88:BE470)),2)*I30,2)</f>
        <v>0</v>
      </c>
      <c r="K30" s="50"/>
    </row>
    <row r="31" spans="2:11" s="1" customFormat="1" ht="14.4" customHeight="1">
      <c r="B31" s="45"/>
      <c r="C31" s="46"/>
      <c r="D31" s="46"/>
      <c r="E31" s="54" t="s">
        <v>45</v>
      </c>
      <c r="F31" s="156">
        <f>ROUND(SUM(BF88:BF470),2)</f>
        <v>0</v>
      </c>
      <c r="G31" s="46"/>
      <c r="H31" s="46"/>
      <c r="I31" s="157">
        <v>0.15</v>
      </c>
      <c r="J31" s="156">
        <f>ROUND(ROUND((SUM(BF88:BF470)),2)*I31,2)</f>
        <v>0</v>
      </c>
      <c r="K31" s="50"/>
    </row>
    <row r="32" spans="2:11" s="1" customFormat="1" ht="14.4" customHeight="1" hidden="1">
      <c r="B32" s="45"/>
      <c r="C32" s="46"/>
      <c r="D32" s="46"/>
      <c r="E32" s="54" t="s">
        <v>46</v>
      </c>
      <c r="F32" s="156">
        <f>ROUND(SUM(BG88:BG470),2)</f>
        <v>0</v>
      </c>
      <c r="G32" s="46"/>
      <c r="H32" s="46"/>
      <c r="I32" s="157">
        <v>0.21</v>
      </c>
      <c r="J32" s="156">
        <v>0</v>
      </c>
      <c r="K32" s="50"/>
    </row>
    <row r="33" spans="2:11" s="1" customFormat="1" ht="14.4" customHeight="1" hidden="1">
      <c r="B33" s="45"/>
      <c r="C33" s="46"/>
      <c r="D33" s="46"/>
      <c r="E33" s="54" t="s">
        <v>47</v>
      </c>
      <c r="F33" s="156">
        <f>ROUND(SUM(BH88:BH470),2)</f>
        <v>0</v>
      </c>
      <c r="G33" s="46"/>
      <c r="H33" s="46"/>
      <c r="I33" s="157">
        <v>0.15</v>
      </c>
      <c r="J33" s="156">
        <v>0</v>
      </c>
      <c r="K33" s="50"/>
    </row>
    <row r="34" spans="2:11" s="1" customFormat="1" ht="14.4" customHeight="1" hidden="1">
      <c r="B34" s="45"/>
      <c r="C34" s="46"/>
      <c r="D34" s="46"/>
      <c r="E34" s="54" t="s">
        <v>48</v>
      </c>
      <c r="F34" s="156">
        <f>ROUND(SUM(BI88:BI470),2)</f>
        <v>0</v>
      </c>
      <c r="G34" s="46"/>
      <c r="H34" s="46"/>
      <c r="I34" s="157">
        <v>0</v>
      </c>
      <c r="J34" s="156">
        <v>0</v>
      </c>
      <c r="K34" s="50"/>
    </row>
    <row r="35" spans="2:11" s="1" customFormat="1" ht="6.95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pans="2:11" s="1" customFormat="1" ht="25.4" customHeight="1">
      <c r="B36" s="45"/>
      <c r="C36" s="158"/>
      <c r="D36" s="159" t="s">
        <v>49</v>
      </c>
      <c r="E36" s="97"/>
      <c r="F36" s="97"/>
      <c r="G36" s="160" t="s">
        <v>50</v>
      </c>
      <c r="H36" s="161" t="s">
        <v>51</v>
      </c>
      <c r="I36" s="162"/>
      <c r="J36" s="163">
        <f>SUM(J27:J34)</f>
        <v>0</v>
      </c>
      <c r="K36" s="164"/>
    </row>
    <row r="37" spans="2:11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pans="2:11" s="1" customFormat="1" ht="6.95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pans="2:11" s="1" customFormat="1" ht="36.95" customHeight="1">
      <c r="B42" s="45"/>
      <c r="C42" s="29" t="s">
        <v>94</v>
      </c>
      <c r="D42" s="46"/>
      <c r="E42" s="46"/>
      <c r="F42" s="46"/>
      <c r="G42" s="46"/>
      <c r="H42" s="46"/>
      <c r="I42" s="143"/>
      <c r="J42" s="46"/>
      <c r="K42" s="50"/>
    </row>
    <row r="43" spans="2:11" s="1" customFormat="1" ht="6.95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pans="2:11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pans="2:11" s="1" customFormat="1" ht="14.4" customHeight="1">
      <c r="B45" s="45"/>
      <c r="C45" s="46"/>
      <c r="D45" s="46"/>
      <c r="E45" s="142" t="str">
        <f>E7</f>
        <v>Poběžovice,rekonstrukce Masarykovy ulice</v>
      </c>
      <c r="F45" s="39"/>
      <c r="G45" s="39"/>
      <c r="H45" s="39"/>
      <c r="I45" s="143"/>
      <c r="J45" s="46"/>
      <c r="K45" s="50"/>
    </row>
    <row r="46" spans="2:11" s="1" customFormat="1" ht="14.4" customHeight="1">
      <c r="B46" s="45"/>
      <c r="C46" s="39" t="s">
        <v>92</v>
      </c>
      <c r="D46" s="46"/>
      <c r="E46" s="46"/>
      <c r="F46" s="46"/>
      <c r="G46" s="46"/>
      <c r="H46" s="46"/>
      <c r="I46" s="143"/>
      <c r="J46" s="46"/>
      <c r="K46" s="50"/>
    </row>
    <row r="47" spans="2:11" s="1" customFormat="1" ht="16.2" customHeight="1">
      <c r="B47" s="45"/>
      <c r="C47" s="46"/>
      <c r="D47" s="46"/>
      <c r="E47" s="144" t="str">
        <f>E9</f>
        <v>1 - Rekonstrukce Masarykovy ulice- dodatek</v>
      </c>
      <c r="F47" s="46"/>
      <c r="G47" s="46"/>
      <c r="H47" s="46"/>
      <c r="I47" s="143"/>
      <c r="J47" s="46"/>
      <c r="K47" s="50"/>
    </row>
    <row r="48" spans="2:11" s="1" customFormat="1" ht="6.95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pans="2:11" s="1" customFormat="1" ht="18" customHeight="1">
      <c r="B49" s="45"/>
      <c r="C49" s="39" t="s">
        <v>24</v>
      </c>
      <c r="D49" s="46"/>
      <c r="E49" s="46"/>
      <c r="F49" s="34" t="str">
        <f>F12</f>
        <v>Poběžovice</v>
      </c>
      <c r="G49" s="46"/>
      <c r="H49" s="46"/>
      <c r="I49" s="145" t="s">
        <v>26</v>
      </c>
      <c r="J49" s="146" t="str">
        <f>IF(J12="","",J12)</f>
        <v>20. 4. 2018</v>
      </c>
      <c r="K49" s="50"/>
    </row>
    <row r="50" spans="2:11" s="1" customFormat="1" ht="6.95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pans="2:11" s="1" customFormat="1" ht="13.5">
      <c r="B51" s="45"/>
      <c r="C51" s="39" t="s">
        <v>28</v>
      </c>
      <c r="D51" s="46"/>
      <c r="E51" s="46"/>
      <c r="F51" s="34" t="str">
        <f>E15</f>
        <v>Město Poběžovice</v>
      </c>
      <c r="G51" s="46"/>
      <c r="H51" s="46"/>
      <c r="I51" s="145" t="s">
        <v>34</v>
      </c>
      <c r="J51" s="43" t="str">
        <f>E21</f>
        <v>J.Miška</v>
      </c>
      <c r="K51" s="50"/>
    </row>
    <row r="52" spans="2:11" s="1" customFormat="1" ht="14.4" customHeight="1">
      <c r="B52" s="45"/>
      <c r="C52" s="39" t="s">
        <v>32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pans="2:11" s="1" customFormat="1" ht="10.3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pans="2:11" s="1" customFormat="1" ht="29.25" customHeight="1">
      <c r="B54" s="45"/>
      <c r="C54" s="171" t="s">
        <v>95</v>
      </c>
      <c r="D54" s="158"/>
      <c r="E54" s="158"/>
      <c r="F54" s="158"/>
      <c r="G54" s="158"/>
      <c r="H54" s="158"/>
      <c r="I54" s="172"/>
      <c r="J54" s="173" t="s">
        <v>96</v>
      </c>
      <c r="K54" s="174"/>
    </row>
    <row r="55" spans="2:11" s="1" customFormat="1" ht="10.3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pans="2:47" s="1" customFormat="1" ht="29.25" customHeight="1">
      <c r="B56" s="45"/>
      <c r="C56" s="175" t="s">
        <v>97</v>
      </c>
      <c r="D56" s="46"/>
      <c r="E56" s="46"/>
      <c r="F56" s="46"/>
      <c r="G56" s="46"/>
      <c r="H56" s="46"/>
      <c r="I56" s="143"/>
      <c r="J56" s="154">
        <f>J88</f>
        <v>0</v>
      </c>
      <c r="K56" s="50"/>
      <c r="AU56" s="23" t="s">
        <v>98</v>
      </c>
    </row>
    <row r="57" spans="2:11" s="7" customFormat="1" ht="24.95" customHeight="1">
      <c r="B57" s="176"/>
      <c r="C57" s="177"/>
      <c r="D57" s="178" t="s">
        <v>99</v>
      </c>
      <c r="E57" s="179"/>
      <c r="F57" s="179"/>
      <c r="G57" s="179"/>
      <c r="H57" s="179"/>
      <c r="I57" s="180"/>
      <c r="J57" s="181">
        <f>J89</f>
        <v>0</v>
      </c>
      <c r="K57" s="182"/>
    </row>
    <row r="58" spans="2:11" s="8" customFormat="1" ht="19.9" customHeight="1">
      <c r="B58" s="183"/>
      <c r="C58" s="184"/>
      <c r="D58" s="185" t="s">
        <v>100</v>
      </c>
      <c r="E58" s="186"/>
      <c r="F58" s="186"/>
      <c r="G58" s="186"/>
      <c r="H58" s="186"/>
      <c r="I58" s="187"/>
      <c r="J58" s="188">
        <f>J90</f>
        <v>0</v>
      </c>
      <c r="K58" s="189"/>
    </row>
    <row r="59" spans="2:11" s="8" customFormat="1" ht="19.9" customHeight="1">
      <c r="B59" s="183"/>
      <c r="C59" s="184"/>
      <c r="D59" s="185" t="s">
        <v>101</v>
      </c>
      <c r="E59" s="186"/>
      <c r="F59" s="186"/>
      <c r="G59" s="186"/>
      <c r="H59" s="186"/>
      <c r="I59" s="187"/>
      <c r="J59" s="188">
        <f>J201</f>
        <v>0</v>
      </c>
      <c r="K59" s="189"/>
    </row>
    <row r="60" spans="2:11" s="8" customFormat="1" ht="19.9" customHeight="1">
      <c r="B60" s="183"/>
      <c r="C60" s="184"/>
      <c r="D60" s="185" t="s">
        <v>102</v>
      </c>
      <c r="E60" s="186"/>
      <c r="F60" s="186"/>
      <c r="G60" s="186"/>
      <c r="H60" s="186"/>
      <c r="I60" s="187"/>
      <c r="J60" s="188">
        <f>J209</f>
        <v>0</v>
      </c>
      <c r="K60" s="189"/>
    </row>
    <row r="61" spans="2:11" s="8" customFormat="1" ht="19.9" customHeight="1">
      <c r="B61" s="183"/>
      <c r="C61" s="184"/>
      <c r="D61" s="185" t="s">
        <v>103</v>
      </c>
      <c r="E61" s="186"/>
      <c r="F61" s="186"/>
      <c r="G61" s="186"/>
      <c r="H61" s="186"/>
      <c r="I61" s="187"/>
      <c r="J61" s="188">
        <f>J227</f>
        <v>0</v>
      </c>
      <c r="K61" s="189"/>
    </row>
    <row r="62" spans="2:11" s="8" customFormat="1" ht="19.9" customHeight="1">
      <c r="B62" s="183"/>
      <c r="C62" s="184"/>
      <c r="D62" s="185" t="s">
        <v>104</v>
      </c>
      <c r="E62" s="186"/>
      <c r="F62" s="186"/>
      <c r="G62" s="186"/>
      <c r="H62" s="186"/>
      <c r="I62" s="187"/>
      <c r="J62" s="188">
        <f>J309</f>
        <v>0</v>
      </c>
      <c r="K62" s="189"/>
    </row>
    <row r="63" spans="2:11" s="8" customFormat="1" ht="19.9" customHeight="1">
      <c r="B63" s="183"/>
      <c r="C63" s="184"/>
      <c r="D63" s="185" t="s">
        <v>105</v>
      </c>
      <c r="E63" s="186"/>
      <c r="F63" s="186"/>
      <c r="G63" s="186"/>
      <c r="H63" s="186"/>
      <c r="I63" s="187"/>
      <c r="J63" s="188">
        <f>J357</f>
        <v>0</v>
      </c>
      <c r="K63" s="189"/>
    </row>
    <row r="64" spans="2:11" s="8" customFormat="1" ht="19.9" customHeight="1">
      <c r="B64" s="183"/>
      <c r="C64" s="184"/>
      <c r="D64" s="185" t="s">
        <v>106</v>
      </c>
      <c r="E64" s="186"/>
      <c r="F64" s="186"/>
      <c r="G64" s="186"/>
      <c r="H64" s="186"/>
      <c r="I64" s="187"/>
      <c r="J64" s="188">
        <f>J453</f>
        <v>0</v>
      </c>
      <c r="K64" s="189"/>
    </row>
    <row r="65" spans="2:11" s="8" customFormat="1" ht="19.9" customHeight="1">
      <c r="B65" s="183"/>
      <c r="C65" s="184"/>
      <c r="D65" s="185" t="s">
        <v>107</v>
      </c>
      <c r="E65" s="186"/>
      <c r="F65" s="186"/>
      <c r="G65" s="186"/>
      <c r="H65" s="186"/>
      <c r="I65" s="187"/>
      <c r="J65" s="188">
        <f>J454</f>
        <v>0</v>
      </c>
      <c r="K65" s="189"/>
    </row>
    <row r="66" spans="2:11" s="7" customFormat="1" ht="24.95" customHeight="1">
      <c r="B66" s="176"/>
      <c r="C66" s="177"/>
      <c r="D66" s="178" t="s">
        <v>108</v>
      </c>
      <c r="E66" s="179"/>
      <c r="F66" s="179"/>
      <c r="G66" s="179"/>
      <c r="H66" s="179"/>
      <c r="I66" s="180"/>
      <c r="J66" s="181">
        <f>J456</f>
        <v>0</v>
      </c>
      <c r="K66" s="182"/>
    </row>
    <row r="67" spans="2:11" s="7" customFormat="1" ht="24.95" customHeight="1">
      <c r="B67" s="176"/>
      <c r="C67" s="177"/>
      <c r="D67" s="178" t="s">
        <v>109</v>
      </c>
      <c r="E67" s="179"/>
      <c r="F67" s="179"/>
      <c r="G67" s="179"/>
      <c r="H67" s="179"/>
      <c r="I67" s="180"/>
      <c r="J67" s="181">
        <f>J464</f>
        <v>0</v>
      </c>
      <c r="K67" s="182"/>
    </row>
    <row r="68" spans="2:11" s="8" customFormat="1" ht="19.9" customHeight="1">
      <c r="B68" s="183"/>
      <c r="C68" s="184"/>
      <c r="D68" s="185" t="s">
        <v>110</v>
      </c>
      <c r="E68" s="186"/>
      <c r="F68" s="186"/>
      <c r="G68" s="186"/>
      <c r="H68" s="186"/>
      <c r="I68" s="187"/>
      <c r="J68" s="188">
        <f>J465</f>
        <v>0</v>
      </c>
      <c r="K68" s="189"/>
    </row>
    <row r="69" spans="2:11" s="1" customFormat="1" ht="21.8" customHeight="1">
      <c r="B69" s="45"/>
      <c r="C69" s="46"/>
      <c r="D69" s="46"/>
      <c r="E69" s="46"/>
      <c r="F69" s="46"/>
      <c r="G69" s="46"/>
      <c r="H69" s="46"/>
      <c r="I69" s="143"/>
      <c r="J69" s="46"/>
      <c r="K69" s="50"/>
    </row>
    <row r="70" spans="2:11" s="1" customFormat="1" ht="6.95" customHeight="1">
      <c r="B70" s="66"/>
      <c r="C70" s="67"/>
      <c r="D70" s="67"/>
      <c r="E70" s="67"/>
      <c r="F70" s="67"/>
      <c r="G70" s="67"/>
      <c r="H70" s="67"/>
      <c r="I70" s="165"/>
      <c r="J70" s="67"/>
      <c r="K70" s="68"/>
    </row>
    <row r="74" spans="2:12" s="1" customFormat="1" ht="6.95" customHeight="1">
      <c r="B74" s="69"/>
      <c r="C74" s="70"/>
      <c r="D74" s="70"/>
      <c r="E74" s="70"/>
      <c r="F74" s="70"/>
      <c r="G74" s="70"/>
      <c r="H74" s="70"/>
      <c r="I74" s="168"/>
      <c r="J74" s="70"/>
      <c r="K74" s="70"/>
      <c r="L74" s="71"/>
    </row>
    <row r="75" spans="2:12" s="1" customFormat="1" ht="36.95" customHeight="1">
      <c r="B75" s="45"/>
      <c r="C75" s="72" t="s">
        <v>111</v>
      </c>
      <c r="D75" s="73"/>
      <c r="E75" s="73"/>
      <c r="F75" s="73"/>
      <c r="G75" s="73"/>
      <c r="H75" s="73"/>
      <c r="I75" s="190"/>
      <c r="J75" s="73"/>
      <c r="K75" s="73"/>
      <c r="L75" s="71"/>
    </row>
    <row r="76" spans="2:12" s="1" customFormat="1" ht="6.95" customHeight="1">
      <c r="B76" s="45"/>
      <c r="C76" s="73"/>
      <c r="D76" s="73"/>
      <c r="E76" s="73"/>
      <c r="F76" s="73"/>
      <c r="G76" s="73"/>
      <c r="H76" s="73"/>
      <c r="I76" s="190"/>
      <c r="J76" s="73"/>
      <c r="K76" s="73"/>
      <c r="L76" s="71"/>
    </row>
    <row r="77" spans="2:12" s="1" customFormat="1" ht="14.4" customHeight="1">
      <c r="B77" s="45"/>
      <c r="C77" s="75" t="s">
        <v>18</v>
      </c>
      <c r="D77" s="73"/>
      <c r="E77" s="73"/>
      <c r="F77" s="73"/>
      <c r="G77" s="73"/>
      <c r="H77" s="73"/>
      <c r="I77" s="190"/>
      <c r="J77" s="73"/>
      <c r="K77" s="73"/>
      <c r="L77" s="71"/>
    </row>
    <row r="78" spans="2:12" s="1" customFormat="1" ht="14.4" customHeight="1">
      <c r="B78" s="45"/>
      <c r="C78" s="73"/>
      <c r="D78" s="73"/>
      <c r="E78" s="191" t="str">
        <f>E7</f>
        <v>Poběžovice,rekonstrukce Masarykovy ulice</v>
      </c>
      <c r="F78" s="75"/>
      <c r="G78" s="75"/>
      <c r="H78" s="75"/>
      <c r="I78" s="190"/>
      <c r="J78" s="73"/>
      <c r="K78" s="73"/>
      <c r="L78" s="71"/>
    </row>
    <row r="79" spans="2:12" s="1" customFormat="1" ht="14.4" customHeight="1">
      <c r="B79" s="45"/>
      <c r="C79" s="75" t="s">
        <v>92</v>
      </c>
      <c r="D79" s="73"/>
      <c r="E79" s="73"/>
      <c r="F79" s="73"/>
      <c r="G79" s="73"/>
      <c r="H79" s="73"/>
      <c r="I79" s="190"/>
      <c r="J79" s="73"/>
      <c r="K79" s="73"/>
      <c r="L79" s="71"/>
    </row>
    <row r="80" spans="2:12" s="1" customFormat="1" ht="16.2" customHeight="1">
      <c r="B80" s="45"/>
      <c r="C80" s="73"/>
      <c r="D80" s="73"/>
      <c r="E80" s="81" t="str">
        <f>E9</f>
        <v>1 - Rekonstrukce Masarykovy ulice- dodatek</v>
      </c>
      <c r="F80" s="73"/>
      <c r="G80" s="73"/>
      <c r="H80" s="73"/>
      <c r="I80" s="190"/>
      <c r="J80" s="73"/>
      <c r="K80" s="73"/>
      <c r="L80" s="71"/>
    </row>
    <row r="81" spans="2:12" s="1" customFormat="1" ht="6.95" customHeight="1">
      <c r="B81" s="45"/>
      <c r="C81" s="73"/>
      <c r="D81" s="73"/>
      <c r="E81" s="73"/>
      <c r="F81" s="73"/>
      <c r="G81" s="73"/>
      <c r="H81" s="73"/>
      <c r="I81" s="190"/>
      <c r="J81" s="73"/>
      <c r="K81" s="73"/>
      <c r="L81" s="71"/>
    </row>
    <row r="82" spans="2:12" s="1" customFormat="1" ht="18" customHeight="1">
      <c r="B82" s="45"/>
      <c r="C82" s="75" t="s">
        <v>24</v>
      </c>
      <c r="D82" s="73"/>
      <c r="E82" s="73"/>
      <c r="F82" s="192" t="str">
        <f>F12</f>
        <v>Poběžovice</v>
      </c>
      <c r="G82" s="73"/>
      <c r="H82" s="73"/>
      <c r="I82" s="193" t="s">
        <v>26</v>
      </c>
      <c r="J82" s="84" t="str">
        <f>IF(J12="","",J12)</f>
        <v>20. 4. 2018</v>
      </c>
      <c r="K82" s="73"/>
      <c r="L82" s="71"/>
    </row>
    <row r="83" spans="2:12" s="1" customFormat="1" ht="6.95" customHeight="1">
      <c r="B83" s="45"/>
      <c r="C83" s="73"/>
      <c r="D83" s="73"/>
      <c r="E83" s="73"/>
      <c r="F83" s="73"/>
      <c r="G83" s="73"/>
      <c r="H83" s="73"/>
      <c r="I83" s="190"/>
      <c r="J83" s="73"/>
      <c r="K83" s="73"/>
      <c r="L83" s="71"/>
    </row>
    <row r="84" spans="2:12" s="1" customFormat="1" ht="13.5">
      <c r="B84" s="45"/>
      <c r="C84" s="75" t="s">
        <v>28</v>
      </c>
      <c r="D84" s="73"/>
      <c r="E84" s="73"/>
      <c r="F84" s="192" t="str">
        <f>E15</f>
        <v>Město Poběžovice</v>
      </c>
      <c r="G84" s="73"/>
      <c r="H84" s="73"/>
      <c r="I84" s="193" t="s">
        <v>34</v>
      </c>
      <c r="J84" s="192" t="str">
        <f>E21</f>
        <v>J.Miška</v>
      </c>
      <c r="K84" s="73"/>
      <c r="L84" s="71"/>
    </row>
    <row r="85" spans="2:12" s="1" customFormat="1" ht="14.4" customHeight="1">
      <c r="B85" s="45"/>
      <c r="C85" s="75" t="s">
        <v>32</v>
      </c>
      <c r="D85" s="73"/>
      <c r="E85" s="73"/>
      <c r="F85" s="192" t="str">
        <f>IF(E18="","",E18)</f>
        <v/>
      </c>
      <c r="G85" s="73"/>
      <c r="H85" s="73"/>
      <c r="I85" s="190"/>
      <c r="J85" s="73"/>
      <c r="K85" s="73"/>
      <c r="L85" s="71"/>
    </row>
    <row r="86" spans="2:12" s="1" customFormat="1" ht="10.3" customHeight="1">
      <c r="B86" s="45"/>
      <c r="C86" s="73"/>
      <c r="D86" s="73"/>
      <c r="E86" s="73"/>
      <c r="F86" s="73"/>
      <c r="G86" s="73"/>
      <c r="H86" s="73"/>
      <c r="I86" s="190"/>
      <c r="J86" s="73"/>
      <c r="K86" s="73"/>
      <c r="L86" s="71"/>
    </row>
    <row r="87" spans="2:20" s="9" customFormat="1" ht="29.25" customHeight="1">
      <c r="B87" s="194"/>
      <c r="C87" s="195" t="s">
        <v>112</v>
      </c>
      <c r="D87" s="196" t="s">
        <v>58</v>
      </c>
      <c r="E87" s="196" t="s">
        <v>54</v>
      </c>
      <c r="F87" s="196" t="s">
        <v>113</v>
      </c>
      <c r="G87" s="196" t="s">
        <v>114</v>
      </c>
      <c r="H87" s="196" t="s">
        <v>115</v>
      </c>
      <c r="I87" s="197" t="s">
        <v>116</v>
      </c>
      <c r="J87" s="196" t="s">
        <v>96</v>
      </c>
      <c r="K87" s="198" t="s">
        <v>117</v>
      </c>
      <c r="L87" s="199"/>
      <c r="M87" s="101" t="s">
        <v>118</v>
      </c>
      <c r="N87" s="102" t="s">
        <v>43</v>
      </c>
      <c r="O87" s="102" t="s">
        <v>119</v>
      </c>
      <c r="P87" s="102" t="s">
        <v>120</v>
      </c>
      <c r="Q87" s="102" t="s">
        <v>121</v>
      </c>
      <c r="R87" s="102" t="s">
        <v>122</v>
      </c>
      <c r="S87" s="102" t="s">
        <v>123</v>
      </c>
      <c r="T87" s="103" t="s">
        <v>124</v>
      </c>
    </row>
    <row r="88" spans="2:63" s="1" customFormat="1" ht="29.25" customHeight="1">
      <c r="B88" s="45"/>
      <c r="C88" s="107" t="s">
        <v>97</v>
      </c>
      <c r="D88" s="73"/>
      <c r="E88" s="73"/>
      <c r="F88" s="73"/>
      <c r="G88" s="73"/>
      <c r="H88" s="73"/>
      <c r="I88" s="190"/>
      <c r="J88" s="200">
        <f>BK88</f>
        <v>0</v>
      </c>
      <c r="K88" s="73"/>
      <c r="L88" s="71"/>
      <c r="M88" s="104"/>
      <c r="N88" s="105"/>
      <c r="O88" s="105"/>
      <c r="P88" s="201">
        <f>P89+P456+P464</f>
        <v>0</v>
      </c>
      <c r="Q88" s="105"/>
      <c r="R88" s="201">
        <f>R89+R456+R464</f>
        <v>161.8098323</v>
      </c>
      <c r="S88" s="105"/>
      <c r="T88" s="202">
        <f>T89+T456+T464</f>
        <v>186.712</v>
      </c>
      <c r="AT88" s="23" t="s">
        <v>72</v>
      </c>
      <c r="AU88" s="23" t="s">
        <v>98</v>
      </c>
      <c r="BK88" s="203">
        <f>BK89+BK456+BK464</f>
        <v>0</v>
      </c>
    </row>
    <row r="89" spans="2:63" s="10" customFormat="1" ht="37.4" customHeight="1">
      <c r="B89" s="204"/>
      <c r="C89" s="205"/>
      <c r="D89" s="206" t="s">
        <v>72</v>
      </c>
      <c r="E89" s="207" t="s">
        <v>125</v>
      </c>
      <c r="F89" s="207" t="s">
        <v>126</v>
      </c>
      <c r="G89" s="205"/>
      <c r="H89" s="205"/>
      <c r="I89" s="208"/>
      <c r="J89" s="209">
        <f>BK89</f>
        <v>0</v>
      </c>
      <c r="K89" s="205"/>
      <c r="L89" s="210"/>
      <c r="M89" s="211"/>
      <c r="N89" s="212"/>
      <c r="O89" s="212"/>
      <c r="P89" s="213">
        <f>P90+P201+P209+P227+P309+P357+P453+P454</f>
        <v>0</v>
      </c>
      <c r="Q89" s="212"/>
      <c r="R89" s="213">
        <f>R90+R201+R209+R227+R309+R357+R453+R454</f>
        <v>161.5099423</v>
      </c>
      <c r="S89" s="212"/>
      <c r="T89" s="214">
        <f>T90+T201+T209+T227+T309+T357+T453+T454</f>
        <v>186.712</v>
      </c>
      <c r="AR89" s="215" t="s">
        <v>78</v>
      </c>
      <c r="AT89" s="216" t="s">
        <v>72</v>
      </c>
      <c r="AU89" s="216" t="s">
        <v>73</v>
      </c>
      <c r="AY89" s="215" t="s">
        <v>127</v>
      </c>
      <c r="BK89" s="217">
        <f>BK90+BK201+BK209+BK227+BK309+BK357+BK453+BK454</f>
        <v>0</v>
      </c>
    </row>
    <row r="90" spans="2:63" s="10" customFormat="1" ht="19.9" customHeight="1">
      <c r="B90" s="204"/>
      <c r="C90" s="205"/>
      <c r="D90" s="206" t="s">
        <v>72</v>
      </c>
      <c r="E90" s="218" t="s">
        <v>78</v>
      </c>
      <c r="F90" s="218" t="s">
        <v>128</v>
      </c>
      <c r="G90" s="205"/>
      <c r="H90" s="205"/>
      <c r="I90" s="208"/>
      <c r="J90" s="219">
        <f>BK90</f>
        <v>0</v>
      </c>
      <c r="K90" s="205"/>
      <c r="L90" s="210"/>
      <c r="M90" s="211"/>
      <c r="N90" s="212"/>
      <c r="O90" s="212"/>
      <c r="P90" s="213">
        <f>SUM(P91:P200)</f>
        <v>0</v>
      </c>
      <c r="Q90" s="212"/>
      <c r="R90" s="213">
        <f>SUM(R91:R200)</f>
        <v>0.13496000000000002</v>
      </c>
      <c r="S90" s="212"/>
      <c r="T90" s="214">
        <f>SUM(T91:T200)</f>
        <v>181.98399999999998</v>
      </c>
      <c r="AR90" s="215" t="s">
        <v>78</v>
      </c>
      <c r="AT90" s="216" t="s">
        <v>72</v>
      </c>
      <c r="AU90" s="216" t="s">
        <v>78</v>
      </c>
      <c r="AY90" s="215" t="s">
        <v>127</v>
      </c>
      <c r="BK90" s="217">
        <f>SUM(BK91:BK200)</f>
        <v>0</v>
      </c>
    </row>
    <row r="91" spans="2:65" s="1" customFormat="1" ht="34.2" customHeight="1">
      <c r="B91" s="45"/>
      <c r="C91" s="220" t="s">
        <v>78</v>
      </c>
      <c r="D91" s="220" t="s">
        <v>129</v>
      </c>
      <c r="E91" s="221" t="s">
        <v>130</v>
      </c>
      <c r="F91" s="222" t="s">
        <v>131</v>
      </c>
      <c r="G91" s="223" t="s">
        <v>132</v>
      </c>
      <c r="H91" s="224">
        <v>10.08</v>
      </c>
      <c r="I91" s="225"/>
      <c r="J91" s="226">
        <f>ROUND(I91*H91,2)</f>
        <v>0</v>
      </c>
      <c r="K91" s="222" t="s">
        <v>23</v>
      </c>
      <c r="L91" s="71"/>
      <c r="M91" s="227" t="s">
        <v>23</v>
      </c>
      <c r="N91" s="228" t="s">
        <v>44</v>
      </c>
      <c r="O91" s="46"/>
      <c r="P91" s="229">
        <f>O91*H91</f>
        <v>0</v>
      </c>
      <c r="Q91" s="229">
        <v>0</v>
      </c>
      <c r="R91" s="229">
        <f>Q91*H91</f>
        <v>0</v>
      </c>
      <c r="S91" s="229">
        <v>0</v>
      </c>
      <c r="T91" s="230">
        <f>S91*H91</f>
        <v>0</v>
      </c>
      <c r="AR91" s="23" t="s">
        <v>133</v>
      </c>
      <c r="AT91" s="23" t="s">
        <v>129</v>
      </c>
      <c r="AU91" s="23" t="s">
        <v>82</v>
      </c>
      <c r="AY91" s="23" t="s">
        <v>127</v>
      </c>
      <c r="BE91" s="231">
        <f>IF(N91="základní",J91,0)</f>
        <v>0</v>
      </c>
      <c r="BF91" s="231">
        <f>IF(N91="snížená",J91,0)</f>
        <v>0</v>
      </c>
      <c r="BG91" s="231">
        <f>IF(N91="zákl. přenesená",J91,0)</f>
        <v>0</v>
      </c>
      <c r="BH91" s="231">
        <f>IF(N91="sníž. přenesená",J91,0)</f>
        <v>0</v>
      </c>
      <c r="BI91" s="231">
        <f>IF(N91="nulová",J91,0)</f>
        <v>0</v>
      </c>
      <c r="BJ91" s="23" t="s">
        <v>78</v>
      </c>
      <c r="BK91" s="231">
        <f>ROUND(I91*H91,2)</f>
        <v>0</v>
      </c>
      <c r="BL91" s="23" t="s">
        <v>133</v>
      </c>
      <c r="BM91" s="23" t="s">
        <v>134</v>
      </c>
    </row>
    <row r="92" spans="2:51" s="11" customFormat="1" ht="13.5">
      <c r="B92" s="232"/>
      <c r="C92" s="233"/>
      <c r="D92" s="234" t="s">
        <v>135</v>
      </c>
      <c r="E92" s="235" t="s">
        <v>23</v>
      </c>
      <c r="F92" s="236" t="s">
        <v>136</v>
      </c>
      <c r="G92" s="233"/>
      <c r="H92" s="237">
        <v>10.08</v>
      </c>
      <c r="I92" s="238"/>
      <c r="J92" s="233"/>
      <c r="K92" s="233"/>
      <c r="L92" s="239"/>
      <c r="M92" s="240"/>
      <c r="N92" s="241"/>
      <c r="O92" s="241"/>
      <c r="P92" s="241"/>
      <c r="Q92" s="241"/>
      <c r="R92" s="241"/>
      <c r="S92" s="241"/>
      <c r="T92" s="242"/>
      <c r="AT92" s="243" t="s">
        <v>135</v>
      </c>
      <c r="AU92" s="243" t="s">
        <v>82</v>
      </c>
      <c r="AV92" s="11" t="s">
        <v>82</v>
      </c>
      <c r="AW92" s="11" t="s">
        <v>36</v>
      </c>
      <c r="AX92" s="11" t="s">
        <v>73</v>
      </c>
      <c r="AY92" s="243" t="s">
        <v>127</v>
      </c>
    </row>
    <row r="93" spans="2:51" s="12" customFormat="1" ht="13.5">
      <c r="B93" s="244"/>
      <c r="C93" s="245"/>
      <c r="D93" s="234" t="s">
        <v>135</v>
      </c>
      <c r="E93" s="246" t="s">
        <v>23</v>
      </c>
      <c r="F93" s="247" t="s">
        <v>137</v>
      </c>
      <c r="G93" s="245"/>
      <c r="H93" s="248">
        <v>10.08</v>
      </c>
      <c r="I93" s="249"/>
      <c r="J93" s="245"/>
      <c r="K93" s="245"/>
      <c r="L93" s="250"/>
      <c r="M93" s="251"/>
      <c r="N93" s="252"/>
      <c r="O93" s="252"/>
      <c r="P93" s="252"/>
      <c r="Q93" s="252"/>
      <c r="R93" s="252"/>
      <c r="S93" s="252"/>
      <c r="T93" s="253"/>
      <c r="AT93" s="254" t="s">
        <v>135</v>
      </c>
      <c r="AU93" s="254" t="s">
        <v>82</v>
      </c>
      <c r="AV93" s="12" t="s">
        <v>133</v>
      </c>
      <c r="AW93" s="12" t="s">
        <v>36</v>
      </c>
      <c r="AX93" s="12" t="s">
        <v>78</v>
      </c>
      <c r="AY93" s="254" t="s">
        <v>127</v>
      </c>
    </row>
    <row r="94" spans="2:65" s="1" customFormat="1" ht="57" customHeight="1">
      <c r="B94" s="45"/>
      <c r="C94" s="220" t="s">
        <v>82</v>
      </c>
      <c r="D94" s="220" t="s">
        <v>129</v>
      </c>
      <c r="E94" s="221" t="s">
        <v>138</v>
      </c>
      <c r="F94" s="222" t="s">
        <v>139</v>
      </c>
      <c r="G94" s="223" t="s">
        <v>132</v>
      </c>
      <c r="H94" s="224">
        <v>224</v>
      </c>
      <c r="I94" s="225"/>
      <c r="J94" s="226">
        <f>ROUND(I94*H94,2)</f>
        <v>0</v>
      </c>
      <c r="K94" s="222" t="s">
        <v>140</v>
      </c>
      <c r="L94" s="71"/>
      <c r="M94" s="227" t="s">
        <v>23</v>
      </c>
      <c r="N94" s="228" t="s">
        <v>44</v>
      </c>
      <c r="O94" s="46"/>
      <c r="P94" s="229">
        <f>O94*H94</f>
        <v>0</v>
      </c>
      <c r="Q94" s="229">
        <v>0</v>
      </c>
      <c r="R94" s="229">
        <f>Q94*H94</f>
        <v>0</v>
      </c>
      <c r="S94" s="229">
        <v>0.417</v>
      </c>
      <c r="T94" s="230">
        <f>S94*H94</f>
        <v>93.408</v>
      </c>
      <c r="AR94" s="23" t="s">
        <v>133</v>
      </c>
      <c r="AT94" s="23" t="s">
        <v>129</v>
      </c>
      <c r="AU94" s="23" t="s">
        <v>82</v>
      </c>
      <c r="AY94" s="23" t="s">
        <v>127</v>
      </c>
      <c r="BE94" s="231">
        <f>IF(N94="základní",J94,0)</f>
        <v>0</v>
      </c>
      <c r="BF94" s="231">
        <f>IF(N94="snížená",J94,0)</f>
        <v>0</v>
      </c>
      <c r="BG94" s="231">
        <f>IF(N94="zákl. přenesená",J94,0)</f>
        <v>0</v>
      </c>
      <c r="BH94" s="231">
        <f>IF(N94="sníž. přenesená",J94,0)</f>
        <v>0</v>
      </c>
      <c r="BI94" s="231">
        <f>IF(N94="nulová",J94,0)</f>
        <v>0</v>
      </c>
      <c r="BJ94" s="23" t="s">
        <v>78</v>
      </c>
      <c r="BK94" s="231">
        <f>ROUND(I94*H94,2)</f>
        <v>0</v>
      </c>
      <c r="BL94" s="23" t="s">
        <v>133</v>
      </c>
      <c r="BM94" s="23" t="s">
        <v>141</v>
      </c>
    </row>
    <row r="95" spans="2:51" s="11" customFormat="1" ht="13.5">
      <c r="B95" s="232"/>
      <c r="C95" s="233"/>
      <c r="D95" s="234" t="s">
        <v>135</v>
      </c>
      <c r="E95" s="235" t="s">
        <v>23</v>
      </c>
      <c r="F95" s="236" t="s">
        <v>142</v>
      </c>
      <c r="G95" s="233"/>
      <c r="H95" s="237">
        <v>224</v>
      </c>
      <c r="I95" s="238"/>
      <c r="J95" s="233"/>
      <c r="K95" s="233"/>
      <c r="L95" s="239"/>
      <c r="M95" s="240"/>
      <c r="N95" s="241"/>
      <c r="O95" s="241"/>
      <c r="P95" s="241"/>
      <c r="Q95" s="241"/>
      <c r="R95" s="241"/>
      <c r="S95" s="241"/>
      <c r="T95" s="242"/>
      <c r="AT95" s="243" t="s">
        <v>135</v>
      </c>
      <c r="AU95" s="243" t="s">
        <v>82</v>
      </c>
      <c r="AV95" s="11" t="s">
        <v>82</v>
      </c>
      <c r="AW95" s="11" t="s">
        <v>36</v>
      </c>
      <c r="AX95" s="11" t="s">
        <v>73</v>
      </c>
      <c r="AY95" s="243" t="s">
        <v>127</v>
      </c>
    </row>
    <row r="96" spans="2:51" s="12" customFormat="1" ht="13.5">
      <c r="B96" s="244"/>
      <c r="C96" s="245"/>
      <c r="D96" s="234" t="s">
        <v>135</v>
      </c>
      <c r="E96" s="246" t="s">
        <v>23</v>
      </c>
      <c r="F96" s="247" t="s">
        <v>137</v>
      </c>
      <c r="G96" s="245"/>
      <c r="H96" s="248">
        <v>224</v>
      </c>
      <c r="I96" s="249"/>
      <c r="J96" s="245"/>
      <c r="K96" s="245"/>
      <c r="L96" s="250"/>
      <c r="M96" s="251"/>
      <c r="N96" s="252"/>
      <c r="O96" s="252"/>
      <c r="P96" s="252"/>
      <c r="Q96" s="252"/>
      <c r="R96" s="252"/>
      <c r="S96" s="252"/>
      <c r="T96" s="253"/>
      <c r="AT96" s="254" t="s">
        <v>135</v>
      </c>
      <c r="AU96" s="254" t="s">
        <v>82</v>
      </c>
      <c r="AV96" s="12" t="s">
        <v>133</v>
      </c>
      <c r="AW96" s="12" t="s">
        <v>36</v>
      </c>
      <c r="AX96" s="12" t="s">
        <v>78</v>
      </c>
      <c r="AY96" s="254" t="s">
        <v>127</v>
      </c>
    </row>
    <row r="97" spans="2:65" s="1" customFormat="1" ht="45.6" customHeight="1">
      <c r="B97" s="45"/>
      <c r="C97" s="220" t="s">
        <v>143</v>
      </c>
      <c r="D97" s="220" t="s">
        <v>129</v>
      </c>
      <c r="E97" s="221" t="s">
        <v>144</v>
      </c>
      <c r="F97" s="222" t="s">
        <v>145</v>
      </c>
      <c r="G97" s="223" t="s">
        <v>132</v>
      </c>
      <c r="H97" s="224">
        <v>55</v>
      </c>
      <c r="I97" s="225"/>
      <c r="J97" s="226">
        <f>ROUND(I97*H97,2)</f>
        <v>0</v>
      </c>
      <c r="K97" s="222" t="s">
        <v>140</v>
      </c>
      <c r="L97" s="71"/>
      <c r="M97" s="227" t="s">
        <v>23</v>
      </c>
      <c r="N97" s="228" t="s">
        <v>44</v>
      </c>
      <c r="O97" s="46"/>
      <c r="P97" s="229">
        <f>O97*H97</f>
        <v>0</v>
      </c>
      <c r="Q97" s="229">
        <v>0</v>
      </c>
      <c r="R97" s="229">
        <f>Q97*H97</f>
        <v>0</v>
      </c>
      <c r="S97" s="229">
        <v>0.29</v>
      </c>
      <c r="T97" s="230">
        <f>S97*H97</f>
        <v>15.95</v>
      </c>
      <c r="AR97" s="23" t="s">
        <v>133</v>
      </c>
      <c r="AT97" s="23" t="s">
        <v>129</v>
      </c>
      <c r="AU97" s="23" t="s">
        <v>82</v>
      </c>
      <c r="AY97" s="23" t="s">
        <v>127</v>
      </c>
      <c r="BE97" s="231">
        <f>IF(N97="základní",J97,0)</f>
        <v>0</v>
      </c>
      <c r="BF97" s="231">
        <f>IF(N97="snížená",J97,0)</f>
        <v>0</v>
      </c>
      <c r="BG97" s="231">
        <f>IF(N97="zákl. přenesená",J97,0)</f>
        <v>0</v>
      </c>
      <c r="BH97" s="231">
        <f>IF(N97="sníž. přenesená",J97,0)</f>
        <v>0</v>
      </c>
      <c r="BI97" s="231">
        <f>IF(N97="nulová",J97,0)</f>
        <v>0</v>
      </c>
      <c r="BJ97" s="23" t="s">
        <v>78</v>
      </c>
      <c r="BK97" s="231">
        <f>ROUND(I97*H97,2)</f>
        <v>0</v>
      </c>
      <c r="BL97" s="23" t="s">
        <v>133</v>
      </c>
      <c r="BM97" s="23" t="s">
        <v>146</v>
      </c>
    </row>
    <row r="98" spans="2:51" s="11" customFormat="1" ht="13.5">
      <c r="B98" s="232"/>
      <c r="C98" s="233"/>
      <c r="D98" s="234" t="s">
        <v>135</v>
      </c>
      <c r="E98" s="235" t="s">
        <v>23</v>
      </c>
      <c r="F98" s="236" t="s">
        <v>147</v>
      </c>
      <c r="G98" s="233"/>
      <c r="H98" s="237">
        <v>55</v>
      </c>
      <c r="I98" s="238"/>
      <c r="J98" s="233"/>
      <c r="K98" s="233"/>
      <c r="L98" s="239"/>
      <c r="M98" s="240"/>
      <c r="N98" s="241"/>
      <c r="O98" s="241"/>
      <c r="P98" s="241"/>
      <c r="Q98" s="241"/>
      <c r="R98" s="241"/>
      <c r="S98" s="241"/>
      <c r="T98" s="242"/>
      <c r="AT98" s="243" t="s">
        <v>135</v>
      </c>
      <c r="AU98" s="243" t="s">
        <v>82</v>
      </c>
      <c r="AV98" s="11" t="s">
        <v>82</v>
      </c>
      <c r="AW98" s="11" t="s">
        <v>36</v>
      </c>
      <c r="AX98" s="11" t="s">
        <v>73</v>
      </c>
      <c r="AY98" s="243" t="s">
        <v>127</v>
      </c>
    </row>
    <row r="99" spans="2:51" s="12" customFormat="1" ht="13.5">
      <c r="B99" s="244"/>
      <c r="C99" s="245"/>
      <c r="D99" s="234" t="s">
        <v>135</v>
      </c>
      <c r="E99" s="246" t="s">
        <v>23</v>
      </c>
      <c r="F99" s="247" t="s">
        <v>137</v>
      </c>
      <c r="G99" s="245"/>
      <c r="H99" s="248">
        <v>55</v>
      </c>
      <c r="I99" s="249"/>
      <c r="J99" s="245"/>
      <c r="K99" s="245"/>
      <c r="L99" s="250"/>
      <c r="M99" s="251"/>
      <c r="N99" s="252"/>
      <c r="O99" s="252"/>
      <c r="P99" s="252"/>
      <c r="Q99" s="252"/>
      <c r="R99" s="252"/>
      <c r="S99" s="252"/>
      <c r="T99" s="253"/>
      <c r="AT99" s="254" t="s">
        <v>135</v>
      </c>
      <c r="AU99" s="254" t="s">
        <v>82</v>
      </c>
      <c r="AV99" s="12" t="s">
        <v>133</v>
      </c>
      <c r="AW99" s="12" t="s">
        <v>36</v>
      </c>
      <c r="AX99" s="12" t="s">
        <v>78</v>
      </c>
      <c r="AY99" s="254" t="s">
        <v>127</v>
      </c>
    </row>
    <row r="100" spans="2:65" s="1" customFormat="1" ht="45.6" customHeight="1">
      <c r="B100" s="45"/>
      <c r="C100" s="220" t="s">
        <v>133</v>
      </c>
      <c r="D100" s="220" t="s">
        <v>129</v>
      </c>
      <c r="E100" s="221" t="s">
        <v>148</v>
      </c>
      <c r="F100" s="222" t="s">
        <v>149</v>
      </c>
      <c r="G100" s="223" t="s">
        <v>132</v>
      </c>
      <c r="H100" s="224">
        <v>199.5</v>
      </c>
      <c r="I100" s="225"/>
      <c r="J100" s="226">
        <f>ROUND(I100*H100,2)</f>
        <v>0</v>
      </c>
      <c r="K100" s="222" t="s">
        <v>140</v>
      </c>
      <c r="L100" s="71"/>
      <c r="M100" s="227" t="s">
        <v>23</v>
      </c>
      <c r="N100" s="228" t="s">
        <v>44</v>
      </c>
      <c r="O100" s="46"/>
      <c r="P100" s="229">
        <f>O100*H100</f>
        <v>0</v>
      </c>
      <c r="Q100" s="229">
        <v>0</v>
      </c>
      <c r="R100" s="229">
        <f>Q100*H100</f>
        <v>0</v>
      </c>
      <c r="S100" s="229">
        <v>0.098</v>
      </c>
      <c r="T100" s="230">
        <f>S100*H100</f>
        <v>19.551000000000002</v>
      </c>
      <c r="AR100" s="23" t="s">
        <v>133</v>
      </c>
      <c r="AT100" s="23" t="s">
        <v>129</v>
      </c>
      <c r="AU100" s="23" t="s">
        <v>82</v>
      </c>
      <c r="AY100" s="23" t="s">
        <v>127</v>
      </c>
      <c r="BE100" s="231">
        <f>IF(N100="základní",J100,0)</f>
        <v>0</v>
      </c>
      <c r="BF100" s="231">
        <f>IF(N100="snížená",J100,0)</f>
        <v>0</v>
      </c>
      <c r="BG100" s="231">
        <f>IF(N100="zákl. přenesená",J100,0)</f>
        <v>0</v>
      </c>
      <c r="BH100" s="231">
        <f>IF(N100="sníž. přenesená",J100,0)</f>
        <v>0</v>
      </c>
      <c r="BI100" s="231">
        <f>IF(N100="nulová",J100,0)</f>
        <v>0</v>
      </c>
      <c r="BJ100" s="23" t="s">
        <v>78</v>
      </c>
      <c r="BK100" s="231">
        <f>ROUND(I100*H100,2)</f>
        <v>0</v>
      </c>
      <c r="BL100" s="23" t="s">
        <v>133</v>
      </c>
      <c r="BM100" s="23" t="s">
        <v>150</v>
      </c>
    </row>
    <row r="101" spans="2:51" s="11" customFormat="1" ht="13.5">
      <c r="B101" s="232"/>
      <c r="C101" s="233"/>
      <c r="D101" s="234" t="s">
        <v>135</v>
      </c>
      <c r="E101" s="235" t="s">
        <v>23</v>
      </c>
      <c r="F101" s="236" t="s">
        <v>151</v>
      </c>
      <c r="G101" s="233"/>
      <c r="H101" s="237">
        <v>144.5</v>
      </c>
      <c r="I101" s="238"/>
      <c r="J101" s="233"/>
      <c r="K101" s="233"/>
      <c r="L101" s="239"/>
      <c r="M101" s="240"/>
      <c r="N101" s="241"/>
      <c r="O101" s="241"/>
      <c r="P101" s="241"/>
      <c r="Q101" s="241"/>
      <c r="R101" s="241"/>
      <c r="S101" s="241"/>
      <c r="T101" s="242"/>
      <c r="AT101" s="243" t="s">
        <v>135</v>
      </c>
      <c r="AU101" s="243" t="s">
        <v>82</v>
      </c>
      <c r="AV101" s="11" t="s">
        <v>82</v>
      </c>
      <c r="AW101" s="11" t="s">
        <v>36</v>
      </c>
      <c r="AX101" s="11" t="s">
        <v>73</v>
      </c>
      <c r="AY101" s="243" t="s">
        <v>127</v>
      </c>
    </row>
    <row r="102" spans="2:51" s="11" customFormat="1" ht="13.5">
      <c r="B102" s="232"/>
      <c r="C102" s="233"/>
      <c r="D102" s="234" t="s">
        <v>135</v>
      </c>
      <c r="E102" s="235" t="s">
        <v>23</v>
      </c>
      <c r="F102" s="236" t="s">
        <v>152</v>
      </c>
      <c r="G102" s="233"/>
      <c r="H102" s="237">
        <v>55</v>
      </c>
      <c r="I102" s="238"/>
      <c r="J102" s="233"/>
      <c r="K102" s="233"/>
      <c r="L102" s="239"/>
      <c r="M102" s="240"/>
      <c r="N102" s="241"/>
      <c r="O102" s="241"/>
      <c r="P102" s="241"/>
      <c r="Q102" s="241"/>
      <c r="R102" s="241"/>
      <c r="S102" s="241"/>
      <c r="T102" s="242"/>
      <c r="AT102" s="243" t="s">
        <v>135</v>
      </c>
      <c r="AU102" s="243" t="s">
        <v>82</v>
      </c>
      <c r="AV102" s="11" t="s">
        <v>82</v>
      </c>
      <c r="AW102" s="11" t="s">
        <v>36</v>
      </c>
      <c r="AX102" s="11" t="s">
        <v>73</v>
      </c>
      <c r="AY102" s="243" t="s">
        <v>127</v>
      </c>
    </row>
    <row r="103" spans="2:51" s="12" customFormat="1" ht="13.5">
      <c r="B103" s="244"/>
      <c r="C103" s="245"/>
      <c r="D103" s="234" t="s">
        <v>135</v>
      </c>
      <c r="E103" s="246" t="s">
        <v>23</v>
      </c>
      <c r="F103" s="247" t="s">
        <v>137</v>
      </c>
      <c r="G103" s="245"/>
      <c r="H103" s="248">
        <v>199.5</v>
      </c>
      <c r="I103" s="249"/>
      <c r="J103" s="245"/>
      <c r="K103" s="245"/>
      <c r="L103" s="250"/>
      <c r="M103" s="251"/>
      <c r="N103" s="252"/>
      <c r="O103" s="252"/>
      <c r="P103" s="252"/>
      <c r="Q103" s="252"/>
      <c r="R103" s="252"/>
      <c r="S103" s="252"/>
      <c r="T103" s="253"/>
      <c r="AT103" s="254" t="s">
        <v>135</v>
      </c>
      <c r="AU103" s="254" t="s">
        <v>82</v>
      </c>
      <c r="AV103" s="12" t="s">
        <v>133</v>
      </c>
      <c r="AW103" s="12" t="s">
        <v>36</v>
      </c>
      <c r="AX103" s="12" t="s">
        <v>78</v>
      </c>
      <c r="AY103" s="254" t="s">
        <v>127</v>
      </c>
    </row>
    <row r="104" spans="2:65" s="1" customFormat="1" ht="34.2" customHeight="1">
      <c r="B104" s="45"/>
      <c r="C104" s="220" t="s">
        <v>153</v>
      </c>
      <c r="D104" s="220" t="s">
        <v>129</v>
      </c>
      <c r="E104" s="221" t="s">
        <v>154</v>
      </c>
      <c r="F104" s="222" t="s">
        <v>155</v>
      </c>
      <c r="G104" s="223" t="s">
        <v>132</v>
      </c>
      <c r="H104" s="224">
        <v>365</v>
      </c>
      <c r="I104" s="225"/>
      <c r="J104" s="226">
        <f>ROUND(I104*H104,2)</f>
        <v>0</v>
      </c>
      <c r="K104" s="222" t="s">
        <v>140</v>
      </c>
      <c r="L104" s="71"/>
      <c r="M104" s="227" t="s">
        <v>23</v>
      </c>
      <c r="N104" s="228" t="s">
        <v>44</v>
      </c>
      <c r="O104" s="46"/>
      <c r="P104" s="229">
        <f>O104*H104</f>
        <v>0</v>
      </c>
      <c r="Q104" s="229">
        <v>5E-05</v>
      </c>
      <c r="R104" s="229">
        <f>Q104*H104</f>
        <v>0.018250000000000002</v>
      </c>
      <c r="S104" s="229">
        <v>0.128</v>
      </c>
      <c r="T104" s="230">
        <f>S104*H104</f>
        <v>46.72</v>
      </c>
      <c r="AR104" s="23" t="s">
        <v>133</v>
      </c>
      <c r="AT104" s="23" t="s">
        <v>129</v>
      </c>
      <c r="AU104" s="23" t="s">
        <v>82</v>
      </c>
      <c r="AY104" s="23" t="s">
        <v>127</v>
      </c>
      <c r="BE104" s="231">
        <f>IF(N104="základní",J104,0)</f>
        <v>0</v>
      </c>
      <c r="BF104" s="231">
        <f>IF(N104="snížená",J104,0)</f>
        <v>0</v>
      </c>
      <c r="BG104" s="231">
        <f>IF(N104="zákl. přenesená",J104,0)</f>
        <v>0</v>
      </c>
      <c r="BH104" s="231">
        <f>IF(N104="sníž. přenesená",J104,0)</f>
        <v>0</v>
      </c>
      <c r="BI104" s="231">
        <f>IF(N104="nulová",J104,0)</f>
        <v>0</v>
      </c>
      <c r="BJ104" s="23" t="s">
        <v>78</v>
      </c>
      <c r="BK104" s="231">
        <f>ROUND(I104*H104,2)</f>
        <v>0</v>
      </c>
      <c r="BL104" s="23" t="s">
        <v>133</v>
      </c>
      <c r="BM104" s="23" t="s">
        <v>156</v>
      </c>
    </row>
    <row r="105" spans="2:51" s="11" customFormat="1" ht="13.5">
      <c r="B105" s="232"/>
      <c r="C105" s="233"/>
      <c r="D105" s="234" t="s">
        <v>135</v>
      </c>
      <c r="E105" s="235" t="s">
        <v>23</v>
      </c>
      <c r="F105" s="236" t="s">
        <v>157</v>
      </c>
      <c r="G105" s="233"/>
      <c r="H105" s="237">
        <v>365</v>
      </c>
      <c r="I105" s="238"/>
      <c r="J105" s="233"/>
      <c r="K105" s="233"/>
      <c r="L105" s="239"/>
      <c r="M105" s="240"/>
      <c r="N105" s="241"/>
      <c r="O105" s="241"/>
      <c r="P105" s="241"/>
      <c r="Q105" s="241"/>
      <c r="R105" s="241"/>
      <c r="S105" s="241"/>
      <c r="T105" s="242"/>
      <c r="AT105" s="243" t="s">
        <v>135</v>
      </c>
      <c r="AU105" s="243" t="s">
        <v>82</v>
      </c>
      <c r="AV105" s="11" t="s">
        <v>82</v>
      </c>
      <c r="AW105" s="11" t="s">
        <v>36</v>
      </c>
      <c r="AX105" s="11" t="s">
        <v>73</v>
      </c>
      <c r="AY105" s="243" t="s">
        <v>127</v>
      </c>
    </row>
    <row r="106" spans="2:51" s="12" customFormat="1" ht="13.5">
      <c r="B106" s="244"/>
      <c r="C106" s="245"/>
      <c r="D106" s="234" t="s">
        <v>135</v>
      </c>
      <c r="E106" s="246" t="s">
        <v>23</v>
      </c>
      <c r="F106" s="247" t="s">
        <v>137</v>
      </c>
      <c r="G106" s="245"/>
      <c r="H106" s="248">
        <v>365</v>
      </c>
      <c r="I106" s="249"/>
      <c r="J106" s="245"/>
      <c r="K106" s="245"/>
      <c r="L106" s="250"/>
      <c r="M106" s="251"/>
      <c r="N106" s="252"/>
      <c r="O106" s="252"/>
      <c r="P106" s="252"/>
      <c r="Q106" s="252"/>
      <c r="R106" s="252"/>
      <c r="S106" s="252"/>
      <c r="T106" s="253"/>
      <c r="AT106" s="254" t="s">
        <v>135</v>
      </c>
      <c r="AU106" s="254" t="s">
        <v>82</v>
      </c>
      <c r="AV106" s="12" t="s">
        <v>133</v>
      </c>
      <c r="AW106" s="12" t="s">
        <v>36</v>
      </c>
      <c r="AX106" s="12" t="s">
        <v>78</v>
      </c>
      <c r="AY106" s="254" t="s">
        <v>127</v>
      </c>
    </row>
    <row r="107" spans="2:65" s="1" customFormat="1" ht="34.2" customHeight="1">
      <c r="B107" s="45"/>
      <c r="C107" s="220" t="s">
        <v>158</v>
      </c>
      <c r="D107" s="220" t="s">
        <v>129</v>
      </c>
      <c r="E107" s="221" t="s">
        <v>159</v>
      </c>
      <c r="F107" s="222" t="s">
        <v>160</v>
      </c>
      <c r="G107" s="223" t="s">
        <v>161</v>
      </c>
      <c r="H107" s="224">
        <v>31</v>
      </c>
      <c r="I107" s="225"/>
      <c r="J107" s="226">
        <f>ROUND(I107*H107,2)</f>
        <v>0</v>
      </c>
      <c r="K107" s="222" t="s">
        <v>140</v>
      </c>
      <c r="L107" s="71"/>
      <c r="M107" s="227" t="s">
        <v>23</v>
      </c>
      <c r="N107" s="228" t="s">
        <v>44</v>
      </c>
      <c r="O107" s="46"/>
      <c r="P107" s="229">
        <f>O107*H107</f>
        <v>0</v>
      </c>
      <c r="Q107" s="229">
        <v>0</v>
      </c>
      <c r="R107" s="229">
        <f>Q107*H107</f>
        <v>0</v>
      </c>
      <c r="S107" s="229">
        <v>0.205</v>
      </c>
      <c r="T107" s="230">
        <f>S107*H107</f>
        <v>6.3549999999999995</v>
      </c>
      <c r="AR107" s="23" t="s">
        <v>133</v>
      </c>
      <c r="AT107" s="23" t="s">
        <v>129</v>
      </c>
      <c r="AU107" s="23" t="s">
        <v>82</v>
      </c>
      <c r="AY107" s="23" t="s">
        <v>127</v>
      </c>
      <c r="BE107" s="231">
        <f>IF(N107="základní",J107,0)</f>
        <v>0</v>
      </c>
      <c r="BF107" s="231">
        <f>IF(N107="snížená",J107,0)</f>
        <v>0</v>
      </c>
      <c r="BG107" s="231">
        <f>IF(N107="zákl. přenesená",J107,0)</f>
        <v>0</v>
      </c>
      <c r="BH107" s="231">
        <f>IF(N107="sníž. přenesená",J107,0)</f>
        <v>0</v>
      </c>
      <c r="BI107" s="231">
        <f>IF(N107="nulová",J107,0)</f>
        <v>0</v>
      </c>
      <c r="BJ107" s="23" t="s">
        <v>78</v>
      </c>
      <c r="BK107" s="231">
        <f>ROUND(I107*H107,2)</f>
        <v>0</v>
      </c>
      <c r="BL107" s="23" t="s">
        <v>133</v>
      </c>
      <c r="BM107" s="23" t="s">
        <v>162</v>
      </c>
    </row>
    <row r="108" spans="2:51" s="11" customFormat="1" ht="13.5">
      <c r="B108" s="232"/>
      <c r="C108" s="233"/>
      <c r="D108" s="234" t="s">
        <v>135</v>
      </c>
      <c r="E108" s="235" t="s">
        <v>23</v>
      </c>
      <c r="F108" s="236" t="s">
        <v>163</v>
      </c>
      <c r="G108" s="233"/>
      <c r="H108" s="237">
        <v>31</v>
      </c>
      <c r="I108" s="238"/>
      <c r="J108" s="233"/>
      <c r="K108" s="233"/>
      <c r="L108" s="239"/>
      <c r="M108" s="240"/>
      <c r="N108" s="241"/>
      <c r="O108" s="241"/>
      <c r="P108" s="241"/>
      <c r="Q108" s="241"/>
      <c r="R108" s="241"/>
      <c r="S108" s="241"/>
      <c r="T108" s="242"/>
      <c r="AT108" s="243" t="s">
        <v>135</v>
      </c>
      <c r="AU108" s="243" t="s">
        <v>82</v>
      </c>
      <c r="AV108" s="11" t="s">
        <v>82</v>
      </c>
      <c r="AW108" s="11" t="s">
        <v>36</v>
      </c>
      <c r="AX108" s="11" t="s">
        <v>73</v>
      </c>
      <c r="AY108" s="243" t="s">
        <v>127</v>
      </c>
    </row>
    <row r="109" spans="2:51" s="12" customFormat="1" ht="13.5">
      <c r="B109" s="244"/>
      <c r="C109" s="245"/>
      <c r="D109" s="234" t="s">
        <v>135</v>
      </c>
      <c r="E109" s="246" t="s">
        <v>23</v>
      </c>
      <c r="F109" s="247" t="s">
        <v>137</v>
      </c>
      <c r="G109" s="245"/>
      <c r="H109" s="248">
        <v>31</v>
      </c>
      <c r="I109" s="249"/>
      <c r="J109" s="245"/>
      <c r="K109" s="245"/>
      <c r="L109" s="250"/>
      <c r="M109" s="251"/>
      <c r="N109" s="252"/>
      <c r="O109" s="252"/>
      <c r="P109" s="252"/>
      <c r="Q109" s="252"/>
      <c r="R109" s="252"/>
      <c r="S109" s="252"/>
      <c r="T109" s="253"/>
      <c r="AT109" s="254" t="s">
        <v>135</v>
      </c>
      <c r="AU109" s="254" t="s">
        <v>82</v>
      </c>
      <c r="AV109" s="12" t="s">
        <v>133</v>
      </c>
      <c r="AW109" s="12" t="s">
        <v>36</v>
      </c>
      <c r="AX109" s="12" t="s">
        <v>78</v>
      </c>
      <c r="AY109" s="254" t="s">
        <v>127</v>
      </c>
    </row>
    <row r="110" spans="2:65" s="1" customFormat="1" ht="34.2" customHeight="1">
      <c r="B110" s="45"/>
      <c r="C110" s="220" t="s">
        <v>164</v>
      </c>
      <c r="D110" s="220" t="s">
        <v>129</v>
      </c>
      <c r="E110" s="221" t="s">
        <v>165</v>
      </c>
      <c r="F110" s="222" t="s">
        <v>166</v>
      </c>
      <c r="G110" s="223" t="s">
        <v>167</v>
      </c>
      <c r="H110" s="224">
        <v>0.73</v>
      </c>
      <c r="I110" s="225"/>
      <c r="J110" s="226">
        <f>ROUND(I110*H110,2)</f>
        <v>0</v>
      </c>
      <c r="K110" s="222" t="s">
        <v>140</v>
      </c>
      <c r="L110" s="71"/>
      <c r="M110" s="227" t="s">
        <v>23</v>
      </c>
      <c r="N110" s="228" t="s">
        <v>44</v>
      </c>
      <c r="O110" s="46"/>
      <c r="P110" s="229">
        <f>O110*H110</f>
        <v>0</v>
      </c>
      <c r="Q110" s="229">
        <v>0</v>
      </c>
      <c r="R110" s="229">
        <f>Q110*H110</f>
        <v>0</v>
      </c>
      <c r="S110" s="229">
        <v>0</v>
      </c>
      <c r="T110" s="230">
        <f>S110*H110</f>
        <v>0</v>
      </c>
      <c r="AR110" s="23" t="s">
        <v>133</v>
      </c>
      <c r="AT110" s="23" t="s">
        <v>129</v>
      </c>
      <c r="AU110" s="23" t="s">
        <v>82</v>
      </c>
      <c r="AY110" s="23" t="s">
        <v>127</v>
      </c>
      <c r="BE110" s="231">
        <f>IF(N110="základní",J110,0)</f>
        <v>0</v>
      </c>
      <c r="BF110" s="231">
        <f>IF(N110="snížená",J110,0)</f>
        <v>0</v>
      </c>
      <c r="BG110" s="231">
        <f>IF(N110="zákl. přenesená",J110,0)</f>
        <v>0</v>
      </c>
      <c r="BH110" s="231">
        <f>IF(N110="sníž. přenesená",J110,0)</f>
        <v>0</v>
      </c>
      <c r="BI110" s="231">
        <f>IF(N110="nulová",J110,0)</f>
        <v>0</v>
      </c>
      <c r="BJ110" s="23" t="s">
        <v>78</v>
      </c>
      <c r="BK110" s="231">
        <f>ROUND(I110*H110,2)</f>
        <v>0</v>
      </c>
      <c r="BL110" s="23" t="s">
        <v>133</v>
      </c>
      <c r="BM110" s="23" t="s">
        <v>168</v>
      </c>
    </row>
    <row r="111" spans="2:51" s="11" customFormat="1" ht="13.5">
      <c r="B111" s="232"/>
      <c r="C111" s="233"/>
      <c r="D111" s="234" t="s">
        <v>135</v>
      </c>
      <c r="E111" s="235" t="s">
        <v>23</v>
      </c>
      <c r="F111" s="236" t="s">
        <v>169</v>
      </c>
      <c r="G111" s="233"/>
      <c r="H111" s="237">
        <v>0.725</v>
      </c>
      <c r="I111" s="238"/>
      <c r="J111" s="233"/>
      <c r="K111" s="233"/>
      <c r="L111" s="239"/>
      <c r="M111" s="240"/>
      <c r="N111" s="241"/>
      <c r="O111" s="241"/>
      <c r="P111" s="241"/>
      <c r="Q111" s="241"/>
      <c r="R111" s="241"/>
      <c r="S111" s="241"/>
      <c r="T111" s="242"/>
      <c r="AT111" s="243" t="s">
        <v>135</v>
      </c>
      <c r="AU111" s="243" t="s">
        <v>82</v>
      </c>
      <c r="AV111" s="11" t="s">
        <v>82</v>
      </c>
      <c r="AW111" s="11" t="s">
        <v>36</v>
      </c>
      <c r="AX111" s="11" t="s">
        <v>73</v>
      </c>
      <c r="AY111" s="243" t="s">
        <v>127</v>
      </c>
    </row>
    <row r="112" spans="2:51" s="12" customFormat="1" ht="13.5">
      <c r="B112" s="244"/>
      <c r="C112" s="245"/>
      <c r="D112" s="234" t="s">
        <v>135</v>
      </c>
      <c r="E112" s="246" t="s">
        <v>23</v>
      </c>
      <c r="F112" s="247" t="s">
        <v>137</v>
      </c>
      <c r="G112" s="245"/>
      <c r="H112" s="248">
        <v>0.725</v>
      </c>
      <c r="I112" s="249"/>
      <c r="J112" s="245"/>
      <c r="K112" s="245"/>
      <c r="L112" s="250"/>
      <c r="M112" s="251"/>
      <c r="N112" s="252"/>
      <c r="O112" s="252"/>
      <c r="P112" s="252"/>
      <c r="Q112" s="252"/>
      <c r="R112" s="252"/>
      <c r="S112" s="252"/>
      <c r="T112" s="253"/>
      <c r="AT112" s="254" t="s">
        <v>135</v>
      </c>
      <c r="AU112" s="254" t="s">
        <v>82</v>
      </c>
      <c r="AV112" s="12" t="s">
        <v>133</v>
      </c>
      <c r="AW112" s="12" t="s">
        <v>36</v>
      </c>
      <c r="AX112" s="12" t="s">
        <v>73</v>
      </c>
      <c r="AY112" s="254" t="s">
        <v>127</v>
      </c>
    </row>
    <row r="113" spans="2:51" s="11" customFormat="1" ht="13.5">
      <c r="B113" s="232"/>
      <c r="C113" s="233"/>
      <c r="D113" s="234" t="s">
        <v>135</v>
      </c>
      <c r="E113" s="235" t="s">
        <v>23</v>
      </c>
      <c r="F113" s="236" t="s">
        <v>170</v>
      </c>
      <c r="G113" s="233"/>
      <c r="H113" s="237">
        <v>0.73</v>
      </c>
      <c r="I113" s="238"/>
      <c r="J113" s="233"/>
      <c r="K113" s="233"/>
      <c r="L113" s="239"/>
      <c r="M113" s="240"/>
      <c r="N113" s="241"/>
      <c r="O113" s="241"/>
      <c r="P113" s="241"/>
      <c r="Q113" s="241"/>
      <c r="R113" s="241"/>
      <c r="S113" s="241"/>
      <c r="T113" s="242"/>
      <c r="AT113" s="243" t="s">
        <v>135</v>
      </c>
      <c r="AU113" s="243" t="s">
        <v>82</v>
      </c>
      <c r="AV113" s="11" t="s">
        <v>82</v>
      </c>
      <c r="AW113" s="11" t="s">
        <v>36</v>
      </c>
      <c r="AX113" s="11" t="s">
        <v>78</v>
      </c>
      <c r="AY113" s="243" t="s">
        <v>127</v>
      </c>
    </row>
    <row r="114" spans="2:65" s="1" customFormat="1" ht="45.6" customHeight="1">
      <c r="B114" s="45"/>
      <c r="C114" s="220" t="s">
        <v>171</v>
      </c>
      <c r="D114" s="220" t="s">
        <v>129</v>
      </c>
      <c r="E114" s="221" t="s">
        <v>172</v>
      </c>
      <c r="F114" s="222" t="s">
        <v>173</v>
      </c>
      <c r="G114" s="223" t="s">
        <v>167</v>
      </c>
      <c r="H114" s="224">
        <v>11.99</v>
      </c>
      <c r="I114" s="225"/>
      <c r="J114" s="226">
        <f>ROUND(I114*H114,2)</f>
        <v>0</v>
      </c>
      <c r="K114" s="222" t="s">
        <v>140</v>
      </c>
      <c r="L114" s="71"/>
      <c r="M114" s="227" t="s">
        <v>23</v>
      </c>
      <c r="N114" s="228" t="s">
        <v>44</v>
      </c>
      <c r="O114" s="46"/>
      <c r="P114" s="229">
        <f>O114*H114</f>
        <v>0</v>
      </c>
      <c r="Q114" s="229">
        <v>0</v>
      </c>
      <c r="R114" s="229">
        <f>Q114*H114</f>
        <v>0</v>
      </c>
      <c r="S114" s="229">
        <v>0</v>
      </c>
      <c r="T114" s="230">
        <f>S114*H114</f>
        <v>0</v>
      </c>
      <c r="AR114" s="23" t="s">
        <v>133</v>
      </c>
      <c r="AT114" s="23" t="s">
        <v>129</v>
      </c>
      <c r="AU114" s="23" t="s">
        <v>82</v>
      </c>
      <c r="AY114" s="23" t="s">
        <v>127</v>
      </c>
      <c r="BE114" s="231">
        <f>IF(N114="základní",J114,0)</f>
        <v>0</v>
      </c>
      <c r="BF114" s="231">
        <f>IF(N114="snížená",J114,0)</f>
        <v>0</v>
      </c>
      <c r="BG114" s="231">
        <f>IF(N114="zákl. přenesená",J114,0)</f>
        <v>0</v>
      </c>
      <c r="BH114" s="231">
        <f>IF(N114="sníž. přenesená",J114,0)</f>
        <v>0</v>
      </c>
      <c r="BI114" s="231">
        <f>IF(N114="nulová",J114,0)</f>
        <v>0</v>
      </c>
      <c r="BJ114" s="23" t="s">
        <v>78</v>
      </c>
      <c r="BK114" s="231">
        <f>ROUND(I114*H114,2)</f>
        <v>0</v>
      </c>
      <c r="BL114" s="23" t="s">
        <v>133</v>
      </c>
      <c r="BM114" s="23" t="s">
        <v>174</v>
      </c>
    </row>
    <row r="115" spans="2:51" s="11" customFormat="1" ht="13.5">
      <c r="B115" s="232"/>
      <c r="C115" s="233"/>
      <c r="D115" s="234" t="s">
        <v>135</v>
      </c>
      <c r="E115" s="235" t="s">
        <v>23</v>
      </c>
      <c r="F115" s="236" t="s">
        <v>175</v>
      </c>
      <c r="G115" s="233"/>
      <c r="H115" s="237">
        <v>11.99</v>
      </c>
      <c r="I115" s="238"/>
      <c r="J115" s="233"/>
      <c r="K115" s="233"/>
      <c r="L115" s="239"/>
      <c r="M115" s="240"/>
      <c r="N115" s="241"/>
      <c r="O115" s="241"/>
      <c r="P115" s="241"/>
      <c r="Q115" s="241"/>
      <c r="R115" s="241"/>
      <c r="S115" s="241"/>
      <c r="T115" s="242"/>
      <c r="AT115" s="243" t="s">
        <v>135</v>
      </c>
      <c r="AU115" s="243" t="s">
        <v>82</v>
      </c>
      <c r="AV115" s="11" t="s">
        <v>82</v>
      </c>
      <c r="AW115" s="11" t="s">
        <v>36</v>
      </c>
      <c r="AX115" s="11" t="s">
        <v>73</v>
      </c>
      <c r="AY115" s="243" t="s">
        <v>127</v>
      </c>
    </row>
    <row r="116" spans="2:51" s="12" customFormat="1" ht="13.5">
      <c r="B116" s="244"/>
      <c r="C116" s="245"/>
      <c r="D116" s="234" t="s">
        <v>135</v>
      </c>
      <c r="E116" s="246" t="s">
        <v>23</v>
      </c>
      <c r="F116" s="247" t="s">
        <v>137</v>
      </c>
      <c r="G116" s="245"/>
      <c r="H116" s="248">
        <v>11.99</v>
      </c>
      <c r="I116" s="249"/>
      <c r="J116" s="245"/>
      <c r="K116" s="245"/>
      <c r="L116" s="250"/>
      <c r="M116" s="251"/>
      <c r="N116" s="252"/>
      <c r="O116" s="252"/>
      <c r="P116" s="252"/>
      <c r="Q116" s="252"/>
      <c r="R116" s="252"/>
      <c r="S116" s="252"/>
      <c r="T116" s="253"/>
      <c r="AT116" s="254" t="s">
        <v>135</v>
      </c>
      <c r="AU116" s="254" t="s">
        <v>82</v>
      </c>
      <c r="AV116" s="12" t="s">
        <v>133</v>
      </c>
      <c r="AW116" s="12" t="s">
        <v>36</v>
      </c>
      <c r="AX116" s="12" t="s">
        <v>78</v>
      </c>
      <c r="AY116" s="254" t="s">
        <v>127</v>
      </c>
    </row>
    <row r="117" spans="2:65" s="1" customFormat="1" ht="34.2" customHeight="1">
      <c r="B117" s="45"/>
      <c r="C117" s="220" t="s">
        <v>176</v>
      </c>
      <c r="D117" s="220" t="s">
        <v>129</v>
      </c>
      <c r="E117" s="221" t="s">
        <v>177</v>
      </c>
      <c r="F117" s="222" t="s">
        <v>178</v>
      </c>
      <c r="G117" s="223" t="s">
        <v>167</v>
      </c>
      <c r="H117" s="224">
        <v>3</v>
      </c>
      <c r="I117" s="225"/>
      <c r="J117" s="226">
        <f>ROUND(I117*H117,2)</f>
        <v>0</v>
      </c>
      <c r="K117" s="222" t="s">
        <v>23</v>
      </c>
      <c r="L117" s="71"/>
      <c r="M117" s="227" t="s">
        <v>23</v>
      </c>
      <c r="N117" s="228" t="s">
        <v>44</v>
      </c>
      <c r="O117" s="46"/>
      <c r="P117" s="229">
        <f>O117*H117</f>
        <v>0</v>
      </c>
      <c r="Q117" s="229">
        <v>0</v>
      </c>
      <c r="R117" s="229">
        <f>Q117*H117</f>
        <v>0</v>
      </c>
      <c r="S117" s="229">
        <v>0</v>
      </c>
      <c r="T117" s="230">
        <f>S117*H117</f>
        <v>0</v>
      </c>
      <c r="AR117" s="23" t="s">
        <v>133</v>
      </c>
      <c r="AT117" s="23" t="s">
        <v>129</v>
      </c>
      <c r="AU117" s="23" t="s">
        <v>82</v>
      </c>
      <c r="AY117" s="23" t="s">
        <v>127</v>
      </c>
      <c r="BE117" s="231">
        <f>IF(N117="základní",J117,0)</f>
        <v>0</v>
      </c>
      <c r="BF117" s="231">
        <f>IF(N117="snížená",J117,0)</f>
        <v>0</v>
      </c>
      <c r="BG117" s="231">
        <f>IF(N117="zákl. přenesená",J117,0)</f>
        <v>0</v>
      </c>
      <c r="BH117" s="231">
        <f>IF(N117="sníž. přenesená",J117,0)</f>
        <v>0</v>
      </c>
      <c r="BI117" s="231">
        <f>IF(N117="nulová",J117,0)</f>
        <v>0</v>
      </c>
      <c r="BJ117" s="23" t="s">
        <v>78</v>
      </c>
      <c r="BK117" s="231">
        <f>ROUND(I117*H117,2)</f>
        <v>0</v>
      </c>
      <c r="BL117" s="23" t="s">
        <v>133</v>
      </c>
      <c r="BM117" s="23" t="s">
        <v>179</v>
      </c>
    </row>
    <row r="118" spans="2:51" s="11" customFormat="1" ht="13.5">
      <c r="B118" s="232"/>
      <c r="C118" s="233"/>
      <c r="D118" s="234" t="s">
        <v>135</v>
      </c>
      <c r="E118" s="235" t="s">
        <v>23</v>
      </c>
      <c r="F118" s="236" t="s">
        <v>180</v>
      </c>
      <c r="G118" s="233"/>
      <c r="H118" s="237">
        <v>3</v>
      </c>
      <c r="I118" s="238"/>
      <c r="J118" s="233"/>
      <c r="K118" s="233"/>
      <c r="L118" s="239"/>
      <c r="M118" s="240"/>
      <c r="N118" s="241"/>
      <c r="O118" s="241"/>
      <c r="P118" s="241"/>
      <c r="Q118" s="241"/>
      <c r="R118" s="241"/>
      <c r="S118" s="241"/>
      <c r="T118" s="242"/>
      <c r="AT118" s="243" t="s">
        <v>135</v>
      </c>
      <c r="AU118" s="243" t="s">
        <v>82</v>
      </c>
      <c r="AV118" s="11" t="s">
        <v>82</v>
      </c>
      <c r="AW118" s="11" t="s">
        <v>36</v>
      </c>
      <c r="AX118" s="11" t="s">
        <v>73</v>
      </c>
      <c r="AY118" s="243" t="s">
        <v>127</v>
      </c>
    </row>
    <row r="119" spans="2:51" s="12" customFormat="1" ht="13.5">
      <c r="B119" s="244"/>
      <c r="C119" s="245"/>
      <c r="D119" s="234" t="s">
        <v>135</v>
      </c>
      <c r="E119" s="246" t="s">
        <v>23</v>
      </c>
      <c r="F119" s="247" t="s">
        <v>137</v>
      </c>
      <c r="G119" s="245"/>
      <c r="H119" s="248">
        <v>3</v>
      </c>
      <c r="I119" s="249"/>
      <c r="J119" s="245"/>
      <c r="K119" s="245"/>
      <c r="L119" s="250"/>
      <c r="M119" s="251"/>
      <c r="N119" s="252"/>
      <c r="O119" s="252"/>
      <c r="P119" s="252"/>
      <c r="Q119" s="252"/>
      <c r="R119" s="252"/>
      <c r="S119" s="252"/>
      <c r="T119" s="253"/>
      <c r="AT119" s="254" t="s">
        <v>135</v>
      </c>
      <c r="AU119" s="254" t="s">
        <v>82</v>
      </c>
      <c r="AV119" s="12" t="s">
        <v>133</v>
      </c>
      <c r="AW119" s="12" t="s">
        <v>36</v>
      </c>
      <c r="AX119" s="12" t="s">
        <v>78</v>
      </c>
      <c r="AY119" s="254" t="s">
        <v>127</v>
      </c>
    </row>
    <row r="120" spans="2:65" s="1" customFormat="1" ht="45.6" customHeight="1">
      <c r="B120" s="45"/>
      <c r="C120" s="220" t="s">
        <v>181</v>
      </c>
      <c r="D120" s="220" t="s">
        <v>129</v>
      </c>
      <c r="E120" s="221" t="s">
        <v>182</v>
      </c>
      <c r="F120" s="222" t="s">
        <v>183</v>
      </c>
      <c r="G120" s="223" t="s">
        <v>167</v>
      </c>
      <c r="H120" s="224">
        <v>6.3</v>
      </c>
      <c r="I120" s="225"/>
      <c r="J120" s="226">
        <f>ROUND(I120*H120,2)</f>
        <v>0</v>
      </c>
      <c r="K120" s="222" t="s">
        <v>140</v>
      </c>
      <c r="L120" s="71"/>
      <c r="M120" s="227" t="s">
        <v>23</v>
      </c>
      <c r="N120" s="228" t="s">
        <v>44</v>
      </c>
      <c r="O120" s="46"/>
      <c r="P120" s="229">
        <f>O120*H120</f>
        <v>0</v>
      </c>
      <c r="Q120" s="229">
        <v>0</v>
      </c>
      <c r="R120" s="229">
        <f>Q120*H120</f>
        <v>0</v>
      </c>
      <c r="S120" s="229">
        <v>0</v>
      </c>
      <c r="T120" s="230">
        <f>S120*H120</f>
        <v>0</v>
      </c>
      <c r="AR120" s="23" t="s">
        <v>133</v>
      </c>
      <c r="AT120" s="23" t="s">
        <v>129</v>
      </c>
      <c r="AU120" s="23" t="s">
        <v>82</v>
      </c>
      <c r="AY120" s="23" t="s">
        <v>127</v>
      </c>
      <c r="BE120" s="231">
        <f>IF(N120="základní",J120,0)</f>
        <v>0</v>
      </c>
      <c r="BF120" s="231">
        <f>IF(N120="snížená",J120,0)</f>
        <v>0</v>
      </c>
      <c r="BG120" s="231">
        <f>IF(N120="zákl. přenesená",J120,0)</f>
        <v>0</v>
      </c>
      <c r="BH120" s="231">
        <f>IF(N120="sníž. přenesená",J120,0)</f>
        <v>0</v>
      </c>
      <c r="BI120" s="231">
        <f>IF(N120="nulová",J120,0)</f>
        <v>0</v>
      </c>
      <c r="BJ120" s="23" t="s">
        <v>78</v>
      </c>
      <c r="BK120" s="231">
        <f>ROUND(I120*H120,2)</f>
        <v>0</v>
      </c>
      <c r="BL120" s="23" t="s">
        <v>133</v>
      </c>
      <c r="BM120" s="23" t="s">
        <v>184</v>
      </c>
    </row>
    <row r="121" spans="2:51" s="11" customFormat="1" ht="13.5">
      <c r="B121" s="232"/>
      <c r="C121" s="233"/>
      <c r="D121" s="234" t="s">
        <v>135</v>
      </c>
      <c r="E121" s="235" t="s">
        <v>23</v>
      </c>
      <c r="F121" s="236" t="s">
        <v>185</v>
      </c>
      <c r="G121" s="233"/>
      <c r="H121" s="237">
        <v>6.3</v>
      </c>
      <c r="I121" s="238"/>
      <c r="J121" s="233"/>
      <c r="K121" s="233"/>
      <c r="L121" s="239"/>
      <c r="M121" s="240"/>
      <c r="N121" s="241"/>
      <c r="O121" s="241"/>
      <c r="P121" s="241"/>
      <c r="Q121" s="241"/>
      <c r="R121" s="241"/>
      <c r="S121" s="241"/>
      <c r="T121" s="242"/>
      <c r="AT121" s="243" t="s">
        <v>135</v>
      </c>
      <c r="AU121" s="243" t="s">
        <v>82</v>
      </c>
      <c r="AV121" s="11" t="s">
        <v>82</v>
      </c>
      <c r="AW121" s="11" t="s">
        <v>36</v>
      </c>
      <c r="AX121" s="11" t="s">
        <v>78</v>
      </c>
      <c r="AY121" s="243" t="s">
        <v>127</v>
      </c>
    </row>
    <row r="122" spans="2:65" s="1" customFormat="1" ht="34.2" customHeight="1">
      <c r="B122" s="45"/>
      <c r="C122" s="220" t="s">
        <v>186</v>
      </c>
      <c r="D122" s="220" t="s">
        <v>129</v>
      </c>
      <c r="E122" s="221" t="s">
        <v>187</v>
      </c>
      <c r="F122" s="222" t="s">
        <v>188</v>
      </c>
      <c r="G122" s="223" t="s">
        <v>167</v>
      </c>
      <c r="H122" s="224">
        <v>20.03</v>
      </c>
      <c r="I122" s="225"/>
      <c r="J122" s="226">
        <f>ROUND(I122*H122,2)</f>
        <v>0</v>
      </c>
      <c r="K122" s="222" t="s">
        <v>140</v>
      </c>
      <c r="L122" s="71"/>
      <c r="M122" s="227" t="s">
        <v>23</v>
      </c>
      <c r="N122" s="228" t="s">
        <v>44</v>
      </c>
      <c r="O122" s="46"/>
      <c r="P122" s="229">
        <f>O122*H122</f>
        <v>0</v>
      </c>
      <c r="Q122" s="229">
        <v>0</v>
      </c>
      <c r="R122" s="229">
        <f>Q122*H122</f>
        <v>0</v>
      </c>
      <c r="S122" s="229">
        <v>0</v>
      </c>
      <c r="T122" s="230">
        <f>S122*H122</f>
        <v>0</v>
      </c>
      <c r="AR122" s="23" t="s">
        <v>133</v>
      </c>
      <c r="AT122" s="23" t="s">
        <v>129</v>
      </c>
      <c r="AU122" s="23" t="s">
        <v>82</v>
      </c>
      <c r="AY122" s="23" t="s">
        <v>127</v>
      </c>
      <c r="BE122" s="231">
        <f>IF(N122="základní",J122,0)</f>
        <v>0</v>
      </c>
      <c r="BF122" s="231">
        <f>IF(N122="snížená",J122,0)</f>
        <v>0</v>
      </c>
      <c r="BG122" s="231">
        <f>IF(N122="zákl. přenesená",J122,0)</f>
        <v>0</v>
      </c>
      <c r="BH122" s="231">
        <f>IF(N122="sníž. přenesená",J122,0)</f>
        <v>0</v>
      </c>
      <c r="BI122" s="231">
        <f>IF(N122="nulová",J122,0)</f>
        <v>0</v>
      </c>
      <c r="BJ122" s="23" t="s">
        <v>78</v>
      </c>
      <c r="BK122" s="231">
        <f>ROUND(I122*H122,2)</f>
        <v>0</v>
      </c>
      <c r="BL122" s="23" t="s">
        <v>133</v>
      </c>
      <c r="BM122" s="23" t="s">
        <v>189</v>
      </c>
    </row>
    <row r="123" spans="2:51" s="11" customFormat="1" ht="13.5">
      <c r="B123" s="232"/>
      <c r="C123" s="233"/>
      <c r="D123" s="234" t="s">
        <v>135</v>
      </c>
      <c r="E123" s="235" t="s">
        <v>23</v>
      </c>
      <c r="F123" s="236" t="s">
        <v>190</v>
      </c>
      <c r="G123" s="233"/>
      <c r="H123" s="237">
        <v>1.125</v>
      </c>
      <c r="I123" s="238"/>
      <c r="J123" s="233"/>
      <c r="K123" s="233"/>
      <c r="L123" s="239"/>
      <c r="M123" s="240"/>
      <c r="N123" s="241"/>
      <c r="O123" s="241"/>
      <c r="P123" s="241"/>
      <c r="Q123" s="241"/>
      <c r="R123" s="241"/>
      <c r="S123" s="241"/>
      <c r="T123" s="242"/>
      <c r="AT123" s="243" t="s">
        <v>135</v>
      </c>
      <c r="AU123" s="243" t="s">
        <v>82</v>
      </c>
      <c r="AV123" s="11" t="s">
        <v>82</v>
      </c>
      <c r="AW123" s="11" t="s">
        <v>36</v>
      </c>
      <c r="AX123" s="11" t="s">
        <v>73</v>
      </c>
      <c r="AY123" s="243" t="s">
        <v>127</v>
      </c>
    </row>
    <row r="124" spans="2:51" s="11" customFormat="1" ht="13.5">
      <c r="B124" s="232"/>
      <c r="C124" s="233"/>
      <c r="D124" s="234" t="s">
        <v>135</v>
      </c>
      <c r="E124" s="235" t="s">
        <v>23</v>
      </c>
      <c r="F124" s="236" t="s">
        <v>191</v>
      </c>
      <c r="G124" s="233"/>
      <c r="H124" s="237">
        <v>2.1</v>
      </c>
      <c r="I124" s="238"/>
      <c r="J124" s="233"/>
      <c r="K124" s="233"/>
      <c r="L124" s="239"/>
      <c r="M124" s="240"/>
      <c r="N124" s="241"/>
      <c r="O124" s="241"/>
      <c r="P124" s="241"/>
      <c r="Q124" s="241"/>
      <c r="R124" s="241"/>
      <c r="S124" s="241"/>
      <c r="T124" s="242"/>
      <c r="AT124" s="243" t="s">
        <v>135</v>
      </c>
      <c r="AU124" s="243" t="s">
        <v>82</v>
      </c>
      <c r="AV124" s="11" t="s">
        <v>82</v>
      </c>
      <c r="AW124" s="11" t="s">
        <v>36</v>
      </c>
      <c r="AX124" s="11" t="s">
        <v>73</v>
      </c>
      <c r="AY124" s="243" t="s">
        <v>127</v>
      </c>
    </row>
    <row r="125" spans="2:51" s="11" customFormat="1" ht="13.5">
      <c r="B125" s="232"/>
      <c r="C125" s="233"/>
      <c r="D125" s="234" t="s">
        <v>135</v>
      </c>
      <c r="E125" s="235" t="s">
        <v>23</v>
      </c>
      <c r="F125" s="236" t="s">
        <v>192</v>
      </c>
      <c r="G125" s="233"/>
      <c r="H125" s="237">
        <v>16.8</v>
      </c>
      <c r="I125" s="238"/>
      <c r="J125" s="233"/>
      <c r="K125" s="233"/>
      <c r="L125" s="239"/>
      <c r="M125" s="240"/>
      <c r="N125" s="241"/>
      <c r="O125" s="241"/>
      <c r="P125" s="241"/>
      <c r="Q125" s="241"/>
      <c r="R125" s="241"/>
      <c r="S125" s="241"/>
      <c r="T125" s="242"/>
      <c r="AT125" s="243" t="s">
        <v>135</v>
      </c>
      <c r="AU125" s="243" t="s">
        <v>82</v>
      </c>
      <c r="AV125" s="11" t="s">
        <v>82</v>
      </c>
      <c r="AW125" s="11" t="s">
        <v>36</v>
      </c>
      <c r="AX125" s="11" t="s">
        <v>73</v>
      </c>
      <c r="AY125" s="243" t="s">
        <v>127</v>
      </c>
    </row>
    <row r="126" spans="2:51" s="13" customFormat="1" ht="13.5">
      <c r="B126" s="255"/>
      <c r="C126" s="256"/>
      <c r="D126" s="234" t="s">
        <v>135</v>
      </c>
      <c r="E126" s="257" t="s">
        <v>23</v>
      </c>
      <c r="F126" s="258" t="s">
        <v>193</v>
      </c>
      <c r="G126" s="256"/>
      <c r="H126" s="259">
        <v>20.025</v>
      </c>
      <c r="I126" s="260"/>
      <c r="J126" s="256"/>
      <c r="K126" s="256"/>
      <c r="L126" s="261"/>
      <c r="M126" s="262"/>
      <c r="N126" s="263"/>
      <c r="O126" s="263"/>
      <c r="P126" s="263"/>
      <c r="Q126" s="263"/>
      <c r="R126" s="263"/>
      <c r="S126" s="263"/>
      <c r="T126" s="264"/>
      <c r="AT126" s="265" t="s">
        <v>135</v>
      </c>
      <c r="AU126" s="265" t="s">
        <v>82</v>
      </c>
      <c r="AV126" s="13" t="s">
        <v>143</v>
      </c>
      <c r="AW126" s="13" t="s">
        <v>36</v>
      </c>
      <c r="AX126" s="13" t="s">
        <v>73</v>
      </c>
      <c r="AY126" s="265" t="s">
        <v>127</v>
      </c>
    </row>
    <row r="127" spans="2:51" s="12" customFormat="1" ht="13.5">
      <c r="B127" s="244"/>
      <c r="C127" s="245"/>
      <c r="D127" s="234" t="s">
        <v>135</v>
      </c>
      <c r="E127" s="246" t="s">
        <v>23</v>
      </c>
      <c r="F127" s="247" t="s">
        <v>137</v>
      </c>
      <c r="G127" s="245"/>
      <c r="H127" s="248">
        <v>20.025</v>
      </c>
      <c r="I127" s="249"/>
      <c r="J127" s="245"/>
      <c r="K127" s="245"/>
      <c r="L127" s="250"/>
      <c r="M127" s="251"/>
      <c r="N127" s="252"/>
      <c r="O127" s="252"/>
      <c r="P127" s="252"/>
      <c r="Q127" s="252"/>
      <c r="R127" s="252"/>
      <c r="S127" s="252"/>
      <c r="T127" s="253"/>
      <c r="AT127" s="254" t="s">
        <v>135</v>
      </c>
      <c r="AU127" s="254" t="s">
        <v>82</v>
      </c>
      <c r="AV127" s="12" t="s">
        <v>133</v>
      </c>
      <c r="AW127" s="12" t="s">
        <v>36</v>
      </c>
      <c r="AX127" s="12" t="s">
        <v>73</v>
      </c>
      <c r="AY127" s="254" t="s">
        <v>127</v>
      </c>
    </row>
    <row r="128" spans="2:51" s="11" customFormat="1" ht="13.5">
      <c r="B128" s="232"/>
      <c r="C128" s="233"/>
      <c r="D128" s="234" t="s">
        <v>135</v>
      </c>
      <c r="E128" s="235" t="s">
        <v>23</v>
      </c>
      <c r="F128" s="236" t="s">
        <v>194</v>
      </c>
      <c r="G128" s="233"/>
      <c r="H128" s="237">
        <v>20.03</v>
      </c>
      <c r="I128" s="238"/>
      <c r="J128" s="233"/>
      <c r="K128" s="233"/>
      <c r="L128" s="239"/>
      <c r="M128" s="240"/>
      <c r="N128" s="241"/>
      <c r="O128" s="241"/>
      <c r="P128" s="241"/>
      <c r="Q128" s="241"/>
      <c r="R128" s="241"/>
      <c r="S128" s="241"/>
      <c r="T128" s="242"/>
      <c r="AT128" s="243" t="s">
        <v>135</v>
      </c>
      <c r="AU128" s="243" t="s">
        <v>82</v>
      </c>
      <c r="AV128" s="11" t="s">
        <v>82</v>
      </c>
      <c r="AW128" s="11" t="s">
        <v>36</v>
      </c>
      <c r="AX128" s="11" t="s">
        <v>78</v>
      </c>
      <c r="AY128" s="243" t="s">
        <v>127</v>
      </c>
    </row>
    <row r="129" spans="2:65" s="1" customFormat="1" ht="34.2" customHeight="1">
      <c r="B129" s="45"/>
      <c r="C129" s="220" t="s">
        <v>195</v>
      </c>
      <c r="D129" s="220" t="s">
        <v>129</v>
      </c>
      <c r="E129" s="221" t="s">
        <v>196</v>
      </c>
      <c r="F129" s="222" t="s">
        <v>197</v>
      </c>
      <c r="G129" s="223" t="s">
        <v>167</v>
      </c>
      <c r="H129" s="224">
        <v>21.8</v>
      </c>
      <c r="I129" s="225"/>
      <c r="J129" s="226">
        <f>ROUND(I129*H129,2)</f>
        <v>0</v>
      </c>
      <c r="K129" s="222" t="s">
        <v>140</v>
      </c>
      <c r="L129" s="71"/>
      <c r="M129" s="227" t="s">
        <v>23</v>
      </c>
      <c r="N129" s="228" t="s">
        <v>44</v>
      </c>
      <c r="O129" s="46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AR129" s="23" t="s">
        <v>133</v>
      </c>
      <c r="AT129" s="23" t="s">
        <v>129</v>
      </c>
      <c r="AU129" s="23" t="s">
        <v>82</v>
      </c>
      <c r="AY129" s="23" t="s">
        <v>127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23" t="s">
        <v>78</v>
      </c>
      <c r="BK129" s="231">
        <f>ROUND(I129*H129,2)</f>
        <v>0</v>
      </c>
      <c r="BL129" s="23" t="s">
        <v>133</v>
      </c>
      <c r="BM129" s="23" t="s">
        <v>198</v>
      </c>
    </row>
    <row r="130" spans="2:51" s="11" customFormat="1" ht="13.5">
      <c r="B130" s="232"/>
      <c r="C130" s="233"/>
      <c r="D130" s="234" t="s">
        <v>135</v>
      </c>
      <c r="E130" s="235" t="s">
        <v>23</v>
      </c>
      <c r="F130" s="236" t="s">
        <v>199</v>
      </c>
      <c r="G130" s="233"/>
      <c r="H130" s="237">
        <v>21.8</v>
      </c>
      <c r="I130" s="238"/>
      <c r="J130" s="233"/>
      <c r="K130" s="233"/>
      <c r="L130" s="239"/>
      <c r="M130" s="240"/>
      <c r="N130" s="241"/>
      <c r="O130" s="241"/>
      <c r="P130" s="241"/>
      <c r="Q130" s="241"/>
      <c r="R130" s="241"/>
      <c r="S130" s="241"/>
      <c r="T130" s="242"/>
      <c r="AT130" s="243" t="s">
        <v>135</v>
      </c>
      <c r="AU130" s="243" t="s">
        <v>82</v>
      </c>
      <c r="AV130" s="11" t="s">
        <v>82</v>
      </c>
      <c r="AW130" s="11" t="s">
        <v>36</v>
      </c>
      <c r="AX130" s="11" t="s">
        <v>73</v>
      </c>
      <c r="AY130" s="243" t="s">
        <v>127</v>
      </c>
    </row>
    <row r="131" spans="2:51" s="12" customFormat="1" ht="13.5">
      <c r="B131" s="244"/>
      <c r="C131" s="245"/>
      <c r="D131" s="234" t="s">
        <v>135</v>
      </c>
      <c r="E131" s="246" t="s">
        <v>23</v>
      </c>
      <c r="F131" s="247" t="s">
        <v>137</v>
      </c>
      <c r="G131" s="245"/>
      <c r="H131" s="248">
        <v>21.8</v>
      </c>
      <c r="I131" s="249"/>
      <c r="J131" s="245"/>
      <c r="K131" s="245"/>
      <c r="L131" s="250"/>
      <c r="M131" s="251"/>
      <c r="N131" s="252"/>
      <c r="O131" s="252"/>
      <c r="P131" s="252"/>
      <c r="Q131" s="252"/>
      <c r="R131" s="252"/>
      <c r="S131" s="252"/>
      <c r="T131" s="253"/>
      <c r="AT131" s="254" t="s">
        <v>135</v>
      </c>
      <c r="AU131" s="254" t="s">
        <v>82</v>
      </c>
      <c r="AV131" s="12" t="s">
        <v>133</v>
      </c>
      <c r="AW131" s="12" t="s">
        <v>36</v>
      </c>
      <c r="AX131" s="12" t="s">
        <v>78</v>
      </c>
      <c r="AY131" s="254" t="s">
        <v>127</v>
      </c>
    </row>
    <row r="132" spans="2:65" s="1" customFormat="1" ht="34.2" customHeight="1">
      <c r="B132" s="45"/>
      <c r="C132" s="220" t="s">
        <v>200</v>
      </c>
      <c r="D132" s="220" t="s">
        <v>129</v>
      </c>
      <c r="E132" s="221" t="s">
        <v>201</v>
      </c>
      <c r="F132" s="222" t="s">
        <v>202</v>
      </c>
      <c r="G132" s="223" t="s">
        <v>167</v>
      </c>
      <c r="H132" s="224">
        <v>39.75</v>
      </c>
      <c r="I132" s="225"/>
      <c r="J132" s="226">
        <f>ROUND(I132*H132,2)</f>
        <v>0</v>
      </c>
      <c r="K132" s="222" t="s">
        <v>140</v>
      </c>
      <c r="L132" s="71"/>
      <c r="M132" s="227" t="s">
        <v>23</v>
      </c>
      <c r="N132" s="228" t="s">
        <v>44</v>
      </c>
      <c r="O132" s="46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AR132" s="23" t="s">
        <v>133</v>
      </c>
      <c r="AT132" s="23" t="s">
        <v>129</v>
      </c>
      <c r="AU132" s="23" t="s">
        <v>82</v>
      </c>
      <c r="AY132" s="23" t="s">
        <v>127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23" t="s">
        <v>78</v>
      </c>
      <c r="BK132" s="231">
        <f>ROUND(I132*H132,2)</f>
        <v>0</v>
      </c>
      <c r="BL132" s="23" t="s">
        <v>133</v>
      </c>
      <c r="BM132" s="23" t="s">
        <v>203</v>
      </c>
    </row>
    <row r="133" spans="2:51" s="11" customFormat="1" ht="13.5">
      <c r="B133" s="232"/>
      <c r="C133" s="233"/>
      <c r="D133" s="234" t="s">
        <v>135</v>
      </c>
      <c r="E133" s="235" t="s">
        <v>23</v>
      </c>
      <c r="F133" s="236" t="s">
        <v>204</v>
      </c>
      <c r="G133" s="233"/>
      <c r="H133" s="237">
        <v>39.75</v>
      </c>
      <c r="I133" s="238"/>
      <c r="J133" s="233"/>
      <c r="K133" s="233"/>
      <c r="L133" s="239"/>
      <c r="M133" s="240"/>
      <c r="N133" s="241"/>
      <c r="O133" s="241"/>
      <c r="P133" s="241"/>
      <c r="Q133" s="241"/>
      <c r="R133" s="241"/>
      <c r="S133" s="241"/>
      <c r="T133" s="242"/>
      <c r="AT133" s="243" t="s">
        <v>135</v>
      </c>
      <c r="AU133" s="243" t="s">
        <v>82</v>
      </c>
      <c r="AV133" s="11" t="s">
        <v>82</v>
      </c>
      <c r="AW133" s="11" t="s">
        <v>36</v>
      </c>
      <c r="AX133" s="11" t="s">
        <v>78</v>
      </c>
      <c r="AY133" s="243" t="s">
        <v>127</v>
      </c>
    </row>
    <row r="134" spans="2:65" s="1" customFormat="1" ht="34.2" customHeight="1">
      <c r="B134" s="45"/>
      <c r="C134" s="220" t="s">
        <v>205</v>
      </c>
      <c r="D134" s="220" t="s">
        <v>129</v>
      </c>
      <c r="E134" s="221" t="s">
        <v>206</v>
      </c>
      <c r="F134" s="222" t="s">
        <v>207</v>
      </c>
      <c r="G134" s="223" t="s">
        <v>167</v>
      </c>
      <c r="H134" s="224">
        <v>0.75</v>
      </c>
      <c r="I134" s="225"/>
      <c r="J134" s="226">
        <f>ROUND(I134*H134,2)</f>
        <v>0</v>
      </c>
      <c r="K134" s="222" t="s">
        <v>140</v>
      </c>
      <c r="L134" s="71"/>
      <c r="M134" s="227" t="s">
        <v>23</v>
      </c>
      <c r="N134" s="228" t="s">
        <v>44</v>
      </c>
      <c r="O134" s="46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AR134" s="23" t="s">
        <v>133</v>
      </c>
      <c r="AT134" s="23" t="s">
        <v>129</v>
      </c>
      <c r="AU134" s="23" t="s">
        <v>82</v>
      </c>
      <c r="AY134" s="23" t="s">
        <v>127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23" t="s">
        <v>78</v>
      </c>
      <c r="BK134" s="231">
        <f>ROUND(I134*H134,2)</f>
        <v>0</v>
      </c>
      <c r="BL134" s="23" t="s">
        <v>133</v>
      </c>
      <c r="BM134" s="23" t="s">
        <v>208</v>
      </c>
    </row>
    <row r="135" spans="2:51" s="11" customFormat="1" ht="13.5">
      <c r="B135" s="232"/>
      <c r="C135" s="233"/>
      <c r="D135" s="234" t="s">
        <v>135</v>
      </c>
      <c r="E135" s="235" t="s">
        <v>23</v>
      </c>
      <c r="F135" s="236" t="s">
        <v>209</v>
      </c>
      <c r="G135" s="233"/>
      <c r="H135" s="237">
        <v>0.75</v>
      </c>
      <c r="I135" s="238"/>
      <c r="J135" s="233"/>
      <c r="K135" s="233"/>
      <c r="L135" s="239"/>
      <c r="M135" s="240"/>
      <c r="N135" s="241"/>
      <c r="O135" s="241"/>
      <c r="P135" s="241"/>
      <c r="Q135" s="241"/>
      <c r="R135" s="241"/>
      <c r="S135" s="241"/>
      <c r="T135" s="242"/>
      <c r="AT135" s="243" t="s">
        <v>135</v>
      </c>
      <c r="AU135" s="243" t="s">
        <v>82</v>
      </c>
      <c r="AV135" s="11" t="s">
        <v>82</v>
      </c>
      <c r="AW135" s="11" t="s">
        <v>36</v>
      </c>
      <c r="AX135" s="11" t="s">
        <v>73</v>
      </c>
      <c r="AY135" s="243" t="s">
        <v>127</v>
      </c>
    </row>
    <row r="136" spans="2:51" s="12" customFormat="1" ht="13.5">
      <c r="B136" s="244"/>
      <c r="C136" s="245"/>
      <c r="D136" s="234" t="s">
        <v>135</v>
      </c>
      <c r="E136" s="246" t="s">
        <v>23</v>
      </c>
      <c r="F136" s="247" t="s">
        <v>137</v>
      </c>
      <c r="G136" s="245"/>
      <c r="H136" s="248">
        <v>0.75</v>
      </c>
      <c r="I136" s="249"/>
      <c r="J136" s="245"/>
      <c r="K136" s="245"/>
      <c r="L136" s="250"/>
      <c r="M136" s="251"/>
      <c r="N136" s="252"/>
      <c r="O136" s="252"/>
      <c r="P136" s="252"/>
      <c r="Q136" s="252"/>
      <c r="R136" s="252"/>
      <c r="S136" s="252"/>
      <c r="T136" s="253"/>
      <c r="AT136" s="254" t="s">
        <v>135</v>
      </c>
      <c r="AU136" s="254" t="s">
        <v>82</v>
      </c>
      <c r="AV136" s="12" t="s">
        <v>133</v>
      </c>
      <c r="AW136" s="12" t="s">
        <v>36</v>
      </c>
      <c r="AX136" s="12" t="s">
        <v>78</v>
      </c>
      <c r="AY136" s="254" t="s">
        <v>127</v>
      </c>
    </row>
    <row r="137" spans="2:65" s="1" customFormat="1" ht="45.6" customHeight="1">
      <c r="B137" s="45"/>
      <c r="C137" s="220" t="s">
        <v>10</v>
      </c>
      <c r="D137" s="220" t="s">
        <v>129</v>
      </c>
      <c r="E137" s="221" t="s">
        <v>210</v>
      </c>
      <c r="F137" s="222" t="s">
        <v>211</v>
      </c>
      <c r="G137" s="223" t="s">
        <v>167</v>
      </c>
      <c r="H137" s="224">
        <v>21.8</v>
      </c>
      <c r="I137" s="225"/>
      <c r="J137" s="226">
        <f>ROUND(I137*H137,2)</f>
        <v>0</v>
      </c>
      <c r="K137" s="222" t="s">
        <v>140</v>
      </c>
      <c r="L137" s="71"/>
      <c r="M137" s="227" t="s">
        <v>23</v>
      </c>
      <c r="N137" s="228" t="s">
        <v>44</v>
      </c>
      <c r="O137" s="46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AR137" s="23" t="s">
        <v>133</v>
      </c>
      <c r="AT137" s="23" t="s">
        <v>129</v>
      </c>
      <c r="AU137" s="23" t="s">
        <v>82</v>
      </c>
      <c r="AY137" s="23" t="s">
        <v>127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23" t="s">
        <v>78</v>
      </c>
      <c r="BK137" s="231">
        <f>ROUND(I137*H137,2)</f>
        <v>0</v>
      </c>
      <c r="BL137" s="23" t="s">
        <v>133</v>
      </c>
      <c r="BM137" s="23" t="s">
        <v>212</v>
      </c>
    </row>
    <row r="138" spans="2:51" s="11" customFormat="1" ht="13.5">
      <c r="B138" s="232"/>
      <c r="C138" s="233"/>
      <c r="D138" s="234" t="s">
        <v>135</v>
      </c>
      <c r="E138" s="235" t="s">
        <v>23</v>
      </c>
      <c r="F138" s="236" t="s">
        <v>213</v>
      </c>
      <c r="G138" s="233"/>
      <c r="H138" s="237">
        <v>21.8</v>
      </c>
      <c r="I138" s="238"/>
      <c r="J138" s="233"/>
      <c r="K138" s="233"/>
      <c r="L138" s="239"/>
      <c r="M138" s="240"/>
      <c r="N138" s="241"/>
      <c r="O138" s="241"/>
      <c r="P138" s="241"/>
      <c r="Q138" s="241"/>
      <c r="R138" s="241"/>
      <c r="S138" s="241"/>
      <c r="T138" s="242"/>
      <c r="AT138" s="243" t="s">
        <v>135</v>
      </c>
      <c r="AU138" s="243" t="s">
        <v>82</v>
      </c>
      <c r="AV138" s="11" t="s">
        <v>82</v>
      </c>
      <c r="AW138" s="11" t="s">
        <v>36</v>
      </c>
      <c r="AX138" s="11" t="s">
        <v>78</v>
      </c>
      <c r="AY138" s="243" t="s">
        <v>127</v>
      </c>
    </row>
    <row r="139" spans="2:65" s="1" customFormat="1" ht="45.6" customHeight="1">
      <c r="B139" s="45"/>
      <c r="C139" s="220" t="s">
        <v>214</v>
      </c>
      <c r="D139" s="220" t="s">
        <v>129</v>
      </c>
      <c r="E139" s="221" t="s">
        <v>215</v>
      </c>
      <c r="F139" s="222" t="s">
        <v>216</v>
      </c>
      <c r="G139" s="223" t="s">
        <v>167</v>
      </c>
      <c r="H139" s="224">
        <v>0.73</v>
      </c>
      <c r="I139" s="225"/>
      <c r="J139" s="226">
        <f>ROUND(I139*H139,2)</f>
        <v>0</v>
      </c>
      <c r="K139" s="222" t="s">
        <v>140</v>
      </c>
      <c r="L139" s="71"/>
      <c r="M139" s="227" t="s">
        <v>23</v>
      </c>
      <c r="N139" s="228" t="s">
        <v>44</v>
      </c>
      <c r="O139" s="46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AR139" s="23" t="s">
        <v>133</v>
      </c>
      <c r="AT139" s="23" t="s">
        <v>129</v>
      </c>
      <c r="AU139" s="23" t="s">
        <v>82</v>
      </c>
      <c r="AY139" s="23" t="s">
        <v>127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23" t="s">
        <v>78</v>
      </c>
      <c r="BK139" s="231">
        <f>ROUND(I139*H139,2)</f>
        <v>0</v>
      </c>
      <c r="BL139" s="23" t="s">
        <v>133</v>
      </c>
      <c r="BM139" s="23" t="s">
        <v>217</v>
      </c>
    </row>
    <row r="140" spans="2:51" s="11" customFormat="1" ht="13.5">
      <c r="B140" s="232"/>
      <c r="C140" s="233"/>
      <c r="D140" s="234" t="s">
        <v>135</v>
      </c>
      <c r="E140" s="235" t="s">
        <v>23</v>
      </c>
      <c r="F140" s="236" t="s">
        <v>170</v>
      </c>
      <c r="G140" s="233"/>
      <c r="H140" s="237">
        <v>0.73</v>
      </c>
      <c r="I140" s="238"/>
      <c r="J140" s="233"/>
      <c r="K140" s="233"/>
      <c r="L140" s="239"/>
      <c r="M140" s="240"/>
      <c r="N140" s="241"/>
      <c r="O140" s="241"/>
      <c r="P140" s="241"/>
      <c r="Q140" s="241"/>
      <c r="R140" s="241"/>
      <c r="S140" s="241"/>
      <c r="T140" s="242"/>
      <c r="AT140" s="243" t="s">
        <v>135</v>
      </c>
      <c r="AU140" s="243" t="s">
        <v>82</v>
      </c>
      <c r="AV140" s="11" t="s">
        <v>82</v>
      </c>
      <c r="AW140" s="11" t="s">
        <v>36</v>
      </c>
      <c r="AX140" s="11" t="s">
        <v>78</v>
      </c>
      <c r="AY140" s="243" t="s">
        <v>127</v>
      </c>
    </row>
    <row r="141" spans="2:65" s="1" customFormat="1" ht="45.6" customHeight="1">
      <c r="B141" s="45"/>
      <c r="C141" s="220" t="s">
        <v>218</v>
      </c>
      <c r="D141" s="220" t="s">
        <v>129</v>
      </c>
      <c r="E141" s="221" t="s">
        <v>219</v>
      </c>
      <c r="F141" s="222" t="s">
        <v>220</v>
      </c>
      <c r="G141" s="223" t="s">
        <v>167</v>
      </c>
      <c r="H141" s="224">
        <v>78.44</v>
      </c>
      <c r="I141" s="225"/>
      <c r="J141" s="226">
        <f>ROUND(I141*H141,2)</f>
        <v>0</v>
      </c>
      <c r="K141" s="222" t="s">
        <v>140</v>
      </c>
      <c r="L141" s="71"/>
      <c r="M141" s="227" t="s">
        <v>23</v>
      </c>
      <c r="N141" s="228" t="s">
        <v>44</v>
      </c>
      <c r="O141" s="46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AR141" s="23" t="s">
        <v>133</v>
      </c>
      <c r="AT141" s="23" t="s">
        <v>129</v>
      </c>
      <c r="AU141" s="23" t="s">
        <v>82</v>
      </c>
      <c r="AY141" s="23" t="s">
        <v>127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23" t="s">
        <v>78</v>
      </c>
      <c r="BK141" s="231">
        <f>ROUND(I141*H141,2)</f>
        <v>0</v>
      </c>
      <c r="BL141" s="23" t="s">
        <v>133</v>
      </c>
      <c r="BM141" s="23" t="s">
        <v>221</v>
      </c>
    </row>
    <row r="142" spans="2:51" s="11" customFormat="1" ht="13.5">
      <c r="B142" s="232"/>
      <c r="C142" s="233"/>
      <c r="D142" s="234" t="s">
        <v>135</v>
      </c>
      <c r="E142" s="235" t="s">
        <v>23</v>
      </c>
      <c r="F142" s="236" t="s">
        <v>222</v>
      </c>
      <c r="G142" s="233"/>
      <c r="H142" s="237">
        <v>103.65</v>
      </c>
      <c r="I142" s="238"/>
      <c r="J142" s="233"/>
      <c r="K142" s="233"/>
      <c r="L142" s="239"/>
      <c r="M142" s="240"/>
      <c r="N142" s="241"/>
      <c r="O142" s="241"/>
      <c r="P142" s="241"/>
      <c r="Q142" s="241"/>
      <c r="R142" s="241"/>
      <c r="S142" s="241"/>
      <c r="T142" s="242"/>
      <c r="AT142" s="243" t="s">
        <v>135</v>
      </c>
      <c r="AU142" s="243" t="s">
        <v>82</v>
      </c>
      <c r="AV142" s="11" t="s">
        <v>82</v>
      </c>
      <c r="AW142" s="11" t="s">
        <v>36</v>
      </c>
      <c r="AX142" s="11" t="s">
        <v>73</v>
      </c>
      <c r="AY142" s="243" t="s">
        <v>127</v>
      </c>
    </row>
    <row r="143" spans="2:51" s="11" customFormat="1" ht="13.5">
      <c r="B143" s="232"/>
      <c r="C143" s="233"/>
      <c r="D143" s="234" t="s">
        <v>135</v>
      </c>
      <c r="E143" s="235" t="s">
        <v>23</v>
      </c>
      <c r="F143" s="236" t="s">
        <v>223</v>
      </c>
      <c r="G143" s="233"/>
      <c r="H143" s="237">
        <v>-25.21</v>
      </c>
      <c r="I143" s="238"/>
      <c r="J143" s="233"/>
      <c r="K143" s="233"/>
      <c r="L143" s="239"/>
      <c r="M143" s="240"/>
      <c r="N143" s="241"/>
      <c r="O143" s="241"/>
      <c r="P143" s="241"/>
      <c r="Q143" s="241"/>
      <c r="R143" s="241"/>
      <c r="S143" s="241"/>
      <c r="T143" s="242"/>
      <c r="AT143" s="243" t="s">
        <v>135</v>
      </c>
      <c r="AU143" s="243" t="s">
        <v>82</v>
      </c>
      <c r="AV143" s="11" t="s">
        <v>82</v>
      </c>
      <c r="AW143" s="11" t="s">
        <v>36</v>
      </c>
      <c r="AX143" s="11" t="s">
        <v>73</v>
      </c>
      <c r="AY143" s="243" t="s">
        <v>127</v>
      </c>
    </row>
    <row r="144" spans="2:51" s="12" customFormat="1" ht="13.5">
      <c r="B144" s="244"/>
      <c r="C144" s="245"/>
      <c r="D144" s="234" t="s">
        <v>135</v>
      </c>
      <c r="E144" s="246" t="s">
        <v>23</v>
      </c>
      <c r="F144" s="247" t="s">
        <v>137</v>
      </c>
      <c r="G144" s="245"/>
      <c r="H144" s="248">
        <v>78.44</v>
      </c>
      <c r="I144" s="249"/>
      <c r="J144" s="245"/>
      <c r="K144" s="245"/>
      <c r="L144" s="250"/>
      <c r="M144" s="251"/>
      <c r="N144" s="252"/>
      <c r="O144" s="252"/>
      <c r="P144" s="252"/>
      <c r="Q144" s="252"/>
      <c r="R144" s="252"/>
      <c r="S144" s="252"/>
      <c r="T144" s="253"/>
      <c r="AT144" s="254" t="s">
        <v>135</v>
      </c>
      <c r="AU144" s="254" t="s">
        <v>82</v>
      </c>
      <c r="AV144" s="12" t="s">
        <v>133</v>
      </c>
      <c r="AW144" s="12" t="s">
        <v>36</v>
      </c>
      <c r="AX144" s="12" t="s">
        <v>78</v>
      </c>
      <c r="AY144" s="254" t="s">
        <v>127</v>
      </c>
    </row>
    <row r="145" spans="2:65" s="1" customFormat="1" ht="45.6" customHeight="1">
      <c r="B145" s="45"/>
      <c r="C145" s="220" t="s">
        <v>224</v>
      </c>
      <c r="D145" s="220" t="s">
        <v>129</v>
      </c>
      <c r="E145" s="221" t="s">
        <v>225</v>
      </c>
      <c r="F145" s="222" t="s">
        <v>226</v>
      </c>
      <c r="G145" s="223" t="s">
        <v>167</v>
      </c>
      <c r="H145" s="224">
        <v>392.2</v>
      </c>
      <c r="I145" s="225"/>
      <c r="J145" s="226">
        <f>ROUND(I145*H145,2)</f>
        <v>0</v>
      </c>
      <c r="K145" s="222" t="s">
        <v>140</v>
      </c>
      <c r="L145" s="71"/>
      <c r="M145" s="227" t="s">
        <v>23</v>
      </c>
      <c r="N145" s="228" t="s">
        <v>44</v>
      </c>
      <c r="O145" s="46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AR145" s="23" t="s">
        <v>133</v>
      </c>
      <c r="AT145" s="23" t="s">
        <v>129</v>
      </c>
      <c r="AU145" s="23" t="s">
        <v>82</v>
      </c>
      <c r="AY145" s="23" t="s">
        <v>127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23" t="s">
        <v>78</v>
      </c>
      <c r="BK145" s="231">
        <f>ROUND(I145*H145,2)</f>
        <v>0</v>
      </c>
      <c r="BL145" s="23" t="s">
        <v>133</v>
      </c>
      <c r="BM145" s="23" t="s">
        <v>227</v>
      </c>
    </row>
    <row r="146" spans="2:51" s="11" customFormat="1" ht="13.5">
      <c r="B146" s="232"/>
      <c r="C146" s="233"/>
      <c r="D146" s="234" t="s">
        <v>135</v>
      </c>
      <c r="E146" s="235" t="s">
        <v>23</v>
      </c>
      <c r="F146" s="236" t="s">
        <v>228</v>
      </c>
      <c r="G146" s="233"/>
      <c r="H146" s="237">
        <v>392.2</v>
      </c>
      <c r="I146" s="238"/>
      <c r="J146" s="233"/>
      <c r="K146" s="233"/>
      <c r="L146" s="239"/>
      <c r="M146" s="240"/>
      <c r="N146" s="241"/>
      <c r="O146" s="241"/>
      <c r="P146" s="241"/>
      <c r="Q146" s="241"/>
      <c r="R146" s="241"/>
      <c r="S146" s="241"/>
      <c r="T146" s="242"/>
      <c r="AT146" s="243" t="s">
        <v>135</v>
      </c>
      <c r="AU146" s="243" t="s">
        <v>82</v>
      </c>
      <c r="AV146" s="11" t="s">
        <v>82</v>
      </c>
      <c r="AW146" s="11" t="s">
        <v>36</v>
      </c>
      <c r="AX146" s="11" t="s">
        <v>73</v>
      </c>
      <c r="AY146" s="243" t="s">
        <v>127</v>
      </c>
    </row>
    <row r="147" spans="2:51" s="12" customFormat="1" ht="13.5">
      <c r="B147" s="244"/>
      <c r="C147" s="245"/>
      <c r="D147" s="234" t="s">
        <v>135</v>
      </c>
      <c r="E147" s="246" t="s">
        <v>23</v>
      </c>
      <c r="F147" s="247" t="s">
        <v>137</v>
      </c>
      <c r="G147" s="245"/>
      <c r="H147" s="248">
        <v>392.2</v>
      </c>
      <c r="I147" s="249"/>
      <c r="J147" s="245"/>
      <c r="K147" s="245"/>
      <c r="L147" s="250"/>
      <c r="M147" s="251"/>
      <c r="N147" s="252"/>
      <c r="O147" s="252"/>
      <c r="P147" s="252"/>
      <c r="Q147" s="252"/>
      <c r="R147" s="252"/>
      <c r="S147" s="252"/>
      <c r="T147" s="253"/>
      <c r="AT147" s="254" t="s">
        <v>135</v>
      </c>
      <c r="AU147" s="254" t="s">
        <v>82</v>
      </c>
      <c r="AV147" s="12" t="s">
        <v>133</v>
      </c>
      <c r="AW147" s="12" t="s">
        <v>36</v>
      </c>
      <c r="AX147" s="12" t="s">
        <v>78</v>
      </c>
      <c r="AY147" s="254" t="s">
        <v>127</v>
      </c>
    </row>
    <row r="148" spans="2:65" s="1" customFormat="1" ht="22.8" customHeight="1">
      <c r="B148" s="45"/>
      <c r="C148" s="220" t="s">
        <v>229</v>
      </c>
      <c r="D148" s="220" t="s">
        <v>129</v>
      </c>
      <c r="E148" s="221" t="s">
        <v>230</v>
      </c>
      <c r="F148" s="222" t="s">
        <v>231</v>
      </c>
      <c r="G148" s="223" t="s">
        <v>167</v>
      </c>
      <c r="H148" s="224">
        <v>0.73</v>
      </c>
      <c r="I148" s="225"/>
      <c r="J148" s="226">
        <f>ROUND(I148*H148,2)</f>
        <v>0</v>
      </c>
      <c r="K148" s="222" t="s">
        <v>140</v>
      </c>
      <c r="L148" s="71"/>
      <c r="M148" s="227" t="s">
        <v>23</v>
      </c>
      <c r="N148" s="228" t="s">
        <v>44</v>
      </c>
      <c r="O148" s="46"/>
      <c r="P148" s="229">
        <f>O148*H148</f>
        <v>0</v>
      </c>
      <c r="Q148" s="229">
        <v>0</v>
      </c>
      <c r="R148" s="229">
        <f>Q148*H148</f>
        <v>0</v>
      </c>
      <c r="S148" s="229">
        <v>0</v>
      </c>
      <c r="T148" s="230">
        <f>S148*H148</f>
        <v>0</v>
      </c>
      <c r="AR148" s="23" t="s">
        <v>133</v>
      </c>
      <c r="AT148" s="23" t="s">
        <v>129</v>
      </c>
      <c r="AU148" s="23" t="s">
        <v>82</v>
      </c>
      <c r="AY148" s="23" t="s">
        <v>127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23" t="s">
        <v>78</v>
      </c>
      <c r="BK148" s="231">
        <f>ROUND(I148*H148,2)</f>
        <v>0</v>
      </c>
      <c r="BL148" s="23" t="s">
        <v>133</v>
      </c>
      <c r="BM148" s="23" t="s">
        <v>232</v>
      </c>
    </row>
    <row r="149" spans="2:51" s="11" customFormat="1" ht="13.5">
      <c r="B149" s="232"/>
      <c r="C149" s="233"/>
      <c r="D149" s="234" t="s">
        <v>135</v>
      </c>
      <c r="E149" s="235" t="s">
        <v>23</v>
      </c>
      <c r="F149" s="236" t="s">
        <v>170</v>
      </c>
      <c r="G149" s="233"/>
      <c r="H149" s="237">
        <v>0.73</v>
      </c>
      <c r="I149" s="238"/>
      <c r="J149" s="233"/>
      <c r="K149" s="233"/>
      <c r="L149" s="239"/>
      <c r="M149" s="240"/>
      <c r="N149" s="241"/>
      <c r="O149" s="241"/>
      <c r="P149" s="241"/>
      <c r="Q149" s="241"/>
      <c r="R149" s="241"/>
      <c r="S149" s="241"/>
      <c r="T149" s="242"/>
      <c r="AT149" s="243" t="s">
        <v>135</v>
      </c>
      <c r="AU149" s="243" t="s">
        <v>82</v>
      </c>
      <c r="AV149" s="11" t="s">
        <v>82</v>
      </c>
      <c r="AW149" s="11" t="s">
        <v>36</v>
      </c>
      <c r="AX149" s="11" t="s">
        <v>78</v>
      </c>
      <c r="AY149" s="243" t="s">
        <v>127</v>
      </c>
    </row>
    <row r="150" spans="2:65" s="1" customFormat="1" ht="14.4" customHeight="1">
      <c r="B150" s="45"/>
      <c r="C150" s="220" t="s">
        <v>233</v>
      </c>
      <c r="D150" s="220" t="s">
        <v>129</v>
      </c>
      <c r="E150" s="221" t="s">
        <v>234</v>
      </c>
      <c r="F150" s="222" t="s">
        <v>235</v>
      </c>
      <c r="G150" s="223" t="s">
        <v>167</v>
      </c>
      <c r="H150" s="224">
        <v>14.47</v>
      </c>
      <c r="I150" s="225"/>
      <c r="J150" s="226">
        <f>ROUND(I150*H150,2)</f>
        <v>0</v>
      </c>
      <c r="K150" s="222" t="s">
        <v>23</v>
      </c>
      <c r="L150" s="71"/>
      <c r="M150" s="227" t="s">
        <v>23</v>
      </c>
      <c r="N150" s="228" t="s">
        <v>44</v>
      </c>
      <c r="O150" s="46"/>
      <c r="P150" s="229">
        <f>O150*H150</f>
        <v>0</v>
      </c>
      <c r="Q150" s="229">
        <v>0</v>
      </c>
      <c r="R150" s="229">
        <f>Q150*H150</f>
        <v>0</v>
      </c>
      <c r="S150" s="229">
        <v>0</v>
      </c>
      <c r="T150" s="230">
        <f>S150*H150</f>
        <v>0</v>
      </c>
      <c r="AR150" s="23" t="s">
        <v>133</v>
      </c>
      <c r="AT150" s="23" t="s">
        <v>129</v>
      </c>
      <c r="AU150" s="23" t="s">
        <v>82</v>
      </c>
      <c r="AY150" s="23" t="s">
        <v>127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23" t="s">
        <v>78</v>
      </c>
      <c r="BK150" s="231">
        <f>ROUND(I150*H150,2)</f>
        <v>0</v>
      </c>
      <c r="BL150" s="23" t="s">
        <v>133</v>
      </c>
      <c r="BM150" s="23" t="s">
        <v>236</v>
      </c>
    </row>
    <row r="151" spans="2:51" s="11" customFormat="1" ht="13.5">
      <c r="B151" s="232"/>
      <c r="C151" s="233"/>
      <c r="D151" s="234" t="s">
        <v>135</v>
      </c>
      <c r="E151" s="235" t="s">
        <v>23</v>
      </c>
      <c r="F151" s="236" t="s">
        <v>237</v>
      </c>
      <c r="G151" s="233"/>
      <c r="H151" s="237">
        <v>106</v>
      </c>
      <c r="I151" s="238"/>
      <c r="J151" s="233"/>
      <c r="K151" s="233"/>
      <c r="L151" s="239"/>
      <c r="M151" s="240"/>
      <c r="N151" s="241"/>
      <c r="O151" s="241"/>
      <c r="P151" s="241"/>
      <c r="Q151" s="241"/>
      <c r="R151" s="241"/>
      <c r="S151" s="241"/>
      <c r="T151" s="242"/>
      <c r="AT151" s="243" t="s">
        <v>135</v>
      </c>
      <c r="AU151" s="243" t="s">
        <v>82</v>
      </c>
      <c r="AV151" s="11" t="s">
        <v>82</v>
      </c>
      <c r="AW151" s="11" t="s">
        <v>36</v>
      </c>
      <c r="AX151" s="11" t="s">
        <v>73</v>
      </c>
      <c r="AY151" s="243" t="s">
        <v>127</v>
      </c>
    </row>
    <row r="152" spans="2:51" s="13" customFormat="1" ht="13.5">
      <c r="B152" s="255"/>
      <c r="C152" s="256"/>
      <c r="D152" s="234" t="s">
        <v>135</v>
      </c>
      <c r="E152" s="257" t="s">
        <v>23</v>
      </c>
      <c r="F152" s="258" t="s">
        <v>238</v>
      </c>
      <c r="G152" s="256"/>
      <c r="H152" s="259">
        <v>106</v>
      </c>
      <c r="I152" s="260"/>
      <c r="J152" s="256"/>
      <c r="K152" s="256"/>
      <c r="L152" s="261"/>
      <c r="M152" s="262"/>
      <c r="N152" s="263"/>
      <c r="O152" s="263"/>
      <c r="P152" s="263"/>
      <c r="Q152" s="263"/>
      <c r="R152" s="263"/>
      <c r="S152" s="263"/>
      <c r="T152" s="264"/>
      <c r="AT152" s="265" t="s">
        <v>135</v>
      </c>
      <c r="AU152" s="265" t="s">
        <v>82</v>
      </c>
      <c r="AV152" s="13" t="s">
        <v>143</v>
      </c>
      <c r="AW152" s="13" t="s">
        <v>36</v>
      </c>
      <c r="AX152" s="13" t="s">
        <v>73</v>
      </c>
      <c r="AY152" s="265" t="s">
        <v>127</v>
      </c>
    </row>
    <row r="153" spans="2:51" s="11" customFormat="1" ht="13.5">
      <c r="B153" s="232"/>
      <c r="C153" s="233"/>
      <c r="D153" s="234" t="s">
        <v>135</v>
      </c>
      <c r="E153" s="235" t="s">
        <v>23</v>
      </c>
      <c r="F153" s="236" t="s">
        <v>239</v>
      </c>
      <c r="G153" s="233"/>
      <c r="H153" s="237">
        <v>46</v>
      </c>
      <c r="I153" s="238"/>
      <c r="J153" s="233"/>
      <c r="K153" s="233"/>
      <c r="L153" s="239"/>
      <c r="M153" s="240"/>
      <c r="N153" s="241"/>
      <c r="O153" s="241"/>
      <c r="P153" s="241"/>
      <c r="Q153" s="241"/>
      <c r="R153" s="241"/>
      <c r="S153" s="241"/>
      <c r="T153" s="242"/>
      <c r="AT153" s="243" t="s">
        <v>135</v>
      </c>
      <c r="AU153" s="243" t="s">
        <v>82</v>
      </c>
      <c r="AV153" s="11" t="s">
        <v>82</v>
      </c>
      <c r="AW153" s="11" t="s">
        <v>36</v>
      </c>
      <c r="AX153" s="11" t="s">
        <v>73</v>
      </c>
      <c r="AY153" s="243" t="s">
        <v>127</v>
      </c>
    </row>
    <row r="154" spans="2:51" s="13" customFormat="1" ht="13.5">
      <c r="B154" s="255"/>
      <c r="C154" s="256"/>
      <c r="D154" s="234" t="s">
        <v>135</v>
      </c>
      <c r="E154" s="257" t="s">
        <v>23</v>
      </c>
      <c r="F154" s="258" t="s">
        <v>240</v>
      </c>
      <c r="G154" s="256"/>
      <c r="H154" s="259">
        <v>46</v>
      </c>
      <c r="I154" s="260"/>
      <c r="J154" s="256"/>
      <c r="K154" s="256"/>
      <c r="L154" s="261"/>
      <c r="M154" s="262"/>
      <c r="N154" s="263"/>
      <c r="O154" s="263"/>
      <c r="P154" s="263"/>
      <c r="Q154" s="263"/>
      <c r="R154" s="263"/>
      <c r="S154" s="263"/>
      <c r="T154" s="264"/>
      <c r="AT154" s="265" t="s">
        <v>135</v>
      </c>
      <c r="AU154" s="265" t="s">
        <v>82</v>
      </c>
      <c r="AV154" s="13" t="s">
        <v>143</v>
      </c>
      <c r="AW154" s="13" t="s">
        <v>36</v>
      </c>
      <c r="AX154" s="13" t="s">
        <v>73</v>
      </c>
      <c r="AY154" s="265" t="s">
        <v>127</v>
      </c>
    </row>
    <row r="155" spans="2:51" s="12" customFormat="1" ht="13.5">
      <c r="B155" s="244"/>
      <c r="C155" s="245"/>
      <c r="D155" s="234" t="s">
        <v>135</v>
      </c>
      <c r="E155" s="246" t="s">
        <v>23</v>
      </c>
      <c r="F155" s="247" t="s">
        <v>137</v>
      </c>
      <c r="G155" s="245"/>
      <c r="H155" s="248">
        <v>152</v>
      </c>
      <c r="I155" s="249"/>
      <c r="J155" s="245"/>
      <c r="K155" s="245"/>
      <c r="L155" s="250"/>
      <c r="M155" s="251"/>
      <c r="N155" s="252"/>
      <c r="O155" s="252"/>
      <c r="P155" s="252"/>
      <c r="Q155" s="252"/>
      <c r="R155" s="252"/>
      <c r="S155" s="252"/>
      <c r="T155" s="253"/>
      <c r="AT155" s="254" t="s">
        <v>135</v>
      </c>
      <c r="AU155" s="254" t="s">
        <v>82</v>
      </c>
      <c r="AV155" s="12" t="s">
        <v>133</v>
      </c>
      <c r="AW155" s="12" t="s">
        <v>36</v>
      </c>
      <c r="AX155" s="12" t="s">
        <v>73</v>
      </c>
      <c r="AY155" s="254" t="s">
        <v>127</v>
      </c>
    </row>
    <row r="156" spans="2:51" s="11" customFormat="1" ht="13.5">
      <c r="B156" s="232"/>
      <c r="C156" s="233"/>
      <c r="D156" s="234" t="s">
        <v>135</v>
      </c>
      <c r="E156" s="235" t="s">
        <v>23</v>
      </c>
      <c r="F156" s="236" t="s">
        <v>241</v>
      </c>
      <c r="G156" s="233"/>
      <c r="H156" s="237">
        <v>14.47</v>
      </c>
      <c r="I156" s="238"/>
      <c r="J156" s="233"/>
      <c r="K156" s="233"/>
      <c r="L156" s="239"/>
      <c r="M156" s="240"/>
      <c r="N156" s="241"/>
      <c r="O156" s="241"/>
      <c r="P156" s="241"/>
      <c r="Q156" s="241"/>
      <c r="R156" s="241"/>
      <c r="S156" s="241"/>
      <c r="T156" s="242"/>
      <c r="AT156" s="243" t="s">
        <v>135</v>
      </c>
      <c r="AU156" s="243" t="s">
        <v>82</v>
      </c>
      <c r="AV156" s="11" t="s">
        <v>82</v>
      </c>
      <c r="AW156" s="11" t="s">
        <v>36</v>
      </c>
      <c r="AX156" s="11" t="s">
        <v>78</v>
      </c>
      <c r="AY156" s="243" t="s">
        <v>127</v>
      </c>
    </row>
    <row r="157" spans="2:65" s="1" customFormat="1" ht="34.2" customHeight="1">
      <c r="B157" s="45"/>
      <c r="C157" s="220" t="s">
        <v>9</v>
      </c>
      <c r="D157" s="220" t="s">
        <v>129</v>
      </c>
      <c r="E157" s="221" t="s">
        <v>242</v>
      </c>
      <c r="F157" s="222" t="s">
        <v>243</v>
      </c>
      <c r="G157" s="223" t="s">
        <v>244</v>
      </c>
      <c r="H157" s="224">
        <v>141.19</v>
      </c>
      <c r="I157" s="225"/>
      <c r="J157" s="226">
        <f>ROUND(I157*H157,2)</f>
        <v>0</v>
      </c>
      <c r="K157" s="222" t="s">
        <v>140</v>
      </c>
      <c r="L157" s="71"/>
      <c r="M157" s="227" t="s">
        <v>23</v>
      </c>
      <c r="N157" s="228" t="s">
        <v>44</v>
      </c>
      <c r="O157" s="46"/>
      <c r="P157" s="229">
        <f>O157*H157</f>
        <v>0</v>
      </c>
      <c r="Q157" s="229">
        <v>0</v>
      </c>
      <c r="R157" s="229">
        <f>Q157*H157</f>
        <v>0</v>
      </c>
      <c r="S157" s="229">
        <v>0</v>
      </c>
      <c r="T157" s="230">
        <f>S157*H157</f>
        <v>0</v>
      </c>
      <c r="AR157" s="23" t="s">
        <v>133</v>
      </c>
      <c r="AT157" s="23" t="s">
        <v>129</v>
      </c>
      <c r="AU157" s="23" t="s">
        <v>82</v>
      </c>
      <c r="AY157" s="23" t="s">
        <v>127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23" t="s">
        <v>78</v>
      </c>
      <c r="BK157" s="231">
        <f>ROUND(I157*H157,2)</f>
        <v>0</v>
      </c>
      <c r="BL157" s="23" t="s">
        <v>133</v>
      </c>
      <c r="BM157" s="23" t="s">
        <v>245</v>
      </c>
    </row>
    <row r="158" spans="2:51" s="11" customFormat="1" ht="13.5">
      <c r="B158" s="232"/>
      <c r="C158" s="233"/>
      <c r="D158" s="234" t="s">
        <v>135</v>
      </c>
      <c r="E158" s="235" t="s">
        <v>23</v>
      </c>
      <c r="F158" s="236" t="s">
        <v>246</v>
      </c>
      <c r="G158" s="233"/>
      <c r="H158" s="237">
        <v>141.192</v>
      </c>
      <c r="I158" s="238"/>
      <c r="J158" s="233"/>
      <c r="K158" s="233"/>
      <c r="L158" s="239"/>
      <c r="M158" s="240"/>
      <c r="N158" s="241"/>
      <c r="O158" s="241"/>
      <c r="P158" s="241"/>
      <c r="Q158" s="241"/>
      <c r="R158" s="241"/>
      <c r="S158" s="241"/>
      <c r="T158" s="242"/>
      <c r="AT158" s="243" t="s">
        <v>135</v>
      </c>
      <c r="AU158" s="243" t="s">
        <v>82</v>
      </c>
      <c r="AV158" s="11" t="s">
        <v>82</v>
      </c>
      <c r="AW158" s="11" t="s">
        <v>36</v>
      </c>
      <c r="AX158" s="11" t="s">
        <v>73</v>
      </c>
      <c r="AY158" s="243" t="s">
        <v>127</v>
      </c>
    </row>
    <row r="159" spans="2:51" s="12" customFormat="1" ht="13.5">
      <c r="B159" s="244"/>
      <c r="C159" s="245"/>
      <c r="D159" s="234" t="s">
        <v>135</v>
      </c>
      <c r="E159" s="246" t="s">
        <v>23</v>
      </c>
      <c r="F159" s="247" t="s">
        <v>137</v>
      </c>
      <c r="G159" s="245"/>
      <c r="H159" s="248">
        <v>141.192</v>
      </c>
      <c r="I159" s="249"/>
      <c r="J159" s="245"/>
      <c r="K159" s="245"/>
      <c r="L159" s="250"/>
      <c r="M159" s="251"/>
      <c r="N159" s="252"/>
      <c r="O159" s="252"/>
      <c r="P159" s="252"/>
      <c r="Q159" s="252"/>
      <c r="R159" s="252"/>
      <c r="S159" s="252"/>
      <c r="T159" s="253"/>
      <c r="AT159" s="254" t="s">
        <v>135</v>
      </c>
      <c r="AU159" s="254" t="s">
        <v>82</v>
      </c>
      <c r="AV159" s="12" t="s">
        <v>133</v>
      </c>
      <c r="AW159" s="12" t="s">
        <v>36</v>
      </c>
      <c r="AX159" s="12" t="s">
        <v>73</v>
      </c>
      <c r="AY159" s="254" t="s">
        <v>127</v>
      </c>
    </row>
    <row r="160" spans="2:51" s="11" customFormat="1" ht="13.5">
      <c r="B160" s="232"/>
      <c r="C160" s="233"/>
      <c r="D160" s="234" t="s">
        <v>135</v>
      </c>
      <c r="E160" s="235" t="s">
        <v>23</v>
      </c>
      <c r="F160" s="236" t="s">
        <v>247</v>
      </c>
      <c r="G160" s="233"/>
      <c r="H160" s="237">
        <v>141.19</v>
      </c>
      <c r="I160" s="238"/>
      <c r="J160" s="233"/>
      <c r="K160" s="233"/>
      <c r="L160" s="239"/>
      <c r="M160" s="240"/>
      <c r="N160" s="241"/>
      <c r="O160" s="241"/>
      <c r="P160" s="241"/>
      <c r="Q160" s="241"/>
      <c r="R160" s="241"/>
      <c r="S160" s="241"/>
      <c r="T160" s="242"/>
      <c r="AT160" s="243" t="s">
        <v>135</v>
      </c>
      <c r="AU160" s="243" t="s">
        <v>82</v>
      </c>
      <c r="AV160" s="11" t="s">
        <v>82</v>
      </c>
      <c r="AW160" s="11" t="s">
        <v>36</v>
      </c>
      <c r="AX160" s="11" t="s">
        <v>78</v>
      </c>
      <c r="AY160" s="243" t="s">
        <v>127</v>
      </c>
    </row>
    <row r="161" spans="2:65" s="1" customFormat="1" ht="34.2" customHeight="1">
      <c r="B161" s="45"/>
      <c r="C161" s="220" t="s">
        <v>248</v>
      </c>
      <c r="D161" s="220" t="s">
        <v>129</v>
      </c>
      <c r="E161" s="221" t="s">
        <v>249</v>
      </c>
      <c r="F161" s="222" t="s">
        <v>250</v>
      </c>
      <c r="G161" s="223" t="s">
        <v>167</v>
      </c>
      <c r="H161" s="224">
        <v>11.62</v>
      </c>
      <c r="I161" s="225"/>
      <c r="J161" s="226">
        <f>ROUND(I161*H161,2)</f>
        <v>0</v>
      </c>
      <c r="K161" s="222" t="s">
        <v>140</v>
      </c>
      <c r="L161" s="71"/>
      <c r="M161" s="227" t="s">
        <v>23</v>
      </c>
      <c r="N161" s="228" t="s">
        <v>44</v>
      </c>
      <c r="O161" s="46"/>
      <c r="P161" s="229">
        <f>O161*H161</f>
        <v>0</v>
      </c>
      <c r="Q161" s="229">
        <v>0</v>
      </c>
      <c r="R161" s="229">
        <f>Q161*H161</f>
        <v>0</v>
      </c>
      <c r="S161" s="229">
        <v>0</v>
      </c>
      <c r="T161" s="230">
        <f>S161*H161</f>
        <v>0</v>
      </c>
      <c r="AR161" s="23" t="s">
        <v>133</v>
      </c>
      <c r="AT161" s="23" t="s">
        <v>129</v>
      </c>
      <c r="AU161" s="23" t="s">
        <v>82</v>
      </c>
      <c r="AY161" s="23" t="s">
        <v>127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23" t="s">
        <v>78</v>
      </c>
      <c r="BK161" s="231">
        <f>ROUND(I161*H161,2)</f>
        <v>0</v>
      </c>
      <c r="BL161" s="23" t="s">
        <v>133</v>
      </c>
      <c r="BM161" s="23" t="s">
        <v>251</v>
      </c>
    </row>
    <row r="162" spans="2:51" s="11" customFormat="1" ht="13.5">
      <c r="B162" s="232"/>
      <c r="C162" s="233"/>
      <c r="D162" s="234" t="s">
        <v>135</v>
      </c>
      <c r="E162" s="235" t="s">
        <v>23</v>
      </c>
      <c r="F162" s="236" t="s">
        <v>252</v>
      </c>
      <c r="G162" s="233"/>
      <c r="H162" s="237">
        <v>21.8</v>
      </c>
      <c r="I162" s="238"/>
      <c r="J162" s="233"/>
      <c r="K162" s="233"/>
      <c r="L162" s="239"/>
      <c r="M162" s="240"/>
      <c r="N162" s="241"/>
      <c r="O162" s="241"/>
      <c r="P162" s="241"/>
      <c r="Q162" s="241"/>
      <c r="R162" s="241"/>
      <c r="S162" s="241"/>
      <c r="T162" s="242"/>
      <c r="AT162" s="243" t="s">
        <v>135</v>
      </c>
      <c r="AU162" s="243" t="s">
        <v>82</v>
      </c>
      <c r="AV162" s="11" t="s">
        <v>82</v>
      </c>
      <c r="AW162" s="11" t="s">
        <v>36</v>
      </c>
      <c r="AX162" s="11" t="s">
        <v>73</v>
      </c>
      <c r="AY162" s="243" t="s">
        <v>127</v>
      </c>
    </row>
    <row r="163" spans="2:51" s="11" customFormat="1" ht="13.5">
      <c r="B163" s="232"/>
      <c r="C163" s="233"/>
      <c r="D163" s="234" t="s">
        <v>135</v>
      </c>
      <c r="E163" s="235" t="s">
        <v>23</v>
      </c>
      <c r="F163" s="236" t="s">
        <v>253</v>
      </c>
      <c r="G163" s="233"/>
      <c r="H163" s="237">
        <v>-9.18</v>
      </c>
      <c r="I163" s="238"/>
      <c r="J163" s="233"/>
      <c r="K163" s="233"/>
      <c r="L163" s="239"/>
      <c r="M163" s="240"/>
      <c r="N163" s="241"/>
      <c r="O163" s="241"/>
      <c r="P163" s="241"/>
      <c r="Q163" s="241"/>
      <c r="R163" s="241"/>
      <c r="S163" s="241"/>
      <c r="T163" s="242"/>
      <c r="AT163" s="243" t="s">
        <v>135</v>
      </c>
      <c r="AU163" s="243" t="s">
        <v>82</v>
      </c>
      <c r="AV163" s="11" t="s">
        <v>82</v>
      </c>
      <c r="AW163" s="11" t="s">
        <v>36</v>
      </c>
      <c r="AX163" s="11" t="s">
        <v>73</v>
      </c>
      <c r="AY163" s="243" t="s">
        <v>127</v>
      </c>
    </row>
    <row r="164" spans="2:51" s="11" customFormat="1" ht="13.5">
      <c r="B164" s="232"/>
      <c r="C164" s="233"/>
      <c r="D164" s="234" t="s">
        <v>135</v>
      </c>
      <c r="E164" s="235" t="s">
        <v>23</v>
      </c>
      <c r="F164" s="236" t="s">
        <v>254</v>
      </c>
      <c r="G164" s="233"/>
      <c r="H164" s="237">
        <v>-1</v>
      </c>
      <c r="I164" s="238"/>
      <c r="J164" s="233"/>
      <c r="K164" s="233"/>
      <c r="L164" s="239"/>
      <c r="M164" s="240"/>
      <c r="N164" s="241"/>
      <c r="O164" s="241"/>
      <c r="P164" s="241"/>
      <c r="Q164" s="241"/>
      <c r="R164" s="241"/>
      <c r="S164" s="241"/>
      <c r="T164" s="242"/>
      <c r="AT164" s="243" t="s">
        <v>135</v>
      </c>
      <c r="AU164" s="243" t="s">
        <v>82</v>
      </c>
      <c r="AV164" s="11" t="s">
        <v>82</v>
      </c>
      <c r="AW164" s="11" t="s">
        <v>36</v>
      </c>
      <c r="AX164" s="11" t="s">
        <v>73</v>
      </c>
      <c r="AY164" s="243" t="s">
        <v>127</v>
      </c>
    </row>
    <row r="165" spans="2:51" s="12" customFormat="1" ht="13.5">
      <c r="B165" s="244"/>
      <c r="C165" s="245"/>
      <c r="D165" s="234" t="s">
        <v>135</v>
      </c>
      <c r="E165" s="246" t="s">
        <v>23</v>
      </c>
      <c r="F165" s="247" t="s">
        <v>137</v>
      </c>
      <c r="G165" s="245"/>
      <c r="H165" s="248">
        <v>11.62</v>
      </c>
      <c r="I165" s="249"/>
      <c r="J165" s="245"/>
      <c r="K165" s="245"/>
      <c r="L165" s="250"/>
      <c r="M165" s="251"/>
      <c r="N165" s="252"/>
      <c r="O165" s="252"/>
      <c r="P165" s="252"/>
      <c r="Q165" s="252"/>
      <c r="R165" s="252"/>
      <c r="S165" s="252"/>
      <c r="T165" s="253"/>
      <c r="AT165" s="254" t="s">
        <v>135</v>
      </c>
      <c r="AU165" s="254" t="s">
        <v>82</v>
      </c>
      <c r="AV165" s="12" t="s">
        <v>133</v>
      </c>
      <c r="AW165" s="12" t="s">
        <v>36</v>
      </c>
      <c r="AX165" s="12" t="s">
        <v>78</v>
      </c>
      <c r="AY165" s="254" t="s">
        <v>127</v>
      </c>
    </row>
    <row r="166" spans="2:65" s="1" customFormat="1" ht="34.2" customHeight="1">
      <c r="B166" s="45"/>
      <c r="C166" s="220" t="s">
        <v>255</v>
      </c>
      <c r="D166" s="220" t="s">
        <v>129</v>
      </c>
      <c r="E166" s="221" t="s">
        <v>256</v>
      </c>
      <c r="F166" s="222" t="s">
        <v>257</v>
      </c>
      <c r="G166" s="223" t="s">
        <v>167</v>
      </c>
      <c r="H166" s="224">
        <v>6.92</v>
      </c>
      <c r="I166" s="225"/>
      <c r="J166" s="226">
        <f>ROUND(I166*H166,2)</f>
        <v>0</v>
      </c>
      <c r="K166" s="222" t="s">
        <v>23</v>
      </c>
      <c r="L166" s="71"/>
      <c r="M166" s="227" t="s">
        <v>23</v>
      </c>
      <c r="N166" s="228" t="s">
        <v>44</v>
      </c>
      <c r="O166" s="46"/>
      <c r="P166" s="229">
        <f>O166*H166</f>
        <v>0</v>
      </c>
      <c r="Q166" s="229">
        <v>0</v>
      </c>
      <c r="R166" s="229">
        <f>Q166*H166</f>
        <v>0</v>
      </c>
      <c r="S166" s="229">
        <v>0</v>
      </c>
      <c r="T166" s="230">
        <f>S166*H166</f>
        <v>0</v>
      </c>
      <c r="AR166" s="23" t="s">
        <v>133</v>
      </c>
      <c r="AT166" s="23" t="s">
        <v>129</v>
      </c>
      <c r="AU166" s="23" t="s">
        <v>82</v>
      </c>
      <c r="AY166" s="23" t="s">
        <v>127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23" t="s">
        <v>78</v>
      </c>
      <c r="BK166" s="231">
        <f>ROUND(I166*H166,2)</f>
        <v>0</v>
      </c>
      <c r="BL166" s="23" t="s">
        <v>133</v>
      </c>
      <c r="BM166" s="23" t="s">
        <v>258</v>
      </c>
    </row>
    <row r="167" spans="2:51" s="11" customFormat="1" ht="13.5">
      <c r="B167" s="232"/>
      <c r="C167" s="233"/>
      <c r="D167" s="234" t="s">
        <v>135</v>
      </c>
      <c r="E167" s="235" t="s">
        <v>23</v>
      </c>
      <c r="F167" s="236" t="s">
        <v>259</v>
      </c>
      <c r="G167" s="233"/>
      <c r="H167" s="237">
        <v>6.92</v>
      </c>
      <c r="I167" s="238"/>
      <c r="J167" s="233"/>
      <c r="K167" s="233"/>
      <c r="L167" s="239"/>
      <c r="M167" s="240"/>
      <c r="N167" s="241"/>
      <c r="O167" s="241"/>
      <c r="P167" s="241"/>
      <c r="Q167" s="241"/>
      <c r="R167" s="241"/>
      <c r="S167" s="241"/>
      <c r="T167" s="242"/>
      <c r="AT167" s="243" t="s">
        <v>135</v>
      </c>
      <c r="AU167" s="243" t="s">
        <v>82</v>
      </c>
      <c r="AV167" s="11" t="s">
        <v>82</v>
      </c>
      <c r="AW167" s="11" t="s">
        <v>36</v>
      </c>
      <c r="AX167" s="11" t="s">
        <v>73</v>
      </c>
      <c r="AY167" s="243" t="s">
        <v>127</v>
      </c>
    </row>
    <row r="168" spans="2:51" s="12" customFormat="1" ht="13.5">
      <c r="B168" s="244"/>
      <c r="C168" s="245"/>
      <c r="D168" s="234" t="s">
        <v>135</v>
      </c>
      <c r="E168" s="246" t="s">
        <v>23</v>
      </c>
      <c r="F168" s="247" t="s">
        <v>137</v>
      </c>
      <c r="G168" s="245"/>
      <c r="H168" s="248">
        <v>6.92</v>
      </c>
      <c r="I168" s="249"/>
      <c r="J168" s="245"/>
      <c r="K168" s="245"/>
      <c r="L168" s="250"/>
      <c r="M168" s="251"/>
      <c r="N168" s="252"/>
      <c r="O168" s="252"/>
      <c r="P168" s="252"/>
      <c r="Q168" s="252"/>
      <c r="R168" s="252"/>
      <c r="S168" s="252"/>
      <c r="T168" s="253"/>
      <c r="AT168" s="254" t="s">
        <v>135</v>
      </c>
      <c r="AU168" s="254" t="s">
        <v>82</v>
      </c>
      <c r="AV168" s="12" t="s">
        <v>133</v>
      </c>
      <c r="AW168" s="12" t="s">
        <v>36</v>
      </c>
      <c r="AX168" s="12" t="s">
        <v>78</v>
      </c>
      <c r="AY168" s="254" t="s">
        <v>127</v>
      </c>
    </row>
    <row r="169" spans="2:65" s="1" customFormat="1" ht="45.6" customHeight="1">
      <c r="B169" s="45"/>
      <c r="C169" s="220" t="s">
        <v>260</v>
      </c>
      <c r="D169" s="220" t="s">
        <v>129</v>
      </c>
      <c r="E169" s="221" t="s">
        <v>261</v>
      </c>
      <c r="F169" s="222" t="s">
        <v>262</v>
      </c>
      <c r="G169" s="223" t="s">
        <v>167</v>
      </c>
      <c r="H169" s="224">
        <v>7.43</v>
      </c>
      <c r="I169" s="225"/>
      <c r="J169" s="226">
        <f>ROUND(I169*H169,2)</f>
        <v>0</v>
      </c>
      <c r="K169" s="222" t="s">
        <v>140</v>
      </c>
      <c r="L169" s="71"/>
      <c r="M169" s="227" t="s">
        <v>23</v>
      </c>
      <c r="N169" s="228" t="s">
        <v>44</v>
      </c>
      <c r="O169" s="46"/>
      <c r="P169" s="229">
        <f>O169*H169</f>
        <v>0</v>
      </c>
      <c r="Q169" s="229">
        <v>0</v>
      </c>
      <c r="R169" s="229">
        <f>Q169*H169</f>
        <v>0</v>
      </c>
      <c r="S169" s="229">
        <v>0</v>
      </c>
      <c r="T169" s="230">
        <f>S169*H169</f>
        <v>0</v>
      </c>
      <c r="AR169" s="23" t="s">
        <v>133</v>
      </c>
      <c r="AT169" s="23" t="s">
        <v>129</v>
      </c>
      <c r="AU169" s="23" t="s">
        <v>82</v>
      </c>
      <c r="AY169" s="23" t="s">
        <v>127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23" t="s">
        <v>78</v>
      </c>
      <c r="BK169" s="231">
        <f>ROUND(I169*H169,2)</f>
        <v>0</v>
      </c>
      <c r="BL169" s="23" t="s">
        <v>133</v>
      </c>
      <c r="BM169" s="23" t="s">
        <v>263</v>
      </c>
    </row>
    <row r="170" spans="2:51" s="11" customFormat="1" ht="13.5">
      <c r="B170" s="232"/>
      <c r="C170" s="233"/>
      <c r="D170" s="234" t="s">
        <v>135</v>
      </c>
      <c r="E170" s="235" t="s">
        <v>23</v>
      </c>
      <c r="F170" s="236" t="s">
        <v>264</v>
      </c>
      <c r="G170" s="233"/>
      <c r="H170" s="237">
        <v>7.425</v>
      </c>
      <c r="I170" s="238"/>
      <c r="J170" s="233"/>
      <c r="K170" s="233"/>
      <c r="L170" s="239"/>
      <c r="M170" s="240"/>
      <c r="N170" s="241"/>
      <c r="O170" s="241"/>
      <c r="P170" s="241"/>
      <c r="Q170" s="241"/>
      <c r="R170" s="241"/>
      <c r="S170" s="241"/>
      <c r="T170" s="242"/>
      <c r="AT170" s="243" t="s">
        <v>135</v>
      </c>
      <c r="AU170" s="243" t="s">
        <v>82</v>
      </c>
      <c r="AV170" s="11" t="s">
        <v>82</v>
      </c>
      <c r="AW170" s="11" t="s">
        <v>36</v>
      </c>
      <c r="AX170" s="11" t="s">
        <v>73</v>
      </c>
      <c r="AY170" s="243" t="s">
        <v>127</v>
      </c>
    </row>
    <row r="171" spans="2:51" s="12" customFormat="1" ht="13.5">
      <c r="B171" s="244"/>
      <c r="C171" s="245"/>
      <c r="D171" s="234" t="s">
        <v>135</v>
      </c>
      <c r="E171" s="246" t="s">
        <v>23</v>
      </c>
      <c r="F171" s="247" t="s">
        <v>137</v>
      </c>
      <c r="G171" s="245"/>
      <c r="H171" s="248">
        <v>7.425</v>
      </c>
      <c r="I171" s="249"/>
      <c r="J171" s="245"/>
      <c r="K171" s="245"/>
      <c r="L171" s="250"/>
      <c r="M171" s="251"/>
      <c r="N171" s="252"/>
      <c r="O171" s="252"/>
      <c r="P171" s="252"/>
      <c r="Q171" s="252"/>
      <c r="R171" s="252"/>
      <c r="S171" s="252"/>
      <c r="T171" s="253"/>
      <c r="AT171" s="254" t="s">
        <v>135</v>
      </c>
      <c r="AU171" s="254" t="s">
        <v>82</v>
      </c>
      <c r="AV171" s="12" t="s">
        <v>133</v>
      </c>
      <c r="AW171" s="12" t="s">
        <v>36</v>
      </c>
      <c r="AX171" s="12" t="s">
        <v>73</v>
      </c>
      <c r="AY171" s="254" t="s">
        <v>127</v>
      </c>
    </row>
    <row r="172" spans="2:51" s="11" customFormat="1" ht="13.5">
      <c r="B172" s="232"/>
      <c r="C172" s="233"/>
      <c r="D172" s="234" t="s">
        <v>135</v>
      </c>
      <c r="E172" s="235" t="s">
        <v>23</v>
      </c>
      <c r="F172" s="236" t="s">
        <v>265</v>
      </c>
      <c r="G172" s="233"/>
      <c r="H172" s="237">
        <v>7.43</v>
      </c>
      <c r="I172" s="238"/>
      <c r="J172" s="233"/>
      <c r="K172" s="233"/>
      <c r="L172" s="239"/>
      <c r="M172" s="240"/>
      <c r="N172" s="241"/>
      <c r="O172" s="241"/>
      <c r="P172" s="241"/>
      <c r="Q172" s="241"/>
      <c r="R172" s="241"/>
      <c r="S172" s="241"/>
      <c r="T172" s="242"/>
      <c r="AT172" s="243" t="s">
        <v>135</v>
      </c>
      <c r="AU172" s="243" t="s">
        <v>82</v>
      </c>
      <c r="AV172" s="11" t="s">
        <v>82</v>
      </c>
      <c r="AW172" s="11" t="s">
        <v>36</v>
      </c>
      <c r="AX172" s="11" t="s">
        <v>78</v>
      </c>
      <c r="AY172" s="243" t="s">
        <v>127</v>
      </c>
    </row>
    <row r="173" spans="2:65" s="1" customFormat="1" ht="14.4" customHeight="1">
      <c r="B173" s="45"/>
      <c r="C173" s="266" t="s">
        <v>266</v>
      </c>
      <c r="D173" s="266" t="s">
        <v>267</v>
      </c>
      <c r="E173" s="267" t="s">
        <v>268</v>
      </c>
      <c r="F173" s="268" t="s">
        <v>269</v>
      </c>
      <c r="G173" s="269" t="s">
        <v>244</v>
      </c>
      <c r="H173" s="270">
        <v>14.18</v>
      </c>
      <c r="I173" s="271"/>
      <c r="J173" s="272">
        <f>ROUND(I173*H173,2)</f>
        <v>0</v>
      </c>
      <c r="K173" s="268" t="s">
        <v>140</v>
      </c>
      <c r="L173" s="273"/>
      <c r="M173" s="274" t="s">
        <v>23</v>
      </c>
      <c r="N173" s="275" t="s">
        <v>44</v>
      </c>
      <c r="O173" s="46"/>
      <c r="P173" s="229">
        <f>O173*H173</f>
        <v>0</v>
      </c>
      <c r="Q173" s="229">
        <v>0</v>
      </c>
      <c r="R173" s="229">
        <f>Q173*H173</f>
        <v>0</v>
      </c>
      <c r="S173" s="229">
        <v>0</v>
      </c>
      <c r="T173" s="230">
        <f>S173*H173</f>
        <v>0</v>
      </c>
      <c r="AR173" s="23" t="s">
        <v>171</v>
      </c>
      <c r="AT173" s="23" t="s">
        <v>267</v>
      </c>
      <c r="AU173" s="23" t="s">
        <v>82</v>
      </c>
      <c r="AY173" s="23" t="s">
        <v>127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23" t="s">
        <v>78</v>
      </c>
      <c r="BK173" s="231">
        <f>ROUND(I173*H173,2)</f>
        <v>0</v>
      </c>
      <c r="BL173" s="23" t="s">
        <v>133</v>
      </c>
      <c r="BM173" s="23" t="s">
        <v>270</v>
      </c>
    </row>
    <row r="174" spans="2:51" s="11" customFormat="1" ht="13.5">
      <c r="B174" s="232"/>
      <c r="C174" s="233"/>
      <c r="D174" s="234" t="s">
        <v>135</v>
      </c>
      <c r="E174" s="235" t="s">
        <v>23</v>
      </c>
      <c r="F174" s="236" t="s">
        <v>271</v>
      </c>
      <c r="G174" s="233"/>
      <c r="H174" s="237">
        <v>14.183</v>
      </c>
      <c r="I174" s="238"/>
      <c r="J174" s="233"/>
      <c r="K174" s="233"/>
      <c r="L174" s="239"/>
      <c r="M174" s="240"/>
      <c r="N174" s="241"/>
      <c r="O174" s="241"/>
      <c r="P174" s="241"/>
      <c r="Q174" s="241"/>
      <c r="R174" s="241"/>
      <c r="S174" s="241"/>
      <c r="T174" s="242"/>
      <c r="AT174" s="243" t="s">
        <v>135</v>
      </c>
      <c r="AU174" s="243" t="s">
        <v>82</v>
      </c>
      <c r="AV174" s="11" t="s">
        <v>82</v>
      </c>
      <c r="AW174" s="11" t="s">
        <v>36</v>
      </c>
      <c r="AX174" s="11" t="s">
        <v>73</v>
      </c>
      <c r="AY174" s="243" t="s">
        <v>127</v>
      </c>
    </row>
    <row r="175" spans="2:51" s="12" customFormat="1" ht="13.5">
      <c r="B175" s="244"/>
      <c r="C175" s="245"/>
      <c r="D175" s="234" t="s">
        <v>135</v>
      </c>
      <c r="E175" s="246" t="s">
        <v>23</v>
      </c>
      <c r="F175" s="247" t="s">
        <v>137</v>
      </c>
      <c r="G175" s="245"/>
      <c r="H175" s="248">
        <v>14.183</v>
      </c>
      <c r="I175" s="249"/>
      <c r="J175" s="245"/>
      <c r="K175" s="245"/>
      <c r="L175" s="250"/>
      <c r="M175" s="251"/>
      <c r="N175" s="252"/>
      <c r="O175" s="252"/>
      <c r="P175" s="252"/>
      <c r="Q175" s="252"/>
      <c r="R175" s="252"/>
      <c r="S175" s="252"/>
      <c r="T175" s="253"/>
      <c r="AT175" s="254" t="s">
        <v>135</v>
      </c>
      <c r="AU175" s="254" t="s">
        <v>82</v>
      </c>
      <c r="AV175" s="12" t="s">
        <v>133</v>
      </c>
      <c r="AW175" s="12" t="s">
        <v>36</v>
      </c>
      <c r="AX175" s="12" t="s">
        <v>73</v>
      </c>
      <c r="AY175" s="254" t="s">
        <v>127</v>
      </c>
    </row>
    <row r="176" spans="2:51" s="11" customFormat="1" ht="13.5">
      <c r="B176" s="232"/>
      <c r="C176" s="233"/>
      <c r="D176" s="234" t="s">
        <v>135</v>
      </c>
      <c r="E176" s="235" t="s">
        <v>23</v>
      </c>
      <c r="F176" s="236" t="s">
        <v>272</v>
      </c>
      <c r="G176" s="233"/>
      <c r="H176" s="237">
        <v>14.18</v>
      </c>
      <c r="I176" s="238"/>
      <c r="J176" s="233"/>
      <c r="K176" s="233"/>
      <c r="L176" s="239"/>
      <c r="M176" s="240"/>
      <c r="N176" s="241"/>
      <c r="O176" s="241"/>
      <c r="P176" s="241"/>
      <c r="Q176" s="241"/>
      <c r="R176" s="241"/>
      <c r="S176" s="241"/>
      <c r="T176" s="242"/>
      <c r="AT176" s="243" t="s">
        <v>135</v>
      </c>
      <c r="AU176" s="243" t="s">
        <v>82</v>
      </c>
      <c r="AV176" s="11" t="s">
        <v>82</v>
      </c>
      <c r="AW176" s="11" t="s">
        <v>36</v>
      </c>
      <c r="AX176" s="11" t="s">
        <v>78</v>
      </c>
      <c r="AY176" s="243" t="s">
        <v>127</v>
      </c>
    </row>
    <row r="177" spans="2:65" s="1" customFormat="1" ht="34.2" customHeight="1">
      <c r="B177" s="45"/>
      <c r="C177" s="220" t="s">
        <v>273</v>
      </c>
      <c r="D177" s="220" t="s">
        <v>129</v>
      </c>
      <c r="E177" s="221" t="s">
        <v>274</v>
      </c>
      <c r="F177" s="222" t="s">
        <v>275</v>
      </c>
      <c r="G177" s="223" t="s">
        <v>132</v>
      </c>
      <c r="H177" s="224">
        <v>106</v>
      </c>
      <c r="I177" s="225"/>
      <c r="J177" s="226">
        <f>ROUND(I177*H177,2)</f>
        <v>0</v>
      </c>
      <c r="K177" s="222" t="s">
        <v>140</v>
      </c>
      <c r="L177" s="71"/>
      <c r="M177" s="227" t="s">
        <v>23</v>
      </c>
      <c r="N177" s="228" t="s">
        <v>44</v>
      </c>
      <c r="O177" s="46"/>
      <c r="P177" s="229">
        <f>O177*H177</f>
        <v>0</v>
      </c>
      <c r="Q177" s="229">
        <v>0</v>
      </c>
      <c r="R177" s="229">
        <f>Q177*H177</f>
        <v>0</v>
      </c>
      <c r="S177" s="229">
        <v>0</v>
      </c>
      <c r="T177" s="230">
        <f>S177*H177</f>
        <v>0</v>
      </c>
      <c r="AR177" s="23" t="s">
        <v>133</v>
      </c>
      <c r="AT177" s="23" t="s">
        <v>129</v>
      </c>
      <c r="AU177" s="23" t="s">
        <v>82</v>
      </c>
      <c r="AY177" s="23" t="s">
        <v>127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23" t="s">
        <v>78</v>
      </c>
      <c r="BK177" s="231">
        <f>ROUND(I177*H177,2)</f>
        <v>0</v>
      </c>
      <c r="BL177" s="23" t="s">
        <v>133</v>
      </c>
      <c r="BM177" s="23" t="s">
        <v>276</v>
      </c>
    </row>
    <row r="178" spans="2:51" s="11" customFormat="1" ht="13.5">
      <c r="B178" s="232"/>
      <c r="C178" s="233"/>
      <c r="D178" s="234" t="s">
        <v>135</v>
      </c>
      <c r="E178" s="235" t="s">
        <v>23</v>
      </c>
      <c r="F178" s="236" t="s">
        <v>237</v>
      </c>
      <c r="G178" s="233"/>
      <c r="H178" s="237">
        <v>106</v>
      </c>
      <c r="I178" s="238"/>
      <c r="J178" s="233"/>
      <c r="K178" s="233"/>
      <c r="L178" s="239"/>
      <c r="M178" s="240"/>
      <c r="N178" s="241"/>
      <c r="O178" s="241"/>
      <c r="P178" s="241"/>
      <c r="Q178" s="241"/>
      <c r="R178" s="241"/>
      <c r="S178" s="241"/>
      <c r="T178" s="242"/>
      <c r="AT178" s="243" t="s">
        <v>135</v>
      </c>
      <c r="AU178" s="243" t="s">
        <v>82</v>
      </c>
      <c r="AV178" s="11" t="s">
        <v>82</v>
      </c>
      <c r="AW178" s="11" t="s">
        <v>36</v>
      </c>
      <c r="AX178" s="11" t="s">
        <v>73</v>
      </c>
      <c r="AY178" s="243" t="s">
        <v>127</v>
      </c>
    </row>
    <row r="179" spans="2:51" s="12" customFormat="1" ht="13.5">
      <c r="B179" s="244"/>
      <c r="C179" s="245"/>
      <c r="D179" s="234" t="s">
        <v>135</v>
      </c>
      <c r="E179" s="246" t="s">
        <v>23</v>
      </c>
      <c r="F179" s="247" t="s">
        <v>137</v>
      </c>
      <c r="G179" s="245"/>
      <c r="H179" s="248">
        <v>106</v>
      </c>
      <c r="I179" s="249"/>
      <c r="J179" s="245"/>
      <c r="K179" s="245"/>
      <c r="L179" s="250"/>
      <c r="M179" s="251"/>
      <c r="N179" s="252"/>
      <c r="O179" s="252"/>
      <c r="P179" s="252"/>
      <c r="Q179" s="252"/>
      <c r="R179" s="252"/>
      <c r="S179" s="252"/>
      <c r="T179" s="253"/>
      <c r="AT179" s="254" t="s">
        <v>135</v>
      </c>
      <c r="AU179" s="254" t="s">
        <v>82</v>
      </c>
      <c r="AV179" s="12" t="s">
        <v>133</v>
      </c>
      <c r="AW179" s="12" t="s">
        <v>36</v>
      </c>
      <c r="AX179" s="12" t="s">
        <v>78</v>
      </c>
      <c r="AY179" s="254" t="s">
        <v>127</v>
      </c>
    </row>
    <row r="180" spans="2:65" s="1" customFormat="1" ht="34.2" customHeight="1">
      <c r="B180" s="45"/>
      <c r="C180" s="220" t="s">
        <v>277</v>
      </c>
      <c r="D180" s="220" t="s">
        <v>129</v>
      </c>
      <c r="E180" s="221" t="s">
        <v>278</v>
      </c>
      <c r="F180" s="222" t="s">
        <v>279</v>
      </c>
      <c r="G180" s="223" t="s">
        <v>132</v>
      </c>
      <c r="H180" s="224">
        <v>46</v>
      </c>
      <c r="I180" s="225"/>
      <c r="J180" s="226">
        <f>ROUND(I180*H180,2)</f>
        <v>0</v>
      </c>
      <c r="K180" s="222" t="s">
        <v>140</v>
      </c>
      <c r="L180" s="71"/>
      <c r="M180" s="227" t="s">
        <v>23</v>
      </c>
      <c r="N180" s="228" t="s">
        <v>44</v>
      </c>
      <c r="O180" s="46"/>
      <c r="P180" s="229">
        <f>O180*H180</f>
        <v>0</v>
      </c>
      <c r="Q180" s="229">
        <v>0</v>
      </c>
      <c r="R180" s="229">
        <f>Q180*H180</f>
        <v>0</v>
      </c>
      <c r="S180" s="229">
        <v>0</v>
      </c>
      <c r="T180" s="230">
        <f>S180*H180</f>
        <v>0</v>
      </c>
      <c r="AR180" s="23" t="s">
        <v>133</v>
      </c>
      <c r="AT180" s="23" t="s">
        <v>129</v>
      </c>
      <c r="AU180" s="23" t="s">
        <v>82</v>
      </c>
      <c r="AY180" s="23" t="s">
        <v>127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23" t="s">
        <v>78</v>
      </c>
      <c r="BK180" s="231">
        <f>ROUND(I180*H180,2)</f>
        <v>0</v>
      </c>
      <c r="BL180" s="23" t="s">
        <v>133</v>
      </c>
      <c r="BM180" s="23" t="s">
        <v>280</v>
      </c>
    </row>
    <row r="181" spans="2:51" s="11" customFormat="1" ht="13.5">
      <c r="B181" s="232"/>
      <c r="C181" s="233"/>
      <c r="D181" s="234" t="s">
        <v>135</v>
      </c>
      <c r="E181" s="235" t="s">
        <v>23</v>
      </c>
      <c r="F181" s="236" t="s">
        <v>239</v>
      </c>
      <c r="G181" s="233"/>
      <c r="H181" s="237">
        <v>46</v>
      </c>
      <c r="I181" s="238"/>
      <c r="J181" s="233"/>
      <c r="K181" s="233"/>
      <c r="L181" s="239"/>
      <c r="M181" s="240"/>
      <c r="N181" s="241"/>
      <c r="O181" s="241"/>
      <c r="P181" s="241"/>
      <c r="Q181" s="241"/>
      <c r="R181" s="241"/>
      <c r="S181" s="241"/>
      <c r="T181" s="242"/>
      <c r="AT181" s="243" t="s">
        <v>135</v>
      </c>
      <c r="AU181" s="243" t="s">
        <v>82</v>
      </c>
      <c r="AV181" s="11" t="s">
        <v>82</v>
      </c>
      <c r="AW181" s="11" t="s">
        <v>36</v>
      </c>
      <c r="AX181" s="11" t="s">
        <v>78</v>
      </c>
      <c r="AY181" s="243" t="s">
        <v>127</v>
      </c>
    </row>
    <row r="182" spans="2:65" s="1" customFormat="1" ht="14.4" customHeight="1">
      <c r="B182" s="45"/>
      <c r="C182" s="266" t="s">
        <v>281</v>
      </c>
      <c r="D182" s="266" t="s">
        <v>267</v>
      </c>
      <c r="E182" s="267" t="s">
        <v>282</v>
      </c>
      <c r="F182" s="268" t="s">
        <v>283</v>
      </c>
      <c r="G182" s="269" t="s">
        <v>284</v>
      </c>
      <c r="H182" s="270">
        <v>3.91</v>
      </c>
      <c r="I182" s="271"/>
      <c r="J182" s="272">
        <f>ROUND(I182*H182,2)</f>
        <v>0</v>
      </c>
      <c r="K182" s="268" t="s">
        <v>140</v>
      </c>
      <c r="L182" s="273"/>
      <c r="M182" s="274" t="s">
        <v>23</v>
      </c>
      <c r="N182" s="275" t="s">
        <v>44</v>
      </c>
      <c r="O182" s="46"/>
      <c r="P182" s="229">
        <f>O182*H182</f>
        <v>0</v>
      </c>
      <c r="Q182" s="229">
        <v>0.001</v>
      </c>
      <c r="R182" s="229">
        <f>Q182*H182</f>
        <v>0.00391</v>
      </c>
      <c r="S182" s="229">
        <v>0</v>
      </c>
      <c r="T182" s="230">
        <f>S182*H182</f>
        <v>0</v>
      </c>
      <c r="AR182" s="23" t="s">
        <v>171</v>
      </c>
      <c r="AT182" s="23" t="s">
        <v>267</v>
      </c>
      <c r="AU182" s="23" t="s">
        <v>82</v>
      </c>
      <c r="AY182" s="23" t="s">
        <v>127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23" t="s">
        <v>78</v>
      </c>
      <c r="BK182" s="231">
        <f>ROUND(I182*H182,2)</f>
        <v>0</v>
      </c>
      <c r="BL182" s="23" t="s">
        <v>133</v>
      </c>
      <c r="BM182" s="23" t="s">
        <v>285</v>
      </c>
    </row>
    <row r="183" spans="2:51" s="11" customFormat="1" ht="13.5">
      <c r="B183" s="232"/>
      <c r="C183" s="233"/>
      <c r="D183" s="234" t="s">
        <v>135</v>
      </c>
      <c r="E183" s="235" t="s">
        <v>23</v>
      </c>
      <c r="F183" s="236" t="s">
        <v>286</v>
      </c>
      <c r="G183" s="233"/>
      <c r="H183" s="237">
        <v>3.914</v>
      </c>
      <c r="I183" s="238"/>
      <c r="J183" s="233"/>
      <c r="K183" s="233"/>
      <c r="L183" s="239"/>
      <c r="M183" s="240"/>
      <c r="N183" s="241"/>
      <c r="O183" s="241"/>
      <c r="P183" s="241"/>
      <c r="Q183" s="241"/>
      <c r="R183" s="241"/>
      <c r="S183" s="241"/>
      <c r="T183" s="242"/>
      <c r="AT183" s="243" t="s">
        <v>135</v>
      </c>
      <c r="AU183" s="243" t="s">
        <v>82</v>
      </c>
      <c r="AV183" s="11" t="s">
        <v>82</v>
      </c>
      <c r="AW183" s="11" t="s">
        <v>36</v>
      </c>
      <c r="AX183" s="11" t="s">
        <v>73</v>
      </c>
      <c r="AY183" s="243" t="s">
        <v>127</v>
      </c>
    </row>
    <row r="184" spans="2:51" s="12" customFormat="1" ht="13.5">
      <c r="B184" s="244"/>
      <c r="C184" s="245"/>
      <c r="D184" s="234" t="s">
        <v>135</v>
      </c>
      <c r="E184" s="246" t="s">
        <v>23</v>
      </c>
      <c r="F184" s="247" t="s">
        <v>137</v>
      </c>
      <c r="G184" s="245"/>
      <c r="H184" s="248">
        <v>3.914</v>
      </c>
      <c r="I184" s="249"/>
      <c r="J184" s="245"/>
      <c r="K184" s="245"/>
      <c r="L184" s="250"/>
      <c r="M184" s="251"/>
      <c r="N184" s="252"/>
      <c r="O184" s="252"/>
      <c r="P184" s="252"/>
      <c r="Q184" s="252"/>
      <c r="R184" s="252"/>
      <c r="S184" s="252"/>
      <c r="T184" s="253"/>
      <c r="AT184" s="254" t="s">
        <v>135</v>
      </c>
      <c r="AU184" s="254" t="s">
        <v>82</v>
      </c>
      <c r="AV184" s="12" t="s">
        <v>133</v>
      </c>
      <c r="AW184" s="12" t="s">
        <v>36</v>
      </c>
      <c r="AX184" s="12" t="s">
        <v>73</v>
      </c>
      <c r="AY184" s="254" t="s">
        <v>127</v>
      </c>
    </row>
    <row r="185" spans="2:51" s="11" customFormat="1" ht="13.5">
      <c r="B185" s="232"/>
      <c r="C185" s="233"/>
      <c r="D185" s="234" t="s">
        <v>135</v>
      </c>
      <c r="E185" s="235" t="s">
        <v>23</v>
      </c>
      <c r="F185" s="236" t="s">
        <v>287</v>
      </c>
      <c r="G185" s="233"/>
      <c r="H185" s="237">
        <v>3.91</v>
      </c>
      <c r="I185" s="238"/>
      <c r="J185" s="233"/>
      <c r="K185" s="233"/>
      <c r="L185" s="239"/>
      <c r="M185" s="240"/>
      <c r="N185" s="241"/>
      <c r="O185" s="241"/>
      <c r="P185" s="241"/>
      <c r="Q185" s="241"/>
      <c r="R185" s="241"/>
      <c r="S185" s="241"/>
      <c r="T185" s="242"/>
      <c r="AT185" s="243" t="s">
        <v>135</v>
      </c>
      <c r="AU185" s="243" t="s">
        <v>82</v>
      </c>
      <c r="AV185" s="11" t="s">
        <v>82</v>
      </c>
      <c r="AW185" s="11" t="s">
        <v>36</v>
      </c>
      <c r="AX185" s="11" t="s">
        <v>78</v>
      </c>
      <c r="AY185" s="243" t="s">
        <v>127</v>
      </c>
    </row>
    <row r="186" spans="2:65" s="1" customFormat="1" ht="34.2" customHeight="1">
      <c r="B186" s="45"/>
      <c r="C186" s="220" t="s">
        <v>288</v>
      </c>
      <c r="D186" s="220" t="s">
        <v>129</v>
      </c>
      <c r="E186" s="221" t="s">
        <v>289</v>
      </c>
      <c r="F186" s="222" t="s">
        <v>290</v>
      </c>
      <c r="G186" s="223" t="s">
        <v>132</v>
      </c>
      <c r="H186" s="224">
        <v>106</v>
      </c>
      <c r="I186" s="225"/>
      <c r="J186" s="226">
        <f>ROUND(I186*H186,2)</f>
        <v>0</v>
      </c>
      <c r="K186" s="222" t="s">
        <v>140</v>
      </c>
      <c r="L186" s="71"/>
      <c r="M186" s="227" t="s">
        <v>23</v>
      </c>
      <c r="N186" s="228" t="s">
        <v>44</v>
      </c>
      <c r="O186" s="46"/>
      <c r="P186" s="229">
        <f>O186*H186</f>
        <v>0</v>
      </c>
      <c r="Q186" s="229">
        <v>0</v>
      </c>
      <c r="R186" s="229">
        <f>Q186*H186</f>
        <v>0</v>
      </c>
      <c r="S186" s="229">
        <v>0</v>
      </c>
      <c r="T186" s="230">
        <f>S186*H186</f>
        <v>0</v>
      </c>
      <c r="AR186" s="23" t="s">
        <v>133</v>
      </c>
      <c r="AT186" s="23" t="s">
        <v>129</v>
      </c>
      <c r="AU186" s="23" t="s">
        <v>82</v>
      </c>
      <c r="AY186" s="23" t="s">
        <v>127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23" t="s">
        <v>78</v>
      </c>
      <c r="BK186" s="231">
        <f>ROUND(I186*H186,2)</f>
        <v>0</v>
      </c>
      <c r="BL186" s="23" t="s">
        <v>133</v>
      </c>
      <c r="BM186" s="23" t="s">
        <v>291</v>
      </c>
    </row>
    <row r="187" spans="2:51" s="11" customFormat="1" ht="13.5">
      <c r="B187" s="232"/>
      <c r="C187" s="233"/>
      <c r="D187" s="234" t="s">
        <v>135</v>
      </c>
      <c r="E187" s="235" t="s">
        <v>23</v>
      </c>
      <c r="F187" s="236" t="s">
        <v>292</v>
      </c>
      <c r="G187" s="233"/>
      <c r="H187" s="237">
        <v>106</v>
      </c>
      <c r="I187" s="238"/>
      <c r="J187" s="233"/>
      <c r="K187" s="233"/>
      <c r="L187" s="239"/>
      <c r="M187" s="240"/>
      <c r="N187" s="241"/>
      <c r="O187" s="241"/>
      <c r="P187" s="241"/>
      <c r="Q187" s="241"/>
      <c r="R187" s="241"/>
      <c r="S187" s="241"/>
      <c r="T187" s="242"/>
      <c r="AT187" s="243" t="s">
        <v>135</v>
      </c>
      <c r="AU187" s="243" t="s">
        <v>82</v>
      </c>
      <c r="AV187" s="11" t="s">
        <v>82</v>
      </c>
      <c r="AW187" s="11" t="s">
        <v>36</v>
      </c>
      <c r="AX187" s="11" t="s">
        <v>73</v>
      </c>
      <c r="AY187" s="243" t="s">
        <v>127</v>
      </c>
    </row>
    <row r="188" spans="2:51" s="12" customFormat="1" ht="13.5">
      <c r="B188" s="244"/>
      <c r="C188" s="245"/>
      <c r="D188" s="234" t="s">
        <v>135</v>
      </c>
      <c r="E188" s="246" t="s">
        <v>23</v>
      </c>
      <c r="F188" s="247" t="s">
        <v>137</v>
      </c>
      <c r="G188" s="245"/>
      <c r="H188" s="248">
        <v>106</v>
      </c>
      <c r="I188" s="249"/>
      <c r="J188" s="245"/>
      <c r="K188" s="245"/>
      <c r="L188" s="250"/>
      <c r="M188" s="251"/>
      <c r="N188" s="252"/>
      <c r="O188" s="252"/>
      <c r="P188" s="252"/>
      <c r="Q188" s="252"/>
      <c r="R188" s="252"/>
      <c r="S188" s="252"/>
      <c r="T188" s="253"/>
      <c r="AT188" s="254" t="s">
        <v>135</v>
      </c>
      <c r="AU188" s="254" t="s">
        <v>82</v>
      </c>
      <c r="AV188" s="12" t="s">
        <v>133</v>
      </c>
      <c r="AW188" s="12" t="s">
        <v>36</v>
      </c>
      <c r="AX188" s="12" t="s">
        <v>78</v>
      </c>
      <c r="AY188" s="254" t="s">
        <v>127</v>
      </c>
    </row>
    <row r="189" spans="2:65" s="1" customFormat="1" ht="22.8" customHeight="1">
      <c r="B189" s="45"/>
      <c r="C189" s="220" t="s">
        <v>293</v>
      </c>
      <c r="D189" s="220" t="s">
        <v>129</v>
      </c>
      <c r="E189" s="221" t="s">
        <v>294</v>
      </c>
      <c r="F189" s="222" t="s">
        <v>295</v>
      </c>
      <c r="G189" s="223" t="s">
        <v>132</v>
      </c>
      <c r="H189" s="224">
        <v>258.2</v>
      </c>
      <c r="I189" s="225"/>
      <c r="J189" s="226">
        <f>ROUND(I189*H189,2)</f>
        <v>0</v>
      </c>
      <c r="K189" s="222" t="s">
        <v>140</v>
      </c>
      <c r="L189" s="71"/>
      <c r="M189" s="227" t="s">
        <v>23</v>
      </c>
      <c r="N189" s="228" t="s">
        <v>44</v>
      </c>
      <c r="O189" s="46"/>
      <c r="P189" s="229">
        <f>O189*H189</f>
        <v>0</v>
      </c>
      <c r="Q189" s="229">
        <v>0</v>
      </c>
      <c r="R189" s="229">
        <f>Q189*H189</f>
        <v>0</v>
      </c>
      <c r="S189" s="229">
        <v>0</v>
      </c>
      <c r="T189" s="230">
        <f>S189*H189</f>
        <v>0</v>
      </c>
      <c r="AR189" s="23" t="s">
        <v>133</v>
      </c>
      <c r="AT189" s="23" t="s">
        <v>129</v>
      </c>
      <c r="AU189" s="23" t="s">
        <v>82</v>
      </c>
      <c r="AY189" s="23" t="s">
        <v>127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23" t="s">
        <v>78</v>
      </c>
      <c r="BK189" s="231">
        <f>ROUND(I189*H189,2)</f>
        <v>0</v>
      </c>
      <c r="BL189" s="23" t="s">
        <v>133</v>
      </c>
      <c r="BM189" s="23" t="s">
        <v>296</v>
      </c>
    </row>
    <row r="190" spans="2:51" s="11" customFormat="1" ht="13.5">
      <c r="B190" s="232"/>
      <c r="C190" s="233"/>
      <c r="D190" s="234" t="s">
        <v>135</v>
      </c>
      <c r="E190" s="235" t="s">
        <v>23</v>
      </c>
      <c r="F190" s="236" t="s">
        <v>297</v>
      </c>
      <c r="G190" s="233"/>
      <c r="H190" s="237">
        <v>258.2</v>
      </c>
      <c r="I190" s="238"/>
      <c r="J190" s="233"/>
      <c r="K190" s="233"/>
      <c r="L190" s="239"/>
      <c r="M190" s="240"/>
      <c r="N190" s="241"/>
      <c r="O190" s="241"/>
      <c r="P190" s="241"/>
      <c r="Q190" s="241"/>
      <c r="R190" s="241"/>
      <c r="S190" s="241"/>
      <c r="T190" s="242"/>
      <c r="AT190" s="243" t="s">
        <v>135</v>
      </c>
      <c r="AU190" s="243" t="s">
        <v>82</v>
      </c>
      <c r="AV190" s="11" t="s">
        <v>82</v>
      </c>
      <c r="AW190" s="11" t="s">
        <v>36</v>
      </c>
      <c r="AX190" s="11" t="s">
        <v>73</v>
      </c>
      <c r="AY190" s="243" t="s">
        <v>127</v>
      </c>
    </row>
    <row r="191" spans="2:51" s="12" customFormat="1" ht="13.5">
      <c r="B191" s="244"/>
      <c r="C191" s="245"/>
      <c r="D191" s="234" t="s">
        <v>135</v>
      </c>
      <c r="E191" s="246" t="s">
        <v>23</v>
      </c>
      <c r="F191" s="247" t="s">
        <v>137</v>
      </c>
      <c r="G191" s="245"/>
      <c r="H191" s="248">
        <v>258.2</v>
      </c>
      <c r="I191" s="249"/>
      <c r="J191" s="245"/>
      <c r="K191" s="245"/>
      <c r="L191" s="250"/>
      <c r="M191" s="251"/>
      <c r="N191" s="252"/>
      <c r="O191" s="252"/>
      <c r="P191" s="252"/>
      <c r="Q191" s="252"/>
      <c r="R191" s="252"/>
      <c r="S191" s="252"/>
      <c r="T191" s="253"/>
      <c r="AT191" s="254" t="s">
        <v>135</v>
      </c>
      <c r="AU191" s="254" t="s">
        <v>82</v>
      </c>
      <c r="AV191" s="12" t="s">
        <v>133</v>
      </c>
      <c r="AW191" s="12" t="s">
        <v>36</v>
      </c>
      <c r="AX191" s="12" t="s">
        <v>78</v>
      </c>
      <c r="AY191" s="254" t="s">
        <v>127</v>
      </c>
    </row>
    <row r="192" spans="2:65" s="1" customFormat="1" ht="22.8" customHeight="1">
      <c r="B192" s="45"/>
      <c r="C192" s="220" t="s">
        <v>298</v>
      </c>
      <c r="D192" s="220" t="s">
        <v>129</v>
      </c>
      <c r="E192" s="221" t="s">
        <v>299</v>
      </c>
      <c r="F192" s="222" t="s">
        <v>300</v>
      </c>
      <c r="G192" s="223" t="s">
        <v>132</v>
      </c>
      <c r="H192" s="224">
        <v>46</v>
      </c>
      <c r="I192" s="225"/>
      <c r="J192" s="226">
        <f>ROUND(I192*H192,2)</f>
        <v>0</v>
      </c>
      <c r="K192" s="222" t="s">
        <v>140</v>
      </c>
      <c r="L192" s="71"/>
      <c r="M192" s="227" t="s">
        <v>23</v>
      </c>
      <c r="N192" s="228" t="s">
        <v>44</v>
      </c>
      <c r="O192" s="46"/>
      <c r="P192" s="229">
        <f>O192*H192</f>
        <v>0</v>
      </c>
      <c r="Q192" s="229">
        <v>0</v>
      </c>
      <c r="R192" s="229">
        <f>Q192*H192</f>
        <v>0</v>
      </c>
      <c r="S192" s="229">
        <v>0</v>
      </c>
      <c r="T192" s="230">
        <f>S192*H192</f>
        <v>0</v>
      </c>
      <c r="AR192" s="23" t="s">
        <v>133</v>
      </c>
      <c r="AT192" s="23" t="s">
        <v>129</v>
      </c>
      <c r="AU192" s="23" t="s">
        <v>82</v>
      </c>
      <c r="AY192" s="23" t="s">
        <v>127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23" t="s">
        <v>78</v>
      </c>
      <c r="BK192" s="231">
        <f>ROUND(I192*H192,2)</f>
        <v>0</v>
      </c>
      <c r="BL192" s="23" t="s">
        <v>133</v>
      </c>
      <c r="BM192" s="23" t="s">
        <v>301</v>
      </c>
    </row>
    <row r="193" spans="2:51" s="11" customFormat="1" ht="13.5">
      <c r="B193" s="232"/>
      <c r="C193" s="233"/>
      <c r="D193" s="234" t="s">
        <v>135</v>
      </c>
      <c r="E193" s="235" t="s">
        <v>23</v>
      </c>
      <c r="F193" s="236" t="s">
        <v>239</v>
      </c>
      <c r="G193" s="233"/>
      <c r="H193" s="237">
        <v>46</v>
      </c>
      <c r="I193" s="238"/>
      <c r="J193" s="233"/>
      <c r="K193" s="233"/>
      <c r="L193" s="239"/>
      <c r="M193" s="240"/>
      <c r="N193" s="241"/>
      <c r="O193" s="241"/>
      <c r="P193" s="241"/>
      <c r="Q193" s="241"/>
      <c r="R193" s="241"/>
      <c r="S193" s="241"/>
      <c r="T193" s="242"/>
      <c r="AT193" s="243" t="s">
        <v>135</v>
      </c>
      <c r="AU193" s="243" t="s">
        <v>82</v>
      </c>
      <c r="AV193" s="11" t="s">
        <v>82</v>
      </c>
      <c r="AW193" s="11" t="s">
        <v>36</v>
      </c>
      <c r="AX193" s="11" t="s">
        <v>73</v>
      </c>
      <c r="AY193" s="243" t="s">
        <v>127</v>
      </c>
    </row>
    <row r="194" spans="2:51" s="13" customFormat="1" ht="13.5">
      <c r="B194" s="255"/>
      <c r="C194" s="256"/>
      <c r="D194" s="234" t="s">
        <v>135</v>
      </c>
      <c r="E194" s="257" t="s">
        <v>23</v>
      </c>
      <c r="F194" s="258" t="s">
        <v>240</v>
      </c>
      <c r="G194" s="256"/>
      <c r="H194" s="259">
        <v>46</v>
      </c>
      <c r="I194" s="260"/>
      <c r="J194" s="256"/>
      <c r="K194" s="256"/>
      <c r="L194" s="261"/>
      <c r="M194" s="262"/>
      <c r="N194" s="263"/>
      <c r="O194" s="263"/>
      <c r="P194" s="263"/>
      <c r="Q194" s="263"/>
      <c r="R194" s="263"/>
      <c r="S194" s="263"/>
      <c r="T194" s="264"/>
      <c r="AT194" s="265" t="s">
        <v>135</v>
      </c>
      <c r="AU194" s="265" t="s">
        <v>82</v>
      </c>
      <c r="AV194" s="13" t="s">
        <v>143</v>
      </c>
      <c r="AW194" s="13" t="s">
        <v>36</v>
      </c>
      <c r="AX194" s="13" t="s">
        <v>73</v>
      </c>
      <c r="AY194" s="265" t="s">
        <v>127</v>
      </c>
    </row>
    <row r="195" spans="2:51" s="12" customFormat="1" ht="13.5">
      <c r="B195" s="244"/>
      <c r="C195" s="245"/>
      <c r="D195" s="234" t="s">
        <v>135</v>
      </c>
      <c r="E195" s="246" t="s">
        <v>23</v>
      </c>
      <c r="F195" s="247" t="s">
        <v>137</v>
      </c>
      <c r="G195" s="245"/>
      <c r="H195" s="248">
        <v>46</v>
      </c>
      <c r="I195" s="249"/>
      <c r="J195" s="245"/>
      <c r="K195" s="245"/>
      <c r="L195" s="250"/>
      <c r="M195" s="251"/>
      <c r="N195" s="252"/>
      <c r="O195" s="252"/>
      <c r="P195" s="252"/>
      <c r="Q195" s="252"/>
      <c r="R195" s="252"/>
      <c r="S195" s="252"/>
      <c r="T195" s="253"/>
      <c r="AT195" s="254" t="s">
        <v>135</v>
      </c>
      <c r="AU195" s="254" t="s">
        <v>82</v>
      </c>
      <c r="AV195" s="12" t="s">
        <v>133</v>
      </c>
      <c r="AW195" s="12" t="s">
        <v>36</v>
      </c>
      <c r="AX195" s="12" t="s">
        <v>78</v>
      </c>
      <c r="AY195" s="254" t="s">
        <v>127</v>
      </c>
    </row>
    <row r="196" spans="2:65" s="1" customFormat="1" ht="22.8" customHeight="1">
      <c r="B196" s="45"/>
      <c r="C196" s="220" t="s">
        <v>302</v>
      </c>
      <c r="D196" s="220" t="s">
        <v>129</v>
      </c>
      <c r="E196" s="221" t="s">
        <v>303</v>
      </c>
      <c r="F196" s="222" t="s">
        <v>304</v>
      </c>
      <c r="G196" s="223" t="s">
        <v>132</v>
      </c>
      <c r="H196" s="224">
        <v>12</v>
      </c>
      <c r="I196" s="225"/>
      <c r="J196" s="226">
        <f>ROUND(I196*H196,2)</f>
        <v>0</v>
      </c>
      <c r="K196" s="222" t="s">
        <v>140</v>
      </c>
      <c r="L196" s="71"/>
      <c r="M196" s="227" t="s">
        <v>23</v>
      </c>
      <c r="N196" s="228" t="s">
        <v>44</v>
      </c>
      <c r="O196" s="46"/>
      <c r="P196" s="229">
        <f>O196*H196</f>
        <v>0</v>
      </c>
      <c r="Q196" s="229">
        <v>0.0094</v>
      </c>
      <c r="R196" s="229">
        <f>Q196*H196</f>
        <v>0.11280000000000001</v>
      </c>
      <c r="S196" s="229">
        <v>0</v>
      </c>
      <c r="T196" s="230">
        <f>S196*H196</f>
        <v>0</v>
      </c>
      <c r="AR196" s="23" t="s">
        <v>133</v>
      </c>
      <c r="AT196" s="23" t="s">
        <v>129</v>
      </c>
      <c r="AU196" s="23" t="s">
        <v>82</v>
      </c>
      <c r="AY196" s="23" t="s">
        <v>127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23" t="s">
        <v>78</v>
      </c>
      <c r="BK196" s="231">
        <f>ROUND(I196*H196,2)</f>
        <v>0</v>
      </c>
      <c r="BL196" s="23" t="s">
        <v>133</v>
      </c>
      <c r="BM196" s="23" t="s">
        <v>305</v>
      </c>
    </row>
    <row r="197" spans="2:51" s="11" customFormat="1" ht="13.5">
      <c r="B197" s="232"/>
      <c r="C197" s="233"/>
      <c r="D197" s="234" t="s">
        <v>135</v>
      </c>
      <c r="E197" s="235" t="s">
        <v>23</v>
      </c>
      <c r="F197" s="236" t="s">
        <v>306</v>
      </c>
      <c r="G197" s="233"/>
      <c r="H197" s="237">
        <v>12</v>
      </c>
      <c r="I197" s="238"/>
      <c r="J197" s="233"/>
      <c r="K197" s="233"/>
      <c r="L197" s="239"/>
      <c r="M197" s="240"/>
      <c r="N197" s="241"/>
      <c r="O197" s="241"/>
      <c r="P197" s="241"/>
      <c r="Q197" s="241"/>
      <c r="R197" s="241"/>
      <c r="S197" s="241"/>
      <c r="T197" s="242"/>
      <c r="AT197" s="243" t="s">
        <v>135</v>
      </c>
      <c r="AU197" s="243" t="s">
        <v>82</v>
      </c>
      <c r="AV197" s="11" t="s">
        <v>82</v>
      </c>
      <c r="AW197" s="11" t="s">
        <v>36</v>
      </c>
      <c r="AX197" s="11" t="s">
        <v>73</v>
      </c>
      <c r="AY197" s="243" t="s">
        <v>127</v>
      </c>
    </row>
    <row r="198" spans="2:51" s="12" customFormat="1" ht="13.5">
      <c r="B198" s="244"/>
      <c r="C198" s="245"/>
      <c r="D198" s="234" t="s">
        <v>135</v>
      </c>
      <c r="E198" s="246" t="s">
        <v>23</v>
      </c>
      <c r="F198" s="247" t="s">
        <v>137</v>
      </c>
      <c r="G198" s="245"/>
      <c r="H198" s="248">
        <v>12</v>
      </c>
      <c r="I198" s="249"/>
      <c r="J198" s="245"/>
      <c r="K198" s="245"/>
      <c r="L198" s="250"/>
      <c r="M198" s="251"/>
      <c r="N198" s="252"/>
      <c r="O198" s="252"/>
      <c r="P198" s="252"/>
      <c r="Q198" s="252"/>
      <c r="R198" s="252"/>
      <c r="S198" s="252"/>
      <c r="T198" s="253"/>
      <c r="AT198" s="254" t="s">
        <v>135</v>
      </c>
      <c r="AU198" s="254" t="s">
        <v>82</v>
      </c>
      <c r="AV198" s="12" t="s">
        <v>133</v>
      </c>
      <c r="AW198" s="12" t="s">
        <v>36</v>
      </c>
      <c r="AX198" s="12" t="s">
        <v>78</v>
      </c>
      <c r="AY198" s="254" t="s">
        <v>127</v>
      </c>
    </row>
    <row r="199" spans="2:65" s="1" customFormat="1" ht="22.8" customHeight="1">
      <c r="B199" s="45"/>
      <c r="C199" s="220" t="s">
        <v>307</v>
      </c>
      <c r="D199" s="220" t="s">
        <v>129</v>
      </c>
      <c r="E199" s="221" t="s">
        <v>308</v>
      </c>
      <c r="F199" s="222" t="s">
        <v>309</v>
      </c>
      <c r="G199" s="223" t="s">
        <v>132</v>
      </c>
      <c r="H199" s="224">
        <v>12</v>
      </c>
      <c r="I199" s="225"/>
      <c r="J199" s="226">
        <f>ROUND(I199*H199,2)</f>
        <v>0</v>
      </c>
      <c r="K199" s="222" t="s">
        <v>140</v>
      </c>
      <c r="L199" s="71"/>
      <c r="M199" s="227" t="s">
        <v>23</v>
      </c>
      <c r="N199" s="228" t="s">
        <v>44</v>
      </c>
      <c r="O199" s="46"/>
      <c r="P199" s="229">
        <f>O199*H199</f>
        <v>0</v>
      </c>
      <c r="Q199" s="229">
        <v>0</v>
      </c>
      <c r="R199" s="229">
        <f>Q199*H199</f>
        <v>0</v>
      </c>
      <c r="S199" s="229">
        <v>0</v>
      </c>
      <c r="T199" s="230">
        <f>S199*H199</f>
        <v>0</v>
      </c>
      <c r="AR199" s="23" t="s">
        <v>133</v>
      </c>
      <c r="AT199" s="23" t="s">
        <v>129</v>
      </c>
      <c r="AU199" s="23" t="s">
        <v>82</v>
      </c>
      <c r="AY199" s="23" t="s">
        <v>127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23" t="s">
        <v>78</v>
      </c>
      <c r="BK199" s="231">
        <f>ROUND(I199*H199,2)</f>
        <v>0</v>
      </c>
      <c r="BL199" s="23" t="s">
        <v>133</v>
      </c>
      <c r="BM199" s="23" t="s">
        <v>310</v>
      </c>
    </row>
    <row r="200" spans="2:51" s="11" customFormat="1" ht="13.5">
      <c r="B200" s="232"/>
      <c r="C200" s="233"/>
      <c r="D200" s="234" t="s">
        <v>135</v>
      </c>
      <c r="E200" s="235" t="s">
        <v>23</v>
      </c>
      <c r="F200" s="236" t="s">
        <v>195</v>
      </c>
      <c r="G200" s="233"/>
      <c r="H200" s="237">
        <v>12</v>
      </c>
      <c r="I200" s="238"/>
      <c r="J200" s="233"/>
      <c r="K200" s="233"/>
      <c r="L200" s="239"/>
      <c r="M200" s="240"/>
      <c r="N200" s="241"/>
      <c r="O200" s="241"/>
      <c r="P200" s="241"/>
      <c r="Q200" s="241"/>
      <c r="R200" s="241"/>
      <c r="S200" s="241"/>
      <c r="T200" s="242"/>
      <c r="AT200" s="243" t="s">
        <v>135</v>
      </c>
      <c r="AU200" s="243" t="s">
        <v>82</v>
      </c>
      <c r="AV200" s="11" t="s">
        <v>82</v>
      </c>
      <c r="AW200" s="11" t="s">
        <v>36</v>
      </c>
      <c r="AX200" s="11" t="s">
        <v>78</v>
      </c>
      <c r="AY200" s="243" t="s">
        <v>127</v>
      </c>
    </row>
    <row r="201" spans="2:63" s="10" customFormat="1" ht="29.85" customHeight="1">
      <c r="B201" s="204"/>
      <c r="C201" s="205"/>
      <c r="D201" s="206" t="s">
        <v>72</v>
      </c>
      <c r="E201" s="218" t="s">
        <v>82</v>
      </c>
      <c r="F201" s="218" t="s">
        <v>311</v>
      </c>
      <c r="G201" s="205"/>
      <c r="H201" s="205"/>
      <c r="I201" s="208"/>
      <c r="J201" s="219">
        <f>BK201</f>
        <v>0</v>
      </c>
      <c r="K201" s="205"/>
      <c r="L201" s="210"/>
      <c r="M201" s="211"/>
      <c r="N201" s="212"/>
      <c r="O201" s="212"/>
      <c r="P201" s="213">
        <f>SUM(P202:P208)</f>
        <v>0</v>
      </c>
      <c r="Q201" s="212"/>
      <c r="R201" s="213">
        <f>SUM(R202:R208)</f>
        <v>5.2186452</v>
      </c>
      <c r="S201" s="212"/>
      <c r="T201" s="214">
        <f>SUM(T202:T208)</f>
        <v>0</v>
      </c>
      <c r="AR201" s="215" t="s">
        <v>78</v>
      </c>
      <c r="AT201" s="216" t="s">
        <v>72</v>
      </c>
      <c r="AU201" s="216" t="s">
        <v>78</v>
      </c>
      <c r="AY201" s="215" t="s">
        <v>127</v>
      </c>
      <c r="BK201" s="217">
        <f>SUM(BK202:BK208)</f>
        <v>0</v>
      </c>
    </row>
    <row r="202" spans="2:65" s="1" customFormat="1" ht="45.6" customHeight="1">
      <c r="B202" s="45"/>
      <c r="C202" s="220" t="s">
        <v>312</v>
      </c>
      <c r="D202" s="220" t="s">
        <v>129</v>
      </c>
      <c r="E202" s="221" t="s">
        <v>313</v>
      </c>
      <c r="F202" s="222" t="s">
        <v>314</v>
      </c>
      <c r="G202" s="223" t="s">
        <v>161</v>
      </c>
      <c r="H202" s="224">
        <v>15</v>
      </c>
      <c r="I202" s="225"/>
      <c r="J202" s="226">
        <f>ROUND(I202*H202,2)</f>
        <v>0</v>
      </c>
      <c r="K202" s="222" t="s">
        <v>140</v>
      </c>
      <c r="L202" s="71"/>
      <c r="M202" s="227" t="s">
        <v>23</v>
      </c>
      <c r="N202" s="228" t="s">
        <v>44</v>
      </c>
      <c r="O202" s="46"/>
      <c r="P202" s="229">
        <f>O202*H202</f>
        <v>0</v>
      </c>
      <c r="Q202" s="229">
        <v>0.23058</v>
      </c>
      <c r="R202" s="229">
        <f>Q202*H202</f>
        <v>3.4587000000000003</v>
      </c>
      <c r="S202" s="229">
        <v>0</v>
      </c>
      <c r="T202" s="230">
        <f>S202*H202</f>
        <v>0</v>
      </c>
      <c r="AR202" s="23" t="s">
        <v>133</v>
      </c>
      <c r="AT202" s="23" t="s">
        <v>129</v>
      </c>
      <c r="AU202" s="23" t="s">
        <v>82</v>
      </c>
      <c r="AY202" s="23" t="s">
        <v>127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23" t="s">
        <v>78</v>
      </c>
      <c r="BK202" s="231">
        <f>ROUND(I202*H202,2)</f>
        <v>0</v>
      </c>
      <c r="BL202" s="23" t="s">
        <v>133</v>
      </c>
      <c r="BM202" s="23" t="s">
        <v>315</v>
      </c>
    </row>
    <row r="203" spans="2:51" s="11" customFormat="1" ht="13.5">
      <c r="B203" s="232"/>
      <c r="C203" s="233"/>
      <c r="D203" s="234" t="s">
        <v>135</v>
      </c>
      <c r="E203" s="235" t="s">
        <v>23</v>
      </c>
      <c r="F203" s="236" t="s">
        <v>10</v>
      </c>
      <c r="G203" s="233"/>
      <c r="H203" s="237">
        <v>15</v>
      </c>
      <c r="I203" s="238"/>
      <c r="J203" s="233"/>
      <c r="K203" s="233"/>
      <c r="L203" s="239"/>
      <c r="M203" s="240"/>
      <c r="N203" s="241"/>
      <c r="O203" s="241"/>
      <c r="P203" s="241"/>
      <c r="Q203" s="241"/>
      <c r="R203" s="241"/>
      <c r="S203" s="241"/>
      <c r="T203" s="242"/>
      <c r="AT203" s="243" t="s">
        <v>135</v>
      </c>
      <c r="AU203" s="243" t="s">
        <v>82</v>
      </c>
      <c r="AV203" s="11" t="s">
        <v>82</v>
      </c>
      <c r="AW203" s="11" t="s">
        <v>36</v>
      </c>
      <c r="AX203" s="11" t="s">
        <v>73</v>
      </c>
      <c r="AY203" s="243" t="s">
        <v>127</v>
      </c>
    </row>
    <row r="204" spans="2:51" s="12" customFormat="1" ht="13.5">
      <c r="B204" s="244"/>
      <c r="C204" s="245"/>
      <c r="D204" s="234" t="s">
        <v>135</v>
      </c>
      <c r="E204" s="246" t="s">
        <v>23</v>
      </c>
      <c r="F204" s="247" t="s">
        <v>137</v>
      </c>
      <c r="G204" s="245"/>
      <c r="H204" s="248">
        <v>15</v>
      </c>
      <c r="I204" s="249"/>
      <c r="J204" s="245"/>
      <c r="K204" s="245"/>
      <c r="L204" s="250"/>
      <c r="M204" s="251"/>
      <c r="N204" s="252"/>
      <c r="O204" s="252"/>
      <c r="P204" s="252"/>
      <c r="Q204" s="252"/>
      <c r="R204" s="252"/>
      <c r="S204" s="252"/>
      <c r="T204" s="253"/>
      <c r="AT204" s="254" t="s">
        <v>135</v>
      </c>
      <c r="AU204" s="254" t="s">
        <v>82</v>
      </c>
      <c r="AV204" s="12" t="s">
        <v>133</v>
      </c>
      <c r="AW204" s="12" t="s">
        <v>36</v>
      </c>
      <c r="AX204" s="12" t="s">
        <v>78</v>
      </c>
      <c r="AY204" s="254" t="s">
        <v>127</v>
      </c>
    </row>
    <row r="205" spans="2:65" s="1" customFormat="1" ht="22.8" customHeight="1">
      <c r="B205" s="45"/>
      <c r="C205" s="220" t="s">
        <v>316</v>
      </c>
      <c r="D205" s="220" t="s">
        <v>129</v>
      </c>
      <c r="E205" s="221" t="s">
        <v>317</v>
      </c>
      <c r="F205" s="222" t="s">
        <v>318</v>
      </c>
      <c r="G205" s="223" t="s">
        <v>167</v>
      </c>
      <c r="H205" s="224">
        <v>0.78</v>
      </c>
      <c r="I205" s="225"/>
      <c r="J205" s="226">
        <f>ROUND(I205*H205,2)</f>
        <v>0</v>
      </c>
      <c r="K205" s="222" t="s">
        <v>140</v>
      </c>
      <c r="L205" s="71"/>
      <c r="M205" s="227" t="s">
        <v>23</v>
      </c>
      <c r="N205" s="228" t="s">
        <v>44</v>
      </c>
      <c r="O205" s="46"/>
      <c r="P205" s="229">
        <f>O205*H205</f>
        <v>0</v>
      </c>
      <c r="Q205" s="229">
        <v>2.25634</v>
      </c>
      <c r="R205" s="229">
        <f>Q205*H205</f>
        <v>1.7599452</v>
      </c>
      <c r="S205" s="229">
        <v>0</v>
      </c>
      <c r="T205" s="230">
        <f>S205*H205</f>
        <v>0</v>
      </c>
      <c r="AR205" s="23" t="s">
        <v>133</v>
      </c>
      <c r="AT205" s="23" t="s">
        <v>129</v>
      </c>
      <c r="AU205" s="23" t="s">
        <v>82</v>
      </c>
      <c r="AY205" s="23" t="s">
        <v>127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23" t="s">
        <v>78</v>
      </c>
      <c r="BK205" s="231">
        <f>ROUND(I205*H205,2)</f>
        <v>0</v>
      </c>
      <c r="BL205" s="23" t="s">
        <v>133</v>
      </c>
      <c r="BM205" s="23" t="s">
        <v>319</v>
      </c>
    </row>
    <row r="206" spans="2:51" s="11" customFormat="1" ht="13.5">
      <c r="B206" s="232"/>
      <c r="C206" s="233"/>
      <c r="D206" s="234" t="s">
        <v>135</v>
      </c>
      <c r="E206" s="235" t="s">
        <v>23</v>
      </c>
      <c r="F206" s="236" t="s">
        <v>320</v>
      </c>
      <c r="G206" s="233"/>
      <c r="H206" s="237">
        <v>0.776</v>
      </c>
      <c r="I206" s="238"/>
      <c r="J206" s="233"/>
      <c r="K206" s="233"/>
      <c r="L206" s="239"/>
      <c r="M206" s="240"/>
      <c r="N206" s="241"/>
      <c r="O206" s="241"/>
      <c r="P206" s="241"/>
      <c r="Q206" s="241"/>
      <c r="R206" s="241"/>
      <c r="S206" s="241"/>
      <c r="T206" s="242"/>
      <c r="AT206" s="243" t="s">
        <v>135</v>
      </c>
      <c r="AU206" s="243" t="s">
        <v>82</v>
      </c>
      <c r="AV206" s="11" t="s">
        <v>82</v>
      </c>
      <c r="AW206" s="11" t="s">
        <v>36</v>
      </c>
      <c r="AX206" s="11" t="s">
        <v>73</v>
      </c>
      <c r="AY206" s="243" t="s">
        <v>127</v>
      </c>
    </row>
    <row r="207" spans="2:51" s="12" customFormat="1" ht="13.5">
      <c r="B207" s="244"/>
      <c r="C207" s="245"/>
      <c r="D207" s="234" t="s">
        <v>135</v>
      </c>
      <c r="E207" s="246" t="s">
        <v>23</v>
      </c>
      <c r="F207" s="247" t="s">
        <v>137</v>
      </c>
      <c r="G207" s="245"/>
      <c r="H207" s="248">
        <v>0.776</v>
      </c>
      <c r="I207" s="249"/>
      <c r="J207" s="245"/>
      <c r="K207" s="245"/>
      <c r="L207" s="250"/>
      <c r="M207" s="251"/>
      <c r="N207" s="252"/>
      <c r="O207" s="252"/>
      <c r="P207" s="252"/>
      <c r="Q207" s="252"/>
      <c r="R207" s="252"/>
      <c r="S207" s="252"/>
      <c r="T207" s="253"/>
      <c r="AT207" s="254" t="s">
        <v>135</v>
      </c>
      <c r="AU207" s="254" t="s">
        <v>82</v>
      </c>
      <c r="AV207" s="12" t="s">
        <v>133</v>
      </c>
      <c r="AW207" s="12" t="s">
        <v>36</v>
      </c>
      <c r="AX207" s="12" t="s">
        <v>73</v>
      </c>
      <c r="AY207" s="254" t="s">
        <v>127</v>
      </c>
    </row>
    <row r="208" spans="2:51" s="11" customFormat="1" ht="13.5">
      <c r="B208" s="232"/>
      <c r="C208" s="233"/>
      <c r="D208" s="234" t="s">
        <v>135</v>
      </c>
      <c r="E208" s="235" t="s">
        <v>23</v>
      </c>
      <c r="F208" s="236" t="s">
        <v>321</v>
      </c>
      <c r="G208" s="233"/>
      <c r="H208" s="237">
        <v>0.78</v>
      </c>
      <c r="I208" s="238"/>
      <c r="J208" s="233"/>
      <c r="K208" s="233"/>
      <c r="L208" s="239"/>
      <c r="M208" s="240"/>
      <c r="N208" s="241"/>
      <c r="O208" s="241"/>
      <c r="P208" s="241"/>
      <c r="Q208" s="241"/>
      <c r="R208" s="241"/>
      <c r="S208" s="241"/>
      <c r="T208" s="242"/>
      <c r="AT208" s="243" t="s">
        <v>135</v>
      </c>
      <c r="AU208" s="243" t="s">
        <v>82</v>
      </c>
      <c r="AV208" s="11" t="s">
        <v>82</v>
      </c>
      <c r="AW208" s="11" t="s">
        <v>36</v>
      </c>
      <c r="AX208" s="11" t="s">
        <v>78</v>
      </c>
      <c r="AY208" s="243" t="s">
        <v>127</v>
      </c>
    </row>
    <row r="209" spans="2:63" s="10" customFormat="1" ht="29.85" customHeight="1">
      <c r="B209" s="204"/>
      <c r="C209" s="205"/>
      <c r="D209" s="206" t="s">
        <v>72</v>
      </c>
      <c r="E209" s="218" t="s">
        <v>133</v>
      </c>
      <c r="F209" s="218" t="s">
        <v>322</v>
      </c>
      <c r="G209" s="205"/>
      <c r="H209" s="205"/>
      <c r="I209" s="208"/>
      <c r="J209" s="219">
        <f>BK209</f>
        <v>0</v>
      </c>
      <c r="K209" s="205"/>
      <c r="L209" s="210"/>
      <c r="M209" s="211"/>
      <c r="N209" s="212"/>
      <c r="O209" s="212"/>
      <c r="P209" s="213">
        <f>SUM(P210:P226)</f>
        <v>0</v>
      </c>
      <c r="Q209" s="212"/>
      <c r="R209" s="213">
        <f>SUM(R210:R226)</f>
        <v>3.6031474999999995</v>
      </c>
      <c r="S209" s="212"/>
      <c r="T209" s="214">
        <f>SUM(T210:T226)</f>
        <v>0</v>
      </c>
      <c r="AR209" s="215" t="s">
        <v>78</v>
      </c>
      <c r="AT209" s="216" t="s">
        <v>72</v>
      </c>
      <c r="AU209" s="216" t="s">
        <v>78</v>
      </c>
      <c r="AY209" s="215" t="s">
        <v>127</v>
      </c>
      <c r="BK209" s="217">
        <f>SUM(BK210:BK226)</f>
        <v>0</v>
      </c>
    </row>
    <row r="210" spans="2:65" s="1" customFormat="1" ht="22.8" customHeight="1">
      <c r="B210" s="45"/>
      <c r="C210" s="220" t="s">
        <v>323</v>
      </c>
      <c r="D210" s="220" t="s">
        <v>129</v>
      </c>
      <c r="E210" s="221" t="s">
        <v>324</v>
      </c>
      <c r="F210" s="222" t="s">
        <v>325</v>
      </c>
      <c r="G210" s="223" t="s">
        <v>167</v>
      </c>
      <c r="H210" s="224">
        <v>1.75</v>
      </c>
      <c r="I210" s="225"/>
      <c r="J210" s="226">
        <f>ROUND(I210*H210,2)</f>
        <v>0</v>
      </c>
      <c r="K210" s="222" t="s">
        <v>140</v>
      </c>
      <c r="L210" s="71"/>
      <c r="M210" s="227" t="s">
        <v>23</v>
      </c>
      <c r="N210" s="228" t="s">
        <v>44</v>
      </c>
      <c r="O210" s="46"/>
      <c r="P210" s="229">
        <f>O210*H210</f>
        <v>0</v>
      </c>
      <c r="Q210" s="229">
        <v>1.89077</v>
      </c>
      <c r="R210" s="229">
        <f>Q210*H210</f>
        <v>3.3088475</v>
      </c>
      <c r="S210" s="229">
        <v>0</v>
      </c>
      <c r="T210" s="230">
        <f>S210*H210</f>
        <v>0</v>
      </c>
      <c r="AR210" s="23" t="s">
        <v>133</v>
      </c>
      <c r="AT210" s="23" t="s">
        <v>129</v>
      </c>
      <c r="AU210" s="23" t="s">
        <v>82</v>
      </c>
      <c r="AY210" s="23" t="s">
        <v>127</v>
      </c>
      <c r="BE210" s="231">
        <f>IF(N210="základní",J210,0)</f>
        <v>0</v>
      </c>
      <c r="BF210" s="231">
        <f>IF(N210="snížená",J210,0)</f>
        <v>0</v>
      </c>
      <c r="BG210" s="231">
        <f>IF(N210="zákl. přenesená",J210,0)</f>
        <v>0</v>
      </c>
      <c r="BH210" s="231">
        <f>IF(N210="sníž. přenesená",J210,0)</f>
        <v>0</v>
      </c>
      <c r="BI210" s="231">
        <f>IF(N210="nulová",J210,0)</f>
        <v>0</v>
      </c>
      <c r="BJ210" s="23" t="s">
        <v>78</v>
      </c>
      <c r="BK210" s="231">
        <f>ROUND(I210*H210,2)</f>
        <v>0</v>
      </c>
      <c r="BL210" s="23" t="s">
        <v>133</v>
      </c>
      <c r="BM210" s="23" t="s">
        <v>326</v>
      </c>
    </row>
    <row r="211" spans="2:51" s="11" customFormat="1" ht="13.5">
      <c r="B211" s="232"/>
      <c r="C211" s="233"/>
      <c r="D211" s="234" t="s">
        <v>135</v>
      </c>
      <c r="E211" s="235" t="s">
        <v>23</v>
      </c>
      <c r="F211" s="236" t="s">
        <v>327</v>
      </c>
      <c r="G211" s="233"/>
      <c r="H211" s="237">
        <v>1.65</v>
      </c>
      <c r="I211" s="238"/>
      <c r="J211" s="233"/>
      <c r="K211" s="233"/>
      <c r="L211" s="239"/>
      <c r="M211" s="240"/>
      <c r="N211" s="241"/>
      <c r="O211" s="241"/>
      <c r="P211" s="241"/>
      <c r="Q211" s="241"/>
      <c r="R211" s="241"/>
      <c r="S211" s="241"/>
      <c r="T211" s="242"/>
      <c r="AT211" s="243" t="s">
        <v>135</v>
      </c>
      <c r="AU211" s="243" t="s">
        <v>82</v>
      </c>
      <c r="AV211" s="11" t="s">
        <v>82</v>
      </c>
      <c r="AW211" s="11" t="s">
        <v>36</v>
      </c>
      <c r="AX211" s="11" t="s">
        <v>73</v>
      </c>
      <c r="AY211" s="243" t="s">
        <v>127</v>
      </c>
    </row>
    <row r="212" spans="2:51" s="11" customFormat="1" ht="13.5">
      <c r="B212" s="232"/>
      <c r="C212" s="233"/>
      <c r="D212" s="234" t="s">
        <v>135</v>
      </c>
      <c r="E212" s="235" t="s">
        <v>23</v>
      </c>
      <c r="F212" s="236" t="s">
        <v>328</v>
      </c>
      <c r="G212" s="233"/>
      <c r="H212" s="237">
        <v>0.1</v>
      </c>
      <c r="I212" s="238"/>
      <c r="J212" s="233"/>
      <c r="K212" s="233"/>
      <c r="L212" s="239"/>
      <c r="M212" s="240"/>
      <c r="N212" s="241"/>
      <c r="O212" s="241"/>
      <c r="P212" s="241"/>
      <c r="Q212" s="241"/>
      <c r="R212" s="241"/>
      <c r="S212" s="241"/>
      <c r="T212" s="242"/>
      <c r="AT212" s="243" t="s">
        <v>135</v>
      </c>
      <c r="AU212" s="243" t="s">
        <v>82</v>
      </c>
      <c r="AV212" s="11" t="s">
        <v>82</v>
      </c>
      <c r="AW212" s="11" t="s">
        <v>36</v>
      </c>
      <c r="AX212" s="11" t="s">
        <v>73</v>
      </c>
      <c r="AY212" s="243" t="s">
        <v>127</v>
      </c>
    </row>
    <row r="213" spans="2:51" s="13" customFormat="1" ht="13.5">
      <c r="B213" s="255"/>
      <c r="C213" s="256"/>
      <c r="D213" s="234" t="s">
        <v>135</v>
      </c>
      <c r="E213" s="257" t="s">
        <v>23</v>
      </c>
      <c r="F213" s="258" t="s">
        <v>329</v>
      </c>
      <c r="G213" s="256"/>
      <c r="H213" s="259">
        <v>1.75</v>
      </c>
      <c r="I213" s="260"/>
      <c r="J213" s="256"/>
      <c r="K213" s="256"/>
      <c r="L213" s="261"/>
      <c r="M213" s="262"/>
      <c r="N213" s="263"/>
      <c r="O213" s="263"/>
      <c r="P213" s="263"/>
      <c r="Q213" s="263"/>
      <c r="R213" s="263"/>
      <c r="S213" s="263"/>
      <c r="T213" s="264"/>
      <c r="AT213" s="265" t="s">
        <v>135</v>
      </c>
      <c r="AU213" s="265" t="s">
        <v>82</v>
      </c>
      <c r="AV213" s="13" t="s">
        <v>143</v>
      </c>
      <c r="AW213" s="13" t="s">
        <v>36</v>
      </c>
      <c r="AX213" s="13" t="s">
        <v>73</v>
      </c>
      <c r="AY213" s="265" t="s">
        <v>127</v>
      </c>
    </row>
    <row r="214" spans="2:51" s="12" customFormat="1" ht="13.5">
      <c r="B214" s="244"/>
      <c r="C214" s="245"/>
      <c r="D214" s="234" t="s">
        <v>135</v>
      </c>
      <c r="E214" s="246" t="s">
        <v>23</v>
      </c>
      <c r="F214" s="247" t="s">
        <v>137</v>
      </c>
      <c r="G214" s="245"/>
      <c r="H214" s="248">
        <v>1.75</v>
      </c>
      <c r="I214" s="249"/>
      <c r="J214" s="245"/>
      <c r="K214" s="245"/>
      <c r="L214" s="250"/>
      <c r="M214" s="251"/>
      <c r="N214" s="252"/>
      <c r="O214" s="252"/>
      <c r="P214" s="252"/>
      <c r="Q214" s="252"/>
      <c r="R214" s="252"/>
      <c r="S214" s="252"/>
      <c r="T214" s="253"/>
      <c r="AT214" s="254" t="s">
        <v>135</v>
      </c>
      <c r="AU214" s="254" t="s">
        <v>82</v>
      </c>
      <c r="AV214" s="12" t="s">
        <v>133</v>
      </c>
      <c r="AW214" s="12" t="s">
        <v>36</v>
      </c>
      <c r="AX214" s="12" t="s">
        <v>78</v>
      </c>
      <c r="AY214" s="254" t="s">
        <v>127</v>
      </c>
    </row>
    <row r="215" spans="2:65" s="1" customFormat="1" ht="22.8" customHeight="1">
      <c r="B215" s="45"/>
      <c r="C215" s="220" t="s">
        <v>330</v>
      </c>
      <c r="D215" s="220" t="s">
        <v>129</v>
      </c>
      <c r="E215" s="221" t="s">
        <v>331</v>
      </c>
      <c r="F215" s="222" t="s">
        <v>332</v>
      </c>
      <c r="G215" s="223" t="s">
        <v>333</v>
      </c>
      <c r="H215" s="224">
        <v>2</v>
      </c>
      <c r="I215" s="225"/>
      <c r="J215" s="226">
        <f>ROUND(I215*H215,2)</f>
        <v>0</v>
      </c>
      <c r="K215" s="222" t="s">
        <v>140</v>
      </c>
      <c r="L215" s="71"/>
      <c r="M215" s="227" t="s">
        <v>23</v>
      </c>
      <c r="N215" s="228" t="s">
        <v>44</v>
      </c>
      <c r="O215" s="46"/>
      <c r="P215" s="229">
        <f>O215*H215</f>
        <v>0</v>
      </c>
      <c r="Q215" s="229">
        <v>0.0066</v>
      </c>
      <c r="R215" s="229">
        <f>Q215*H215</f>
        <v>0.0132</v>
      </c>
      <c r="S215" s="229">
        <v>0</v>
      </c>
      <c r="T215" s="230">
        <f>S215*H215</f>
        <v>0</v>
      </c>
      <c r="AR215" s="23" t="s">
        <v>133</v>
      </c>
      <c r="AT215" s="23" t="s">
        <v>129</v>
      </c>
      <c r="AU215" s="23" t="s">
        <v>82</v>
      </c>
      <c r="AY215" s="23" t="s">
        <v>127</v>
      </c>
      <c r="BE215" s="231">
        <f>IF(N215="základní",J215,0)</f>
        <v>0</v>
      </c>
      <c r="BF215" s="231">
        <f>IF(N215="snížená",J215,0)</f>
        <v>0</v>
      </c>
      <c r="BG215" s="231">
        <f>IF(N215="zákl. přenesená",J215,0)</f>
        <v>0</v>
      </c>
      <c r="BH215" s="231">
        <f>IF(N215="sníž. přenesená",J215,0)</f>
        <v>0</v>
      </c>
      <c r="BI215" s="231">
        <f>IF(N215="nulová",J215,0)</f>
        <v>0</v>
      </c>
      <c r="BJ215" s="23" t="s">
        <v>78</v>
      </c>
      <c r="BK215" s="231">
        <f>ROUND(I215*H215,2)</f>
        <v>0</v>
      </c>
      <c r="BL215" s="23" t="s">
        <v>133</v>
      </c>
      <c r="BM215" s="23" t="s">
        <v>334</v>
      </c>
    </row>
    <row r="216" spans="2:51" s="11" customFormat="1" ht="13.5">
      <c r="B216" s="232"/>
      <c r="C216" s="233"/>
      <c r="D216" s="234" t="s">
        <v>135</v>
      </c>
      <c r="E216" s="235" t="s">
        <v>23</v>
      </c>
      <c r="F216" s="236" t="s">
        <v>82</v>
      </c>
      <c r="G216" s="233"/>
      <c r="H216" s="237">
        <v>2</v>
      </c>
      <c r="I216" s="238"/>
      <c r="J216" s="233"/>
      <c r="K216" s="233"/>
      <c r="L216" s="239"/>
      <c r="M216" s="240"/>
      <c r="N216" s="241"/>
      <c r="O216" s="241"/>
      <c r="P216" s="241"/>
      <c r="Q216" s="241"/>
      <c r="R216" s="241"/>
      <c r="S216" s="241"/>
      <c r="T216" s="242"/>
      <c r="AT216" s="243" t="s">
        <v>135</v>
      </c>
      <c r="AU216" s="243" t="s">
        <v>82</v>
      </c>
      <c r="AV216" s="11" t="s">
        <v>82</v>
      </c>
      <c r="AW216" s="11" t="s">
        <v>36</v>
      </c>
      <c r="AX216" s="11" t="s">
        <v>78</v>
      </c>
      <c r="AY216" s="243" t="s">
        <v>127</v>
      </c>
    </row>
    <row r="217" spans="2:65" s="1" customFormat="1" ht="22.8" customHeight="1">
      <c r="B217" s="45"/>
      <c r="C217" s="266" t="s">
        <v>335</v>
      </c>
      <c r="D217" s="266" t="s">
        <v>267</v>
      </c>
      <c r="E217" s="267" t="s">
        <v>336</v>
      </c>
      <c r="F217" s="268" t="s">
        <v>337</v>
      </c>
      <c r="G217" s="269" t="s">
        <v>333</v>
      </c>
      <c r="H217" s="270">
        <v>2.02</v>
      </c>
      <c r="I217" s="271"/>
      <c r="J217" s="272">
        <f>ROUND(I217*H217,2)</f>
        <v>0</v>
      </c>
      <c r="K217" s="268" t="s">
        <v>140</v>
      </c>
      <c r="L217" s="273"/>
      <c r="M217" s="274" t="s">
        <v>23</v>
      </c>
      <c r="N217" s="275" t="s">
        <v>44</v>
      </c>
      <c r="O217" s="46"/>
      <c r="P217" s="229">
        <f>O217*H217</f>
        <v>0</v>
      </c>
      <c r="Q217" s="229">
        <v>0.027</v>
      </c>
      <c r="R217" s="229">
        <f>Q217*H217</f>
        <v>0.05454</v>
      </c>
      <c r="S217" s="229">
        <v>0</v>
      </c>
      <c r="T217" s="230">
        <f>S217*H217</f>
        <v>0</v>
      </c>
      <c r="AR217" s="23" t="s">
        <v>171</v>
      </c>
      <c r="AT217" s="23" t="s">
        <v>267</v>
      </c>
      <c r="AU217" s="23" t="s">
        <v>82</v>
      </c>
      <c r="AY217" s="23" t="s">
        <v>127</v>
      </c>
      <c r="BE217" s="231">
        <f>IF(N217="základní",J217,0)</f>
        <v>0</v>
      </c>
      <c r="BF217" s="231">
        <f>IF(N217="snížená",J217,0)</f>
        <v>0</v>
      </c>
      <c r="BG217" s="231">
        <f>IF(N217="zákl. přenesená",J217,0)</f>
        <v>0</v>
      </c>
      <c r="BH217" s="231">
        <f>IF(N217="sníž. přenesená",J217,0)</f>
        <v>0</v>
      </c>
      <c r="BI217" s="231">
        <f>IF(N217="nulová",J217,0)</f>
        <v>0</v>
      </c>
      <c r="BJ217" s="23" t="s">
        <v>78</v>
      </c>
      <c r="BK217" s="231">
        <f>ROUND(I217*H217,2)</f>
        <v>0</v>
      </c>
      <c r="BL217" s="23" t="s">
        <v>133</v>
      </c>
      <c r="BM217" s="23" t="s">
        <v>338</v>
      </c>
    </row>
    <row r="218" spans="2:51" s="11" customFormat="1" ht="13.5">
      <c r="B218" s="232"/>
      <c r="C218" s="233"/>
      <c r="D218" s="234" t="s">
        <v>135</v>
      </c>
      <c r="E218" s="235" t="s">
        <v>23</v>
      </c>
      <c r="F218" s="236" t="s">
        <v>339</v>
      </c>
      <c r="G218" s="233"/>
      <c r="H218" s="237">
        <v>2.02</v>
      </c>
      <c r="I218" s="238"/>
      <c r="J218" s="233"/>
      <c r="K218" s="233"/>
      <c r="L218" s="239"/>
      <c r="M218" s="240"/>
      <c r="N218" s="241"/>
      <c r="O218" s="241"/>
      <c r="P218" s="241"/>
      <c r="Q218" s="241"/>
      <c r="R218" s="241"/>
      <c r="S218" s="241"/>
      <c r="T218" s="242"/>
      <c r="AT218" s="243" t="s">
        <v>135</v>
      </c>
      <c r="AU218" s="243" t="s">
        <v>82</v>
      </c>
      <c r="AV218" s="11" t="s">
        <v>82</v>
      </c>
      <c r="AW218" s="11" t="s">
        <v>36</v>
      </c>
      <c r="AX218" s="11" t="s">
        <v>73</v>
      </c>
      <c r="AY218" s="243" t="s">
        <v>127</v>
      </c>
    </row>
    <row r="219" spans="2:51" s="12" customFormat="1" ht="13.5">
      <c r="B219" s="244"/>
      <c r="C219" s="245"/>
      <c r="D219" s="234" t="s">
        <v>135</v>
      </c>
      <c r="E219" s="246" t="s">
        <v>23</v>
      </c>
      <c r="F219" s="247" t="s">
        <v>137</v>
      </c>
      <c r="G219" s="245"/>
      <c r="H219" s="248">
        <v>2.02</v>
      </c>
      <c r="I219" s="249"/>
      <c r="J219" s="245"/>
      <c r="K219" s="245"/>
      <c r="L219" s="250"/>
      <c r="M219" s="251"/>
      <c r="N219" s="252"/>
      <c r="O219" s="252"/>
      <c r="P219" s="252"/>
      <c r="Q219" s="252"/>
      <c r="R219" s="252"/>
      <c r="S219" s="252"/>
      <c r="T219" s="253"/>
      <c r="AT219" s="254" t="s">
        <v>135</v>
      </c>
      <c r="AU219" s="254" t="s">
        <v>82</v>
      </c>
      <c r="AV219" s="12" t="s">
        <v>133</v>
      </c>
      <c r="AW219" s="12" t="s">
        <v>36</v>
      </c>
      <c r="AX219" s="12" t="s">
        <v>78</v>
      </c>
      <c r="AY219" s="254" t="s">
        <v>127</v>
      </c>
    </row>
    <row r="220" spans="2:65" s="1" customFormat="1" ht="34.2" customHeight="1">
      <c r="B220" s="45"/>
      <c r="C220" s="220" t="s">
        <v>340</v>
      </c>
      <c r="D220" s="220" t="s">
        <v>129</v>
      </c>
      <c r="E220" s="221" t="s">
        <v>341</v>
      </c>
      <c r="F220" s="222" t="s">
        <v>342</v>
      </c>
      <c r="G220" s="223" t="s">
        <v>167</v>
      </c>
      <c r="H220" s="224">
        <v>0.1</v>
      </c>
      <c r="I220" s="225"/>
      <c r="J220" s="226">
        <f>ROUND(I220*H220,2)</f>
        <v>0</v>
      </c>
      <c r="K220" s="222" t="s">
        <v>140</v>
      </c>
      <c r="L220" s="71"/>
      <c r="M220" s="227" t="s">
        <v>23</v>
      </c>
      <c r="N220" s="228" t="s">
        <v>44</v>
      </c>
      <c r="O220" s="46"/>
      <c r="P220" s="229">
        <f>O220*H220</f>
        <v>0</v>
      </c>
      <c r="Q220" s="229">
        <v>2.234</v>
      </c>
      <c r="R220" s="229">
        <f>Q220*H220</f>
        <v>0.22340000000000002</v>
      </c>
      <c r="S220" s="229">
        <v>0</v>
      </c>
      <c r="T220" s="230">
        <f>S220*H220</f>
        <v>0</v>
      </c>
      <c r="AR220" s="23" t="s">
        <v>133</v>
      </c>
      <c r="AT220" s="23" t="s">
        <v>129</v>
      </c>
      <c r="AU220" s="23" t="s">
        <v>82</v>
      </c>
      <c r="AY220" s="23" t="s">
        <v>127</v>
      </c>
      <c r="BE220" s="231">
        <f>IF(N220="základní",J220,0)</f>
        <v>0</v>
      </c>
      <c r="BF220" s="231">
        <f>IF(N220="snížená",J220,0)</f>
        <v>0</v>
      </c>
      <c r="BG220" s="231">
        <f>IF(N220="zákl. přenesená",J220,0)</f>
        <v>0</v>
      </c>
      <c r="BH220" s="231">
        <f>IF(N220="sníž. přenesená",J220,0)</f>
        <v>0</v>
      </c>
      <c r="BI220" s="231">
        <f>IF(N220="nulová",J220,0)</f>
        <v>0</v>
      </c>
      <c r="BJ220" s="23" t="s">
        <v>78</v>
      </c>
      <c r="BK220" s="231">
        <f>ROUND(I220*H220,2)</f>
        <v>0</v>
      </c>
      <c r="BL220" s="23" t="s">
        <v>133</v>
      </c>
      <c r="BM220" s="23" t="s">
        <v>343</v>
      </c>
    </row>
    <row r="221" spans="2:51" s="11" customFormat="1" ht="13.5">
      <c r="B221" s="232"/>
      <c r="C221" s="233"/>
      <c r="D221" s="234" t="s">
        <v>135</v>
      </c>
      <c r="E221" s="235" t="s">
        <v>23</v>
      </c>
      <c r="F221" s="236" t="s">
        <v>344</v>
      </c>
      <c r="G221" s="233"/>
      <c r="H221" s="237">
        <v>0.1</v>
      </c>
      <c r="I221" s="238"/>
      <c r="J221" s="233"/>
      <c r="K221" s="233"/>
      <c r="L221" s="239"/>
      <c r="M221" s="240"/>
      <c r="N221" s="241"/>
      <c r="O221" s="241"/>
      <c r="P221" s="241"/>
      <c r="Q221" s="241"/>
      <c r="R221" s="241"/>
      <c r="S221" s="241"/>
      <c r="T221" s="242"/>
      <c r="AT221" s="243" t="s">
        <v>135</v>
      </c>
      <c r="AU221" s="243" t="s">
        <v>82</v>
      </c>
      <c r="AV221" s="11" t="s">
        <v>82</v>
      </c>
      <c r="AW221" s="11" t="s">
        <v>36</v>
      </c>
      <c r="AX221" s="11" t="s">
        <v>73</v>
      </c>
      <c r="AY221" s="243" t="s">
        <v>127</v>
      </c>
    </row>
    <row r="222" spans="2:51" s="12" customFormat="1" ht="13.5">
      <c r="B222" s="244"/>
      <c r="C222" s="245"/>
      <c r="D222" s="234" t="s">
        <v>135</v>
      </c>
      <c r="E222" s="246" t="s">
        <v>23</v>
      </c>
      <c r="F222" s="247" t="s">
        <v>137</v>
      </c>
      <c r="G222" s="245"/>
      <c r="H222" s="248">
        <v>0.1</v>
      </c>
      <c r="I222" s="249"/>
      <c r="J222" s="245"/>
      <c r="K222" s="245"/>
      <c r="L222" s="250"/>
      <c r="M222" s="251"/>
      <c r="N222" s="252"/>
      <c r="O222" s="252"/>
      <c r="P222" s="252"/>
      <c r="Q222" s="252"/>
      <c r="R222" s="252"/>
      <c r="S222" s="252"/>
      <c r="T222" s="253"/>
      <c r="AT222" s="254" t="s">
        <v>135</v>
      </c>
      <c r="AU222" s="254" t="s">
        <v>82</v>
      </c>
      <c r="AV222" s="12" t="s">
        <v>133</v>
      </c>
      <c r="AW222" s="12" t="s">
        <v>36</v>
      </c>
      <c r="AX222" s="12" t="s">
        <v>78</v>
      </c>
      <c r="AY222" s="254" t="s">
        <v>127</v>
      </c>
    </row>
    <row r="223" spans="2:65" s="1" customFormat="1" ht="34.2" customHeight="1">
      <c r="B223" s="45"/>
      <c r="C223" s="220" t="s">
        <v>345</v>
      </c>
      <c r="D223" s="220" t="s">
        <v>129</v>
      </c>
      <c r="E223" s="221" t="s">
        <v>346</v>
      </c>
      <c r="F223" s="222" t="s">
        <v>347</v>
      </c>
      <c r="G223" s="223" t="s">
        <v>132</v>
      </c>
      <c r="H223" s="224">
        <v>0.5</v>
      </c>
      <c r="I223" s="225"/>
      <c r="J223" s="226">
        <f>ROUND(I223*H223,2)</f>
        <v>0</v>
      </c>
      <c r="K223" s="222" t="s">
        <v>140</v>
      </c>
      <c r="L223" s="71"/>
      <c r="M223" s="227" t="s">
        <v>23</v>
      </c>
      <c r="N223" s="228" t="s">
        <v>44</v>
      </c>
      <c r="O223" s="46"/>
      <c r="P223" s="229">
        <f>O223*H223</f>
        <v>0</v>
      </c>
      <c r="Q223" s="229">
        <v>0.00632</v>
      </c>
      <c r="R223" s="229">
        <f>Q223*H223</f>
        <v>0.00316</v>
      </c>
      <c r="S223" s="229">
        <v>0</v>
      </c>
      <c r="T223" s="230">
        <f>S223*H223</f>
        <v>0</v>
      </c>
      <c r="AR223" s="23" t="s">
        <v>133</v>
      </c>
      <c r="AT223" s="23" t="s">
        <v>129</v>
      </c>
      <c r="AU223" s="23" t="s">
        <v>82</v>
      </c>
      <c r="AY223" s="23" t="s">
        <v>127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23" t="s">
        <v>78</v>
      </c>
      <c r="BK223" s="231">
        <f>ROUND(I223*H223,2)</f>
        <v>0</v>
      </c>
      <c r="BL223" s="23" t="s">
        <v>133</v>
      </c>
      <c r="BM223" s="23" t="s">
        <v>348</v>
      </c>
    </row>
    <row r="224" spans="2:51" s="11" customFormat="1" ht="13.5">
      <c r="B224" s="232"/>
      <c r="C224" s="233"/>
      <c r="D224" s="234" t="s">
        <v>135</v>
      </c>
      <c r="E224" s="235" t="s">
        <v>23</v>
      </c>
      <c r="F224" s="236" t="s">
        <v>349</v>
      </c>
      <c r="G224" s="233"/>
      <c r="H224" s="237">
        <v>0.502</v>
      </c>
      <c r="I224" s="238"/>
      <c r="J224" s="233"/>
      <c r="K224" s="233"/>
      <c r="L224" s="239"/>
      <c r="M224" s="240"/>
      <c r="N224" s="241"/>
      <c r="O224" s="241"/>
      <c r="P224" s="241"/>
      <c r="Q224" s="241"/>
      <c r="R224" s="241"/>
      <c r="S224" s="241"/>
      <c r="T224" s="242"/>
      <c r="AT224" s="243" t="s">
        <v>135</v>
      </c>
      <c r="AU224" s="243" t="s">
        <v>82</v>
      </c>
      <c r="AV224" s="11" t="s">
        <v>82</v>
      </c>
      <c r="AW224" s="11" t="s">
        <v>36</v>
      </c>
      <c r="AX224" s="11" t="s">
        <v>73</v>
      </c>
      <c r="AY224" s="243" t="s">
        <v>127</v>
      </c>
    </row>
    <row r="225" spans="2:51" s="12" customFormat="1" ht="13.5">
      <c r="B225" s="244"/>
      <c r="C225" s="245"/>
      <c r="D225" s="234" t="s">
        <v>135</v>
      </c>
      <c r="E225" s="246" t="s">
        <v>23</v>
      </c>
      <c r="F225" s="247" t="s">
        <v>137</v>
      </c>
      <c r="G225" s="245"/>
      <c r="H225" s="248">
        <v>0.502</v>
      </c>
      <c r="I225" s="249"/>
      <c r="J225" s="245"/>
      <c r="K225" s="245"/>
      <c r="L225" s="250"/>
      <c r="M225" s="251"/>
      <c r="N225" s="252"/>
      <c r="O225" s="252"/>
      <c r="P225" s="252"/>
      <c r="Q225" s="252"/>
      <c r="R225" s="252"/>
      <c r="S225" s="252"/>
      <c r="T225" s="253"/>
      <c r="AT225" s="254" t="s">
        <v>135</v>
      </c>
      <c r="AU225" s="254" t="s">
        <v>82</v>
      </c>
      <c r="AV225" s="12" t="s">
        <v>133</v>
      </c>
      <c r="AW225" s="12" t="s">
        <v>36</v>
      </c>
      <c r="AX225" s="12" t="s">
        <v>73</v>
      </c>
      <c r="AY225" s="254" t="s">
        <v>127</v>
      </c>
    </row>
    <row r="226" spans="2:51" s="11" customFormat="1" ht="13.5">
      <c r="B226" s="232"/>
      <c r="C226" s="233"/>
      <c r="D226" s="234" t="s">
        <v>135</v>
      </c>
      <c r="E226" s="235" t="s">
        <v>23</v>
      </c>
      <c r="F226" s="236" t="s">
        <v>350</v>
      </c>
      <c r="G226" s="233"/>
      <c r="H226" s="237">
        <v>0.5</v>
      </c>
      <c r="I226" s="238"/>
      <c r="J226" s="233"/>
      <c r="K226" s="233"/>
      <c r="L226" s="239"/>
      <c r="M226" s="240"/>
      <c r="N226" s="241"/>
      <c r="O226" s="241"/>
      <c r="P226" s="241"/>
      <c r="Q226" s="241"/>
      <c r="R226" s="241"/>
      <c r="S226" s="241"/>
      <c r="T226" s="242"/>
      <c r="AT226" s="243" t="s">
        <v>135</v>
      </c>
      <c r="AU226" s="243" t="s">
        <v>82</v>
      </c>
      <c r="AV226" s="11" t="s">
        <v>82</v>
      </c>
      <c r="AW226" s="11" t="s">
        <v>36</v>
      </c>
      <c r="AX226" s="11" t="s">
        <v>78</v>
      </c>
      <c r="AY226" s="243" t="s">
        <v>127</v>
      </c>
    </row>
    <row r="227" spans="2:63" s="10" customFormat="1" ht="29.85" customHeight="1">
      <c r="B227" s="204"/>
      <c r="C227" s="205"/>
      <c r="D227" s="206" t="s">
        <v>72</v>
      </c>
      <c r="E227" s="218" t="s">
        <v>153</v>
      </c>
      <c r="F227" s="218" t="s">
        <v>351</v>
      </c>
      <c r="G227" s="205"/>
      <c r="H227" s="205"/>
      <c r="I227" s="208"/>
      <c r="J227" s="219">
        <f>BK227</f>
        <v>0</v>
      </c>
      <c r="K227" s="205"/>
      <c r="L227" s="210"/>
      <c r="M227" s="211"/>
      <c r="N227" s="212"/>
      <c r="O227" s="212"/>
      <c r="P227" s="213">
        <f>SUM(P228:P308)</f>
        <v>0</v>
      </c>
      <c r="Q227" s="212"/>
      <c r="R227" s="213">
        <f>SUM(R228:R308)</f>
        <v>91.843827</v>
      </c>
      <c r="S227" s="212"/>
      <c r="T227" s="214">
        <f>SUM(T228:T308)</f>
        <v>0</v>
      </c>
      <c r="AR227" s="215" t="s">
        <v>78</v>
      </c>
      <c r="AT227" s="216" t="s">
        <v>72</v>
      </c>
      <c r="AU227" s="216" t="s">
        <v>78</v>
      </c>
      <c r="AY227" s="215" t="s">
        <v>127</v>
      </c>
      <c r="BK227" s="217">
        <f>SUM(BK228:BK308)</f>
        <v>0</v>
      </c>
    </row>
    <row r="228" spans="2:65" s="1" customFormat="1" ht="22.8" customHeight="1">
      <c r="B228" s="45"/>
      <c r="C228" s="220" t="s">
        <v>352</v>
      </c>
      <c r="D228" s="220" t="s">
        <v>129</v>
      </c>
      <c r="E228" s="221" t="s">
        <v>353</v>
      </c>
      <c r="F228" s="222" t="s">
        <v>354</v>
      </c>
      <c r="G228" s="223" t="s">
        <v>132</v>
      </c>
      <c r="H228" s="224">
        <v>160.5</v>
      </c>
      <c r="I228" s="225"/>
      <c r="J228" s="226">
        <f>ROUND(I228*H228,2)</f>
        <v>0</v>
      </c>
      <c r="K228" s="222" t="s">
        <v>140</v>
      </c>
      <c r="L228" s="71"/>
      <c r="M228" s="227" t="s">
        <v>23</v>
      </c>
      <c r="N228" s="228" t="s">
        <v>44</v>
      </c>
      <c r="O228" s="46"/>
      <c r="P228" s="229">
        <f>O228*H228</f>
        <v>0</v>
      </c>
      <c r="Q228" s="229">
        <v>0</v>
      </c>
      <c r="R228" s="229">
        <f>Q228*H228</f>
        <v>0</v>
      </c>
      <c r="S228" s="229">
        <v>0</v>
      </c>
      <c r="T228" s="230">
        <f>S228*H228</f>
        <v>0</v>
      </c>
      <c r="AR228" s="23" t="s">
        <v>133</v>
      </c>
      <c r="AT228" s="23" t="s">
        <v>129</v>
      </c>
      <c r="AU228" s="23" t="s">
        <v>82</v>
      </c>
      <c r="AY228" s="23" t="s">
        <v>127</v>
      </c>
      <c r="BE228" s="231">
        <f>IF(N228="základní",J228,0)</f>
        <v>0</v>
      </c>
      <c r="BF228" s="231">
        <f>IF(N228="snížená",J228,0)</f>
        <v>0</v>
      </c>
      <c r="BG228" s="231">
        <f>IF(N228="zákl. přenesená",J228,0)</f>
        <v>0</v>
      </c>
      <c r="BH228" s="231">
        <f>IF(N228="sníž. přenesená",J228,0)</f>
        <v>0</v>
      </c>
      <c r="BI228" s="231">
        <f>IF(N228="nulová",J228,0)</f>
        <v>0</v>
      </c>
      <c r="BJ228" s="23" t="s">
        <v>78</v>
      </c>
      <c r="BK228" s="231">
        <f>ROUND(I228*H228,2)</f>
        <v>0</v>
      </c>
      <c r="BL228" s="23" t="s">
        <v>133</v>
      </c>
      <c r="BM228" s="23" t="s">
        <v>355</v>
      </c>
    </row>
    <row r="229" spans="2:51" s="11" customFormat="1" ht="13.5">
      <c r="B229" s="232"/>
      <c r="C229" s="233"/>
      <c r="D229" s="234" t="s">
        <v>135</v>
      </c>
      <c r="E229" s="235" t="s">
        <v>23</v>
      </c>
      <c r="F229" s="236" t="s">
        <v>356</v>
      </c>
      <c r="G229" s="233"/>
      <c r="H229" s="237">
        <v>160.5</v>
      </c>
      <c r="I229" s="238"/>
      <c r="J229" s="233"/>
      <c r="K229" s="233"/>
      <c r="L229" s="239"/>
      <c r="M229" s="240"/>
      <c r="N229" s="241"/>
      <c r="O229" s="241"/>
      <c r="P229" s="241"/>
      <c r="Q229" s="241"/>
      <c r="R229" s="241"/>
      <c r="S229" s="241"/>
      <c r="T229" s="242"/>
      <c r="AT229" s="243" t="s">
        <v>135</v>
      </c>
      <c r="AU229" s="243" t="s">
        <v>82</v>
      </c>
      <c r="AV229" s="11" t="s">
        <v>82</v>
      </c>
      <c r="AW229" s="11" t="s">
        <v>36</v>
      </c>
      <c r="AX229" s="11" t="s">
        <v>73</v>
      </c>
      <c r="AY229" s="243" t="s">
        <v>127</v>
      </c>
    </row>
    <row r="230" spans="2:51" s="13" customFormat="1" ht="13.5">
      <c r="B230" s="255"/>
      <c r="C230" s="256"/>
      <c r="D230" s="234" t="s">
        <v>135</v>
      </c>
      <c r="E230" s="257" t="s">
        <v>23</v>
      </c>
      <c r="F230" s="258" t="s">
        <v>357</v>
      </c>
      <c r="G230" s="256"/>
      <c r="H230" s="259">
        <v>160.5</v>
      </c>
      <c r="I230" s="260"/>
      <c r="J230" s="256"/>
      <c r="K230" s="256"/>
      <c r="L230" s="261"/>
      <c r="M230" s="262"/>
      <c r="N230" s="263"/>
      <c r="O230" s="263"/>
      <c r="P230" s="263"/>
      <c r="Q230" s="263"/>
      <c r="R230" s="263"/>
      <c r="S230" s="263"/>
      <c r="T230" s="264"/>
      <c r="AT230" s="265" t="s">
        <v>135</v>
      </c>
      <c r="AU230" s="265" t="s">
        <v>82</v>
      </c>
      <c r="AV230" s="13" t="s">
        <v>143</v>
      </c>
      <c r="AW230" s="13" t="s">
        <v>36</v>
      </c>
      <c r="AX230" s="13" t="s">
        <v>73</v>
      </c>
      <c r="AY230" s="265" t="s">
        <v>127</v>
      </c>
    </row>
    <row r="231" spans="2:51" s="12" customFormat="1" ht="13.5">
      <c r="B231" s="244"/>
      <c r="C231" s="245"/>
      <c r="D231" s="234" t="s">
        <v>135</v>
      </c>
      <c r="E231" s="246" t="s">
        <v>23</v>
      </c>
      <c r="F231" s="247" t="s">
        <v>137</v>
      </c>
      <c r="G231" s="245"/>
      <c r="H231" s="248">
        <v>160.5</v>
      </c>
      <c r="I231" s="249"/>
      <c r="J231" s="245"/>
      <c r="K231" s="245"/>
      <c r="L231" s="250"/>
      <c r="M231" s="251"/>
      <c r="N231" s="252"/>
      <c r="O231" s="252"/>
      <c r="P231" s="252"/>
      <c r="Q231" s="252"/>
      <c r="R231" s="252"/>
      <c r="S231" s="252"/>
      <c r="T231" s="253"/>
      <c r="AT231" s="254" t="s">
        <v>135</v>
      </c>
      <c r="AU231" s="254" t="s">
        <v>82</v>
      </c>
      <c r="AV231" s="12" t="s">
        <v>133</v>
      </c>
      <c r="AW231" s="12" t="s">
        <v>36</v>
      </c>
      <c r="AX231" s="12" t="s">
        <v>78</v>
      </c>
      <c r="AY231" s="254" t="s">
        <v>127</v>
      </c>
    </row>
    <row r="232" spans="2:65" s="1" customFormat="1" ht="22.8" customHeight="1">
      <c r="B232" s="45"/>
      <c r="C232" s="220" t="s">
        <v>358</v>
      </c>
      <c r="D232" s="220" t="s">
        <v>129</v>
      </c>
      <c r="E232" s="221" t="s">
        <v>359</v>
      </c>
      <c r="F232" s="222" t="s">
        <v>360</v>
      </c>
      <c r="G232" s="223" t="s">
        <v>132</v>
      </c>
      <c r="H232" s="224">
        <v>106.7</v>
      </c>
      <c r="I232" s="225"/>
      <c r="J232" s="226">
        <f>ROUND(I232*H232,2)</f>
        <v>0</v>
      </c>
      <c r="K232" s="222" t="s">
        <v>140</v>
      </c>
      <c r="L232" s="71"/>
      <c r="M232" s="227" t="s">
        <v>23</v>
      </c>
      <c r="N232" s="228" t="s">
        <v>44</v>
      </c>
      <c r="O232" s="46"/>
      <c r="P232" s="229">
        <f>O232*H232</f>
        <v>0</v>
      </c>
      <c r="Q232" s="229">
        <v>0</v>
      </c>
      <c r="R232" s="229">
        <f>Q232*H232</f>
        <v>0</v>
      </c>
      <c r="S232" s="229">
        <v>0</v>
      </c>
      <c r="T232" s="230">
        <f>S232*H232</f>
        <v>0</v>
      </c>
      <c r="AR232" s="23" t="s">
        <v>133</v>
      </c>
      <c r="AT232" s="23" t="s">
        <v>129</v>
      </c>
      <c r="AU232" s="23" t="s">
        <v>82</v>
      </c>
      <c r="AY232" s="23" t="s">
        <v>127</v>
      </c>
      <c r="BE232" s="231">
        <f>IF(N232="základní",J232,0)</f>
        <v>0</v>
      </c>
      <c r="BF232" s="231">
        <f>IF(N232="snížená",J232,0)</f>
        <v>0</v>
      </c>
      <c r="BG232" s="231">
        <f>IF(N232="zákl. přenesená",J232,0)</f>
        <v>0</v>
      </c>
      <c r="BH232" s="231">
        <f>IF(N232="sníž. přenesená",J232,0)</f>
        <v>0</v>
      </c>
      <c r="BI232" s="231">
        <f>IF(N232="nulová",J232,0)</f>
        <v>0</v>
      </c>
      <c r="BJ232" s="23" t="s">
        <v>78</v>
      </c>
      <c r="BK232" s="231">
        <f>ROUND(I232*H232,2)</f>
        <v>0</v>
      </c>
      <c r="BL232" s="23" t="s">
        <v>133</v>
      </c>
      <c r="BM232" s="23" t="s">
        <v>361</v>
      </c>
    </row>
    <row r="233" spans="2:51" s="11" customFormat="1" ht="13.5">
      <c r="B233" s="232"/>
      <c r="C233" s="233"/>
      <c r="D233" s="234" t="s">
        <v>135</v>
      </c>
      <c r="E233" s="235" t="s">
        <v>23</v>
      </c>
      <c r="F233" s="236" t="s">
        <v>362</v>
      </c>
      <c r="G233" s="233"/>
      <c r="H233" s="237">
        <v>9</v>
      </c>
      <c r="I233" s="238"/>
      <c r="J233" s="233"/>
      <c r="K233" s="233"/>
      <c r="L233" s="239"/>
      <c r="M233" s="240"/>
      <c r="N233" s="241"/>
      <c r="O233" s="241"/>
      <c r="P233" s="241"/>
      <c r="Q233" s="241"/>
      <c r="R233" s="241"/>
      <c r="S233" s="241"/>
      <c r="T233" s="242"/>
      <c r="AT233" s="243" t="s">
        <v>135</v>
      </c>
      <c r="AU233" s="243" t="s">
        <v>82</v>
      </c>
      <c r="AV233" s="11" t="s">
        <v>82</v>
      </c>
      <c r="AW233" s="11" t="s">
        <v>36</v>
      </c>
      <c r="AX233" s="11" t="s">
        <v>73</v>
      </c>
      <c r="AY233" s="243" t="s">
        <v>127</v>
      </c>
    </row>
    <row r="234" spans="2:51" s="13" customFormat="1" ht="13.5">
      <c r="B234" s="255"/>
      <c r="C234" s="256"/>
      <c r="D234" s="234" t="s">
        <v>135</v>
      </c>
      <c r="E234" s="257" t="s">
        <v>23</v>
      </c>
      <c r="F234" s="258" t="s">
        <v>363</v>
      </c>
      <c r="G234" s="256"/>
      <c r="H234" s="259">
        <v>9</v>
      </c>
      <c r="I234" s="260"/>
      <c r="J234" s="256"/>
      <c r="K234" s="256"/>
      <c r="L234" s="261"/>
      <c r="M234" s="262"/>
      <c r="N234" s="263"/>
      <c r="O234" s="263"/>
      <c r="P234" s="263"/>
      <c r="Q234" s="263"/>
      <c r="R234" s="263"/>
      <c r="S234" s="263"/>
      <c r="T234" s="264"/>
      <c r="AT234" s="265" t="s">
        <v>135</v>
      </c>
      <c r="AU234" s="265" t="s">
        <v>82</v>
      </c>
      <c r="AV234" s="13" t="s">
        <v>143</v>
      </c>
      <c r="AW234" s="13" t="s">
        <v>36</v>
      </c>
      <c r="AX234" s="13" t="s">
        <v>73</v>
      </c>
      <c r="AY234" s="265" t="s">
        <v>127</v>
      </c>
    </row>
    <row r="235" spans="2:51" s="11" customFormat="1" ht="13.5">
      <c r="B235" s="232"/>
      <c r="C235" s="233"/>
      <c r="D235" s="234" t="s">
        <v>135</v>
      </c>
      <c r="E235" s="235" t="s">
        <v>23</v>
      </c>
      <c r="F235" s="236" t="s">
        <v>364</v>
      </c>
      <c r="G235" s="233"/>
      <c r="H235" s="237">
        <v>35.2</v>
      </c>
      <c r="I235" s="238"/>
      <c r="J235" s="233"/>
      <c r="K235" s="233"/>
      <c r="L235" s="239"/>
      <c r="M235" s="240"/>
      <c r="N235" s="241"/>
      <c r="O235" s="241"/>
      <c r="P235" s="241"/>
      <c r="Q235" s="241"/>
      <c r="R235" s="241"/>
      <c r="S235" s="241"/>
      <c r="T235" s="242"/>
      <c r="AT235" s="243" t="s">
        <v>135</v>
      </c>
      <c r="AU235" s="243" t="s">
        <v>82</v>
      </c>
      <c r="AV235" s="11" t="s">
        <v>82</v>
      </c>
      <c r="AW235" s="11" t="s">
        <v>36</v>
      </c>
      <c r="AX235" s="11" t="s">
        <v>73</v>
      </c>
      <c r="AY235" s="243" t="s">
        <v>127</v>
      </c>
    </row>
    <row r="236" spans="2:51" s="13" customFormat="1" ht="13.5">
      <c r="B236" s="255"/>
      <c r="C236" s="256"/>
      <c r="D236" s="234" t="s">
        <v>135</v>
      </c>
      <c r="E236" s="257" t="s">
        <v>23</v>
      </c>
      <c r="F236" s="258" t="s">
        <v>365</v>
      </c>
      <c r="G236" s="256"/>
      <c r="H236" s="259">
        <v>35.2</v>
      </c>
      <c r="I236" s="260"/>
      <c r="J236" s="256"/>
      <c r="K236" s="256"/>
      <c r="L236" s="261"/>
      <c r="M236" s="262"/>
      <c r="N236" s="263"/>
      <c r="O236" s="263"/>
      <c r="P236" s="263"/>
      <c r="Q236" s="263"/>
      <c r="R236" s="263"/>
      <c r="S236" s="263"/>
      <c r="T236" s="264"/>
      <c r="AT236" s="265" t="s">
        <v>135</v>
      </c>
      <c r="AU236" s="265" t="s">
        <v>82</v>
      </c>
      <c r="AV236" s="13" t="s">
        <v>143</v>
      </c>
      <c r="AW236" s="13" t="s">
        <v>36</v>
      </c>
      <c r="AX236" s="13" t="s">
        <v>73</v>
      </c>
      <c r="AY236" s="265" t="s">
        <v>127</v>
      </c>
    </row>
    <row r="237" spans="2:51" s="11" customFormat="1" ht="13.5">
      <c r="B237" s="232"/>
      <c r="C237" s="233"/>
      <c r="D237" s="234" t="s">
        <v>135</v>
      </c>
      <c r="E237" s="235" t="s">
        <v>23</v>
      </c>
      <c r="F237" s="236" t="s">
        <v>366</v>
      </c>
      <c r="G237" s="233"/>
      <c r="H237" s="237">
        <v>28</v>
      </c>
      <c r="I237" s="238"/>
      <c r="J237" s="233"/>
      <c r="K237" s="233"/>
      <c r="L237" s="239"/>
      <c r="M237" s="240"/>
      <c r="N237" s="241"/>
      <c r="O237" s="241"/>
      <c r="P237" s="241"/>
      <c r="Q237" s="241"/>
      <c r="R237" s="241"/>
      <c r="S237" s="241"/>
      <c r="T237" s="242"/>
      <c r="AT237" s="243" t="s">
        <v>135</v>
      </c>
      <c r="AU237" s="243" t="s">
        <v>82</v>
      </c>
      <c r="AV237" s="11" t="s">
        <v>82</v>
      </c>
      <c r="AW237" s="11" t="s">
        <v>36</v>
      </c>
      <c r="AX237" s="11" t="s">
        <v>73</v>
      </c>
      <c r="AY237" s="243" t="s">
        <v>127</v>
      </c>
    </row>
    <row r="238" spans="2:51" s="13" customFormat="1" ht="13.5">
      <c r="B238" s="255"/>
      <c r="C238" s="256"/>
      <c r="D238" s="234" t="s">
        <v>135</v>
      </c>
      <c r="E238" s="257" t="s">
        <v>23</v>
      </c>
      <c r="F238" s="258" t="s">
        <v>367</v>
      </c>
      <c r="G238" s="256"/>
      <c r="H238" s="259">
        <v>28</v>
      </c>
      <c r="I238" s="260"/>
      <c r="J238" s="256"/>
      <c r="K238" s="256"/>
      <c r="L238" s="261"/>
      <c r="M238" s="262"/>
      <c r="N238" s="263"/>
      <c r="O238" s="263"/>
      <c r="P238" s="263"/>
      <c r="Q238" s="263"/>
      <c r="R238" s="263"/>
      <c r="S238" s="263"/>
      <c r="T238" s="264"/>
      <c r="AT238" s="265" t="s">
        <v>135</v>
      </c>
      <c r="AU238" s="265" t="s">
        <v>82</v>
      </c>
      <c r="AV238" s="13" t="s">
        <v>143</v>
      </c>
      <c r="AW238" s="13" t="s">
        <v>36</v>
      </c>
      <c r="AX238" s="13" t="s">
        <v>73</v>
      </c>
      <c r="AY238" s="265" t="s">
        <v>127</v>
      </c>
    </row>
    <row r="239" spans="2:51" s="11" customFormat="1" ht="13.5">
      <c r="B239" s="232"/>
      <c r="C239" s="233"/>
      <c r="D239" s="234" t="s">
        <v>135</v>
      </c>
      <c r="E239" s="235" t="s">
        <v>23</v>
      </c>
      <c r="F239" s="236" t="s">
        <v>368</v>
      </c>
      <c r="G239" s="233"/>
      <c r="H239" s="237">
        <v>34.5</v>
      </c>
      <c r="I239" s="238"/>
      <c r="J239" s="233"/>
      <c r="K239" s="233"/>
      <c r="L239" s="239"/>
      <c r="M239" s="240"/>
      <c r="N239" s="241"/>
      <c r="O239" s="241"/>
      <c r="P239" s="241"/>
      <c r="Q239" s="241"/>
      <c r="R239" s="241"/>
      <c r="S239" s="241"/>
      <c r="T239" s="242"/>
      <c r="AT239" s="243" t="s">
        <v>135</v>
      </c>
      <c r="AU239" s="243" t="s">
        <v>82</v>
      </c>
      <c r="AV239" s="11" t="s">
        <v>82</v>
      </c>
      <c r="AW239" s="11" t="s">
        <v>36</v>
      </c>
      <c r="AX239" s="11" t="s">
        <v>73</v>
      </c>
      <c r="AY239" s="243" t="s">
        <v>127</v>
      </c>
    </row>
    <row r="240" spans="2:51" s="13" customFormat="1" ht="13.5">
      <c r="B240" s="255"/>
      <c r="C240" s="256"/>
      <c r="D240" s="234" t="s">
        <v>135</v>
      </c>
      <c r="E240" s="257" t="s">
        <v>23</v>
      </c>
      <c r="F240" s="258" t="s">
        <v>369</v>
      </c>
      <c r="G240" s="256"/>
      <c r="H240" s="259">
        <v>34.5</v>
      </c>
      <c r="I240" s="260"/>
      <c r="J240" s="256"/>
      <c r="K240" s="256"/>
      <c r="L240" s="261"/>
      <c r="M240" s="262"/>
      <c r="N240" s="263"/>
      <c r="O240" s="263"/>
      <c r="P240" s="263"/>
      <c r="Q240" s="263"/>
      <c r="R240" s="263"/>
      <c r="S240" s="263"/>
      <c r="T240" s="264"/>
      <c r="AT240" s="265" t="s">
        <v>135</v>
      </c>
      <c r="AU240" s="265" t="s">
        <v>82</v>
      </c>
      <c r="AV240" s="13" t="s">
        <v>143</v>
      </c>
      <c r="AW240" s="13" t="s">
        <v>36</v>
      </c>
      <c r="AX240" s="13" t="s">
        <v>73</v>
      </c>
      <c r="AY240" s="265" t="s">
        <v>127</v>
      </c>
    </row>
    <row r="241" spans="2:51" s="12" customFormat="1" ht="13.5">
      <c r="B241" s="244"/>
      <c r="C241" s="245"/>
      <c r="D241" s="234" t="s">
        <v>135</v>
      </c>
      <c r="E241" s="246" t="s">
        <v>23</v>
      </c>
      <c r="F241" s="247" t="s">
        <v>137</v>
      </c>
      <c r="G241" s="245"/>
      <c r="H241" s="248">
        <v>106.7</v>
      </c>
      <c r="I241" s="249"/>
      <c r="J241" s="245"/>
      <c r="K241" s="245"/>
      <c r="L241" s="250"/>
      <c r="M241" s="251"/>
      <c r="N241" s="252"/>
      <c r="O241" s="252"/>
      <c r="P241" s="252"/>
      <c r="Q241" s="252"/>
      <c r="R241" s="252"/>
      <c r="S241" s="252"/>
      <c r="T241" s="253"/>
      <c r="AT241" s="254" t="s">
        <v>135</v>
      </c>
      <c r="AU241" s="254" t="s">
        <v>82</v>
      </c>
      <c r="AV241" s="12" t="s">
        <v>133</v>
      </c>
      <c r="AW241" s="12" t="s">
        <v>36</v>
      </c>
      <c r="AX241" s="12" t="s">
        <v>78</v>
      </c>
      <c r="AY241" s="254" t="s">
        <v>127</v>
      </c>
    </row>
    <row r="242" spans="2:65" s="1" customFormat="1" ht="22.8" customHeight="1">
      <c r="B242" s="45"/>
      <c r="C242" s="220" t="s">
        <v>370</v>
      </c>
      <c r="D242" s="220" t="s">
        <v>129</v>
      </c>
      <c r="E242" s="221" t="s">
        <v>371</v>
      </c>
      <c r="F242" s="222" t="s">
        <v>372</v>
      </c>
      <c r="G242" s="223" t="s">
        <v>132</v>
      </c>
      <c r="H242" s="224">
        <v>27</v>
      </c>
      <c r="I242" s="225"/>
      <c r="J242" s="226">
        <f>ROUND(I242*H242,2)</f>
        <v>0</v>
      </c>
      <c r="K242" s="222" t="s">
        <v>23</v>
      </c>
      <c r="L242" s="71"/>
      <c r="M242" s="227" t="s">
        <v>23</v>
      </c>
      <c r="N242" s="228" t="s">
        <v>44</v>
      </c>
      <c r="O242" s="46"/>
      <c r="P242" s="229">
        <f>O242*H242</f>
        <v>0</v>
      </c>
      <c r="Q242" s="229">
        <v>0</v>
      </c>
      <c r="R242" s="229">
        <f>Q242*H242</f>
        <v>0</v>
      </c>
      <c r="S242" s="229">
        <v>0</v>
      </c>
      <c r="T242" s="230">
        <f>S242*H242</f>
        <v>0</v>
      </c>
      <c r="AR242" s="23" t="s">
        <v>133</v>
      </c>
      <c r="AT242" s="23" t="s">
        <v>129</v>
      </c>
      <c r="AU242" s="23" t="s">
        <v>82</v>
      </c>
      <c r="AY242" s="23" t="s">
        <v>127</v>
      </c>
      <c r="BE242" s="231">
        <f>IF(N242="základní",J242,0)</f>
        <v>0</v>
      </c>
      <c r="BF242" s="231">
        <f>IF(N242="snížená",J242,0)</f>
        <v>0</v>
      </c>
      <c r="BG242" s="231">
        <f>IF(N242="zákl. přenesená",J242,0)</f>
        <v>0</v>
      </c>
      <c r="BH242" s="231">
        <f>IF(N242="sníž. přenesená",J242,0)</f>
        <v>0</v>
      </c>
      <c r="BI242" s="231">
        <f>IF(N242="nulová",J242,0)</f>
        <v>0</v>
      </c>
      <c r="BJ242" s="23" t="s">
        <v>78</v>
      </c>
      <c r="BK242" s="231">
        <f>ROUND(I242*H242,2)</f>
        <v>0</v>
      </c>
      <c r="BL242" s="23" t="s">
        <v>133</v>
      </c>
      <c r="BM242" s="23" t="s">
        <v>373</v>
      </c>
    </row>
    <row r="243" spans="2:51" s="11" customFormat="1" ht="13.5">
      <c r="B243" s="232"/>
      <c r="C243" s="233"/>
      <c r="D243" s="234" t="s">
        <v>135</v>
      </c>
      <c r="E243" s="235" t="s">
        <v>23</v>
      </c>
      <c r="F243" s="236" t="s">
        <v>374</v>
      </c>
      <c r="G243" s="233"/>
      <c r="H243" s="237">
        <v>27</v>
      </c>
      <c r="I243" s="238"/>
      <c r="J243" s="233"/>
      <c r="K243" s="233"/>
      <c r="L243" s="239"/>
      <c r="M243" s="240"/>
      <c r="N243" s="241"/>
      <c r="O243" s="241"/>
      <c r="P243" s="241"/>
      <c r="Q243" s="241"/>
      <c r="R243" s="241"/>
      <c r="S243" s="241"/>
      <c r="T243" s="242"/>
      <c r="AT243" s="243" t="s">
        <v>135</v>
      </c>
      <c r="AU243" s="243" t="s">
        <v>82</v>
      </c>
      <c r="AV243" s="11" t="s">
        <v>82</v>
      </c>
      <c r="AW243" s="11" t="s">
        <v>36</v>
      </c>
      <c r="AX243" s="11" t="s">
        <v>73</v>
      </c>
      <c r="AY243" s="243" t="s">
        <v>127</v>
      </c>
    </row>
    <row r="244" spans="2:51" s="13" customFormat="1" ht="13.5">
      <c r="B244" s="255"/>
      <c r="C244" s="256"/>
      <c r="D244" s="234" t="s">
        <v>135</v>
      </c>
      <c r="E244" s="257" t="s">
        <v>23</v>
      </c>
      <c r="F244" s="258" t="s">
        <v>193</v>
      </c>
      <c r="G244" s="256"/>
      <c r="H244" s="259">
        <v>27</v>
      </c>
      <c r="I244" s="260"/>
      <c r="J244" s="256"/>
      <c r="K244" s="256"/>
      <c r="L244" s="261"/>
      <c r="M244" s="262"/>
      <c r="N244" s="263"/>
      <c r="O244" s="263"/>
      <c r="P244" s="263"/>
      <c r="Q244" s="263"/>
      <c r="R244" s="263"/>
      <c r="S244" s="263"/>
      <c r="T244" s="264"/>
      <c r="AT244" s="265" t="s">
        <v>135</v>
      </c>
      <c r="AU244" s="265" t="s">
        <v>82</v>
      </c>
      <c r="AV244" s="13" t="s">
        <v>143</v>
      </c>
      <c r="AW244" s="13" t="s">
        <v>36</v>
      </c>
      <c r="AX244" s="13" t="s">
        <v>73</v>
      </c>
      <c r="AY244" s="265" t="s">
        <v>127</v>
      </c>
    </row>
    <row r="245" spans="2:51" s="12" customFormat="1" ht="13.5">
      <c r="B245" s="244"/>
      <c r="C245" s="245"/>
      <c r="D245" s="234" t="s">
        <v>135</v>
      </c>
      <c r="E245" s="246" t="s">
        <v>23</v>
      </c>
      <c r="F245" s="247" t="s">
        <v>137</v>
      </c>
      <c r="G245" s="245"/>
      <c r="H245" s="248">
        <v>27</v>
      </c>
      <c r="I245" s="249"/>
      <c r="J245" s="245"/>
      <c r="K245" s="245"/>
      <c r="L245" s="250"/>
      <c r="M245" s="251"/>
      <c r="N245" s="252"/>
      <c r="O245" s="252"/>
      <c r="P245" s="252"/>
      <c r="Q245" s="252"/>
      <c r="R245" s="252"/>
      <c r="S245" s="252"/>
      <c r="T245" s="253"/>
      <c r="AT245" s="254" t="s">
        <v>135</v>
      </c>
      <c r="AU245" s="254" t="s">
        <v>82</v>
      </c>
      <c r="AV245" s="12" t="s">
        <v>133</v>
      </c>
      <c r="AW245" s="12" t="s">
        <v>36</v>
      </c>
      <c r="AX245" s="12" t="s">
        <v>78</v>
      </c>
      <c r="AY245" s="254" t="s">
        <v>127</v>
      </c>
    </row>
    <row r="246" spans="2:65" s="1" customFormat="1" ht="22.8" customHeight="1">
      <c r="B246" s="45"/>
      <c r="C246" s="220" t="s">
        <v>375</v>
      </c>
      <c r="D246" s="220" t="s">
        <v>129</v>
      </c>
      <c r="E246" s="221" t="s">
        <v>376</v>
      </c>
      <c r="F246" s="222" t="s">
        <v>377</v>
      </c>
      <c r="G246" s="223" t="s">
        <v>132</v>
      </c>
      <c r="H246" s="224">
        <v>69.7</v>
      </c>
      <c r="I246" s="225"/>
      <c r="J246" s="226">
        <f>ROUND(I246*H246,2)</f>
        <v>0</v>
      </c>
      <c r="K246" s="222" t="s">
        <v>23</v>
      </c>
      <c r="L246" s="71"/>
      <c r="M246" s="227" t="s">
        <v>23</v>
      </c>
      <c r="N246" s="228" t="s">
        <v>44</v>
      </c>
      <c r="O246" s="46"/>
      <c r="P246" s="229">
        <f>O246*H246</f>
        <v>0</v>
      </c>
      <c r="Q246" s="229">
        <v>0</v>
      </c>
      <c r="R246" s="229">
        <f>Q246*H246</f>
        <v>0</v>
      </c>
      <c r="S246" s="229">
        <v>0</v>
      </c>
      <c r="T246" s="230">
        <f>S246*H246</f>
        <v>0</v>
      </c>
      <c r="AR246" s="23" t="s">
        <v>133</v>
      </c>
      <c r="AT246" s="23" t="s">
        <v>129</v>
      </c>
      <c r="AU246" s="23" t="s">
        <v>82</v>
      </c>
      <c r="AY246" s="23" t="s">
        <v>127</v>
      </c>
      <c r="BE246" s="231">
        <f>IF(N246="základní",J246,0)</f>
        <v>0</v>
      </c>
      <c r="BF246" s="231">
        <f>IF(N246="snížená",J246,0)</f>
        <v>0</v>
      </c>
      <c r="BG246" s="231">
        <f>IF(N246="zákl. přenesená",J246,0)</f>
        <v>0</v>
      </c>
      <c r="BH246" s="231">
        <f>IF(N246="sníž. přenesená",J246,0)</f>
        <v>0</v>
      </c>
      <c r="BI246" s="231">
        <f>IF(N246="nulová",J246,0)</f>
        <v>0</v>
      </c>
      <c r="BJ246" s="23" t="s">
        <v>78</v>
      </c>
      <c r="BK246" s="231">
        <f>ROUND(I246*H246,2)</f>
        <v>0</v>
      </c>
      <c r="BL246" s="23" t="s">
        <v>133</v>
      </c>
      <c r="BM246" s="23" t="s">
        <v>378</v>
      </c>
    </row>
    <row r="247" spans="2:51" s="11" customFormat="1" ht="13.5">
      <c r="B247" s="232"/>
      <c r="C247" s="233"/>
      <c r="D247" s="234" t="s">
        <v>135</v>
      </c>
      <c r="E247" s="235" t="s">
        <v>23</v>
      </c>
      <c r="F247" s="236" t="s">
        <v>364</v>
      </c>
      <c r="G247" s="233"/>
      <c r="H247" s="237">
        <v>35.2</v>
      </c>
      <c r="I247" s="238"/>
      <c r="J247" s="233"/>
      <c r="K247" s="233"/>
      <c r="L247" s="239"/>
      <c r="M247" s="240"/>
      <c r="N247" s="241"/>
      <c r="O247" s="241"/>
      <c r="P247" s="241"/>
      <c r="Q247" s="241"/>
      <c r="R247" s="241"/>
      <c r="S247" s="241"/>
      <c r="T247" s="242"/>
      <c r="AT247" s="243" t="s">
        <v>135</v>
      </c>
      <c r="AU247" s="243" t="s">
        <v>82</v>
      </c>
      <c r="AV247" s="11" t="s">
        <v>82</v>
      </c>
      <c r="AW247" s="11" t="s">
        <v>36</v>
      </c>
      <c r="AX247" s="11" t="s">
        <v>73</v>
      </c>
      <c r="AY247" s="243" t="s">
        <v>127</v>
      </c>
    </row>
    <row r="248" spans="2:51" s="13" customFormat="1" ht="13.5">
      <c r="B248" s="255"/>
      <c r="C248" s="256"/>
      <c r="D248" s="234" t="s">
        <v>135</v>
      </c>
      <c r="E248" s="257" t="s">
        <v>23</v>
      </c>
      <c r="F248" s="258" t="s">
        <v>365</v>
      </c>
      <c r="G248" s="256"/>
      <c r="H248" s="259">
        <v>35.2</v>
      </c>
      <c r="I248" s="260"/>
      <c r="J248" s="256"/>
      <c r="K248" s="256"/>
      <c r="L248" s="261"/>
      <c r="M248" s="262"/>
      <c r="N248" s="263"/>
      <c r="O248" s="263"/>
      <c r="P248" s="263"/>
      <c r="Q248" s="263"/>
      <c r="R248" s="263"/>
      <c r="S248" s="263"/>
      <c r="T248" s="264"/>
      <c r="AT248" s="265" t="s">
        <v>135</v>
      </c>
      <c r="AU248" s="265" t="s">
        <v>82</v>
      </c>
      <c r="AV248" s="13" t="s">
        <v>143</v>
      </c>
      <c r="AW248" s="13" t="s">
        <v>36</v>
      </c>
      <c r="AX248" s="13" t="s">
        <v>73</v>
      </c>
      <c r="AY248" s="265" t="s">
        <v>127</v>
      </c>
    </row>
    <row r="249" spans="2:51" s="11" customFormat="1" ht="13.5">
      <c r="B249" s="232"/>
      <c r="C249" s="233"/>
      <c r="D249" s="234" t="s">
        <v>135</v>
      </c>
      <c r="E249" s="235" t="s">
        <v>23</v>
      </c>
      <c r="F249" s="236" t="s">
        <v>368</v>
      </c>
      <c r="G249" s="233"/>
      <c r="H249" s="237">
        <v>34.5</v>
      </c>
      <c r="I249" s="238"/>
      <c r="J249" s="233"/>
      <c r="K249" s="233"/>
      <c r="L249" s="239"/>
      <c r="M249" s="240"/>
      <c r="N249" s="241"/>
      <c r="O249" s="241"/>
      <c r="P249" s="241"/>
      <c r="Q249" s="241"/>
      <c r="R249" s="241"/>
      <c r="S249" s="241"/>
      <c r="T249" s="242"/>
      <c r="AT249" s="243" t="s">
        <v>135</v>
      </c>
      <c r="AU249" s="243" t="s">
        <v>82</v>
      </c>
      <c r="AV249" s="11" t="s">
        <v>82</v>
      </c>
      <c r="AW249" s="11" t="s">
        <v>36</v>
      </c>
      <c r="AX249" s="11" t="s">
        <v>73</v>
      </c>
      <c r="AY249" s="243" t="s">
        <v>127</v>
      </c>
    </row>
    <row r="250" spans="2:51" s="13" customFormat="1" ht="13.5">
      <c r="B250" s="255"/>
      <c r="C250" s="256"/>
      <c r="D250" s="234" t="s">
        <v>135</v>
      </c>
      <c r="E250" s="257" t="s">
        <v>23</v>
      </c>
      <c r="F250" s="258" t="s">
        <v>369</v>
      </c>
      <c r="G250" s="256"/>
      <c r="H250" s="259">
        <v>34.5</v>
      </c>
      <c r="I250" s="260"/>
      <c r="J250" s="256"/>
      <c r="K250" s="256"/>
      <c r="L250" s="261"/>
      <c r="M250" s="262"/>
      <c r="N250" s="263"/>
      <c r="O250" s="263"/>
      <c r="P250" s="263"/>
      <c r="Q250" s="263"/>
      <c r="R250" s="263"/>
      <c r="S250" s="263"/>
      <c r="T250" s="264"/>
      <c r="AT250" s="265" t="s">
        <v>135</v>
      </c>
      <c r="AU250" s="265" t="s">
        <v>82</v>
      </c>
      <c r="AV250" s="13" t="s">
        <v>143</v>
      </c>
      <c r="AW250" s="13" t="s">
        <v>36</v>
      </c>
      <c r="AX250" s="13" t="s">
        <v>73</v>
      </c>
      <c r="AY250" s="265" t="s">
        <v>127</v>
      </c>
    </row>
    <row r="251" spans="2:51" s="12" customFormat="1" ht="13.5">
      <c r="B251" s="244"/>
      <c r="C251" s="245"/>
      <c r="D251" s="234" t="s">
        <v>135</v>
      </c>
      <c r="E251" s="246" t="s">
        <v>23</v>
      </c>
      <c r="F251" s="247" t="s">
        <v>137</v>
      </c>
      <c r="G251" s="245"/>
      <c r="H251" s="248">
        <v>69.7</v>
      </c>
      <c r="I251" s="249"/>
      <c r="J251" s="245"/>
      <c r="K251" s="245"/>
      <c r="L251" s="250"/>
      <c r="M251" s="251"/>
      <c r="N251" s="252"/>
      <c r="O251" s="252"/>
      <c r="P251" s="252"/>
      <c r="Q251" s="252"/>
      <c r="R251" s="252"/>
      <c r="S251" s="252"/>
      <c r="T251" s="253"/>
      <c r="AT251" s="254" t="s">
        <v>135</v>
      </c>
      <c r="AU251" s="254" t="s">
        <v>82</v>
      </c>
      <c r="AV251" s="12" t="s">
        <v>133</v>
      </c>
      <c r="AW251" s="12" t="s">
        <v>36</v>
      </c>
      <c r="AX251" s="12" t="s">
        <v>78</v>
      </c>
      <c r="AY251" s="254" t="s">
        <v>127</v>
      </c>
    </row>
    <row r="252" spans="2:65" s="1" customFormat="1" ht="34.2" customHeight="1">
      <c r="B252" s="45"/>
      <c r="C252" s="220" t="s">
        <v>379</v>
      </c>
      <c r="D252" s="220" t="s">
        <v>129</v>
      </c>
      <c r="E252" s="221" t="s">
        <v>380</v>
      </c>
      <c r="F252" s="222" t="s">
        <v>381</v>
      </c>
      <c r="G252" s="223" t="s">
        <v>132</v>
      </c>
      <c r="H252" s="224">
        <v>144.5</v>
      </c>
      <c r="I252" s="225"/>
      <c r="J252" s="226">
        <f>ROUND(I252*H252,2)</f>
        <v>0</v>
      </c>
      <c r="K252" s="222" t="s">
        <v>140</v>
      </c>
      <c r="L252" s="71"/>
      <c r="M252" s="227" t="s">
        <v>23</v>
      </c>
      <c r="N252" s="228" t="s">
        <v>44</v>
      </c>
      <c r="O252" s="46"/>
      <c r="P252" s="229">
        <f>O252*H252</f>
        <v>0</v>
      </c>
      <c r="Q252" s="229">
        <v>0</v>
      </c>
      <c r="R252" s="229">
        <f>Q252*H252</f>
        <v>0</v>
      </c>
      <c r="S252" s="229">
        <v>0</v>
      </c>
      <c r="T252" s="230">
        <f>S252*H252</f>
        <v>0</v>
      </c>
      <c r="AR252" s="23" t="s">
        <v>133</v>
      </c>
      <c r="AT252" s="23" t="s">
        <v>129</v>
      </c>
      <c r="AU252" s="23" t="s">
        <v>82</v>
      </c>
      <c r="AY252" s="23" t="s">
        <v>127</v>
      </c>
      <c r="BE252" s="231">
        <f>IF(N252="základní",J252,0)</f>
        <v>0</v>
      </c>
      <c r="BF252" s="231">
        <f>IF(N252="snížená",J252,0)</f>
        <v>0</v>
      </c>
      <c r="BG252" s="231">
        <f>IF(N252="zákl. přenesená",J252,0)</f>
        <v>0</v>
      </c>
      <c r="BH252" s="231">
        <f>IF(N252="sníž. přenesená",J252,0)</f>
        <v>0</v>
      </c>
      <c r="BI252" s="231">
        <f>IF(N252="nulová",J252,0)</f>
        <v>0</v>
      </c>
      <c r="BJ252" s="23" t="s">
        <v>78</v>
      </c>
      <c r="BK252" s="231">
        <f>ROUND(I252*H252,2)</f>
        <v>0</v>
      </c>
      <c r="BL252" s="23" t="s">
        <v>133</v>
      </c>
      <c r="BM252" s="23" t="s">
        <v>382</v>
      </c>
    </row>
    <row r="253" spans="2:51" s="11" customFormat="1" ht="13.5">
      <c r="B253" s="232"/>
      <c r="C253" s="233"/>
      <c r="D253" s="234" t="s">
        <v>135</v>
      </c>
      <c r="E253" s="235" t="s">
        <v>23</v>
      </c>
      <c r="F253" s="236" t="s">
        <v>383</v>
      </c>
      <c r="G253" s="233"/>
      <c r="H253" s="237">
        <v>144.5</v>
      </c>
      <c r="I253" s="238"/>
      <c r="J253" s="233"/>
      <c r="K253" s="233"/>
      <c r="L253" s="239"/>
      <c r="M253" s="240"/>
      <c r="N253" s="241"/>
      <c r="O253" s="241"/>
      <c r="P253" s="241"/>
      <c r="Q253" s="241"/>
      <c r="R253" s="241"/>
      <c r="S253" s="241"/>
      <c r="T253" s="242"/>
      <c r="AT253" s="243" t="s">
        <v>135</v>
      </c>
      <c r="AU253" s="243" t="s">
        <v>82</v>
      </c>
      <c r="AV253" s="11" t="s">
        <v>82</v>
      </c>
      <c r="AW253" s="11" t="s">
        <v>36</v>
      </c>
      <c r="AX253" s="11" t="s">
        <v>73</v>
      </c>
      <c r="AY253" s="243" t="s">
        <v>127</v>
      </c>
    </row>
    <row r="254" spans="2:51" s="12" customFormat="1" ht="13.5">
      <c r="B254" s="244"/>
      <c r="C254" s="245"/>
      <c r="D254" s="234" t="s">
        <v>135</v>
      </c>
      <c r="E254" s="246" t="s">
        <v>23</v>
      </c>
      <c r="F254" s="247" t="s">
        <v>137</v>
      </c>
      <c r="G254" s="245"/>
      <c r="H254" s="248">
        <v>144.5</v>
      </c>
      <c r="I254" s="249"/>
      <c r="J254" s="245"/>
      <c r="K254" s="245"/>
      <c r="L254" s="250"/>
      <c r="M254" s="251"/>
      <c r="N254" s="252"/>
      <c r="O254" s="252"/>
      <c r="P254" s="252"/>
      <c r="Q254" s="252"/>
      <c r="R254" s="252"/>
      <c r="S254" s="252"/>
      <c r="T254" s="253"/>
      <c r="AT254" s="254" t="s">
        <v>135</v>
      </c>
      <c r="AU254" s="254" t="s">
        <v>82</v>
      </c>
      <c r="AV254" s="12" t="s">
        <v>133</v>
      </c>
      <c r="AW254" s="12" t="s">
        <v>36</v>
      </c>
      <c r="AX254" s="12" t="s">
        <v>78</v>
      </c>
      <c r="AY254" s="254" t="s">
        <v>127</v>
      </c>
    </row>
    <row r="255" spans="2:65" s="1" customFormat="1" ht="34.2" customHeight="1">
      <c r="B255" s="45"/>
      <c r="C255" s="220" t="s">
        <v>239</v>
      </c>
      <c r="D255" s="220" t="s">
        <v>129</v>
      </c>
      <c r="E255" s="221" t="s">
        <v>384</v>
      </c>
      <c r="F255" s="222" t="s">
        <v>385</v>
      </c>
      <c r="G255" s="223" t="s">
        <v>132</v>
      </c>
      <c r="H255" s="224">
        <v>19.5</v>
      </c>
      <c r="I255" s="225"/>
      <c r="J255" s="226">
        <f>ROUND(I255*H255,2)</f>
        <v>0</v>
      </c>
      <c r="K255" s="222" t="s">
        <v>140</v>
      </c>
      <c r="L255" s="71"/>
      <c r="M255" s="227" t="s">
        <v>23</v>
      </c>
      <c r="N255" s="228" t="s">
        <v>44</v>
      </c>
      <c r="O255" s="46"/>
      <c r="P255" s="229">
        <f>O255*H255</f>
        <v>0</v>
      </c>
      <c r="Q255" s="229">
        <v>0</v>
      </c>
      <c r="R255" s="229">
        <f>Q255*H255</f>
        <v>0</v>
      </c>
      <c r="S255" s="229">
        <v>0</v>
      </c>
      <c r="T255" s="230">
        <f>S255*H255</f>
        <v>0</v>
      </c>
      <c r="AR255" s="23" t="s">
        <v>133</v>
      </c>
      <c r="AT255" s="23" t="s">
        <v>129</v>
      </c>
      <c r="AU255" s="23" t="s">
        <v>82</v>
      </c>
      <c r="AY255" s="23" t="s">
        <v>127</v>
      </c>
      <c r="BE255" s="231">
        <f>IF(N255="základní",J255,0)</f>
        <v>0</v>
      </c>
      <c r="BF255" s="231">
        <f>IF(N255="snížená",J255,0)</f>
        <v>0</v>
      </c>
      <c r="BG255" s="231">
        <f>IF(N255="zákl. přenesená",J255,0)</f>
        <v>0</v>
      </c>
      <c r="BH255" s="231">
        <f>IF(N255="sníž. přenesená",J255,0)</f>
        <v>0</v>
      </c>
      <c r="BI255" s="231">
        <f>IF(N255="nulová",J255,0)</f>
        <v>0</v>
      </c>
      <c r="BJ255" s="23" t="s">
        <v>78</v>
      </c>
      <c r="BK255" s="231">
        <f>ROUND(I255*H255,2)</f>
        <v>0</v>
      </c>
      <c r="BL255" s="23" t="s">
        <v>133</v>
      </c>
      <c r="BM255" s="23" t="s">
        <v>386</v>
      </c>
    </row>
    <row r="256" spans="2:51" s="11" customFormat="1" ht="13.5">
      <c r="B256" s="232"/>
      <c r="C256" s="233"/>
      <c r="D256" s="234" t="s">
        <v>135</v>
      </c>
      <c r="E256" s="235" t="s">
        <v>23</v>
      </c>
      <c r="F256" s="236" t="s">
        <v>362</v>
      </c>
      <c r="G256" s="233"/>
      <c r="H256" s="237">
        <v>9</v>
      </c>
      <c r="I256" s="238"/>
      <c r="J256" s="233"/>
      <c r="K256" s="233"/>
      <c r="L256" s="239"/>
      <c r="M256" s="240"/>
      <c r="N256" s="241"/>
      <c r="O256" s="241"/>
      <c r="P256" s="241"/>
      <c r="Q256" s="241"/>
      <c r="R256" s="241"/>
      <c r="S256" s="241"/>
      <c r="T256" s="242"/>
      <c r="AT256" s="243" t="s">
        <v>135</v>
      </c>
      <c r="AU256" s="243" t="s">
        <v>82</v>
      </c>
      <c r="AV256" s="11" t="s">
        <v>82</v>
      </c>
      <c r="AW256" s="11" t="s">
        <v>36</v>
      </c>
      <c r="AX256" s="11" t="s">
        <v>73</v>
      </c>
      <c r="AY256" s="243" t="s">
        <v>127</v>
      </c>
    </row>
    <row r="257" spans="2:51" s="13" customFormat="1" ht="13.5">
      <c r="B257" s="255"/>
      <c r="C257" s="256"/>
      <c r="D257" s="234" t="s">
        <v>135</v>
      </c>
      <c r="E257" s="257" t="s">
        <v>23</v>
      </c>
      <c r="F257" s="258" t="s">
        <v>387</v>
      </c>
      <c r="G257" s="256"/>
      <c r="H257" s="259">
        <v>9</v>
      </c>
      <c r="I257" s="260"/>
      <c r="J257" s="256"/>
      <c r="K257" s="256"/>
      <c r="L257" s="261"/>
      <c r="M257" s="262"/>
      <c r="N257" s="263"/>
      <c r="O257" s="263"/>
      <c r="P257" s="263"/>
      <c r="Q257" s="263"/>
      <c r="R257" s="263"/>
      <c r="S257" s="263"/>
      <c r="T257" s="264"/>
      <c r="AT257" s="265" t="s">
        <v>135</v>
      </c>
      <c r="AU257" s="265" t="s">
        <v>82</v>
      </c>
      <c r="AV257" s="13" t="s">
        <v>143</v>
      </c>
      <c r="AW257" s="13" t="s">
        <v>36</v>
      </c>
      <c r="AX257" s="13" t="s">
        <v>73</v>
      </c>
      <c r="AY257" s="265" t="s">
        <v>127</v>
      </c>
    </row>
    <row r="258" spans="2:51" s="11" customFormat="1" ht="13.5">
      <c r="B258" s="232"/>
      <c r="C258" s="233"/>
      <c r="D258" s="234" t="s">
        <v>135</v>
      </c>
      <c r="E258" s="235" t="s">
        <v>23</v>
      </c>
      <c r="F258" s="236" t="s">
        <v>388</v>
      </c>
      <c r="G258" s="233"/>
      <c r="H258" s="237">
        <v>10.5</v>
      </c>
      <c r="I258" s="238"/>
      <c r="J258" s="233"/>
      <c r="K258" s="233"/>
      <c r="L258" s="239"/>
      <c r="M258" s="240"/>
      <c r="N258" s="241"/>
      <c r="O258" s="241"/>
      <c r="P258" s="241"/>
      <c r="Q258" s="241"/>
      <c r="R258" s="241"/>
      <c r="S258" s="241"/>
      <c r="T258" s="242"/>
      <c r="AT258" s="243" t="s">
        <v>135</v>
      </c>
      <c r="AU258" s="243" t="s">
        <v>82</v>
      </c>
      <c r="AV258" s="11" t="s">
        <v>82</v>
      </c>
      <c r="AW258" s="11" t="s">
        <v>36</v>
      </c>
      <c r="AX258" s="11" t="s">
        <v>73</v>
      </c>
      <c r="AY258" s="243" t="s">
        <v>127</v>
      </c>
    </row>
    <row r="259" spans="2:51" s="13" customFormat="1" ht="13.5">
      <c r="B259" s="255"/>
      <c r="C259" s="256"/>
      <c r="D259" s="234" t="s">
        <v>135</v>
      </c>
      <c r="E259" s="257" t="s">
        <v>23</v>
      </c>
      <c r="F259" s="258" t="s">
        <v>389</v>
      </c>
      <c r="G259" s="256"/>
      <c r="H259" s="259">
        <v>10.5</v>
      </c>
      <c r="I259" s="260"/>
      <c r="J259" s="256"/>
      <c r="K259" s="256"/>
      <c r="L259" s="261"/>
      <c r="M259" s="262"/>
      <c r="N259" s="263"/>
      <c r="O259" s="263"/>
      <c r="P259" s="263"/>
      <c r="Q259" s="263"/>
      <c r="R259" s="263"/>
      <c r="S259" s="263"/>
      <c r="T259" s="264"/>
      <c r="AT259" s="265" t="s">
        <v>135</v>
      </c>
      <c r="AU259" s="265" t="s">
        <v>82</v>
      </c>
      <c r="AV259" s="13" t="s">
        <v>143</v>
      </c>
      <c r="AW259" s="13" t="s">
        <v>36</v>
      </c>
      <c r="AX259" s="13" t="s">
        <v>73</v>
      </c>
      <c r="AY259" s="265" t="s">
        <v>127</v>
      </c>
    </row>
    <row r="260" spans="2:51" s="12" customFormat="1" ht="13.5">
      <c r="B260" s="244"/>
      <c r="C260" s="245"/>
      <c r="D260" s="234" t="s">
        <v>135</v>
      </c>
      <c r="E260" s="246" t="s">
        <v>23</v>
      </c>
      <c r="F260" s="247" t="s">
        <v>137</v>
      </c>
      <c r="G260" s="245"/>
      <c r="H260" s="248">
        <v>19.5</v>
      </c>
      <c r="I260" s="249"/>
      <c r="J260" s="245"/>
      <c r="K260" s="245"/>
      <c r="L260" s="250"/>
      <c r="M260" s="251"/>
      <c r="N260" s="252"/>
      <c r="O260" s="252"/>
      <c r="P260" s="252"/>
      <c r="Q260" s="252"/>
      <c r="R260" s="252"/>
      <c r="S260" s="252"/>
      <c r="T260" s="253"/>
      <c r="AT260" s="254" t="s">
        <v>135</v>
      </c>
      <c r="AU260" s="254" t="s">
        <v>82</v>
      </c>
      <c r="AV260" s="12" t="s">
        <v>133</v>
      </c>
      <c r="AW260" s="12" t="s">
        <v>36</v>
      </c>
      <c r="AX260" s="12" t="s">
        <v>78</v>
      </c>
      <c r="AY260" s="254" t="s">
        <v>127</v>
      </c>
    </row>
    <row r="261" spans="2:65" s="1" customFormat="1" ht="14.4" customHeight="1">
      <c r="B261" s="45"/>
      <c r="C261" s="220" t="s">
        <v>390</v>
      </c>
      <c r="D261" s="220" t="s">
        <v>129</v>
      </c>
      <c r="E261" s="221" t="s">
        <v>391</v>
      </c>
      <c r="F261" s="222" t="s">
        <v>392</v>
      </c>
      <c r="G261" s="223" t="s">
        <v>132</v>
      </c>
      <c r="H261" s="224">
        <v>225.5</v>
      </c>
      <c r="I261" s="225"/>
      <c r="J261" s="226">
        <f>ROUND(I261*H261,2)</f>
        <v>0</v>
      </c>
      <c r="K261" s="222" t="s">
        <v>140</v>
      </c>
      <c r="L261" s="71"/>
      <c r="M261" s="227" t="s">
        <v>23</v>
      </c>
      <c r="N261" s="228" t="s">
        <v>44</v>
      </c>
      <c r="O261" s="46"/>
      <c r="P261" s="229">
        <f>O261*H261</f>
        <v>0</v>
      </c>
      <c r="Q261" s="229">
        <v>0.00034</v>
      </c>
      <c r="R261" s="229">
        <f>Q261*H261</f>
        <v>0.07667</v>
      </c>
      <c r="S261" s="229">
        <v>0</v>
      </c>
      <c r="T261" s="230">
        <f>S261*H261</f>
        <v>0</v>
      </c>
      <c r="AR261" s="23" t="s">
        <v>133</v>
      </c>
      <c r="AT261" s="23" t="s">
        <v>129</v>
      </c>
      <c r="AU261" s="23" t="s">
        <v>82</v>
      </c>
      <c r="AY261" s="23" t="s">
        <v>127</v>
      </c>
      <c r="BE261" s="231">
        <f>IF(N261="základní",J261,0)</f>
        <v>0</v>
      </c>
      <c r="BF261" s="231">
        <f>IF(N261="snížená",J261,0)</f>
        <v>0</v>
      </c>
      <c r="BG261" s="231">
        <f>IF(N261="zákl. přenesená",J261,0)</f>
        <v>0</v>
      </c>
      <c r="BH261" s="231">
        <f>IF(N261="sníž. přenesená",J261,0)</f>
        <v>0</v>
      </c>
      <c r="BI261" s="231">
        <f>IF(N261="nulová",J261,0)</f>
        <v>0</v>
      </c>
      <c r="BJ261" s="23" t="s">
        <v>78</v>
      </c>
      <c r="BK261" s="231">
        <f>ROUND(I261*H261,2)</f>
        <v>0</v>
      </c>
      <c r="BL261" s="23" t="s">
        <v>133</v>
      </c>
      <c r="BM261" s="23" t="s">
        <v>393</v>
      </c>
    </row>
    <row r="262" spans="2:51" s="11" customFormat="1" ht="13.5">
      <c r="B262" s="232"/>
      <c r="C262" s="233"/>
      <c r="D262" s="234" t="s">
        <v>135</v>
      </c>
      <c r="E262" s="235" t="s">
        <v>23</v>
      </c>
      <c r="F262" s="236" t="s">
        <v>394</v>
      </c>
      <c r="G262" s="233"/>
      <c r="H262" s="237">
        <v>225.5</v>
      </c>
      <c r="I262" s="238"/>
      <c r="J262" s="233"/>
      <c r="K262" s="233"/>
      <c r="L262" s="239"/>
      <c r="M262" s="240"/>
      <c r="N262" s="241"/>
      <c r="O262" s="241"/>
      <c r="P262" s="241"/>
      <c r="Q262" s="241"/>
      <c r="R262" s="241"/>
      <c r="S262" s="241"/>
      <c r="T262" s="242"/>
      <c r="AT262" s="243" t="s">
        <v>135</v>
      </c>
      <c r="AU262" s="243" t="s">
        <v>82</v>
      </c>
      <c r="AV262" s="11" t="s">
        <v>82</v>
      </c>
      <c r="AW262" s="11" t="s">
        <v>36</v>
      </c>
      <c r="AX262" s="11" t="s">
        <v>73</v>
      </c>
      <c r="AY262" s="243" t="s">
        <v>127</v>
      </c>
    </row>
    <row r="263" spans="2:51" s="12" customFormat="1" ht="13.5">
      <c r="B263" s="244"/>
      <c r="C263" s="245"/>
      <c r="D263" s="234" t="s">
        <v>135</v>
      </c>
      <c r="E263" s="246" t="s">
        <v>23</v>
      </c>
      <c r="F263" s="247" t="s">
        <v>137</v>
      </c>
      <c r="G263" s="245"/>
      <c r="H263" s="248">
        <v>225.5</v>
      </c>
      <c r="I263" s="249"/>
      <c r="J263" s="245"/>
      <c r="K263" s="245"/>
      <c r="L263" s="250"/>
      <c r="M263" s="251"/>
      <c r="N263" s="252"/>
      <c r="O263" s="252"/>
      <c r="P263" s="252"/>
      <c r="Q263" s="252"/>
      <c r="R263" s="252"/>
      <c r="S263" s="252"/>
      <c r="T263" s="253"/>
      <c r="AT263" s="254" t="s">
        <v>135</v>
      </c>
      <c r="AU263" s="254" t="s">
        <v>82</v>
      </c>
      <c r="AV263" s="12" t="s">
        <v>133</v>
      </c>
      <c r="AW263" s="12" t="s">
        <v>36</v>
      </c>
      <c r="AX263" s="12" t="s">
        <v>78</v>
      </c>
      <c r="AY263" s="254" t="s">
        <v>127</v>
      </c>
    </row>
    <row r="264" spans="2:65" s="1" customFormat="1" ht="22.8" customHeight="1">
      <c r="B264" s="45"/>
      <c r="C264" s="220" t="s">
        <v>395</v>
      </c>
      <c r="D264" s="220" t="s">
        <v>129</v>
      </c>
      <c r="E264" s="221" t="s">
        <v>396</v>
      </c>
      <c r="F264" s="222" t="s">
        <v>397</v>
      </c>
      <c r="G264" s="223" t="s">
        <v>132</v>
      </c>
      <c r="H264" s="224">
        <v>245.5</v>
      </c>
      <c r="I264" s="225"/>
      <c r="J264" s="226">
        <f>ROUND(I264*H264,2)</f>
        <v>0</v>
      </c>
      <c r="K264" s="222" t="s">
        <v>23</v>
      </c>
      <c r="L264" s="71"/>
      <c r="M264" s="227" t="s">
        <v>23</v>
      </c>
      <c r="N264" s="228" t="s">
        <v>44</v>
      </c>
      <c r="O264" s="46"/>
      <c r="P264" s="229">
        <f>O264*H264</f>
        <v>0</v>
      </c>
      <c r="Q264" s="229">
        <v>0.00071</v>
      </c>
      <c r="R264" s="229">
        <f>Q264*H264</f>
        <v>0.17430500000000002</v>
      </c>
      <c r="S264" s="229">
        <v>0</v>
      </c>
      <c r="T264" s="230">
        <f>S264*H264</f>
        <v>0</v>
      </c>
      <c r="AR264" s="23" t="s">
        <v>133</v>
      </c>
      <c r="AT264" s="23" t="s">
        <v>129</v>
      </c>
      <c r="AU264" s="23" t="s">
        <v>82</v>
      </c>
      <c r="AY264" s="23" t="s">
        <v>127</v>
      </c>
      <c r="BE264" s="231">
        <f>IF(N264="základní",J264,0)</f>
        <v>0</v>
      </c>
      <c r="BF264" s="231">
        <f>IF(N264="snížená",J264,0)</f>
        <v>0</v>
      </c>
      <c r="BG264" s="231">
        <f>IF(N264="zákl. přenesená",J264,0)</f>
        <v>0</v>
      </c>
      <c r="BH264" s="231">
        <f>IF(N264="sníž. přenesená",J264,0)</f>
        <v>0</v>
      </c>
      <c r="BI264" s="231">
        <f>IF(N264="nulová",J264,0)</f>
        <v>0</v>
      </c>
      <c r="BJ264" s="23" t="s">
        <v>78</v>
      </c>
      <c r="BK264" s="231">
        <f>ROUND(I264*H264,2)</f>
        <v>0</v>
      </c>
      <c r="BL264" s="23" t="s">
        <v>133</v>
      </c>
      <c r="BM264" s="23" t="s">
        <v>398</v>
      </c>
    </row>
    <row r="265" spans="2:51" s="11" customFormat="1" ht="13.5">
      <c r="B265" s="232"/>
      <c r="C265" s="233"/>
      <c r="D265" s="234" t="s">
        <v>135</v>
      </c>
      <c r="E265" s="235" t="s">
        <v>23</v>
      </c>
      <c r="F265" s="236" t="s">
        <v>399</v>
      </c>
      <c r="G265" s="233"/>
      <c r="H265" s="237">
        <v>245.5</v>
      </c>
      <c r="I265" s="238"/>
      <c r="J265" s="233"/>
      <c r="K265" s="233"/>
      <c r="L265" s="239"/>
      <c r="M265" s="240"/>
      <c r="N265" s="241"/>
      <c r="O265" s="241"/>
      <c r="P265" s="241"/>
      <c r="Q265" s="241"/>
      <c r="R265" s="241"/>
      <c r="S265" s="241"/>
      <c r="T265" s="242"/>
      <c r="AT265" s="243" t="s">
        <v>135</v>
      </c>
      <c r="AU265" s="243" t="s">
        <v>82</v>
      </c>
      <c r="AV265" s="11" t="s">
        <v>82</v>
      </c>
      <c r="AW265" s="11" t="s">
        <v>36</v>
      </c>
      <c r="AX265" s="11" t="s">
        <v>73</v>
      </c>
      <c r="AY265" s="243" t="s">
        <v>127</v>
      </c>
    </row>
    <row r="266" spans="2:51" s="12" customFormat="1" ht="13.5">
      <c r="B266" s="244"/>
      <c r="C266" s="245"/>
      <c r="D266" s="234" t="s">
        <v>135</v>
      </c>
      <c r="E266" s="246" t="s">
        <v>23</v>
      </c>
      <c r="F266" s="247" t="s">
        <v>137</v>
      </c>
      <c r="G266" s="245"/>
      <c r="H266" s="248">
        <v>245.5</v>
      </c>
      <c r="I266" s="249"/>
      <c r="J266" s="245"/>
      <c r="K266" s="245"/>
      <c r="L266" s="250"/>
      <c r="M266" s="251"/>
      <c r="N266" s="252"/>
      <c r="O266" s="252"/>
      <c r="P266" s="252"/>
      <c r="Q266" s="252"/>
      <c r="R266" s="252"/>
      <c r="S266" s="252"/>
      <c r="T266" s="253"/>
      <c r="AT266" s="254" t="s">
        <v>135</v>
      </c>
      <c r="AU266" s="254" t="s">
        <v>82</v>
      </c>
      <c r="AV266" s="12" t="s">
        <v>133</v>
      </c>
      <c r="AW266" s="12" t="s">
        <v>36</v>
      </c>
      <c r="AX266" s="12" t="s">
        <v>78</v>
      </c>
      <c r="AY266" s="254" t="s">
        <v>127</v>
      </c>
    </row>
    <row r="267" spans="2:65" s="1" customFormat="1" ht="34.2" customHeight="1">
      <c r="B267" s="45"/>
      <c r="C267" s="220" t="s">
        <v>400</v>
      </c>
      <c r="D267" s="220" t="s">
        <v>129</v>
      </c>
      <c r="E267" s="221" t="s">
        <v>401</v>
      </c>
      <c r="F267" s="222" t="s">
        <v>402</v>
      </c>
      <c r="G267" s="223" t="s">
        <v>132</v>
      </c>
      <c r="H267" s="224">
        <v>245.5</v>
      </c>
      <c r="I267" s="225"/>
      <c r="J267" s="226">
        <f>ROUND(I267*H267,2)</f>
        <v>0</v>
      </c>
      <c r="K267" s="222" t="s">
        <v>140</v>
      </c>
      <c r="L267" s="71"/>
      <c r="M267" s="227" t="s">
        <v>23</v>
      </c>
      <c r="N267" s="228" t="s">
        <v>44</v>
      </c>
      <c r="O267" s="46"/>
      <c r="P267" s="229">
        <f>O267*H267</f>
        <v>0</v>
      </c>
      <c r="Q267" s="229">
        <v>0</v>
      </c>
      <c r="R267" s="229">
        <f>Q267*H267</f>
        <v>0</v>
      </c>
      <c r="S267" s="229">
        <v>0</v>
      </c>
      <c r="T267" s="230">
        <f>S267*H267</f>
        <v>0</v>
      </c>
      <c r="AR267" s="23" t="s">
        <v>133</v>
      </c>
      <c r="AT267" s="23" t="s">
        <v>129</v>
      </c>
      <c r="AU267" s="23" t="s">
        <v>82</v>
      </c>
      <c r="AY267" s="23" t="s">
        <v>127</v>
      </c>
      <c r="BE267" s="231">
        <f>IF(N267="základní",J267,0)</f>
        <v>0</v>
      </c>
      <c r="BF267" s="231">
        <f>IF(N267="snížená",J267,0)</f>
        <v>0</v>
      </c>
      <c r="BG267" s="231">
        <f>IF(N267="zákl. přenesená",J267,0)</f>
        <v>0</v>
      </c>
      <c r="BH267" s="231">
        <f>IF(N267="sníž. přenesená",J267,0)</f>
        <v>0</v>
      </c>
      <c r="BI267" s="231">
        <f>IF(N267="nulová",J267,0)</f>
        <v>0</v>
      </c>
      <c r="BJ267" s="23" t="s">
        <v>78</v>
      </c>
      <c r="BK267" s="231">
        <f>ROUND(I267*H267,2)</f>
        <v>0</v>
      </c>
      <c r="BL267" s="23" t="s">
        <v>133</v>
      </c>
      <c r="BM267" s="23" t="s">
        <v>403</v>
      </c>
    </row>
    <row r="268" spans="2:51" s="11" customFormat="1" ht="13.5">
      <c r="B268" s="232"/>
      <c r="C268" s="233"/>
      <c r="D268" s="234" t="s">
        <v>135</v>
      </c>
      <c r="E268" s="235" t="s">
        <v>23</v>
      </c>
      <c r="F268" s="236" t="s">
        <v>394</v>
      </c>
      <c r="G268" s="233"/>
      <c r="H268" s="237">
        <v>225.5</v>
      </c>
      <c r="I268" s="238"/>
      <c r="J268" s="233"/>
      <c r="K268" s="233"/>
      <c r="L268" s="239"/>
      <c r="M268" s="240"/>
      <c r="N268" s="241"/>
      <c r="O268" s="241"/>
      <c r="P268" s="241"/>
      <c r="Q268" s="241"/>
      <c r="R268" s="241"/>
      <c r="S268" s="241"/>
      <c r="T268" s="242"/>
      <c r="AT268" s="243" t="s">
        <v>135</v>
      </c>
      <c r="AU268" s="243" t="s">
        <v>82</v>
      </c>
      <c r="AV268" s="11" t="s">
        <v>82</v>
      </c>
      <c r="AW268" s="11" t="s">
        <v>36</v>
      </c>
      <c r="AX268" s="11" t="s">
        <v>73</v>
      </c>
      <c r="AY268" s="243" t="s">
        <v>127</v>
      </c>
    </row>
    <row r="269" spans="2:51" s="11" customFormat="1" ht="13.5">
      <c r="B269" s="232"/>
      <c r="C269" s="233"/>
      <c r="D269" s="234" t="s">
        <v>135</v>
      </c>
      <c r="E269" s="235" t="s">
        <v>23</v>
      </c>
      <c r="F269" s="236" t="s">
        <v>404</v>
      </c>
      <c r="G269" s="233"/>
      <c r="H269" s="237">
        <v>20</v>
      </c>
      <c r="I269" s="238"/>
      <c r="J269" s="233"/>
      <c r="K269" s="233"/>
      <c r="L269" s="239"/>
      <c r="M269" s="240"/>
      <c r="N269" s="241"/>
      <c r="O269" s="241"/>
      <c r="P269" s="241"/>
      <c r="Q269" s="241"/>
      <c r="R269" s="241"/>
      <c r="S269" s="241"/>
      <c r="T269" s="242"/>
      <c r="AT269" s="243" t="s">
        <v>135</v>
      </c>
      <c r="AU269" s="243" t="s">
        <v>82</v>
      </c>
      <c r="AV269" s="11" t="s">
        <v>82</v>
      </c>
      <c r="AW269" s="11" t="s">
        <v>36</v>
      </c>
      <c r="AX269" s="11" t="s">
        <v>73</v>
      </c>
      <c r="AY269" s="243" t="s">
        <v>127</v>
      </c>
    </row>
    <row r="270" spans="2:51" s="13" customFormat="1" ht="13.5">
      <c r="B270" s="255"/>
      <c r="C270" s="256"/>
      <c r="D270" s="234" t="s">
        <v>135</v>
      </c>
      <c r="E270" s="257" t="s">
        <v>23</v>
      </c>
      <c r="F270" s="258" t="s">
        <v>405</v>
      </c>
      <c r="G270" s="256"/>
      <c r="H270" s="259">
        <v>245.5</v>
      </c>
      <c r="I270" s="260"/>
      <c r="J270" s="256"/>
      <c r="K270" s="256"/>
      <c r="L270" s="261"/>
      <c r="M270" s="262"/>
      <c r="N270" s="263"/>
      <c r="O270" s="263"/>
      <c r="P270" s="263"/>
      <c r="Q270" s="263"/>
      <c r="R270" s="263"/>
      <c r="S270" s="263"/>
      <c r="T270" s="264"/>
      <c r="AT270" s="265" t="s">
        <v>135</v>
      </c>
      <c r="AU270" s="265" t="s">
        <v>82</v>
      </c>
      <c r="AV270" s="13" t="s">
        <v>143</v>
      </c>
      <c r="AW270" s="13" t="s">
        <v>36</v>
      </c>
      <c r="AX270" s="13" t="s">
        <v>73</v>
      </c>
      <c r="AY270" s="265" t="s">
        <v>127</v>
      </c>
    </row>
    <row r="271" spans="2:51" s="12" customFormat="1" ht="13.5">
      <c r="B271" s="244"/>
      <c r="C271" s="245"/>
      <c r="D271" s="234" t="s">
        <v>135</v>
      </c>
      <c r="E271" s="246" t="s">
        <v>23</v>
      </c>
      <c r="F271" s="247" t="s">
        <v>137</v>
      </c>
      <c r="G271" s="245"/>
      <c r="H271" s="248">
        <v>245.5</v>
      </c>
      <c r="I271" s="249"/>
      <c r="J271" s="245"/>
      <c r="K271" s="245"/>
      <c r="L271" s="250"/>
      <c r="M271" s="251"/>
      <c r="N271" s="252"/>
      <c r="O271" s="252"/>
      <c r="P271" s="252"/>
      <c r="Q271" s="252"/>
      <c r="R271" s="252"/>
      <c r="S271" s="252"/>
      <c r="T271" s="253"/>
      <c r="AT271" s="254" t="s">
        <v>135</v>
      </c>
      <c r="AU271" s="254" t="s">
        <v>82</v>
      </c>
      <c r="AV271" s="12" t="s">
        <v>133</v>
      </c>
      <c r="AW271" s="12" t="s">
        <v>36</v>
      </c>
      <c r="AX271" s="12" t="s">
        <v>78</v>
      </c>
      <c r="AY271" s="254" t="s">
        <v>127</v>
      </c>
    </row>
    <row r="272" spans="2:65" s="1" customFormat="1" ht="34.2" customHeight="1">
      <c r="B272" s="45"/>
      <c r="C272" s="220" t="s">
        <v>406</v>
      </c>
      <c r="D272" s="220" t="s">
        <v>129</v>
      </c>
      <c r="E272" s="221" t="s">
        <v>407</v>
      </c>
      <c r="F272" s="222" t="s">
        <v>408</v>
      </c>
      <c r="G272" s="223" t="s">
        <v>132</v>
      </c>
      <c r="H272" s="224">
        <v>225.5</v>
      </c>
      <c r="I272" s="225"/>
      <c r="J272" s="226">
        <f>ROUND(I272*H272,2)</f>
        <v>0</v>
      </c>
      <c r="K272" s="222" t="s">
        <v>140</v>
      </c>
      <c r="L272" s="71"/>
      <c r="M272" s="227" t="s">
        <v>23</v>
      </c>
      <c r="N272" s="228" t="s">
        <v>44</v>
      </c>
      <c r="O272" s="46"/>
      <c r="P272" s="229">
        <f>O272*H272</f>
        <v>0</v>
      </c>
      <c r="Q272" s="229">
        <v>0</v>
      </c>
      <c r="R272" s="229">
        <f>Q272*H272</f>
        <v>0</v>
      </c>
      <c r="S272" s="229">
        <v>0</v>
      </c>
      <c r="T272" s="230">
        <f>S272*H272</f>
        <v>0</v>
      </c>
      <c r="AR272" s="23" t="s">
        <v>133</v>
      </c>
      <c r="AT272" s="23" t="s">
        <v>129</v>
      </c>
      <c r="AU272" s="23" t="s">
        <v>82</v>
      </c>
      <c r="AY272" s="23" t="s">
        <v>127</v>
      </c>
      <c r="BE272" s="231">
        <f>IF(N272="základní",J272,0)</f>
        <v>0</v>
      </c>
      <c r="BF272" s="231">
        <f>IF(N272="snížená",J272,0)</f>
        <v>0</v>
      </c>
      <c r="BG272" s="231">
        <f>IF(N272="zákl. přenesená",J272,0)</f>
        <v>0</v>
      </c>
      <c r="BH272" s="231">
        <f>IF(N272="sníž. přenesená",J272,0)</f>
        <v>0</v>
      </c>
      <c r="BI272" s="231">
        <f>IF(N272="nulová",J272,0)</f>
        <v>0</v>
      </c>
      <c r="BJ272" s="23" t="s">
        <v>78</v>
      </c>
      <c r="BK272" s="231">
        <f>ROUND(I272*H272,2)</f>
        <v>0</v>
      </c>
      <c r="BL272" s="23" t="s">
        <v>133</v>
      </c>
      <c r="BM272" s="23" t="s">
        <v>409</v>
      </c>
    </row>
    <row r="273" spans="2:51" s="11" customFormat="1" ht="13.5">
      <c r="B273" s="232"/>
      <c r="C273" s="233"/>
      <c r="D273" s="234" t="s">
        <v>135</v>
      </c>
      <c r="E273" s="235" t="s">
        <v>23</v>
      </c>
      <c r="F273" s="236" t="s">
        <v>410</v>
      </c>
      <c r="G273" s="233"/>
      <c r="H273" s="237">
        <v>225.5</v>
      </c>
      <c r="I273" s="238"/>
      <c r="J273" s="233"/>
      <c r="K273" s="233"/>
      <c r="L273" s="239"/>
      <c r="M273" s="240"/>
      <c r="N273" s="241"/>
      <c r="O273" s="241"/>
      <c r="P273" s="241"/>
      <c r="Q273" s="241"/>
      <c r="R273" s="241"/>
      <c r="S273" s="241"/>
      <c r="T273" s="242"/>
      <c r="AT273" s="243" t="s">
        <v>135</v>
      </c>
      <c r="AU273" s="243" t="s">
        <v>82</v>
      </c>
      <c r="AV273" s="11" t="s">
        <v>82</v>
      </c>
      <c r="AW273" s="11" t="s">
        <v>36</v>
      </c>
      <c r="AX273" s="11" t="s">
        <v>73</v>
      </c>
      <c r="AY273" s="243" t="s">
        <v>127</v>
      </c>
    </row>
    <row r="274" spans="2:51" s="13" customFormat="1" ht="13.5">
      <c r="B274" s="255"/>
      <c r="C274" s="256"/>
      <c r="D274" s="234" t="s">
        <v>135</v>
      </c>
      <c r="E274" s="257" t="s">
        <v>23</v>
      </c>
      <c r="F274" s="258" t="s">
        <v>405</v>
      </c>
      <c r="G274" s="256"/>
      <c r="H274" s="259">
        <v>225.5</v>
      </c>
      <c r="I274" s="260"/>
      <c r="J274" s="256"/>
      <c r="K274" s="256"/>
      <c r="L274" s="261"/>
      <c r="M274" s="262"/>
      <c r="N274" s="263"/>
      <c r="O274" s="263"/>
      <c r="P274" s="263"/>
      <c r="Q274" s="263"/>
      <c r="R274" s="263"/>
      <c r="S274" s="263"/>
      <c r="T274" s="264"/>
      <c r="AT274" s="265" t="s">
        <v>135</v>
      </c>
      <c r="AU274" s="265" t="s">
        <v>82</v>
      </c>
      <c r="AV274" s="13" t="s">
        <v>143</v>
      </c>
      <c r="AW274" s="13" t="s">
        <v>36</v>
      </c>
      <c r="AX274" s="13" t="s">
        <v>73</v>
      </c>
      <c r="AY274" s="265" t="s">
        <v>127</v>
      </c>
    </row>
    <row r="275" spans="2:51" s="12" customFormat="1" ht="13.5">
      <c r="B275" s="244"/>
      <c r="C275" s="245"/>
      <c r="D275" s="234" t="s">
        <v>135</v>
      </c>
      <c r="E275" s="246" t="s">
        <v>23</v>
      </c>
      <c r="F275" s="247" t="s">
        <v>137</v>
      </c>
      <c r="G275" s="245"/>
      <c r="H275" s="248">
        <v>225.5</v>
      </c>
      <c r="I275" s="249"/>
      <c r="J275" s="245"/>
      <c r="K275" s="245"/>
      <c r="L275" s="250"/>
      <c r="M275" s="251"/>
      <c r="N275" s="252"/>
      <c r="O275" s="252"/>
      <c r="P275" s="252"/>
      <c r="Q275" s="252"/>
      <c r="R275" s="252"/>
      <c r="S275" s="252"/>
      <c r="T275" s="253"/>
      <c r="AT275" s="254" t="s">
        <v>135</v>
      </c>
      <c r="AU275" s="254" t="s">
        <v>82</v>
      </c>
      <c r="AV275" s="12" t="s">
        <v>133</v>
      </c>
      <c r="AW275" s="12" t="s">
        <v>36</v>
      </c>
      <c r="AX275" s="12" t="s">
        <v>78</v>
      </c>
      <c r="AY275" s="254" t="s">
        <v>127</v>
      </c>
    </row>
    <row r="276" spans="2:65" s="1" customFormat="1" ht="45.6" customHeight="1">
      <c r="B276" s="45"/>
      <c r="C276" s="220" t="s">
        <v>411</v>
      </c>
      <c r="D276" s="220" t="s">
        <v>129</v>
      </c>
      <c r="E276" s="221" t="s">
        <v>412</v>
      </c>
      <c r="F276" s="222" t="s">
        <v>413</v>
      </c>
      <c r="G276" s="223" t="s">
        <v>132</v>
      </c>
      <c r="H276" s="224">
        <v>45</v>
      </c>
      <c r="I276" s="225"/>
      <c r="J276" s="226">
        <f>ROUND(I276*H276,2)</f>
        <v>0</v>
      </c>
      <c r="K276" s="222" t="s">
        <v>140</v>
      </c>
      <c r="L276" s="71"/>
      <c r="M276" s="227" t="s">
        <v>23</v>
      </c>
      <c r="N276" s="228" t="s">
        <v>44</v>
      </c>
      <c r="O276" s="46"/>
      <c r="P276" s="229">
        <f>O276*H276</f>
        <v>0</v>
      </c>
      <c r="Q276" s="229">
        <v>0.19536</v>
      </c>
      <c r="R276" s="229">
        <f>Q276*H276</f>
        <v>8.7912</v>
      </c>
      <c r="S276" s="229">
        <v>0</v>
      </c>
      <c r="T276" s="230">
        <f>S276*H276</f>
        <v>0</v>
      </c>
      <c r="AR276" s="23" t="s">
        <v>133</v>
      </c>
      <c r="AT276" s="23" t="s">
        <v>129</v>
      </c>
      <c r="AU276" s="23" t="s">
        <v>82</v>
      </c>
      <c r="AY276" s="23" t="s">
        <v>127</v>
      </c>
      <c r="BE276" s="231">
        <f>IF(N276="základní",J276,0)</f>
        <v>0</v>
      </c>
      <c r="BF276" s="231">
        <f>IF(N276="snížená",J276,0)</f>
        <v>0</v>
      </c>
      <c r="BG276" s="231">
        <f>IF(N276="zákl. přenesená",J276,0)</f>
        <v>0</v>
      </c>
      <c r="BH276" s="231">
        <f>IF(N276="sníž. přenesená",J276,0)</f>
        <v>0</v>
      </c>
      <c r="BI276" s="231">
        <f>IF(N276="nulová",J276,0)</f>
        <v>0</v>
      </c>
      <c r="BJ276" s="23" t="s">
        <v>78</v>
      </c>
      <c r="BK276" s="231">
        <f>ROUND(I276*H276,2)</f>
        <v>0</v>
      </c>
      <c r="BL276" s="23" t="s">
        <v>133</v>
      </c>
      <c r="BM276" s="23" t="s">
        <v>414</v>
      </c>
    </row>
    <row r="277" spans="2:51" s="11" customFormat="1" ht="13.5">
      <c r="B277" s="232"/>
      <c r="C277" s="233"/>
      <c r="D277" s="234" t="s">
        <v>135</v>
      </c>
      <c r="E277" s="235" t="s">
        <v>23</v>
      </c>
      <c r="F277" s="236" t="s">
        <v>415</v>
      </c>
      <c r="G277" s="233"/>
      <c r="H277" s="237">
        <v>45</v>
      </c>
      <c r="I277" s="238"/>
      <c r="J277" s="233"/>
      <c r="K277" s="233"/>
      <c r="L277" s="239"/>
      <c r="M277" s="240"/>
      <c r="N277" s="241"/>
      <c r="O277" s="241"/>
      <c r="P277" s="241"/>
      <c r="Q277" s="241"/>
      <c r="R277" s="241"/>
      <c r="S277" s="241"/>
      <c r="T277" s="242"/>
      <c r="AT277" s="243" t="s">
        <v>135</v>
      </c>
      <c r="AU277" s="243" t="s">
        <v>82</v>
      </c>
      <c r="AV277" s="11" t="s">
        <v>82</v>
      </c>
      <c r="AW277" s="11" t="s">
        <v>36</v>
      </c>
      <c r="AX277" s="11" t="s">
        <v>73</v>
      </c>
      <c r="AY277" s="243" t="s">
        <v>127</v>
      </c>
    </row>
    <row r="278" spans="2:51" s="12" customFormat="1" ht="13.5">
      <c r="B278" s="244"/>
      <c r="C278" s="245"/>
      <c r="D278" s="234" t="s">
        <v>135</v>
      </c>
      <c r="E278" s="246" t="s">
        <v>23</v>
      </c>
      <c r="F278" s="247" t="s">
        <v>137</v>
      </c>
      <c r="G278" s="245"/>
      <c r="H278" s="248">
        <v>45</v>
      </c>
      <c r="I278" s="249"/>
      <c r="J278" s="245"/>
      <c r="K278" s="245"/>
      <c r="L278" s="250"/>
      <c r="M278" s="251"/>
      <c r="N278" s="252"/>
      <c r="O278" s="252"/>
      <c r="P278" s="252"/>
      <c r="Q278" s="252"/>
      <c r="R278" s="252"/>
      <c r="S278" s="252"/>
      <c r="T278" s="253"/>
      <c r="AT278" s="254" t="s">
        <v>135</v>
      </c>
      <c r="AU278" s="254" t="s">
        <v>82</v>
      </c>
      <c r="AV278" s="12" t="s">
        <v>133</v>
      </c>
      <c r="AW278" s="12" t="s">
        <v>36</v>
      </c>
      <c r="AX278" s="12" t="s">
        <v>78</v>
      </c>
      <c r="AY278" s="254" t="s">
        <v>127</v>
      </c>
    </row>
    <row r="279" spans="2:65" s="1" customFormat="1" ht="14.4" customHeight="1">
      <c r="B279" s="45"/>
      <c r="C279" s="266" t="s">
        <v>416</v>
      </c>
      <c r="D279" s="266" t="s">
        <v>267</v>
      </c>
      <c r="E279" s="267" t="s">
        <v>417</v>
      </c>
      <c r="F279" s="268" t="s">
        <v>418</v>
      </c>
      <c r="G279" s="269" t="s">
        <v>244</v>
      </c>
      <c r="H279" s="270">
        <v>19</v>
      </c>
      <c r="I279" s="271"/>
      <c r="J279" s="272">
        <f>ROUND(I279*H279,2)</f>
        <v>0</v>
      </c>
      <c r="K279" s="268" t="s">
        <v>140</v>
      </c>
      <c r="L279" s="273"/>
      <c r="M279" s="274" t="s">
        <v>23</v>
      </c>
      <c r="N279" s="275" t="s">
        <v>44</v>
      </c>
      <c r="O279" s="46"/>
      <c r="P279" s="229">
        <f>O279*H279</f>
        <v>0</v>
      </c>
      <c r="Q279" s="229">
        <v>1</v>
      </c>
      <c r="R279" s="229">
        <f>Q279*H279</f>
        <v>19</v>
      </c>
      <c r="S279" s="229">
        <v>0</v>
      </c>
      <c r="T279" s="230">
        <f>S279*H279</f>
        <v>0</v>
      </c>
      <c r="AR279" s="23" t="s">
        <v>171</v>
      </c>
      <c r="AT279" s="23" t="s">
        <v>267</v>
      </c>
      <c r="AU279" s="23" t="s">
        <v>82</v>
      </c>
      <c r="AY279" s="23" t="s">
        <v>127</v>
      </c>
      <c r="BE279" s="231">
        <f>IF(N279="základní",J279,0)</f>
        <v>0</v>
      </c>
      <c r="BF279" s="231">
        <f>IF(N279="snížená",J279,0)</f>
        <v>0</v>
      </c>
      <c r="BG279" s="231">
        <f>IF(N279="zákl. přenesená",J279,0)</f>
        <v>0</v>
      </c>
      <c r="BH279" s="231">
        <f>IF(N279="sníž. přenesená",J279,0)</f>
        <v>0</v>
      </c>
      <c r="BI279" s="231">
        <f>IF(N279="nulová",J279,0)</f>
        <v>0</v>
      </c>
      <c r="BJ279" s="23" t="s">
        <v>78</v>
      </c>
      <c r="BK279" s="231">
        <f>ROUND(I279*H279,2)</f>
        <v>0</v>
      </c>
      <c r="BL279" s="23" t="s">
        <v>133</v>
      </c>
      <c r="BM279" s="23" t="s">
        <v>419</v>
      </c>
    </row>
    <row r="280" spans="2:51" s="11" customFormat="1" ht="13.5">
      <c r="B280" s="232"/>
      <c r="C280" s="233"/>
      <c r="D280" s="234" t="s">
        <v>135</v>
      </c>
      <c r="E280" s="235" t="s">
        <v>23</v>
      </c>
      <c r="F280" s="236" t="s">
        <v>420</v>
      </c>
      <c r="G280" s="233"/>
      <c r="H280" s="237">
        <v>18.938</v>
      </c>
      <c r="I280" s="238"/>
      <c r="J280" s="233"/>
      <c r="K280" s="233"/>
      <c r="L280" s="239"/>
      <c r="M280" s="240"/>
      <c r="N280" s="241"/>
      <c r="O280" s="241"/>
      <c r="P280" s="241"/>
      <c r="Q280" s="241"/>
      <c r="R280" s="241"/>
      <c r="S280" s="241"/>
      <c r="T280" s="242"/>
      <c r="AT280" s="243" t="s">
        <v>135</v>
      </c>
      <c r="AU280" s="243" t="s">
        <v>82</v>
      </c>
      <c r="AV280" s="11" t="s">
        <v>82</v>
      </c>
      <c r="AW280" s="11" t="s">
        <v>36</v>
      </c>
      <c r="AX280" s="11" t="s">
        <v>73</v>
      </c>
      <c r="AY280" s="243" t="s">
        <v>127</v>
      </c>
    </row>
    <row r="281" spans="2:51" s="12" customFormat="1" ht="13.5">
      <c r="B281" s="244"/>
      <c r="C281" s="245"/>
      <c r="D281" s="234" t="s">
        <v>135</v>
      </c>
      <c r="E281" s="246" t="s">
        <v>23</v>
      </c>
      <c r="F281" s="247" t="s">
        <v>137</v>
      </c>
      <c r="G281" s="245"/>
      <c r="H281" s="248">
        <v>18.938</v>
      </c>
      <c r="I281" s="249"/>
      <c r="J281" s="245"/>
      <c r="K281" s="245"/>
      <c r="L281" s="250"/>
      <c r="M281" s="251"/>
      <c r="N281" s="252"/>
      <c r="O281" s="252"/>
      <c r="P281" s="252"/>
      <c r="Q281" s="252"/>
      <c r="R281" s="252"/>
      <c r="S281" s="252"/>
      <c r="T281" s="253"/>
      <c r="AT281" s="254" t="s">
        <v>135</v>
      </c>
      <c r="AU281" s="254" t="s">
        <v>82</v>
      </c>
      <c r="AV281" s="12" t="s">
        <v>133</v>
      </c>
      <c r="AW281" s="12" t="s">
        <v>36</v>
      </c>
      <c r="AX281" s="12" t="s">
        <v>73</v>
      </c>
      <c r="AY281" s="254" t="s">
        <v>127</v>
      </c>
    </row>
    <row r="282" spans="2:51" s="11" customFormat="1" ht="13.5">
      <c r="B282" s="232"/>
      <c r="C282" s="233"/>
      <c r="D282" s="234" t="s">
        <v>135</v>
      </c>
      <c r="E282" s="235" t="s">
        <v>23</v>
      </c>
      <c r="F282" s="236" t="s">
        <v>229</v>
      </c>
      <c r="G282" s="233"/>
      <c r="H282" s="237">
        <v>19</v>
      </c>
      <c r="I282" s="238"/>
      <c r="J282" s="233"/>
      <c r="K282" s="233"/>
      <c r="L282" s="239"/>
      <c r="M282" s="240"/>
      <c r="N282" s="241"/>
      <c r="O282" s="241"/>
      <c r="P282" s="241"/>
      <c r="Q282" s="241"/>
      <c r="R282" s="241"/>
      <c r="S282" s="241"/>
      <c r="T282" s="242"/>
      <c r="AT282" s="243" t="s">
        <v>135</v>
      </c>
      <c r="AU282" s="243" t="s">
        <v>82</v>
      </c>
      <c r="AV282" s="11" t="s">
        <v>82</v>
      </c>
      <c r="AW282" s="11" t="s">
        <v>36</v>
      </c>
      <c r="AX282" s="11" t="s">
        <v>78</v>
      </c>
      <c r="AY282" s="243" t="s">
        <v>127</v>
      </c>
    </row>
    <row r="283" spans="2:65" s="1" customFormat="1" ht="45.6" customHeight="1">
      <c r="B283" s="45"/>
      <c r="C283" s="220" t="s">
        <v>421</v>
      </c>
      <c r="D283" s="220" t="s">
        <v>129</v>
      </c>
      <c r="E283" s="221" t="s">
        <v>422</v>
      </c>
      <c r="F283" s="222" t="s">
        <v>423</v>
      </c>
      <c r="G283" s="223" t="s">
        <v>132</v>
      </c>
      <c r="H283" s="224">
        <v>160.5</v>
      </c>
      <c r="I283" s="225"/>
      <c r="J283" s="226">
        <f>ROUND(I283*H283,2)</f>
        <v>0</v>
      </c>
      <c r="K283" s="222" t="s">
        <v>140</v>
      </c>
      <c r="L283" s="71"/>
      <c r="M283" s="227" t="s">
        <v>23</v>
      </c>
      <c r="N283" s="228" t="s">
        <v>44</v>
      </c>
      <c r="O283" s="46"/>
      <c r="P283" s="229">
        <f>O283*H283</f>
        <v>0</v>
      </c>
      <c r="Q283" s="229">
        <v>0.1837</v>
      </c>
      <c r="R283" s="229">
        <f>Q283*H283</f>
        <v>29.48385</v>
      </c>
      <c r="S283" s="229">
        <v>0</v>
      </c>
      <c r="T283" s="230">
        <f>S283*H283</f>
        <v>0</v>
      </c>
      <c r="AR283" s="23" t="s">
        <v>133</v>
      </c>
      <c r="AT283" s="23" t="s">
        <v>129</v>
      </c>
      <c r="AU283" s="23" t="s">
        <v>82</v>
      </c>
      <c r="AY283" s="23" t="s">
        <v>127</v>
      </c>
      <c r="BE283" s="231">
        <f>IF(N283="základní",J283,0)</f>
        <v>0</v>
      </c>
      <c r="BF283" s="231">
        <f>IF(N283="snížená",J283,0)</f>
        <v>0</v>
      </c>
      <c r="BG283" s="231">
        <f>IF(N283="zákl. přenesená",J283,0)</f>
        <v>0</v>
      </c>
      <c r="BH283" s="231">
        <f>IF(N283="sníž. přenesená",J283,0)</f>
        <v>0</v>
      </c>
      <c r="BI283" s="231">
        <f>IF(N283="nulová",J283,0)</f>
        <v>0</v>
      </c>
      <c r="BJ283" s="23" t="s">
        <v>78</v>
      </c>
      <c r="BK283" s="231">
        <f>ROUND(I283*H283,2)</f>
        <v>0</v>
      </c>
      <c r="BL283" s="23" t="s">
        <v>133</v>
      </c>
      <c r="BM283" s="23" t="s">
        <v>424</v>
      </c>
    </row>
    <row r="284" spans="2:47" s="1" customFormat="1" ht="13.5">
      <c r="B284" s="45"/>
      <c r="C284" s="73"/>
      <c r="D284" s="234" t="s">
        <v>425</v>
      </c>
      <c r="E284" s="73"/>
      <c r="F284" s="276" t="s">
        <v>426</v>
      </c>
      <c r="G284" s="73"/>
      <c r="H284" s="73"/>
      <c r="I284" s="190"/>
      <c r="J284" s="73"/>
      <c r="K284" s="73"/>
      <c r="L284" s="71"/>
      <c r="M284" s="277"/>
      <c r="N284" s="46"/>
      <c r="O284" s="46"/>
      <c r="P284" s="46"/>
      <c r="Q284" s="46"/>
      <c r="R284" s="46"/>
      <c r="S284" s="46"/>
      <c r="T284" s="94"/>
      <c r="AT284" s="23" t="s">
        <v>425</v>
      </c>
      <c r="AU284" s="23" t="s">
        <v>82</v>
      </c>
    </row>
    <row r="285" spans="2:51" s="11" customFormat="1" ht="13.5">
      <c r="B285" s="232"/>
      <c r="C285" s="233"/>
      <c r="D285" s="234" t="s">
        <v>135</v>
      </c>
      <c r="E285" s="235" t="s">
        <v>23</v>
      </c>
      <c r="F285" s="236" t="s">
        <v>427</v>
      </c>
      <c r="G285" s="233"/>
      <c r="H285" s="237">
        <v>160.5</v>
      </c>
      <c r="I285" s="238"/>
      <c r="J285" s="233"/>
      <c r="K285" s="233"/>
      <c r="L285" s="239"/>
      <c r="M285" s="240"/>
      <c r="N285" s="241"/>
      <c r="O285" s="241"/>
      <c r="P285" s="241"/>
      <c r="Q285" s="241"/>
      <c r="R285" s="241"/>
      <c r="S285" s="241"/>
      <c r="T285" s="242"/>
      <c r="AT285" s="243" t="s">
        <v>135</v>
      </c>
      <c r="AU285" s="243" t="s">
        <v>82</v>
      </c>
      <c r="AV285" s="11" t="s">
        <v>82</v>
      </c>
      <c r="AW285" s="11" t="s">
        <v>36</v>
      </c>
      <c r="AX285" s="11" t="s">
        <v>73</v>
      </c>
      <c r="AY285" s="243" t="s">
        <v>127</v>
      </c>
    </row>
    <row r="286" spans="2:51" s="13" customFormat="1" ht="13.5">
      <c r="B286" s="255"/>
      <c r="C286" s="256"/>
      <c r="D286" s="234" t="s">
        <v>135</v>
      </c>
      <c r="E286" s="257" t="s">
        <v>23</v>
      </c>
      <c r="F286" s="258" t="s">
        <v>428</v>
      </c>
      <c r="G286" s="256"/>
      <c r="H286" s="259">
        <v>160.5</v>
      </c>
      <c r="I286" s="260"/>
      <c r="J286" s="256"/>
      <c r="K286" s="256"/>
      <c r="L286" s="261"/>
      <c r="M286" s="262"/>
      <c r="N286" s="263"/>
      <c r="O286" s="263"/>
      <c r="P286" s="263"/>
      <c r="Q286" s="263"/>
      <c r="R286" s="263"/>
      <c r="S286" s="263"/>
      <c r="T286" s="264"/>
      <c r="AT286" s="265" t="s">
        <v>135</v>
      </c>
      <c r="AU286" s="265" t="s">
        <v>82</v>
      </c>
      <c r="AV286" s="13" t="s">
        <v>143</v>
      </c>
      <c r="AW286" s="13" t="s">
        <v>36</v>
      </c>
      <c r="AX286" s="13" t="s">
        <v>73</v>
      </c>
      <c r="AY286" s="265" t="s">
        <v>127</v>
      </c>
    </row>
    <row r="287" spans="2:51" s="12" customFormat="1" ht="13.5">
      <c r="B287" s="244"/>
      <c r="C287" s="245"/>
      <c r="D287" s="234" t="s">
        <v>135</v>
      </c>
      <c r="E287" s="246" t="s">
        <v>23</v>
      </c>
      <c r="F287" s="247" t="s">
        <v>137</v>
      </c>
      <c r="G287" s="245"/>
      <c r="H287" s="248">
        <v>160.5</v>
      </c>
      <c r="I287" s="249"/>
      <c r="J287" s="245"/>
      <c r="K287" s="245"/>
      <c r="L287" s="250"/>
      <c r="M287" s="251"/>
      <c r="N287" s="252"/>
      <c r="O287" s="252"/>
      <c r="P287" s="252"/>
      <c r="Q287" s="252"/>
      <c r="R287" s="252"/>
      <c r="S287" s="252"/>
      <c r="T287" s="253"/>
      <c r="AT287" s="254" t="s">
        <v>135</v>
      </c>
      <c r="AU287" s="254" t="s">
        <v>82</v>
      </c>
      <c r="AV287" s="12" t="s">
        <v>133</v>
      </c>
      <c r="AW287" s="12" t="s">
        <v>36</v>
      </c>
      <c r="AX287" s="12" t="s">
        <v>78</v>
      </c>
      <c r="AY287" s="254" t="s">
        <v>127</v>
      </c>
    </row>
    <row r="288" spans="2:65" s="1" customFormat="1" ht="45.6" customHeight="1">
      <c r="B288" s="45"/>
      <c r="C288" s="220" t="s">
        <v>429</v>
      </c>
      <c r="D288" s="220" t="s">
        <v>129</v>
      </c>
      <c r="E288" s="221" t="s">
        <v>430</v>
      </c>
      <c r="F288" s="222" t="s">
        <v>431</v>
      </c>
      <c r="G288" s="223" t="s">
        <v>132</v>
      </c>
      <c r="H288" s="224">
        <v>35.2</v>
      </c>
      <c r="I288" s="225"/>
      <c r="J288" s="226">
        <f>ROUND(I288*H288,2)</f>
        <v>0</v>
      </c>
      <c r="K288" s="222" t="s">
        <v>140</v>
      </c>
      <c r="L288" s="71"/>
      <c r="M288" s="227" t="s">
        <v>23</v>
      </c>
      <c r="N288" s="228" t="s">
        <v>44</v>
      </c>
      <c r="O288" s="46"/>
      <c r="P288" s="229">
        <f>O288*H288</f>
        <v>0</v>
      </c>
      <c r="Q288" s="229">
        <v>0.19536</v>
      </c>
      <c r="R288" s="229">
        <f>Q288*H288</f>
        <v>6.876672000000001</v>
      </c>
      <c r="S288" s="229">
        <v>0</v>
      </c>
      <c r="T288" s="230">
        <f>S288*H288</f>
        <v>0</v>
      </c>
      <c r="AR288" s="23" t="s">
        <v>133</v>
      </c>
      <c r="AT288" s="23" t="s">
        <v>129</v>
      </c>
      <c r="AU288" s="23" t="s">
        <v>82</v>
      </c>
      <c r="AY288" s="23" t="s">
        <v>127</v>
      </c>
      <c r="BE288" s="231">
        <f>IF(N288="základní",J288,0)</f>
        <v>0</v>
      </c>
      <c r="BF288" s="231">
        <f>IF(N288="snížená",J288,0)</f>
        <v>0</v>
      </c>
      <c r="BG288" s="231">
        <f>IF(N288="zákl. přenesená",J288,0)</f>
        <v>0</v>
      </c>
      <c r="BH288" s="231">
        <f>IF(N288="sníž. přenesená",J288,0)</f>
        <v>0</v>
      </c>
      <c r="BI288" s="231">
        <f>IF(N288="nulová",J288,0)</f>
        <v>0</v>
      </c>
      <c r="BJ288" s="23" t="s">
        <v>78</v>
      </c>
      <c r="BK288" s="231">
        <f>ROUND(I288*H288,2)</f>
        <v>0</v>
      </c>
      <c r="BL288" s="23" t="s">
        <v>133</v>
      </c>
      <c r="BM288" s="23" t="s">
        <v>432</v>
      </c>
    </row>
    <row r="289" spans="2:47" s="1" customFormat="1" ht="13.5">
      <c r="B289" s="45"/>
      <c r="C289" s="73"/>
      <c r="D289" s="234" t="s">
        <v>425</v>
      </c>
      <c r="E289" s="73"/>
      <c r="F289" s="276" t="s">
        <v>433</v>
      </c>
      <c r="G289" s="73"/>
      <c r="H289" s="73"/>
      <c r="I289" s="190"/>
      <c r="J289" s="73"/>
      <c r="K289" s="73"/>
      <c r="L289" s="71"/>
      <c r="M289" s="277"/>
      <c r="N289" s="46"/>
      <c r="O289" s="46"/>
      <c r="P289" s="46"/>
      <c r="Q289" s="46"/>
      <c r="R289" s="46"/>
      <c r="S289" s="46"/>
      <c r="T289" s="94"/>
      <c r="AT289" s="23" t="s">
        <v>425</v>
      </c>
      <c r="AU289" s="23" t="s">
        <v>82</v>
      </c>
    </row>
    <row r="290" spans="2:51" s="11" customFormat="1" ht="13.5">
      <c r="B290" s="232"/>
      <c r="C290" s="233"/>
      <c r="D290" s="234" t="s">
        <v>135</v>
      </c>
      <c r="E290" s="235" t="s">
        <v>23</v>
      </c>
      <c r="F290" s="236" t="s">
        <v>434</v>
      </c>
      <c r="G290" s="233"/>
      <c r="H290" s="237">
        <v>35.2</v>
      </c>
      <c r="I290" s="238"/>
      <c r="J290" s="233"/>
      <c r="K290" s="233"/>
      <c r="L290" s="239"/>
      <c r="M290" s="240"/>
      <c r="N290" s="241"/>
      <c r="O290" s="241"/>
      <c r="P290" s="241"/>
      <c r="Q290" s="241"/>
      <c r="R290" s="241"/>
      <c r="S290" s="241"/>
      <c r="T290" s="242"/>
      <c r="AT290" s="243" t="s">
        <v>135</v>
      </c>
      <c r="AU290" s="243" t="s">
        <v>82</v>
      </c>
      <c r="AV290" s="11" t="s">
        <v>82</v>
      </c>
      <c r="AW290" s="11" t="s">
        <v>36</v>
      </c>
      <c r="AX290" s="11" t="s">
        <v>73</v>
      </c>
      <c r="AY290" s="243" t="s">
        <v>127</v>
      </c>
    </row>
    <row r="291" spans="2:51" s="12" customFormat="1" ht="13.5">
      <c r="B291" s="244"/>
      <c r="C291" s="245"/>
      <c r="D291" s="234" t="s">
        <v>135</v>
      </c>
      <c r="E291" s="246" t="s">
        <v>23</v>
      </c>
      <c r="F291" s="247" t="s">
        <v>137</v>
      </c>
      <c r="G291" s="245"/>
      <c r="H291" s="248">
        <v>35.2</v>
      </c>
      <c r="I291" s="249"/>
      <c r="J291" s="245"/>
      <c r="K291" s="245"/>
      <c r="L291" s="250"/>
      <c r="M291" s="251"/>
      <c r="N291" s="252"/>
      <c r="O291" s="252"/>
      <c r="P291" s="252"/>
      <c r="Q291" s="252"/>
      <c r="R291" s="252"/>
      <c r="S291" s="252"/>
      <c r="T291" s="253"/>
      <c r="AT291" s="254" t="s">
        <v>135</v>
      </c>
      <c r="AU291" s="254" t="s">
        <v>82</v>
      </c>
      <c r="AV291" s="12" t="s">
        <v>133</v>
      </c>
      <c r="AW291" s="12" t="s">
        <v>36</v>
      </c>
      <c r="AX291" s="12" t="s">
        <v>78</v>
      </c>
      <c r="AY291" s="254" t="s">
        <v>127</v>
      </c>
    </row>
    <row r="292" spans="2:65" s="1" customFormat="1" ht="14.4" customHeight="1">
      <c r="B292" s="45"/>
      <c r="C292" s="266" t="s">
        <v>435</v>
      </c>
      <c r="D292" s="266" t="s">
        <v>267</v>
      </c>
      <c r="E292" s="267" t="s">
        <v>436</v>
      </c>
      <c r="F292" s="268" t="s">
        <v>437</v>
      </c>
      <c r="G292" s="269" t="s">
        <v>244</v>
      </c>
      <c r="H292" s="270">
        <v>23.5</v>
      </c>
      <c r="I292" s="271"/>
      <c r="J292" s="272">
        <f>ROUND(I292*H292,2)</f>
        <v>0</v>
      </c>
      <c r="K292" s="268" t="s">
        <v>140</v>
      </c>
      <c r="L292" s="273"/>
      <c r="M292" s="274" t="s">
        <v>23</v>
      </c>
      <c r="N292" s="275" t="s">
        <v>44</v>
      </c>
      <c r="O292" s="46"/>
      <c r="P292" s="229">
        <f>O292*H292</f>
        <v>0</v>
      </c>
      <c r="Q292" s="229">
        <v>1</v>
      </c>
      <c r="R292" s="229">
        <f>Q292*H292</f>
        <v>23.5</v>
      </c>
      <c r="S292" s="229">
        <v>0</v>
      </c>
      <c r="T292" s="230">
        <f>S292*H292</f>
        <v>0</v>
      </c>
      <c r="AR292" s="23" t="s">
        <v>171</v>
      </c>
      <c r="AT292" s="23" t="s">
        <v>267</v>
      </c>
      <c r="AU292" s="23" t="s">
        <v>82</v>
      </c>
      <c r="AY292" s="23" t="s">
        <v>127</v>
      </c>
      <c r="BE292" s="231">
        <f>IF(N292="základní",J292,0)</f>
        <v>0</v>
      </c>
      <c r="BF292" s="231">
        <f>IF(N292="snížená",J292,0)</f>
        <v>0</v>
      </c>
      <c r="BG292" s="231">
        <f>IF(N292="zákl. přenesená",J292,0)</f>
        <v>0</v>
      </c>
      <c r="BH292" s="231">
        <f>IF(N292="sníž. přenesená",J292,0)</f>
        <v>0</v>
      </c>
      <c r="BI292" s="231">
        <f>IF(N292="nulová",J292,0)</f>
        <v>0</v>
      </c>
      <c r="BJ292" s="23" t="s">
        <v>78</v>
      </c>
      <c r="BK292" s="231">
        <f>ROUND(I292*H292,2)</f>
        <v>0</v>
      </c>
      <c r="BL292" s="23" t="s">
        <v>133</v>
      </c>
      <c r="BM292" s="23" t="s">
        <v>438</v>
      </c>
    </row>
    <row r="293" spans="2:51" s="11" customFormat="1" ht="13.5">
      <c r="B293" s="232"/>
      <c r="C293" s="233"/>
      <c r="D293" s="234" t="s">
        <v>135</v>
      </c>
      <c r="E293" s="235" t="s">
        <v>23</v>
      </c>
      <c r="F293" s="236" t="s">
        <v>439</v>
      </c>
      <c r="G293" s="233"/>
      <c r="H293" s="237">
        <v>23.484</v>
      </c>
      <c r="I293" s="238"/>
      <c r="J293" s="233"/>
      <c r="K293" s="233"/>
      <c r="L293" s="239"/>
      <c r="M293" s="240"/>
      <c r="N293" s="241"/>
      <c r="O293" s="241"/>
      <c r="P293" s="241"/>
      <c r="Q293" s="241"/>
      <c r="R293" s="241"/>
      <c r="S293" s="241"/>
      <c r="T293" s="242"/>
      <c r="AT293" s="243" t="s">
        <v>135</v>
      </c>
      <c r="AU293" s="243" t="s">
        <v>82</v>
      </c>
      <c r="AV293" s="11" t="s">
        <v>82</v>
      </c>
      <c r="AW293" s="11" t="s">
        <v>36</v>
      </c>
      <c r="AX293" s="11" t="s">
        <v>73</v>
      </c>
      <c r="AY293" s="243" t="s">
        <v>127</v>
      </c>
    </row>
    <row r="294" spans="2:51" s="12" customFormat="1" ht="13.5">
      <c r="B294" s="244"/>
      <c r="C294" s="245"/>
      <c r="D294" s="234" t="s">
        <v>135</v>
      </c>
      <c r="E294" s="246" t="s">
        <v>23</v>
      </c>
      <c r="F294" s="247" t="s">
        <v>137</v>
      </c>
      <c r="G294" s="245"/>
      <c r="H294" s="248">
        <v>23.484</v>
      </c>
      <c r="I294" s="249"/>
      <c r="J294" s="245"/>
      <c r="K294" s="245"/>
      <c r="L294" s="250"/>
      <c r="M294" s="251"/>
      <c r="N294" s="252"/>
      <c r="O294" s="252"/>
      <c r="P294" s="252"/>
      <c r="Q294" s="252"/>
      <c r="R294" s="252"/>
      <c r="S294" s="252"/>
      <c r="T294" s="253"/>
      <c r="AT294" s="254" t="s">
        <v>135</v>
      </c>
      <c r="AU294" s="254" t="s">
        <v>82</v>
      </c>
      <c r="AV294" s="12" t="s">
        <v>133</v>
      </c>
      <c r="AW294" s="12" t="s">
        <v>36</v>
      </c>
      <c r="AX294" s="12" t="s">
        <v>73</v>
      </c>
      <c r="AY294" s="254" t="s">
        <v>127</v>
      </c>
    </row>
    <row r="295" spans="2:51" s="11" customFormat="1" ht="13.5">
      <c r="B295" s="232"/>
      <c r="C295" s="233"/>
      <c r="D295" s="234" t="s">
        <v>135</v>
      </c>
      <c r="E295" s="235" t="s">
        <v>23</v>
      </c>
      <c r="F295" s="236" t="s">
        <v>440</v>
      </c>
      <c r="G295" s="233"/>
      <c r="H295" s="237">
        <v>23.5</v>
      </c>
      <c r="I295" s="238"/>
      <c r="J295" s="233"/>
      <c r="K295" s="233"/>
      <c r="L295" s="239"/>
      <c r="M295" s="240"/>
      <c r="N295" s="241"/>
      <c r="O295" s="241"/>
      <c r="P295" s="241"/>
      <c r="Q295" s="241"/>
      <c r="R295" s="241"/>
      <c r="S295" s="241"/>
      <c r="T295" s="242"/>
      <c r="AT295" s="243" t="s">
        <v>135</v>
      </c>
      <c r="AU295" s="243" t="s">
        <v>82</v>
      </c>
      <c r="AV295" s="11" t="s">
        <v>82</v>
      </c>
      <c r="AW295" s="11" t="s">
        <v>36</v>
      </c>
      <c r="AX295" s="11" t="s">
        <v>78</v>
      </c>
      <c r="AY295" s="243" t="s">
        <v>127</v>
      </c>
    </row>
    <row r="296" spans="2:65" s="1" customFormat="1" ht="57" customHeight="1">
      <c r="B296" s="45"/>
      <c r="C296" s="220" t="s">
        <v>441</v>
      </c>
      <c r="D296" s="220" t="s">
        <v>129</v>
      </c>
      <c r="E296" s="221" t="s">
        <v>442</v>
      </c>
      <c r="F296" s="222" t="s">
        <v>443</v>
      </c>
      <c r="G296" s="223" t="s">
        <v>132</v>
      </c>
      <c r="H296" s="224">
        <v>14.3</v>
      </c>
      <c r="I296" s="225"/>
      <c r="J296" s="226">
        <f>ROUND(I296*H296,2)</f>
        <v>0</v>
      </c>
      <c r="K296" s="222" t="s">
        <v>140</v>
      </c>
      <c r="L296" s="71"/>
      <c r="M296" s="227" t="s">
        <v>23</v>
      </c>
      <c r="N296" s="228" t="s">
        <v>44</v>
      </c>
      <c r="O296" s="46"/>
      <c r="P296" s="229">
        <f>O296*H296</f>
        <v>0</v>
      </c>
      <c r="Q296" s="229">
        <v>0.1461</v>
      </c>
      <c r="R296" s="229">
        <f>Q296*H296</f>
        <v>2.08923</v>
      </c>
      <c r="S296" s="229">
        <v>0</v>
      </c>
      <c r="T296" s="230">
        <f>S296*H296</f>
        <v>0</v>
      </c>
      <c r="AR296" s="23" t="s">
        <v>133</v>
      </c>
      <c r="AT296" s="23" t="s">
        <v>129</v>
      </c>
      <c r="AU296" s="23" t="s">
        <v>82</v>
      </c>
      <c r="AY296" s="23" t="s">
        <v>127</v>
      </c>
      <c r="BE296" s="231">
        <f>IF(N296="základní",J296,0)</f>
        <v>0</v>
      </c>
      <c r="BF296" s="231">
        <f>IF(N296="snížená",J296,0)</f>
        <v>0</v>
      </c>
      <c r="BG296" s="231">
        <f>IF(N296="zákl. přenesená",J296,0)</f>
        <v>0</v>
      </c>
      <c r="BH296" s="231">
        <f>IF(N296="sníž. přenesená",J296,0)</f>
        <v>0</v>
      </c>
      <c r="BI296" s="231">
        <f>IF(N296="nulová",J296,0)</f>
        <v>0</v>
      </c>
      <c r="BJ296" s="23" t="s">
        <v>78</v>
      </c>
      <c r="BK296" s="231">
        <f>ROUND(I296*H296,2)</f>
        <v>0</v>
      </c>
      <c r="BL296" s="23" t="s">
        <v>133</v>
      </c>
      <c r="BM296" s="23" t="s">
        <v>444</v>
      </c>
    </row>
    <row r="297" spans="2:51" s="11" customFormat="1" ht="13.5">
      <c r="B297" s="232"/>
      <c r="C297" s="233"/>
      <c r="D297" s="234" t="s">
        <v>135</v>
      </c>
      <c r="E297" s="235" t="s">
        <v>23</v>
      </c>
      <c r="F297" s="236" t="s">
        <v>445</v>
      </c>
      <c r="G297" s="233"/>
      <c r="H297" s="237">
        <v>8.9</v>
      </c>
      <c r="I297" s="238"/>
      <c r="J297" s="233"/>
      <c r="K297" s="233"/>
      <c r="L297" s="239"/>
      <c r="M297" s="240"/>
      <c r="N297" s="241"/>
      <c r="O297" s="241"/>
      <c r="P297" s="241"/>
      <c r="Q297" s="241"/>
      <c r="R297" s="241"/>
      <c r="S297" s="241"/>
      <c r="T297" s="242"/>
      <c r="AT297" s="243" t="s">
        <v>135</v>
      </c>
      <c r="AU297" s="243" t="s">
        <v>82</v>
      </c>
      <c r="AV297" s="11" t="s">
        <v>82</v>
      </c>
      <c r="AW297" s="11" t="s">
        <v>36</v>
      </c>
      <c r="AX297" s="11" t="s">
        <v>73</v>
      </c>
      <c r="AY297" s="243" t="s">
        <v>127</v>
      </c>
    </row>
    <row r="298" spans="2:51" s="11" customFormat="1" ht="13.5">
      <c r="B298" s="232"/>
      <c r="C298" s="233"/>
      <c r="D298" s="234" t="s">
        <v>135</v>
      </c>
      <c r="E298" s="235" t="s">
        <v>23</v>
      </c>
      <c r="F298" s="236" t="s">
        <v>446</v>
      </c>
      <c r="G298" s="233"/>
      <c r="H298" s="237">
        <v>5.375</v>
      </c>
      <c r="I298" s="238"/>
      <c r="J298" s="233"/>
      <c r="K298" s="233"/>
      <c r="L298" s="239"/>
      <c r="M298" s="240"/>
      <c r="N298" s="241"/>
      <c r="O298" s="241"/>
      <c r="P298" s="241"/>
      <c r="Q298" s="241"/>
      <c r="R298" s="241"/>
      <c r="S298" s="241"/>
      <c r="T298" s="242"/>
      <c r="AT298" s="243" t="s">
        <v>135</v>
      </c>
      <c r="AU298" s="243" t="s">
        <v>82</v>
      </c>
      <c r="AV298" s="11" t="s">
        <v>82</v>
      </c>
      <c r="AW298" s="11" t="s">
        <v>36</v>
      </c>
      <c r="AX298" s="11" t="s">
        <v>73</v>
      </c>
      <c r="AY298" s="243" t="s">
        <v>127</v>
      </c>
    </row>
    <row r="299" spans="2:51" s="12" customFormat="1" ht="13.5">
      <c r="B299" s="244"/>
      <c r="C299" s="245"/>
      <c r="D299" s="234" t="s">
        <v>135</v>
      </c>
      <c r="E299" s="246" t="s">
        <v>23</v>
      </c>
      <c r="F299" s="247" t="s">
        <v>137</v>
      </c>
      <c r="G299" s="245"/>
      <c r="H299" s="248">
        <v>14.275</v>
      </c>
      <c r="I299" s="249"/>
      <c r="J299" s="245"/>
      <c r="K299" s="245"/>
      <c r="L299" s="250"/>
      <c r="M299" s="251"/>
      <c r="N299" s="252"/>
      <c r="O299" s="252"/>
      <c r="P299" s="252"/>
      <c r="Q299" s="252"/>
      <c r="R299" s="252"/>
      <c r="S299" s="252"/>
      <c r="T299" s="253"/>
      <c r="AT299" s="254" t="s">
        <v>135</v>
      </c>
      <c r="AU299" s="254" t="s">
        <v>82</v>
      </c>
      <c r="AV299" s="12" t="s">
        <v>133</v>
      </c>
      <c r="AW299" s="12" t="s">
        <v>36</v>
      </c>
      <c r="AX299" s="12" t="s">
        <v>73</v>
      </c>
      <c r="AY299" s="254" t="s">
        <v>127</v>
      </c>
    </row>
    <row r="300" spans="2:51" s="11" customFormat="1" ht="13.5">
      <c r="B300" s="232"/>
      <c r="C300" s="233"/>
      <c r="D300" s="234" t="s">
        <v>135</v>
      </c>
      <c r="E300" s="235" t="s">
        <v>23</v>
      </c>
      <c r="F300" s="236" t="s">
        <v>447</v>
      </c>
      <c r="G300" s="233"/>
      <c r="H300" s="237">
        <v>14.3</v>
      </c>
      <c r="I300" s="238"/>
      <c r="J300" s="233"/>
      <c r="K300" s="233"/>
      <c r="L300" s="239"/>
      <c r="M300" s="240"/>
      <c r="N300" s="241"/>
      <c r="O300" s="241"/>
      <c r="P300" s="241"/>
      <c r="Q300" s="241"/>
      <c r="R300" s="241"/>
      <c r="S300" s="241"/>
      <c r="T300" s="242"/>
      <c r="AT300" s="243" t="s">
        <v>135</v>
      </c>
      <c r="AU300" s="243" t="s">
        <v>82</v>
      </c>
      <c r="AV300" s="11" t="s">
        <v>82</v>
      </c>
      <c r="AW300" s="11" t="s">
        <v>36</v>
      </c>
      <c r="AX300" s="11" t="s">
        <v>78</v>
      </c>
      <c r="AY300" s="243" t="s">
        <v>127</v>
      </c>
    </row>
    <row r="301" spans="2:65" s="1" customFormat="1" ht="14.4" customHeight="1">
      <c r="B301" s="45"/>
      <c r="C301" s="266" t="s">
        <v>448</v>
      </c>
      <c r="D301" s="266" t="s">
        <v>267</v>
      </c>
      <c r="E301" s="267" t="s">
        <v>449</v>
      </c>
      <c r="F301" s="268" t="s">
        <v>450</v>
      </c>
      <c r="G301" s="269" t="s">
        <v>132</v>
      </c>
      <c r="H301" s="270">
        <v>9.2</v>
      </c>
      <c r="I301" s="271"/>
      <c r="J301" s="272">
        <f>ROUND(I301*H301,2)</f>
        <v>0</v>
      </c>
      <c r="K301" s="268" t="s">
        <v>140</v>
      </c>
      <c r="L301" s="273"/>
      <c r="M301" s="274" t="s">
        <v>23</v>
      </c>
      <c r="N301" s="275" t="s">
        <v>44</v>
      </c>
      <c r="O301" s="46"/>
      <c r="P301" s="229">
        <f>O301*H301</f>
        <v>0</v>
      </c>
      <c r="Q301" s="229">
        <v>0.12</v>
      </c>
      <c r="R301" s="229">
        <f>Q301*H301</f>
        <v>1.1039999999999999</v>
      </c>
      <c r="S301" s="229">
        <v>0</v>
      </c>
      <c r="T301" s="230">
        <f>S301*H301</f>
        <v>0</v>
      </c>
      <c r="AR301" s="23" t="s">
        <v>171</v>
      </c>
      <c r="AT301" s="23" t="s">
        <v>267</v>
      </c>
      <c r="AU301" s="23" t="s">
        <v>82</v>
      </c>
      <c r="AY301" s="23" t="s">
        <v>127</v>
      </c>
      <c r="BE301" s="231">
        <f>IF(N301="základní",J301,0)</f>
        <v>0</v>
      </c>
      <c r="BF301" s="231">
        <f>IF(N301="snížená",J301,0)</f>
        <v>0</v>
      </c>
      <c r="BG301" s="231">
        <f>IF(N301="zákl. přenesená",J301,0)</f>
        <v>0</v>
      </c>
      <c r="BH301" s="231">
        <f>IF(N301="sníž. přenesená",J301,0)</f>
        <v>0</v>
      </c>
      <c r="BI301" s="231">
        <f>IF(N301="nulová",J301,0)</f>
        <v>0</v>
      </c>
      <c r="BJ301" s="23" t="s">
        <v>78</v>
      </c>
      <c r="BK301" s="231">
        <f>ROUND(I301*H301,2)</f>
        <v>0</v>
      </c>
      <c r="BL301" s="23" t="s">
        <v>133</v>
      </c>
      <c r="BM301" s="23" t="s">
        <v>451</v>
      </c>
    </row>
    <row r="302" spans="2:51" s="11" customFormat="1" ht="13.5">
      <c r="B302" s="232"/>
      <c r="C302" s="233"/>
      <c r="D302" s="234" t="s">
        <v>135</v>
      </c>
      <c r="E302" s="235" t="s">
        <v>23</v>
      </c>
      <c r="F302" s="236" t="s">
        <v>452</v>
      </c>
      <c r="G302" s="233"/>
      <c r="H302" s="237">
        <v>9.167</v>
      </c>
      <c r="I302" s="238"/>
      <c r="J302" s="233"/>
      <c r="K302" s="233"/>
      <c r="L302" s="239"/>
      <c r="M302" s="240"/>
      <c r="N302" s="241"/>
      <c r="O302" s="241"/>
      <c r="P302" s="241"/>
      <c r="Q302" s="241"/>
      <c r="R302" s="241"/>
      <c r="S302" s="241"/>
      <c r="T302" s="242"/>
      <c r="AT302" s="243" t="s">
        <v>135</v>
      </c>
      <c r="AU302" s="243" t="s">
        <v>82</v>
      </c>
      <c r="AV302" s="11" t="s">
        <v>82</v>
      </c>
      <c r="AW302" s="11" t="s">
        <v>36</v>
      </c>
      <c r="AX302" s="11" t="s">
        <v>73</v>
      </c>
      <c r="AY302" s="243" t="s">
        <v>127</v>
      </c>
    </row>
    <row r="303" spans="2:51" s="12" customFormat="1" ht="13.5">
      <c r="B303" s="244"/>
      <c r="C303" s="245"/>
      <c r="D303" s="234" t="s">
        <v>135</v>
      </c>
      <c r="E303" s="246" t="s">
        <v>23</v>
      </c>
      <c r="F303" s="247" t="s">
        <v>137</v>
      </c>
      <c r="G303" s="245"/>
      <c r="H303" s="248">
        <v>9.167</v>
      </c>
      <c r="I303" s="249"/>
      <c r="J303" s="245"/>
      <c r="K303" s="245"/>
      <c r="L303" s="250"/>
      <c r="M303" s="251"/>
      <c r="N303" s="252"/>
      <c r="O303" s="252"/>
      <c r="P303" s="252"/>
      <c r="Q303" s="252"/>
      <c r="R303" s="252"/>
      <c r="S303" s="252"/>
      <c r="T303" s="253"/>
      <c r="AT303" s="254" t="s">
        <v>135</v>
      </c>
      <c r="AU303" s="254" t="s">
        <v>82</v>
      </c>
      <c r="AV303" s="12" t="s">
        <v>133</v>
      </c>
      <c r="AW303" s="12" t="s">
        <v>36</v>
      </c>
      <c r="AX303" s="12" t="s">
        <v>73</v>
      </c>
      <c r="AY303" s="254" t="s">
        <v>127</v>
      </c>
    </row>
    <row r="304" spans="2:51" s="11" customFormat="1" ht="13.5">
      <c r="B304" s="232"/>
      <c r="C304" s="233"/>
      <c r="D304" s="234" t="s">
        <v>135</v>
      </c>
      <c r="E304" s="235" t="s">
        <v>23</v>
      </c>
      <c r="F304" s="236" t="s">
        <v>453</v>
      </c>
      <c r="G304" s="233"/>
      <c r="H304" s="237">
        <v>9.2</v>
      </c>
      <c r="I304" s="238"/>
      <c r="J304" s="233"/>
      <c r="K304" s="233"/>
      <c r="L304" s="239"/>
      <c r="M304" s="240"/>
      <c r="N304" s="241"/>
      <c r="O304" s="241"/>
      <c r="P304" s="241"/>
      <c r="Q304" s="241"/>
      <c r="R304" s="241"/>
      <c r="S304" s="241"/>
      <c r="T304" s="242"/>
      <c r="AT304" s="243" t="s">
        <v>135</v>
      </c>
      <c r="AU304" s="243" t="s">
        <v>82</v>
      </c>
      <c r="AV304" s="11" t="s">
        <v>82</v>
      </c>
      <c r="AW304" s="11" t="s">
        <v>36</v>
      </c>
      <c r="AX304" s="11" t="s">
        <v>78</v>
      </c>
      <c r="AY304" s="243" t="s">
        <v>127</v>
      </c>
    </row>
    <row r="305" spans="2:65" s="1" customFormat="1" ht="45.6" customHeight="1">
      <c r="B305" s="45"/>
      <c r="C305" s="266" t="s">
        <v>454</v>
      </c>
      <c r="D305" s="266" t="s">
        <v>267</v>
      </c>
      <c r="E305" s="267" t="s">
        <v>455</v>
      </c>
      <c r="F305" s="268" t="s">
        <v>456</v>
      </c>
      <c r="G305" s="269" t="s">
        <v>132</v>
      </c>
      <c r="H305" s="270">
        <v>5.54</v>
      </c>
      <c r="I305" s="271"/>
      <c r="J305" s="272">
        <f>ROUND(I305*H305,2)</f>
        <v>0</v>
      </c>
      <c r="K305" s="268" t="s">
        <v>23</v>
      </c>
      <c r="L305" s="273"/>
      <c r="M305" s="274" t="s">
        <v>23</v>
      </c>
      <c r="N305" s="275" t="s">
        <v>44</v>
      </c>
      <c r="O305" s="46"/>
      <c r="P305" s="229">
        <f>O305*H305</f>
        <v>0</v>
      </c>
      <c r="Q305" s="229">
        <v>0.135</v>
      </c>
      <c r="R305" s="229">
        <f>Q305*H305</f>
        <v>0.7479</v>
      </c>
      <c r="S305" s="229">
        <v>0</v>
      </c>
      <c r="T305" s="230">
        <f>S305*H305</f>
        <v>0</v>
      </c>
      <c r="AR305" s="23" t="s">
        <v>171</v>
      </c>
      <c r="AT305" s="23" t="s">
        <v>267</v>
      </c>
      <c r="AU305" s="23" t="s">
        <v>82</v>
      </c>
      <c r="AY305" s="23" t="s">
        <v>127</v>
      </c>
      <c r="BE305" s="231">
        <f>IF(N305="základní",J305,0)</f>
        <v>0</v>
      </c>
      <c r="BF305" s="231">
        <f>IF(N305="snížená",J305,0)</f>
        <v>0</v>
      </c>
      <c r="BG305" s="231">
        <f>IF(N305="zákl. přenesená",J305,0)</f>
        <v>0</v>
      </c>
      <c r="BH305" s="231">
        <f>IF(N305="sníž. přenesená",J305,0)</f>
        <v>0</v>
      </c>
      <c r="BI305" s="231">
        <f>IF(N305="nulová",J305,0)</f>
        <v>0</v>
      </c>
      <c r="BJ305" s="23" t="s">
        <v>78</v>
      </c>
      <c r="BK305" s="231">
        <f>ROUND(I305*H305,2)</f>
        <v>0</v>
      </c>
      <c r="BL305" s="23" t="s">
        <v>133</v>
      </c>
      <c r="BM305" s="23" t="s">
        <v>457</v>
      </c>
    </row>
    <row r="306" spans="2:51" s="11" customFormat="1" ht="13.5">
      <c r="B306" s="232"/>
      <c r="C306" s="233"/>
      <c r="D306" s="234" t="s">
        <v>135</v>
      </c>
      <c r="E306" s="235" t="s">
        <v>23</v>
      </c>
      <c r="F306" s="236" t="s">
        <v>458</v>
      </c>
      <c r="G306" s="233"/>
      <c r="H306" s="237">
        <v>5.541</v>
      </c>
      <c r="I306" s="238"/>
      <c r="J306" s="233"/>
      <c r="K306" s="233"/>
      <c r="L306" s="239"/>
      <c r="M306" s="240"/>
      <c r="N306" s="241"/>
      <c r="O306" s="241"/>
      <c r="P306" s="241"/>
      <c r="Q306" s="241"/>
      <c r="R306" s="241"/>
      <c r="S306" s="241"/>
      <c r="T306" s="242"/>
      <c r="AT306" s="243" t="s">
        <v>135</v>
      </c>
      <c r="AU306" s="243" t="s">
        <v>82</v>
      </c>
      <c r="AV306" s="11" t="s">
        <v>82</v>
      </c>
      <c r="AW306" s="11" t="s">
        <v>36</v>
      </c>
      <c r="AX306" s="11" t="s">
        <v>73</v>
      </c>
      <c r="AY306" s="243" t="s">
        <v>127</v>
      </c>
    </row>
    <row r="307" spans="2:51" s="12" customFormat="1" ht="13.5">
      <c r="B307" s="244"/>
      <c r="C307" s="245"/>
      <c r="D307" s="234" t="s">
        <v>135</v>
      </c>
      <c r="E307" s="246" t="s">
        <v>23</v>
      </c>
      <c r="F307" s="247" t="s">
        <v>137</v>
      </c>
      <c r="G307" s="245"/>
      <c r="H307" s="248">
        <v>5.541</v>
      </c>
      <c r="I307" s="249"/>
      <c r="J307" s="245"/>
      <c r="K307" s="245"/>
      <c r="L307" s="250"/>
      <c r="M307" s="251"/>
      <c r="N307" s="252"/>
      <c r="O307" s="252"/>
      <c r="P307" s="252"/>
      <c r="Q307" s="252"/>
      <c r="R307" s="252"/>
      <c r="S307" s="252"/>
      <c r="T307" s="253"/>
      <c r="AT307" s="254" t="s">
        <v>135</v>
      </c>
      <c r="AU307" s="254" t="s">
        <v>82</v>
      </c>
      <c r="AV307" s="12" t="s">
        <v>133</v>
      </c>
      <c r="AW307" s="12" t="s">
        <v>36</v>
      </c>
      <c r="AX307" s="12" t="s">
        <v>73</v>
      </c>
      <c r="AY307" s="254" t="s">
        <v>127</v>
      </c>
    </row>
    <row r="308" spans="2:51" s="11" customFormat="1" ht="13.5">
      <c r="B308" s="232"/>
      <c r="C308" s="233"/>
      <c r="D308" s="234" t="s">
        <v>135</v>
      </c>
      <c r="E308" s="235" t="s">
        <v>23</v>
      </c>
      <c r="F308" s="236" t="s">
        <v>459</v>
      </c>
      <c r="G308" s="233"/>
      <c r="H308" s="237">
        <v>5.54</v>
      </c>
      <c r="I308" s="238"/>
      <c r="J308" s="233"/>
      <c r="K308" s="233"/>
      <c r="L308" s="239"/>
      <c r="M308" s="240"/>
      <c r="N308" s="241"/>
      <c r="O308" s="241"/>
      <c r="P308" s="241"/>
      <c r="Q308" s="241"/>
      <c r="R308" s="241"/>
      <c r="S308" s="241"/>
      <c r="T308" s="242"/>
      <c r="AT308" s="243" t="s">
        <v>135</v>
      </c>
      <c r="AU308" s="243" t="s">
        <v>82</v>
      </c>
      <c r="AV308" s="11" t="s">
        <v>82</v>
      </c>
      <c r="AW308" s="11" t="s">
        <v>36</v>
      </c>
      <c r="AX308" s="11" t="s">
        <v>78</v>
      </c>
      <c r="AY308" s="243" t="s">
        <v>127</v>
      </c>
    </row>
    <row r="309" spans="2:63" s="10" customFormat="1" ht="29.85" customHeight="1">
      <c r="B309" s="204"/>
      <c r="C309" s="205"/>
      <c r="D309" s="206" t="s">
        <v>72</v>
      </c>
      <c r="E309" s="218" t="s">
        <v>171</v>
      </c>
      <c r="F309" s="218" t="s">
        <v>460</v>
      </c>
      <c r="G309" s="205"/>
      <c r="H309" s="205"/>
      <c r="I309" s="208"/>
      <c r="J309" s="219">
        <f>BK309</f>
        <v>0</v>
      </c>
      <c r="K309" s="205"/>
      <c r="L309" s="210"/>
      <c r="M309" s="211"/>
      <c r="N309" s="212"/>
      <c r="O309" s="212"/>
      <c r="P309" s="213">
        <f>SUM(P310:P356)</f>
        <v>0</v>
      </c>
      <c r="Q309" s="212"/>
      <c r="R309" s="213">
        <f>SUM(R310:R356)</f>
        <v>6.0628504</v>
      </c>
      <c r="S309" s="212"/>
      <c r="T309" s="214">
        <f>SUM(T310:T356)</f>
        <v>0</v>
      </c>
      <c r="AR309" s="215" t="s">
        <v>78</v>
      </c>
      <c r="AT309" s="216" t="s">
        <v>72</v>
      </c>
      <c r="AU309" s="216" t="s">
        <v>78</v>
      </c>
      <c r="AY309" s="215" t="s">
        <v>127</v>
      </c>
      <c r="BK309" s="217">
        <f>SUM(BK310:BK356)</f>
        <v>0</v>
      </c>
    </row>
    <row r="310" spans="2:65" s="1" customFormat="1" ht="34.2" customHeight="1">
      <c r="B310" s="45"/>
      <c r="C310" s="220" t="s">
        <v>461</v>
      </c>
      <c r="D310" s="220" t="s">
        <v>129</v>
      </c>
      <c r="E310" s="221" t="s">
        <v>462</v>
      </c>
      <c r="F310" s="222" t="s">
        <v>463</v>
      </c>
      <c r="G310" s="223" t="s">
        <v>161</v>
      </c>
      <c r="H310" s="224">
        <v>19.06</v>
      </c>
      <c r="I310" s="225"/>
      <c r="J310" s="226">
        <f>ROUND(I310*H310,2)</f>
        <v>0</v>
      </c>
      <c r="K310" s="222" t="s">
        <v>140</v>
      </c>
      <c r="L310" s="71"/>
      <c r="M310" s="227" t="s">
        <v>23</v>
      </c>
      <c r="N310" s="228" t="s">
        <v>44</v>
      </c>
      <c r="O310" s="46"/>
      <c r="P310" s="229">
        <f>O310*H310</f>
        <v>0</v>
      </c>
      <c r="Q310" s="229">
        <v>0.00268</v>
      </c>
      <c r="R310" s="229">
        <f>Q310*H310</f>
        <v>0.051080799999999996</v>
      </c>
      <c r="S310" s="229">
        <v>0</v>
      </c>
      <c r="T310" s="230">
        <f>S310*H310</f>
        <v>0</v>
      </c>
      <c r="AR310" s="23" t="s">
        <v>133</v>
      </c>
      <c r="AT310" s="23" t="s">
        <v>129</v>
      </c>
      <c r="AU310" s="23" t="s">
        <v>82</v>
      </c>
      <c r="AY310" s="23" t="s">
        <v>127</v>
      </c>
      <c r="BE310" s="231">
        <f>IF(N310="základní",J310,0)</f>
        <v>0</v>
      </c>
      <c r="BF310" s="231">
        <f>IF(N310="snížená",J310,0)</f>
        <v>0</v>
      </c>
      <c r="BG310" s="231">
        <f>IF(N310="zákl. přenesená",J310,0)</f>
        <v>0</v>
      </c>
      <c r="BH310" s="231">
        <f>IF(N310="sníž. přenesená",J310,0)</f>
        <v>0</v>
      </c>
      <c r="BI310" s="231">
        <f>IF(N310="nulová",J310,0)</f>
        <v>0</v>
      </c>
      <c r="BJ310" s="23" t="s">
        <v>78</v>
      </c>
      <c r="BK310" s="231">
        <f>ROUND(I310*H310,2)</f>
        <v>0</v>
      </c>
      <c r="BL310" s="23" t="s">
        <v>133</v>
      </c>
      <c r="BM310" s="23" t="s">
        <v>464</v>
      </c>
    </row>
    <row r="311" spans="2:51" s="11" customFormat="1" ht="13.5">
      <c r="B311" s="232"/>
      <c r="C311" s="233"/>
      <c r="D311" s="234" t="s">
        <v>135</v>
      </c>
      <c r="E311" s="235" t="s">
        <v>23</v>
      </c>
      <c r="F311" s="236" t="s">
        <v>465</v>
      </c>
      <c r="G311" s="233"/>
      <c r="H311" s="237">
        <v>19.055</v>
      </c>
      <c r="I311" s="238"/>
      <c r="J311" s="233"/>
      <c r="K311" s="233"/>
      <c r="L311" s="239"/>
      <c r="M311" s="240"/>
      <c r="N311" s="241"/>
      <c r="O311" s="241"/>
      <c r="P311" s="241"/>
      <c r="Q311" s="241"/>
      <c r="R311" s="241"/>
      <c r="S311" s="241"/>
      <c r="T311" s="242"/>
      <c r="AT311" s="243" t="s">
        <v>135</v>
      </c>
      <c r="AU311" s="243" t="s">
        <v>82</v>
      </c>
      <c r="AV311" s="11" t="s">
        <v>82</v>
      </c>
      <c r="AW311" s="11" t="s">
        <v>36</v>
      </c>
      <c r="AX311" s="11" t="s">
        <v>73</v>
      </c>
      <c r="AY311" s="243" t="s">
        <v>127</v>
      </c>
    </row>
    <row r="312" spans="2:51" s="12" customFormat="1" ht="13.5">
      <c r="B312" s="244"/>
      <c r="C312" s="245"/>
      <c r="D312" s="234" t="s">
        <v>135</v>
      </c>
      <c r="E312" s="246" t="s">
        <v>23</v>
      </c>
      <c r="F312" s="247" t="s">
        <v>137</v>
      </c>
      <c r="G312" s="245"/>
      <c r="H312" s="248">
        <v>19.055</v>
      </c>
      <c r="I312" s="249"/>
      <c r="J312" s="245"/>
      <c r="K312" s="245"/>
      <c r="L312" s="250"/>
      <c r="M312" s="251"/>
      <c r="N312" s="252"/>
      <c r="O312" s="252"/>
      <c r="P312" s="252"/>
      <c r="Q312" s="252"/>
      <c r="R312" s="252"/>
      <c r="S312" s="252"/>
      <c r="T312" s="253"/>
      <c r="AT312" s="254" t="s">
        <v>135</v>
      </c>
      <c r="AU312" s="254" t="s">
        <v>82</v>
      </c>
      <c r="AV312" s="12" t="s">
        <v>133</v>
      </c>
      <c r="AW312" s="12" t="s">
        <v>36</v>
      </c>
      <c r="AX312" s="12" t="s">
        <v>73</v>
      </c>
      <c r="AY312" s="254" t="s">
        <v>127</v>
      </c>
    </row>
    <row r="313" spans="2:51" s="11" customFormat="1" ht="13.5">
      <c r="B313" s="232"/>
      <c r="C313" s="233"/>
      <c r="D313" s="234" t="s">
        <v>135</v>
      </c>
      <c r="E313" s="235" t="s">
        <v>23</v>
      </c>
      <c r="F313" s="236" t="s">
        <v>466</v>
      </c>
      <c r="G313" s="233"/>
      <c r="H313" s="237">
        <v>19.06</v>
      </c>
      <c r="I313" s="238"/>
      <c r="J313" s="233"/>
      <c r="K313" s="233"/>
      <c r="L313" s="239"/>
      <c r="M313" s="240"/>
      <c r="N313" s="241"/>
      <c r="O313" s="241"/>
      <c r="P313" s="241"/>
      <c r="Q313" s="241"/>
      <c r="R313" s="241"/>
      <c r="S313" s="241"/>
      <c r="T313" s="242"/>
      <c r="AT313" s="243" t="s">
        <v>135</v>
      </c>
      <c r="AU313" s="243" t="s">
        <v>82</v>
      </c>
      <c r="AV313" s="11" t="s">
        <v>82</v>
      </c>
      <c r="AW313" s="11" t="s">
        <v>36</v>
      </c>
      <c r="AX313" s="11" t="s">
        <v>78</v>
      </c>
      <c r="AY313" s="243" t="s">
        <v>127</v>
      </c>
    </row>
    <row r="314" spans="2:65" s="1" customFormat="1" ht="34.2" customHeight="1">
      <c r="B314" s="45"/>
      <c r="C314" s="220" t="s">
        <v>467</v>
      </c>
      <c r="D314" s="220" t="s">
        <v>129</v>
      </c>
      <c r="E314" s="221" t="s">
        <v>468</v>
      </c>
      <c r="F314" s="222" t="s">
        <v>469</v>
      </c>
      <c r="G314" s="223" t="s">
        <v>333</v>
      </c>
      <c r="H314" s="224">
        <v>4</v>
      </c>
      <c r="I314" s="225"/>
      <c r="J314" s="226">
        <f>ROUND(I314*H314,2)</f>
        <v>0</v>
      </c>
      <c r="K314" s="222" t="s">
        <v>140</v>
      </c>
      <c r="L314" s="71"/>
      <c r="M314" s="227" t="s">
        <v>23</v>
      </c>
      <c r="N314" s="228" t="s">
        <v>44</v>
      </c>
      <c r="O314" s="46"/>
      <c r="P314" s="229">
        <f>O314*H314</f>
        <v>0</v>
      </c>
      <c r="Q314" s="229">
        <v>0</v>
      </c>
      <c r="R314" s="229">
        <f>Q314*H314</f>
        <v>0</v>
      </c>
      <c r="S314" s="229">
        <v>0</v>
      </c>
      <c r="T314" s="230">
        <f>S314*H314</f>
        <v>0</v>
      </c>
      <c r="AR314" s="23" t="s">
        <v>133</v>
      </c>
      <c r="AT314" s="23" t="s">
        <v>129</v>
      </c>
      <c r="AU314" s="23" t="s">
        <v>82</v>
      </c>
      <c r="AY314" s="23" t="s">
        <v>127</v>
      </c>
      <c r="BE314" s="231">
        <f>IF(N314="základní",J314,0)</f>
        <v>0</v>
      </c>
      <c r="BF314" s="231">
        <f>IF(N314="snížená",J314,0)</f>
        <v>0</v>
      </c>
      <c r="BG314" s="231">
        <f>IF(N314="zákl. přenesená",J314,0)</f>
        <v>0</v>
      </c>
      <c r="BH314" s="231">
        <f>IF(N314="sníž. přenesená",J314,0)</f>
        <v>0</v>
      </c>
      <c r="BI314" s="231">
        <f>IF(N314="nulová",J314,0)</f>
        <v>0</v>
      </c>
      <c r="BJ314" s="23" t="s">
        <v>78</v>
      </c>
      <c r="BK314" s="231">
        <f>ROUND(I314*H314,2)</f>
        <v>0</v>
      </c>
      <c r="BL314" s="23" t="s">
        <v>133</v>
      </c>
      <c r="BM314" s="23" t="s">
        <v>470</v>
      </c>
    </row>
    <row r="315" spans="2:51" s="11" customFormat="1" ht="13.5">
      <c r="B315" s="232"/>
      <c r="C315" s="233"/>
      <c r="D315" s="234" t="s">
        <v>135</v>
      </c>
      <c r="E315" s="235" t="s">
        <v>23</v>
      </c>
      <c r="F315" s="236" t="s">
        <v>471</v>
      </c>
      <c r="G315" s="233"/>
      <c r="H315" s="237">
        <v>4</v>
      </c>
      <c r="I315" s="238"/>
      <c r="J315" s="233"/>
      <c r="K315" s="233"/>
      <c r="L315" s="239"/>
      <c r="M315" s="240"/>
      <c r="N315" s="241"/>
      <c r="O315" s="241"/>
      <c r="P315" s="241"/>
      <c r="Q315" s="241"/>
      <c r="R315" s="241"/>
      <c r="S315" s="241"/>
      <c r="T315" s="242"/>
      <c r="AT315" s="243" t="s">
        <v>135</v>
      </c>
      <c r="AU315" s="243" t="s">
        <v>82</v>
      </c>
      <c r="AV315" s="11" t="s">
        <v>82</v>
      </c>
      <c r="AW315" s="11" t="s">
        <v>36</v>
      </c>
      <c r="AX315" s="11" t="s">
        <v>73</v>
      </c>
      <c r="AY315" s="243" t="s">
        <v>127</v>
      </c>
    </row>
    <row r="316" spans="2:51" s="12" customFormat="1" ht="13.5">
      <c r="B316" s="244"/>
      <c r="C316" s="245"/>
      <c r="D316" s="234" t="s">
        <v>135</v>
      </c>
      <c r="E316" s="246" t="s">
        <v>23</v>
      </c>
      <c r="F316" s="247" t="s">
        <v>137</v>
      </c>
      <c r="G316" s="245"/>
      <c r="H316" s="248">
        <v>4</v>
      </c>
      <c r="I316" s="249"/>
      <c r="J316" s="245"/>
      <c r="K316" s="245"/>
      <c r="L316" s="250"/>
      <c r="M316" s="251"/>
      <c r="N316" s="252"/>
      <c r="O316" s="252"/>
      <c r="P316" s="252"/>
      <c r="Q316" s="252"/>
      <c r="R316" s="252"/>
      <c r="S316" s="252"/>
      <c r="T316" s="253"/>
      <c r="AT316" s="254" t="s">
        <v>135</v>
      </c>
      <c r="AU316" s="254" t="s">
        <v>82</v>
      </c>
      <c r="AV316" s="12" t="s">
        <v>133</v>
      </c>
      <c r="AW316" s="12" t="s">
        <v>36</v>
      </c>
      <c r="AX316" s="12" t="s">
        <v>78</v>
      </c>
      <c r="AY316" s="254" t="s">
        <v>127</v>
      </c>
    </row>
    <row r="317" spans="2:65" s="1" customFormat="1" ht="14.4" customHeight="1">
      <c r="B317" s="45"/>
      <c r="C317" s="266" t="s">
        <v>472</v>
      </c>
      <c r="D317" s="266" t="s">
        <v>267</v>
      </c>
      <c r="E317" s="267" t="s">
        <v>473</v>
      </c>
      <c r="F317" s="268" t="s">
        <v>474</v>
      </c>
      <c r="G317" s="269" t="s">
        <v>333</v>
      </c>
      <c r="H317" s="270">
        <v>4.12</v>
      </c>
      <c r="I317" s="271"/>
      <c r="J317" s="272">
        <f>ROUND(I317*H317,2)</f>
        <v>0</v>
      </c>
      <c r="K317" s="268" t="s">
        <v>140</v>
      </c>
      <c r="L317" s="273"/>
      <c r="M317" s="274" t="s">
        <v>23</v>
      </c>
      <c r="N317" s="275" t="s">
        <v>44</v>
      </c>
      <c r="O317" s="46"/>
      <c r="P317" s="229">
        <f>O317*H317</f>
        <v>0</v>
      </c>
      <c r="Q317" s="229">
        <v>0.00108</v>
      </c>
      <c r="R317" s="229">
        <f>Q317*H317</f>
        <v>0.004449600000000001</v>
      </c>
      <c r="S317" s="229">
        <v>0</v>
      </c>
      <c r="T317" s="230">
        <f>S317*H317</f>
        <v>0</v>
      </c>
      <c r="AR317" s="23" t="s">
        <v>171</v>
      </c>
      <c r="AT317" s="23" t="s">
        <v>267</v>
      </c>
      <c r="AU317" s="23" t="s">
        <v>82</v>
      </c>
      <c r="AY317" s="23" t="s">
        <v>127</v>
      </c>
      <c r="BE317" s="231">
        <f>IF(N317="základní",J317,0)</f>
        <v>0</v>
      </c>
      <c r="BF317" s="231">
        <f>IF(N317="snížená",J317,0)</f>
        <v>0</v>
      </c>
      <c r="BG317" s="231">
        <f>IF(N317="zákl. přenesená",J317,0)</f>
        <v>0</v>
      </c>
      <c r="BH317" s="231">
        <f>IF(N317="sníž. přenesená",J317,0)</f>
        <v>0</v>
      </c>
      <c r="BI317" s="231">
        <f>IF(N317="nulová",J317,0)</f>
        <v>0</v>
      </c>
      <c r="BJ317" s="23" t="s">
        <v>78</v>
      </c>
      <c r="BK317" s="231">
        <f>ROUND(I317*H317,2)</f>
        <v>0</v>
      </c>
      <c r="BL317" s="23" t="s">
        <v>133</v>
      </c>
      <c r="BM317" s="23" t="s">
        <v>475</v>
      </c>
    </row>
    <row r="318" spans="2:51" s="11" customFormat="1" ht="13.5">
      <c r="B318" s="232"/>
      <c r="C318" s="233"/>
      <c r="D318" s="234" t="s">
        <v>135</v>
      </c>
      <c r="E318" s="235" t="s">
        <v>23</v>
      </c>
      <c r="F318" s="236" t="s">
        <v>476</v>
      </c>
      <c r="G318" s="233"/>
      <c r="H318" s="237">
        <v>4.12</v>
      </c>
      <c r="I318" s="238"/>
      <c r="J318" s="233"/>
      <c r="K318" s="233"/>
      <c r="L318" s="239"/>
      <c r="M318" s="240"/>
      <c r="N318" s="241"/>
      <c r="O318" s="241"/>
      <c r="P318" s="241"/>
      <c r="Q318" s="241"/>
      <c r="R318" s="241"/>
      <c r="S318" s="241"/>
      <c r="T318" s="242"/>
      <c r="AT318" s="243" t="s">
        <v>135</v>
      </c>
      <c r="AU318" s="243" t="s">
        <v>82</v>
      </c>
      <c r="AV318" s="11" t="s">
        <v>82</v>
      </c>
      <c r="AW318" s="11" t="s">
        <v>36</v>
      </c>
      <c r="AX318" s="11" t="s">
        <v>73</v>
      </c>
      <c r="AY318" s="243" t="s">
        <v>127</v>
      </c>
    </row>
    <row r="319" spans="2:51" s="12" customFormat="1" ht="13.5">
      <c r="B319" s="244"/>
      <c r="C319" s="245"/>
      <c r="D319" s="234" t="s">
        <v>135</v>
      </c>
      <c r="E319" s="246" t="s">
        <v>23</v>
      </c>
      <c r="F319" s="247" t="s">
        <v>137</v>
      </c>
      <c r="G319" s="245"/>
      <c r="H319" s="248">
        <v>4.12</v>
      </c>
      <c r="I319" s="249"/>
      <c r="J319" s="245"/>
      <c r="K319" s="245"/>
      <c r="L319" s="250"/>
      <c r="M319" s="251"/>
      <c r="N319" s="252"/>
      <c r="O319" s="252"/>
      <c r="P319" s="252"/>
      <c r="Q319" s="252"/>
      <c r="R319" s="252"/>
      <c r="S319" s="252"/>
      <c r="T319" s="253"/>
      <c r="AT319" s="254" t="s">
        <v>135</v>
      </c>
      <c r="AU319" s="254" t="s">
        <v>82</v>
      </c>
      <c r="AV319" s="12" t="s">
        <v>133</v>
      </c>
      <c r="AW319" s="12" t="s">
        <v>36</v>
      </c>
      <c r="AX319" s="12" t="s">
        <v>78</v>
      </c>
      <c r="AY319" s="254" t="s">
        <v>127</v>
      </c>
    </row>
    <row r="320" spans="2:65" s="1" customFormat="1" ht="22.8" customHeight="1">
      <c r="B320" s="45"/>
      <c r="C320" s="220" t="s">
        <v>477</v>
      </c>
      <c r="D320" s="220" t="s">
        <v>129</v>
      </c>
      <c r="E320" s="221" t="s">
        <v>478</v>
      </c>
      <c r="F320" s="222" t="s">
        <v>479</v>
      </c>
      <c r="G320" s="223" t="s">
        <v>333</v>
      </c>
      <c r="H320" s="224">
        <v>2</v>
      </c>
      <c r="I320" s="225"/>
      <c r="J320" s="226">
        <f>ROUND(I320*H320,2)</f>
        <v>0</v>
      </c>
      <c r="K320" s="222" t="s">
        <v>23</v>
      </c>
      <c r="L320" s="71"/>
      <c r="M320" s="227" t="s">
        <v>23</v>
      </c>
      <c r="N320" s="228" t="s">
        <v>44</v>
      </c>
      <c r="O320" s="46"/>
      <c r="P320" s="229">
        <f>O320*H320</f>
        <v>0</v>
      </c>
      <c r="Q320" s="229">
        <v>0.0006</v>
      </c>
      <c r="R320" s="229">
        <f>Q320*H320</f>
        <v>0.0012</v>
      </c>
      <c r="S320" s="229">
        <v>0</v>
      </c>
      <c r="T320" s="230">
        <f>S320*H320</f>
        <v>0</v>
      </c>
      <c r="AR320" s="23" t="s">
        <v>133</v>
      </c>
      <c r="AT320" s="23" t="s">
        <v>129</v>
      </c>
      <c r="AU320" s="23" t="s">
        <v>82</v>
      </c>
      <c r="AY320" s="23" t="s">
        <v>127</v>
      </c>
      <c r="BE320" s="231">
        <f>IF(N320="základní",J320,0)</f>
        <v>0</v>
      </c>
      <c r="BF320" s="231">
        <f>IF(N320="snížená",J320,0)</f>
        <v>0</v>
      </c>
      <c r="BG320" s="231">
        <f>IF(N320="zákl. přenesená",J320,0)</f>
        <v>0</v>
      </c>
      <c r="BH320" s="231">
        <f>IF(N320="sníž. přenesená",J320,0)</f>
        <v>0</v>
      </c>
      <c r="BI320" s="231">
        <f>IF(N320="nulová",J320,0)</f>
        <v>0</v>
      </c>
      <c r="BJ320" s="23" t="s">
        <v>78</v>
      </c>
      <c r="BK320" s="231">
        <f>ROUND(I320*H320,2)</f>
        <v>0</v>
      </c>
      <c r="BL320" s="23" t="s">
        <v>133</v>
      </c>
      <c r="BM320" s="23" t="s">
        <v>480</v>
      </c>
    </row>
    <row r="321" spans="2:51" s="11" customFormat="1" ht="13.5">
      <c r="B321" s="232"/>
      <c r="C321" s="233"/>
      <c r="D321" s="234" t="s">
        <v>135</v>
      </c>
      <c r="E321" s="235" t="s">
        <v>23</v>
      </c>
      <c r="F321" s="236" t="s">
        <v>82</v>
      </c>
      <c r="G321" s="233"/>
      <c r="H321" s="237">
        <v>2</v>
      </c>
      <c r="I321" s="238"/>
      <c r="J321" s="233"/>
      <c r="K321" s="233"/>
      <c r="L321" s="239"/>
      <c r="M321" s="240"/>
      <c r="N321" s="241"/>
      <c r="O321" s="241"/>
      <c r="P321" s="241"/>
      <c r="Q321" s="241"/>
      <c r="R321" s="241"/>
      <c r="S321" s="241"/>
      <c r="T321" s="242"/>
      <c r="AT321" s="243" t="s">
        <v>135</v>
      </c>
      <c r="AU321" s="243" t="s">
        <v>82</v>
      </c>
      <c r="AV321" s="11" t="s">
        <v>82</v>
      </c>
      <c r="AW321" s="11" t="s">
        <v>36</v>
      </c>
      <c r="AX321" s="11" t="s">
        <v>78</v>
      </c>
      <c r="AY321" s="243" t="s">
        <v>127</v>
      </c>
    </row>
    <row r="322" spans="2:65" s="1" customFormat="1" ht="22.8" customHeight="1">
      <c r="B322" s="45"/>
      <c r="C322" s="220" t="s">
        <v>481</v>
      </c>
      <c r="D322" s="220" t="s">
        <v>129</v>
      </c>
      <c r="E322" s="221" t="s">
        <v>482</v>
      </c>
      <c r="F322" s="222" t="s">
        <v>483</v>
      </c>
      <c r="G322" s="223" t="s">
        <v>161</v>
      </c>
      <c r="H322" s="224">
        <v>16.5</v>
      </c>
      <c r="I322" s="225"/>
      <c r="J322" s="226">
        <f>ROUND(I322*H322,2)</f>
        <v>0</v>
      </c>
      <c r="K322" s="222" t="s">
        <v>23</v>
      </c>
      <c r="L322" s="71"/>
      <c r="M322" s="227" t="s">
        <v>23</v>
      </c>
      <c r="N322" s="228" t="s">
        <v>44</v>
      </c>
      <c r="O322" s="46"/>
      <c r="P322" s="229">
        <f>O322*H322</f>
        <v>0</v>
      </c>
      <c r="Q322" s="229">
        <v>0</v>
      </c>
      <c r="R322" s="229">
        <f>Q322*H322</f>
        <v>0</v>
      </c>
      <c r="S322" s="229">
        <v>0</v>
      </c>
      <c r="T322" s="230">
        <f>S322*H322</f>
        <v>0</v>
      </c>
      <c r="AR322" s="23" t="s">
        <v>133</v>
      </c>
      <c r="AT322" s="23" t="s">
        <v>129</v>
      </c>
      <c r="AU322" s="23" t="s">
        <v>82</v>
      </c>
      <c r="AY322" s="23" t="s">
        <v>127</v>
      </c>
      <c r="BE322" s="231">
        <f>IF(N322="základní",J322,0)</f>
        <v>0</v>
      </c>
      <c r="BF322" s="231">
        <f>IF(N322="snížená",J322,0)</f>
        <v>0</v>
      </c>
      <c r="BG322" s="231">
        <f>IF(N322="zákl. přenesená",J322,0)</f>
        <v>0</v>
      </c>
      <c r="BH322" s="231">
        <f>IF(N322="sníž. přenesená",J322,0)</f>
        <v>0</v>
      </c>
      <c r="BI322" s="231">
        <f>IF(N322="nulová",J322,0)</f>
        <v>0</v>
      </c>
      <c r="BJ322" s="23" t="s">
        <v>78</v>
      </c>
      <c r="BK322" s="231">
        <f>ROUND(I322*H322,2)</f>
        <v>0</v>
      </c>
      <c r="BL322" s="23" t="s">
        <v>133</v>
      </c>
      <c r="BM322" s="23" t="s">
        <v>484</v>
      </c>
    </row>
    <row r="323" spans="2:51" s="11" customFormat="1" ht="13.5">
      <c r="B323" s="232"/>
      <c r="C323" s="233"/>
      <c r="D323" s="234" t="s">
        <v>135</v>
      </c>
      <c r="E323" s="235" t="s">
        <v>23</v>
      </c>
      <c r="F323" s="236" t="s">
        <v>485</v>
      </c>
      <c r="G323" s="233"/>
      <c r="H323" s="237">
        <v>16.5</v>
      </c>
      <c r="I323" s="238"/>
      <c r="J323" s="233"/>
      <c r="K323" s="233"/>
      <c r="L323" s="239"/>
      <c r="M323" s="240"/>
      <c r="N323" s="241"/>
      <c r="O323" s="241"/>
      <c r="P323" s="241"/>
      <c r="Q323" s="241"/>
      <c r="R323" s="241"/>
      <c r="S323" s="241"/>
      <c r="T323" s="242"/>
      <c r="AT323" s="243" t="s">
        <v>135</v>
      </c>
      <c r="AU323" s="243" t="s">
        <v>82</v>
      </c>
      <c r="AV323" s="11" t="s">
        <v>82</v>
      </c>
      <c r="AW323" s="11" t="s">
        <v>36</v>
      </c>
      <c r="AX323" s="11" t="s">
        <v>73</v>
      </c>
      <c r="AY323" s="243" t="s">
        <v>127</v>
      </c>
    </row>
    <row r="324" spans="2:51" s="12" customFormat="1" ht="13.5">
      <c r="B324" s="244"/>
      <c r="C324" s="245"/>
      <c r="D324" s="234" t="s">
        <v>135</v>
      </c>
      <c r="E324" s="246" t="s">
        <v>23</v>
      </c>
      <c r="F324" s="247" t="s">
        <v>137</v>
      </c>
      <c r="G324" s="245"/>
      <c r="H324" s="248">
        <v>16.5</v>
      </c>
      <c r="I324" s="249"/>
      <c r="J324" s="245"/>
      <c r="K324" s="245"/>
      <c r="L324" s="250"/>
      <c r="M324" s="251"/>
      <c r="N324" s="252"/>
      <c r="O324" s="252"/>
      <c r="P324" s="252"/>
      <c r="Q324" s="252"/>
      <c r="R324" s="252"/>
      <c r="S324" s="252"/>
      <c r="T324" s="253"/>
      <c r="AT324" s="254" t="s">
        <v>135</v>
      </c>
      <c r="AU324" s="254" t="s">
        <v>82</v>
      </c>
      <c r="AV324" s="12" t="s">
        <v>133</v>
      </c>
      <c r="AW324" s="12" t="s">
        <v>36</v>
      </c>
      <c r="AX324" s="12" t="s">
        <v>78</v>
      </c>
      <c r="AY324" s="254" t="s">
        <v>127</v>
      </c>
    </row>
    <row r="325" spans="2:65" s="1" customFormat="1" ht="34.2" customHeight="1">
      <c r="B325" s="45"/>
      <c r="C325" s="220" t="s">
        <v>486</v>
      </c>
      <c r="D325" s="220" t="s">
        <v>129</v>
      </c>
      <c r="E325" s="221" t="s">
        <v>487</v>
      </c>
      <c r="F325" s="222" t="s">
        <v>488</v>
      </c>
      <c r="G325" s="223" t="s">
        <v>333</v>
      </c>
      <c r="H325" s="224">
        <v>1</v>
      </c>
      <c r="I325" s="225"/>
      <c r="J325" s="226">
        <f>ROUND(I325*H325,2)</f>
        <v>0</v>
      </c>
      <c r="K325" s="222" t="s">
        <v>140</v>
      </c>
      <c r="L325" s="71"/>
      <c r="M325" s="227" t="s">
        <v>23</v>
      </c>
      <c r="N325" s="228" t="s">
        <v>44</v>
      </c>
      <c r="O325" s="46"/>
      <c r="P325" s="229">
        <f>O325*H325</f>
        <v>0</v>
      </c>
      <c r="Q325" s="229">
        <v>0.03361</v>
      </c>
      <c r="R325" s="229">
        <f>Q325*H325</f>
        <v>0.03361</v>
      </c>
      <c r="S325" s="229">
        <v>0</v>
      </c>
      <c r="T325" s="230">
        <f>S325*H325</f>
        <v>0</v>
      </c>
      <c r="AR325" s="23" t="s">
        <v>133</v>
      </c>
      <c r="AT325" s="23" t="s">
        <v>129</v>
      </c>
      <c r="AU325" s="23" t="s">
        <v>82</v>
      </c>
      <c r="AY325" s="23" t="s">
        <v>127</v>
      </c>
      <c r="BE325" s="231">
        <f>IF(N325="základní",J325,0)</f>
        <v>0</v>
      </c>
      <c r="BF325" s="231">
        <f>IF(N325="snížená",J325,0)</f>
        <v>0</v>
      </c>
      <c r="BG325" s="231">
        <f>IF(N325="zákl. přenesená",J325,0)</f>
        <v>0</v>
      </c>
      <c r="BH325" s="231">
        <f>IF(N325="sníž. přenesená",J325,0)</f>
        <v>0</v>
      </c>
      <c r="BI325" s="231">
        <f>IF(N325="nulová",J325,0)</f>
        <v>0</v>
      </c>
      <c r="BJ325" s="23" t="s">
        <v>78</v>
      </c>
      <c r="BK325" s="231">
        <f>ROUND(I325*H325,2)</f>
        <v>0</v>
      </c>
      <c r="BL325" s="23" t="s">
        <v>133</v>
      </c>
      <c r="BM325" s="23" t="s">
        <v>489</v>
      </c>
    </row>
    <row r="326" spans="2:51" s="11" customFormat="1" ht="13.5">
      <c r="B326" s="232"/>
      <c r="C326" s="233"/>
      <c r="D326" s="234" t="s">
        <v>135</v>
      </c>
      <c r="E326" s="235" t="s">
        <v>23</v>
      </c>
      <c r="F326" s="236" t="s">
        <v>78</v>
      </c>
      <c r="G326" s="233"/>
      <c r="H326" s="237">
        <v>1</v>
      </c>
      <c r="I326" s="238"/>
      <c r="J326" s="233"/>
      <c r="K326" s="233"/>
      <c r="L326" s="239"/>
      <c r="M326" s="240"/>
      <c r="N326" s="241"/>
      <c r="O326" s="241"/>
      <c r="P326" s="241"/>
      <c r="Q326" s="241"/>
      <c r="R326" s="241"/>
      <c r="S326" s="241"/>
      <c r="T326" s="242"/>
      <c r="AT326" s="243" t="s">
        <v>135</v>
      </c>
      <c r="AU326" s="243" t="s">
        <v>82</v>
      </c>
      <c r="AV326" s="11" t="s">
        <v>82</v>
      </c>
      <c r="AW326" s="11" t="s">
        <v>36</v>
      </c>
      <c r="AX326" s="11" t="s">
        <v>78</v>
      </c>
      <c r="AY326" s="243" t="s">
        <v>127</v>
      </c>
    </row>
    <row r="327" spans="2:65" s="1" customFormat="1" ht="34.2" customHeight="1">
      <c r="B327" s="45"/>
      <c r="C327" s="220" t="s">
        <v>490</v>
      </c>
      <c r="D327" s="220" t="s">
        <v>129</v>
      </c>
      <c r="E327" s="221" t="s">
        <v>491</v>
      </c>
      <c r="F327" s="222" t="s">
        <v>492</v>
      </c>
      <c r="G327" s="223" t="s">
        <v>333</v>
      </c>
      <c r="H327" s="224">
        <v>1</v>
      </c>
      <c r="I327" s="225"/>
      <c r="J327" s="226">
        <f>ROUND(I327*H327,2)</f>
        <v>0</v>
      </c>
      <c r="K327" s="222" t="s">
        <v>23</v>
      </c>
      <c r="L327" s="71"/>
      <c r="M327" s="227" t="s">
        <v>23</v>
      </c>
      <c r="N327" s="228" t="s">
        <v>44</v>
      </c>
      <c r="O327" s="46"/>
      <c r="P327" s="229">
        <f>O327*H327</f>
        <v>0</v>
      </c>
      <c r="Q327" s="229">
        <v>0.03819</v>
      </c>
      <c r="R327" s="229">
        <f>Q327*H327</f>
        <v>0.03819</v>
      </c>
      <c r="S327" s="229">
        <v>0</v>
      </c>
      <c r="T327" s="230">
        <f>S327*H327</f>
        <v>0</v>
      </c>
      <c r="AR327" s="23" t="s">
        <v>133</v>
      </c>
      <c r="AT327" s="23" t="s">
        <v>129</v>
      </c>
      <c r="AU327" s="23" t="s">
        <v>82</v>
      </c>
      <c r="AY327" s="23" t="s">
        <v>127</v>
      </c>
      <c r="BE327" s="231">
        <f>IF(N327="základní",J327,0)</f>
        <v>0</v>
      </c>
      <c r="BF327" s="231">
        <f>IF(N327="snížená",J327,0)</f>
        <v>0</v>
      </c>
      <c r="BG327" s="231">
        <f>IF(N327="zákl. přenesená",J327,0)</f>
        <v>0</v>
      </c>
      <c r="BH327" s="231">
        <f>IF(N327="sníž. přenesená",J327,0)</f>
        <v>0</v>
      </c>
      <c r="BI327" s="231">
        <f>IF(N327="nulová",J327,0)</f>
        <v>0</v>
      </c>
      <c r="BJ327" s="23" t="s">
        <v>78</v>
      </c>
      <c r="BK327" s="231">
        <f>ROUND(I327*H327,2)</f>
        <v>0</v>
      </c>
      <c r="BL327" s="23" t="s">
        <v>133</v>
      </c>
      <c r="BM327" s="23" t="s">
        <v>493</v>
      </c>
    </row>
    <row r="328" spans="2:51" s="11" customFormat="1" ht="13.5">
      <c r="B328" s="232"/>
      <c r="C328" s="233"/>
      <c r="D328" s="234" t="s">
        <v>135</v>
      </c>
      <c r="E328" s="235" t="s">
        <v>23</v>
      </c>
      <c r="F328" s="236" t="s">
        <v>78</v>
      </c>
      <c r="G328" s="233"/>
      <c r="H328" s="237">
        <v>1</v>
      </c>
      <c r="I328" s="238"/>
      <c r="J328" s="233"/>
      <c r="K328" s="233"/>
      <c r="L328" s="239"/>
      <c r="M328" s="240"/>
      <c r="N328" s="241"/>
      <c r="O328" s="241"/>
      <c r="P328" s="241"/>
      <c r="Q328" s="241"/>
      <c r="R328" s="241"/>
      <c r="S328" s="241"/>
      <c r="T328" s="242"/>
      <c r="AT328" s="243" t="s">
        <v>135</v>
      </c>
      <c r="AU328" s="243" t="s">
        <v>82</v>
      </c>
      <c r="AV328" s="11" t="s">
        <v>82</v>
      </c>
      <c r="AW328" s="11" t="s">
        <v>36</v>
      </c>
      <c r="AX328" s="11" t="s">
        <v>78</v>
      </c>
      <c r="AY328" s="243" t="s">
        <v>127</v>
      </c>
    </row>
    <row r="329" spans="2:65" s="1" customFormat="1" ht="22.8" customHeight="1">
      <c r="B329" s="45"/>
      <c r="C329" s="220" t="s">
        <v>494</v>
      </c>
      <c r="D329" s="220" t="s">
        <v>129</v>
      </c>
      <c r="E329" s="221" t="s">
        <v>495</v>
      </c>
      <c r="F329" s="222" t="s">
        <v>496</v>
      </c>
      <c r="G329" s="223" t="s">
        <v>333</v>
      </c>
      <c r="H329" s="224">
        <v>2</v>
      </c>
      <c r="I329" s="225"/>
      <c r="J329" s="226">
        <f>ROUND(I329*H329,2)</f>
        <v>0</v>
      </c>
      <c r="K329" s="222" t="s">
        <v>140</v>
      </c>
      <c r="L329" s="71"/>
      <c r="M329" s="227" t="s">
        <v>23</v>
      </c>
      <c r="N329" s="228" t="s">
        <v>44</v>
      </c>
      <c r="O329" s="46"/>
      <c r="P329" s="229">
        <f>O329*H329</f>
        <v>0</v>
      </c>
      <c r="Q329" s="229">
        <v>0.3409</v>
      </c>
      <c r="R329" s="229">
        <f>Q329*H329</f>
        <v>0.6818</v>
      </c>
      <c r="S329" s="229">
        <v>0</v>
      </c>
      <c r="T329" s="230">
        <f>S329*H329</f>
        <v>0</v>
      </c>
      <c r="AR329" s="23" t="s">
        <v>133</v>
      </c>
      <c r="AT329" s="23" t="s">
        <v>129</v>
      </c>
      <c r="AU329" s="23" t="s">
        <v>82</v>
      </c>
      <c r="AY329" s="23" t="s">
        <v>127</v>
      </c>
      <c r="BE329" s="231">
        <f>IF(N329="základní",J329,0)</f>
        <v>0</v>
      </c>
      <c r="BF329" s="231">
        <f>IF(N329="snížená",J329,0)</f>
        <v>0</v>
      </c>
      <c r="BG329" s="231">
        <f>IF(N329="zákl. přenesená",J329,0)</f>
        <v>0</v>
      </c>
      <c r="BH329" s="231">
        <f>IF(N329="sníž. přenesená",J329,0)</f>
        <v>0</v>
      </c>
      <c r="BI329" s="231">
        <f>IF(N329="nulová",J329,0)</f>
        <v>0</v>
      </c>
      <c r="BJ329" s="23" t="s">
        <v>78</v>
      </c>
      <c r="BK329" s="231">
        <f>ROUND(I329*H329,2)</f>
        <v>0</v>
      </c>
      <c r="BL329" s="23" t="s">
        <v>133</v>
      </c>
      <c r="BM329" s="23" t="s">
        <v>497</v>
      </c>
    </row>
    <row r="330" spans="2:51" s="11" customFormat="1" ht="13.5">
      <c r="B330" s="232"/>
      <c r="C330" s="233"/>
      <c r="D330" s="234" t="s">
        <v>135</v>
      </c>
      <c r="E330" s="235" t="s">
        <v>23</v>
      </c>
      <c r="F330" s="236" t="s">
        <v>498</v>
      </c>
      <c r="G330" s="233"/>
      <c r="H330" s="237">
        <v>2</v>
      </c>
      <c r="I330" s="238"/>
      <c r="J330" s="233"/>
      <c r="K330" s="233"/>
      <c r="L330" s="239"/>
      <c r="M330" s="240"/>
      <c r="N330" s="241"/>
      <c r="O330" s="241"/>
      <c r="P330" s="241"/>
      <c r="Q330" s="241"/>
      <c r="R330" s="241"/>
      <c r="S330" s="241"/>
      <c r="T330" s="242"/>
      <c r="AT330" s="243" t="s">
        <v>135</v>
      </c>
      <c r="AU330" s="243" t="s">
        <v>82</v>
      </c>
      <c r="AV330" s="11" t="s">
        <v>82</v>
      </c>
      <c r="AW330" s="11" t="s">
        <v>36</v>
      </c>
      <c r="AX330" s="11" t="s">
        <v>78</v>
      </c>
      <c r="AY330" s="243" t="s">
        <v>127</v>
      </c>
    </row>
    <row r="331" spans="2:65" s="1" customFormat="1" ht="14.4" customHeight="1">
      <c r="B331" s="45"/>
      <c r="C331" s="266" t="s">
        <v>499</v>
      </c>
      <c r="D331" s="266" t="s">
        <v>267</v>
      </c>
      <c r="E331" s="267" t="s">
        <v>500</v>
      </c>
      <c r="F331" s="268" t="s">
        <v>501</v>
      </c>
      <c r="G331" s="269" t="s">
        <v>333</v>
      </c>
      <c r="H331" s="270">
        <v>2.02</v>
      </c>
      <c r="I331" s="271"/>
      <c r="J331" s="272">
        <f>ROUND(I331*H331,2)</f>
        <v>0</v>
      </c>
      <c r="K331" s="268" t="s">
        <v>140</v>
      </c>
      <c r="L331" s="273"/>
      <c r="M331" s="274" t="s">
        <v>23</v>
      </c>
      <c r="N331" s="275" t="s">
        <v>44</v>
      </c>
      <c r="O331" s="46"/>
      <c r="P331" s="229">
        <f>O331*H331</f>
        <v>0</v>
      </c>
      <c r="Q331" s="229">
        <v>0.058</v>
      </c>
      <c r="R331" s="229">
        <f>Q331*H331</f>
        <v>0.11716</v>
      </c>
      <c r="S331" s="229">
        <v>0</v>
      </c>
      <c r="T331" s="230">
        <f>S331*H331</f>
        <v>0</v>
      </c>
      <c r="AR331" s="23" t="s">
        <v>171</v>
      </c>
      <c r="AT331" s="23" t="s">
        <v>267</v>
      </c>
      <c r="AU331" s="23" t="s">
        <v>82</v>
      </c>
      <c r="AY331" s="23" t="s">
        <v>127</v>
      </c>
      <c r="BE331" s="231">
        <f>IF(N331="základní",J331,0)</f>
        <v>0</v>
      </c>
      <c r="BF331" s="231">
        <f>IF(N331="snížená",J331,0)</f>
        <v>0</v>
      </c>
      <c r="BG331" s="231">
        <f>IF(N331="zákl. přenesená",J331,0)</f>
        <v>0</v>
      </c>
      <c r="BH331" s="231">
        <f>IF(N331="sníž. přenesená",J331,0)</f>
        <v>0</v>
      </c>
      <c r="BI331" s="231">
        <f>IF(N331="nulová",J331,0)</f>
        <v>0</v>
      </c>
      <c r="BJ331" s="23" t="s">
        <v>78</v>
      </c>
      <c r="BK331" s="231">
        <f>ROUND(I331*H331,2)</f>
        <v>0</v>
      </c>
      <c r="BL331" s="23" t="s">
        <v>133</v>
      </c>
      <c r="BM331" s="23" t="s">
        <v>502</v>
      </c>
    </row>
    <row r="332" spans="2:51" s="11" customFormat="1" ht="13.5">
      <c r="B332" s="232"/>
      <c r="C332" s="233"/>
      <c r="D332" s="234" t="s">
        <v>135</v>
      </c>
      <c r="E332" s="235" t="s">
        <v>23</v>
      </c>
      <c r="F332" s="236" t="s">
        <v>339</v>
      </c>
      <c r="G332" s="233"/>
      <c r="H332" s="237">
        <v>2.02</v>
      </c>
      <c r="I332" s="238"/>
      <c r="J332" s="233"/>
      <c r="K332" s="233"/>
      <c r="L332" s="239"/>
      <c r="M332" s="240"/>
      <c r="N332" s="241"/>
      <c r="O332" s="241"/>
      <c r="P332" s="241"/>
      <c r="Q332" s="241"/>
      <c r="R332" s="241"/>
      <c r="S332" s="241"/>
      <c r="T332" s="242"/>
      <c r="AT332" s="243" t="s">
        <v>135</v>
      </c>
      <c r="AU332" s="243" t="s">
        <v>82</v>
      </c>
      <c r="AV332" s="11" t="s">
        <v>82</v>
      </c>
      <c r="AW332" s="11" t="s">
        <v>36</v>
      </c>
      <c r="AX332" s="11" t="s">
        <v>78</v>
      </c>
      <c r="AY332" s="243" t="s">
        <v>127</v>
      </c>
    </row>
    <row r="333" spans="2:65" s="1" customFormat="1" ht="14.4" customHeight="1">
      <c r="B333" s="45"/>
      <c r="C333" s="266" t="s">
        <v>503</v>
      </c>
      <c r="D333" s="266" t="s">
        <v>267</v>
      </c>
      <c r="E333" s="267" t="s">
        <v>504</v>
      </c>
      <c r="F333" s="268" t="s">
        <v>505</v>
      </c>
      <c r="G333" s="269" t="s">
        <v>333</v>
      </c>
      <c r="H333" s="270">
        <v>1.01</v>
      </c>
      <c r="I333" s="271"/>
      <c r="J333" s="272">
        <f>ROUND(I333*H333,2)</f>
        <v>0</v>
      </c>
      <c r="K333" s="268" t="s">
        <v>140</v>
      </c>
      <c r="L333" s="273"/>
      <c r="M333" s="274" t="s">
        <v>23</v>
      </c>
      <c r="N333" s="275" t="s">
        <v>44</v>
      </c>
      <c r="O333" s="46"/>
      <c r="P333" s="229">
        <f>O333*H333</f>
        <v>0</v>
      </c>
      <c r="Q333" s="229">
        <v>0.04</v>
      </c>
      <c r="R333" s="229">
        <f>Q333*H333</f>
        <v>0.0404</v>
      </c>
      <c r="S333" s="229">
        <v>0</v>
      </c>
      <c r="T333" s="230">
        <f>S333*H333</f>
        <v>0</v>
      </c>
      <c r="AR333" s="23" t="s">
        <v>171</v>
      </c>
      <c r="AT333" s="23" t="s">
        <v>267</v>
      </c>
      <c r="AU333" s="23" t="s">
        <v>82</v>
      </c>
      <c r="AY333" s="23" t="s">
        <v>127</v>
      </c>
      <c r="BE333" s="231">
        <f>IF(N333="základní",J333,0)</f>
        <v>0</v>
      </c>
      <c r="BF333" s="231">
        <f>IF(N333="snížená",J333,0)</f>
        <v>0</v>
      </c>
      <c r="BG333" s="231">
        <f>IF(N333="zákl. přenesená",J333,0)</f>
        <v>0</v>
      </c>
      <c r="BH333" s="231">
        <f>IF(N333="sníž. přenesená",J333,0)</f>
        <v>0</v>
      </c>
      <c r="BI333" s="231">
        <f>IF(N333="nulová",J333,0)</f>
        <v>0</v>
      </c>
      <c r="BJ333" s="23" t="s">
        <v>78</v>
      </c>
      <c r="BK333" s="231">
        <f>ROUND(I333*H333,2)</f>
        <v>0</v>
      </c>
      <c r="BL333" s="23" t="s">
        <v>133</v>
      </c>
      <c r="BM333" s="23" t="s">
        <v>506</v>
      </c>
    </row>
    <row r="334" spans="2:51" s="11" customFormat="1" ht="13.5">
      <c r="B334" s="232"/>
      <c r="C334" s="233"/>
      <c r="D334" s="234" t="s">
        <v>135</v>
      </c>
      <c r="E334" s="235" t="s">
        <v>23</v>
      </c>
      <c r="F334" s="236" t="s">
        <v>507</v>
      </c>
      <c r="G334" s="233"/>
      <c r="H334" s="237">
        <v>1.01</v>
      </c>
      <c r="I334" s="238"/>
      <c r="J334" s="233"/>
      <c r="K334" s="233"/>
      <c r="L334" s="239"/>
      <c r="M334" s="240"/>
      <c r="N334" s="241"/>
      <c r="O334" s="241"/>
      <c r="P334" s="241"/>
      <c r="Q334" s="241"/>
      <c r="R334" s="241"/>
      <c r="S334" s="241"/>
      <c r="T334" s="242"/>
      <c r="AT334" s="243" t="s">
        <v>135</v>
      </c>
      <c r="AU334" s="243" t="s">
        <v>82</v>
      </c>
      <c r="AV334" s="11" t="s">
        <v>82</v>
      </c>
      <c r="AW334" s="11" t="s">
        <v>36</v>
      </c>
      <c r="AX334" s="11" t="s">
        <v>78</v>
      </c>
      <c r="AY334" s="243" t="s">
        <v>127</v>
      </c>
    </row>
    <row r="335" spans="2:65" s="1" customFormat="1" ht="14.4" customHeight="1">
      <c r="B335" s="45"/>
      <c r="C335" s="266" t="s">
        <v>508</v>
      </c>
      <c r="D335" s="266" t="s">
        <v>267</v>
      </c>
      <c r="E335" s="267" t="s">
        <v>509</v>
      </c>
      <c r="F335" s="268" t="s">
        <v>510</v>
      </c>
      <c r="G335" s="269" t="s">
        <v>333</v>
      </c>
      <c r="H335" s="270">
        <v>2.02</v>
      </c>
      <c r="I335" s="271"/>
      <c r="J335" s="272">
        <f>ROUND(I335*H335,2)</f>
        <v>0</v>
      </c>
      <c r="K335" s="268" t="s">
        <v>140</v>
      </c>
      <c r="L335" s="273"/>
      <c r="M335" s="274" t="s">
        <v>23</v>
      </c>
      <c r="N335" s="275" t="s">
        <v>44</v>
      </c>
      <c r="O335" s="46"/>
      <c r="P335" s="229">
        <f>O335*H335</f>
        <v>0</v>
      </c>
      <c r="Q335" s="229">
        <v>0.072</v>
      </c>
      <c r="R335" s="229">
        <f>Q335*H335</f>
        <v>0.14543999999999999</v>
      </c>
      <c r="S335" s="229">
        <v>0</v>
      </c>
      <c r="T335" s="230">
        <f>S335*H335</f>
        <v>0</v>
      </c>
      <c r="AR335" s="23" t="s">
        <v>171</v>
      </c>
      <c r="AT335" s="23" t="s">
        <v>267</v>
      </c>
      <c r="AU335" s="23" t="s">
        <v>82</v>
      </c>
      <c r="AY335" s="23" t="s">
        <v>127</v>
      </c>
      <c r="BE335" s="231">
        <f>IF(N335="základní",J335,0)</f>
        <v>0</v>
      </c>
      <c r="BF335" s="231">
        <f>IF(N335="snížená",J335,0)</f>
        <v>0</v>
      </c>
      <c r="BG335" s="231">
        <f>IF(N335="zákl. přenesená",J335,0)</f>
        <v>0</v>
      </c>
      <c r="BH335" s="231">
        <f>IF(N335="sníž. přenesená",J335,0)</f>
        <v>0</v>
      </c>
      <c r="BI335" s="231">
        <f>IF(N335="nulová",J335,0)</f>
        <v>0</v>
      </c>
      <c r="BJ335" s="23" t="s">
        <v>78</v>
      </c>
      <c r="BK335" s="231">
        <f>ROUND(I335*H335,2)</f>
        <v>0</v>
      </c>
      <c r="BL335" s="23" t="s">
        <v>133</v>
      </c>
      <c r="BM335" s="23" t="s">
        <v>511</v>
      </c>
    </row>
    <row r="336" spans="2:51" s="11" customFormat="1" ht="13.5">
      <c r="B336" s="232"/>
      <c r="C336" s="233"/>
      <c r="D336" s="234" t="s">
        <v>135</v>
      </c>
      <c r="E336" s="235" t="s">
        <v>23</v>
      </c>
      <c r="F336" s="236" t="s">
        <v>339</v>
      </c>
      <c r="G336" s="233"/>
      <c r="H336" s="237">
        <v>2.02</v>
      </c>
      <c r="I336" s="238"/>
      <c r="J336" s="233"/>
      <c r="K336" s="233"/>
      <c r="L336" s="239"/>
      <c r="M336" s="240"/>
      <c r="N336" s="241"/>
      <c r="O336" s="241"/>
      <c r="P336" s="241"/>
      <c r="Q336" s="241"/>
      <c r="R336" s="241"/>
      <c r="S336" s="241"/>
      <c r="T336" s="242"/>
      <c r="AT336" s="243" t="s">
        <v>135</v>
      </c>
      <c r="AU336" s="243" t="s">
        <v>82</v>
      </c>
      <c r="AV336" s="11" t="s">
        <v>82</v>
      </c>
      <c r="AW336" s="11" t="s">
        <v>36</v>
      </c>
      <c r="AX336" s="11" t="s">
        <v>78</v>
      </c>
      <c r="AY336" s="243" t="s">
        <v>127</v>
      </c>
    </row>
    <row r="337" spans="2:65" s="1" customFormat="1" ht="22.8" customHeight="1">
      <c r="B337" s="45"/>
      <c r="C337" s="266" t="s">
        <v>512</v>
      </c>
      <c r="D337" s="266" t="s">
        <v>267</v>
      </c>
      <c r="E337" s="267" t="s">
        <v>513</v>
      </c>
      <c r="F337" s="268" t="s">
        <v>514</v>
      </c>
      <c r="G337" s="269" t="s">
        <v>333</v>
      </c>
      <c r="H337" s="270">
        <v>1.01</v>
      </c>
      <c r="I337" s="271"/>
      <c r="J337" s="272">
        <f>ROUND(I337*H337,2)</f>
        <v>0</v>
      </c>
      <c r="K337" s="268" t="s">
        <v>140</v>
      </c>
      <c r="L337" s="273"/>
      <c r="M337" s="274" t="s">
        <v>23</v>
      </c>
      <c r="N337" s="275" t="s">
        <v>44</v>
      </c>
      <c r="O337" s="46"/>
      <c r="P337" s="229">
        <f>O337*H337</f>
        <v>0</v>
      </c>
      <c r="Q337" s="229">
        <v>0.08</v>
      </c>
      <c r="R337" s="229">
        <f>Q337*H337</f>
        <v>0.0808</v>
      </c>
      <c r="S337" s="229">
        <v>0</v>
      </c>
      <c r="T337" s="230">
        <f>S337*H337</f>
        <v>0</v>
      </c>
      <c r="AR337" s="23" t="s">
        <v>171</v>
      </c>
      <c r="AT337" s="23" t="s">
        <v>267</v>
      </c>
      <c r="AU337" s="23" t="s">
        <v>82</v>
      </c>
      <c r="AY337" s="23" t="s">
        <v>127</v>
      </c>
      <c r="BE337" s="231">
        <f>IF(N337="základní",J337,0)</f>
        <v>0</v>
      </c>
      <c r="BF337" s="231">
        <f>IF(N337="snížená",J337,0)</f>
        <v>0</v>
      </c>
      <c r="BG337" s="231">
        <f>IF(N337="zákl. přenesená",J337,0)</f>
        <v>0</v>
      </c>
      <c r="BH337" s="231">
        <f>IF(N337="sníž. přenesená",J337,0)</f>
        <v>0</v>
      </c>
      <c r="BI337" s="231">
        <f>IF(N337="nulová",J337,0)</f>
        <v>0</v>
      </c>
      <c r="BJ337" s="23" t="s">
        <v>78</v>
      </c>
      <c r="BK337" s="231">
        <f>ROUND(I337*H337,2)</f>
        <v>0</v>
      </c>
      <c r="BL337" s="23" t="s">
        <v>133</v>
      </c>
      <c r="BM337" s="23" t="s">
        <v>515</v>
      </c>
    </row>
    <row r="338" spans="2:51" s="11" customFormat="1" ht="13.5">
      <c r="B338" s="232"/>
      <c r="C338" s="233"/>
      <c r="D338" s="234" t="s">
        <v>135</v>
      </c>
      <c r="E338" s="235" t="s">
        <v>23</v>
      </c>
      <c r="F338" s="236" t="s">
        <v>507</v>
      </c>
      <c r="G338" s="233"/>
      <c r="H338" s="237">
        <v>1.01</v>
      </c>
      <c r="I338" s="238"/>
      <c r="J338" s="233"/>
      <c r="K338" s="233"/>
      <c r="L338" s="239"/>
      <c r="M338" s="240"/>
      <c r="N338" s="241"/>
      <c r="O338" s="241"/>
      <c r="P338" s="241"/>
      <c r="Q338" s="241"/>
      <c r="R338" s="241"/>
      <c r="S338" s="241"/>
      <c r="T338" s="242"/>
      <c r="AT338" s="243" t="s">
        <v>135</v>
      </c>
      <c r="AU338" s="243" t="s">
        <v>82</v>
      </c>
      <c r="AV338" s="11" t="s">
        <v>82</v>
      </c>
      <c r="AW338" s="11" t="s">
        <v>36</v>
      </c>
      <c r="AX338" s="11" t="s">
        <v>78</v>
      </c>
      <c r="AY338" s="243" t="s">
        <v>127</v>
      </c>
    </row>
    <row r="339" spans="2:65" s="1" customFormat="1" ht="22.8" customHeight="1">
      <c r="B339" s="45"/>
      <c r="C339" s="266" t="s">
        <v>516</v>
      </c>
      <c r="D339" s="266" t="s">
        <v>267</v>
      </c>
      <c r="E339" s="267" t="s">
        <v>517</v>
      </c>
      <c r="F339" s="268" t="s">
        <v>518</v>
      </c>
      <c r="G339" s="269" t="s">
        <v>333</v>
      </c>
      <c r="H339" s="270">
        <v>2.02</v>
      </c>
      <c r="I339" s="271"/>
      <c r="J339" s="272">
        <f>ROUND(I339*H339,2)</f>
        <v>0</v>
      </c>
      <c r="K339" s="268" t="s">
        <v>23</v>
      </c>
      <c r="L339" s="273"/>
      <c r="M339" s="274" t="s">
        <v>23</v>
      </c>
      <c r="N339" s="275" t="s">
        <v>44</v>
      </c>
      <c r="O339" s="46"/>
      <c r="P339" s="229">
        <f>O339*H339</f>
        <v>0</v>
      </c>
      <c r="Q339" s="229">
        <v>0.08</v>
      </c>
      <c r="R339" s="229">
        <f>Q339*H339</f>
        <v>0.1616</v>
      </c>
      <c r="S339" s="229">
        <v>0</v>
      </c>
      <c r="T339" s="230">
        <f>S339*H339</f>
        <v>0</v>
      </c>
      <c r="AR339" s="23" t="s">
        <v>171</v>
      </c>
      <c r="AT339" s="23" t="s">
        <v>267</v>
      </c>
      <c r="AU339" s="23" t="s">
        <v>82</v>
      </c>
      <c r="AY339" s="23" t="s">
        <v>127</v>
      </c>
      <c r="BE339" s="231">
        <f>IF(N339="základní",J339,0)</f>
        <v>0</v>
      </c>
      <c r="BF339" s="231">
        <f>IF(N339="snížená",J339,0)</f>
        <v>0</v>
      </c>
      <c r="BG339" s="231">
        <f>IF(N339="zákl. přenesená",J339,0)</f>
        <v>0</v>
      </c>
      <c r="BH339" s="231">
        <f>IF(N339="sníž. přenesená",J339,0)</f>
        <v>0</v>
      </c>
      <c r="BI339" s="231">
        <f>IF(N339="nulová",J339,0)</f>
        <v>0</v>
      </c>
      <c r="BJ339" s="23" t="s">
        <v>78</v>
      </c>
      <c r="BK339" s="231">
        <f>ROUND(I339*H339,2)</f>
        <v>0</v>
      </c>
      <c r="BL339" s="23" t="s">
        <v>133</v>
      </c>
      <c r="BM339" s="23" t="s">
        <v>519</v>
      </c>
    </row>
    <row r="340" spans="2:51" s="11" customFormat="1" ht="13.5">
      <c r="B340" s="232"/>
      <c r="C340" s="233"/>
      <c r="D340" s="234" t="s">
        <v>135</v>
      </c>
      <c r="E340" s="235" t="s">
        <v>23</v>
      </c>
      <c r="F340" s="236" t="s">
        <v>339</v>
      </c>
      <c r="G340" s="233"/>
      <c r="H340" s="237">
        <v>2.02</v>
      </c>
      <c r="I340" s="238"/>
      <c r="J340" s="233"/>
      <c r="K340" s="233"/>
      <c r="L340" s="239"/>
      <c r="M340" s="240"/>
      <c r="N340" s="241"/>
      <c r="O340" s="241"/>
      <c r="P340" s="241"/>
      <c r="Q340" s="241"/>
      <c r="R340" s="241"/>
      <c r="S340" s="241"/>
      <c r="T340" s="242"/>
      <c r="AT340" s="243" t="s">
        <v>135</v>
      </c>
      <c r="AU340" s="243" t="s">
        <v>82</v>
      </c>
      <c r="AV340" s="11" t="s">
        <v>82</v>
      </c>
      <c r="AW340" s="11" t="s">
        <v>36</v>
      </c>
      <c r="AX340" s="11" t="s">
        <v>78</v>
      </c>
      <c r="AY340" s="243" t="s">
        <v>127</v>
      </c>
    </row>
    <row r="341" spans="2:65" s="1" customFormat="1" ht="22.8" customHeight="1">
      <c r="B341" s="45"/>
      <c r="C341" s="220" t="s">
        <v>520</v>
      </c>
      <c r="D341" s="220" t="s">
        <v>129</v>
      </c>
      <c r="E341" s="221" t="s">
        <v>521</v>
      </c>
      <c r="F341" s="222" t="s">
        <v>522</v>
      </c>
      <c r="G341" s="223" t="s">
        <v>333</v>
      </c>
      <c r="H341" s="224">
        <v>2</v>
      </c>
      <c r="I341" s="225"/>
      <c r="J341" s="226">
        <f>ROUND(I341*H341,2)</f>
        <v>0</v>
      </c>
      <c r="K341" s="222" t="s">
        <v>140</v>
      </c>
      <c r="L341" s="71"/>
      <c r="M341" s="227" t="s">
        <v>23</v>
      </c>
      <c r="N341" s="228" t="s">
        <v>44</v>
      </c>
      <c r="O341" s="46"/>
      <c r="P341" s="229">
        <f>O341*H341</f>
        <v>0</v>
      </c>
      <c r="Q341" s="229">
        <v>0.21734</v>
      </c>
      <c r="R341" s="229">
        <f>Q341*H341</f>
        <v>0.43468</v>
      </c>
      <c r="S341" s="229">
        <v>0</v>
      </c>
      <c r="T341" s="230">
        <f>S341*H341</f>
        <v>0</v>
      </c>
      <c r="AR341" s="23" t="s">
        <v>133</v>
      </c>
      <c r="AT341" s="23" t="s">
        <v>129</v>
      </c>
      <c r="AU341" s="23" t="s">
        <v>82</v>
      </c>
      <c r="AY341" s="23" t="s">
        <v>127</v>
      </c>
      <c r="BE341" s="231">
        <f>IF(N341="základní",J341,0)</f>
        <v>0</v>
      </c>
      <c r="BF341" s="231">
        <f>IF(N341="snížená",J341,0)</f>
        <v>0</v>
      </c>
      <c r="BG341" s="231">
        <f>IF(N341="zákl. přenesená",J341,0)</f>
        <v>0</v>
      </c>
      <c r="BH341" s="231">
        <f>IF(N341="sníž. přenesená",J341,0)</f>
        <v>0</v>
      </c>
      <c r="BI341" s="231">
        <f>IF(N341="nulová",J341,0)</f>
        <v>0</v>
      </c>
      <c r="BJ341" s="23" t="s">
        <v>78</v>
      </c>
      <c r="BK341" s="231">
        <f>ROUND(I341*H341,2)</f>
        <v>0</v>
      </c>
      <c r="BL341" s="23" t="s">
        <v>133</v>
      </c>
      <c r="BM341" s="23" t="s">
        <v>523</v>
      </c>
    </row>
    <row r="342" spans="2:51" s="11" customFormat="1" ht="13.5">
      <c r="B342" s="232"/>
      <c r="C342" s="233"/>
      <c r="D342" s="234" t="s">
        <v>135</v>
      </c>
      <c r="E342" s="235" t="s">
        <v>23</v>
      </c>
      <c r="F342" s="236" t="s">
        <v>82</v>
      </c>
      <c r="G342" s="233"/>
      <c r="H342" s="237">
        <v>2</v>
      </c>
      <c r="I342" s="238"/>
      <c r="J342" s="233"/>
      <c r="K342" s="233"/>
      <c r="L342" s="239"/>
      <c r="M342" s="240"/>
      <c r="N342" s="241"/>
      <c r="O342" s="241"/>
      <c r="P342" s="241"/>
      <c r="Q342" s="241"/>
      <c r="R342" s="241"/>
      <c r="S342" s="241"/>
      <c r="T342" s="242"/>
      <c r="AT342" s="243" t="s">
        <v>135</v>
      </c>
      <c r="AU342" s="243" t="s">
        <v>82</v>
      </c>
      <c r="AV342" s="11" t="s">
        <v>82</v>
      </c>
      <c r="AW342" s="11" t="s">
        <v>36</v>
      </c>
      <c r="AX342" s="11" t="s">
        <v>78</v>
      </c>
      <c r="AY342" s="243" t="s">
        <v>127</v>
      </c>
    </row>
    <row r="343" spans="2:65" s="1" customFormat="1" ht="34.2" customHeight="1">
      <c r="B343" s="45"/>
      <c r="C343" s="266" t="s">
        <v>524</v>
      </c>
      <c r="D343" s="266" t="s">
        <v>267</v>
      </c>
      <c r="E343" s="267" t="s">
        <v>525</v>
      </c>
      <c r="F343" s="268" t="s">
        <v>526</v>
      </c>
      <c r="G343" s="269" t="s">
        <v>333</v>
      </c>
      <c r="H343" s="270">
        <v>1</v>
      </c>
      <c r="I343" s="271"/>
      <c r="J343" s="272">
        <f>ROUND(I343*H343,2)</f>
        <v>0</v>
      </c>
      <c r="K343" s="268" t="s">
        <v>140</v>
      </c>
      <c r="L343" s="273"/>
      <c r="M343" s="274" t="s">
        <v>23</v>
      </c>
      <c r="N343" s="275" t="s">
        <v>44</v>
      </c>
      <c r="O343" s="46"/>
      <c r="P343" s="229">
        <f>O343*H343</f>
        <v>0</v>
      </c>
      <c r="Q343" s="229">
        <v>0.058</v>
      </c>
      <c r="R343" s="229">
        <f>Q343*H343</f>
        <v>0.058</v>
      </c>
      <c r="S343" s="229">
        <v>0</v>
      </c>
      <c r="T343" s="230">
        <f>S343*H343</f>
        <v>0</v>
      </c>
      <c r="AR343" s="23" t="s">
        <v>171</v>
      </c>
      <c r="AT343" s="23" t="s">
        <v>267</v>
      </c>
      <c r="AU343" s="23" t="s">
        <v>82</v>
      </c>
      <c r="AY343" s="23" t="s">
        <v>127</v>
      </c>
      <c r="BE343" s="231">
        <f>IF(N343="základní",J343,0)</f>
        <v>0</v>
      </c>
      <c r="BF343" s="231">
        <f>IF(N343="snížená",J343,0)</f>
        <v>0</v>
      </c>
      <c r="BG343" s="231">
        <f>IF(N343="zákl. přenesená",J343,0)</f>
        <v>0</v>
      </c>
      <c r="BH343" s="231">
        <f>IF(N343="sníž. přenesená",J343,0)</f>
        <v>0</v>
      </c>
      <c r="BI343" s="231">
        <f>IF(N343="nulová",J343,0)</f>
        <v>0</v>
      </c>
      <c r="BJ343" s="23" t="s">
        <v>78</v>
      </c>
      <c r="BK343" s="231">
        <f>ROUND(I343*H343,2)</f>
        <v>0</v>
      </c>
      <c r="BL343" s="23" t="s">
        <v>133</v>
      </c>
      <c r="BM343" s="23" t="s">
        <v>527</v>
      </c>
    </row>
    <row r="344" spans="2:51" s="11" customFormat="1" ht="13.5">
      <c r="B344" s="232"/>
      <c r="C344" s="233"/>
      <c r="D344" s="234" t="s">
        <v>135</v>
      </c>
      <c r="E344" s="235" t="s">
        <v>23</v>
      </c>
      <c r="F344" s="236" t="s">
        <v>78</v>
      </c>
      <c r="G344" s="233"/>
      <c r="H344" s="237">
        <v>1</v>
      </c>
      <c r="I344" s="238"/>
      <c r="J344" s="233"/>
      <c r="K344" s="233"/>
      <c r="L344" s="239"/>
      <c r="M344" s="240"/>
      <c r="N344" s="241"/>
      <c r="O344" s="241"/>
      <c r="P344" s="241"/>
      <c r="Q344" s="241"/>
      <c r="R344" s="241"/>
      <c r="S344" s="241"/>
      <c r="T344" s="242"/>
      <c r="AT344" s="243" t="s">
        <v>135</v>
      </c>
      <c r="AU344" s="243" t="s">
        <v>82</v>
      </c>
      <c r="AV344" s="11" t="s">
        <v>82</v>
      </c>
      <c r="AW344" s="11" t="s">
        <v>36</v>
      </c>
      <c r="AX344" s="11" t="s">
        <v>78</v>
      </c>
      <c r="AY344" s="243" t="s">
        <v>127</v>
      </c>
    </row>
    <row r="345" spans="2:65" s="1" customFormat="1" ht="34.2" customHeight="1">
      <c r="B345" s="45"/>
      <c r="C345" s="266" t="s">
        <v>528</v>
      </c>
      <c r="D345" s="266" t="s">
        <v>267</v>
      </c>
      <c r="E345" s="267" t="s">
        <v>529</v>
      </c>
      <c r="F345" s="268" t="s">
        <v>530</v>
      </c>
      <c r="G345" s="269" t="s">
        <v>333</v>
      </c>
      <c r="H345" s="270">
        <v>1</v>
      </c>
      <c r="I345" s="271"/>
      <c r="J345" s="272">
        <f>ROUND(I345*H345,2)</f>
        <v>0</v>
      </c>
      <c r="K345" s="268" t="s">
        <v>23</v>
      </c>
      <c r="L345" s="273"/>
      <c r="M345" s="274" t="s">
        <v>23</v>
      </c>
      <c r="N345" s="275" t="s">
        <v>44</v>
      </c>
      <c r="O345" s="46"/>
      <c r="P345" s="229">
        <f>O345*H345</f>
        <v>0</v>
      </c>
      <c r="Q345" s="229">
        <v>0.058</v>
      </c>
      <c r="R345" s="229">
        <f>Q345*H345</f>
        <v>0.058</v>
      </c>
      <c r="S345" s="229">
        <v>0</v>
      </c>
      <c r="T345" s="230">
        <f>S345*H345</f>
        <v>0</v>
      </c>
      <c r="AR345" s="23" t="s">
        <v>171</v>
      </c>
      <c r="AT345" s="23" t="s">
        <v>267</v>
      </c>
      <c r="AU345" s="23" t="s">
        <v>82</v>
      </c>
      <c r="AY345" s="23" t="s">
        <v>127</v>
      </c>
      <c r="BE345" s="231">
        <f>IF(N345="základní",J345,0)</f>
        <v>0</v>
      </c>
      <c r="BF345" s="231">
        <f>IF(N345="snížená",J345,0)</f>
        <v>0</v>
      </c>
      <c r="BG345" s="231">
        <f>IF(N345="zákl. přenesená",J345,0)</f>
        <v>0</v>
      </c>
      <c r="BH345" s="231">
        <f>IF(N345="sníž. přenesená",J345,0)</f>
        <v>0</v>
      </c>
      <c r="BI345" s="231">
        <f>IF(N345="nulová",J345,0)</f>
        <v>0</v>
      </c>
      <c r="BJ345" s="23" t="s">
        <v>78</v>
      </c>
      <c r="BK345" s="231">
        <f>ROUND(I345*H345,2)</f>
        <v>0</v>
      </c>
      <c r="BL345" s="23" t="s">
        <v>133</v>
      </c>
      <c r="BM345" s="23" t="s">
        <v>531</v>
      </c>
    </row>
    <row r="346" spans="2:51" s="11" customFormat="1" ht="13.5">
      <c r="B346" s="232"/>
      <c r="C346" s="233"/>
      <c r="D346" s="234" t="s">
        <v>135</v>
      </c>
      <c r="E346" s="235" t="s">
        <v>23</v>
      </c>
      <c r="F346" s="236" t="s">
        <v>78</v>
      </c>
      <c r="G346" s="233"/>
      <c r="H346" s="237">
        <v>1</v>
      </c>
      <c r="I346" s="238"/>
      <c r="J346" s="233"/>
      <c r="K346" s="233"/>
      <c r="L346" s="239"/>
      <c r="M346" s="240"/>
      <c r="N346" s="241"/>
      <c r="O346" s="241"/>
      <c r="P346" s="241"/>
      <c r="Q346" s="241"/>
      <c r="R346" s="241"/>
      <c r="S346" s="241"/>
      <c r="T346" s="242"/>
      <c r="AT346" s="243" t="s">
        <v>135</v>
      </c>
      <c r="AU346" s="243" t="s">
        <v>82</v>
      </c>
      <c r="AV346" s="11" t="s">
        <v>82</v>
      </c>
      <c r="AW346" s="11" t="s">
        <v>36</v>
      </c>
      <c r="AX346" s="11" t="s">
        <v>78</v>
      </c>
      <c r="AY346" s="243" t="s">
        <v>127</v>
      </c>
    </row>
    <row r="347" spans="2:65" s="1" customFormat="1" ht="14.4" customHeight="1">
      <c r="B347" s="45"/>
      <c r="C347" s="266" t="s">
        <v>532</v>
      </c>
      <c r="D347" s="266" t="s">
        <v>267</v>
      </c>
      <c r="E347" s="267" t="s">
        <v>533</v>
      </c>
      <c r="F347" s="268" t="s">
        <v>534</v>
      </c>
      <c r="G347" s="269" t="s">
        <v>333</v>
      </c>
      <c r="H347" s="270">
        <v>2</v>
      </c>
      <c r="I347" s="271"/>
      <c r="J347" s="272">
        <f>ROUND(I347*H347,2)</f>
        <v>0</v>
      </c>
      <c r="K347" s="268" t="s">
        <v>23</v>
      </c>
      <c r="L347" s="273"/>
      <c r="M347" s="274" t="s">
        <v>23</v>
      </c>
      <c r="N347" s="275" t="s">
        <v>44</v>
      </c>
      <c r="O347" s="46"/>
      <c r="P347" s="229">
        <f>O347*H347</f>
        <v>0</v>
      </c>
      <c r="Q347" s="229">
        <v>0.006</v>
      </c>
      <c r="R347" s="229">
        <f>Q347*H347</f>
        <v>0.012</v>
      </c>
      <c r="S347" s="229">
        <v>0</v>
      </c>
      <c r="T347" s="230">
        <f>S347*H347</f>
        <v>0</v>
      </c>
      <c r="AR347" s="23" t="s">
        <v>171</v>
      </c>
      <c r="AT347" s="23" t="s">
        <v>267</v>
      </c>
      <c r="AU347" s="23" t="s">
        <v>82</v>
      </c>
      <c r="AY347" s="23" t="s">
        <v>127</v>
      </c>
      <c r="BE347" s="231">
        <f>IF(N347="základní",J347,0)</f>
        <v>0</v>
      </c>
      <c r="BF347" s="231">
        <f>IF(N347="snížená",J347,0)</f>
        <v>0</v>
      </c>
      <c r="BG347" s="231">
        <f>IF(N347="zákl. přenesená",J347,0)</f>
        <v>0</v>
      </c>
      <c r="BH347" s="231">
        <f>IF(N347="sníž. přenesená",J347,0)</f>
        <v>0</v>
      </c>
      <c r="BI347" s="231">
        <f>IF(N347="nulová",J347,0)</f>
        <v>0</v>
      </c>
      <c r="BJ347" s="23" t="s">
        <v>78</v>
      </c>
      <c r="BK347" s="231">
        <f>ROUND(I347*H347,2)</f>
        <v>0</v>
      </c>
      <c r="BL347" s="23" t="s">
        <v>133</v>
      </c>
      <c r="BM347" s="23" t="s">
        <v>535</v>
      </c>
    </row>
    <row r="348" spans="2:51" s="11" customFormat="1" ht="13.5">
      <c r="B348" s="232"/>
      <c r="C348" s="233"/>
      <c r="D348" s="234" t="s">
        <v>135</v>
      </c>
      <c r="E348" s="235" t="s">
        <v>23</v>
      </c>
      <c r="F348" s="236" t="s">
        <v>82</v>
      </c>
      <c r="G348" s="233"/>
      <c r="H348" s="237">
        <v>2</v>
      </c>
      <c r="I348" s="238"/>
      <c r="J348" s="233"/>
      <c r="K348" s="233"/>
      <c r="L348" s="239"/>
      <c r="M348" s="240"/>
      <c r="N348" s="241"/>
      <c r="O348" s="241"/>
      <c r="P348" s="241"/>
      <c r="Q348" s="241"/>
      <c r="R348" s="241"/>
      <c r="S348" s="241"/>
      <c r="T348" s="242"/>
      <c r="AT348" s="243" t="s">
        <v>135</v>
      </c>
      <c r="AU348" s="243" t="s">
        <v>82</v>
      </c>
      <c r="AV348" s="11" t="s">
        <v>82</v>
      </c>
      <c r="AW348" s="11" t="s">
        <v>36</v>
      </c>
      <c r="AX348" s="11" t="s">
        <v>78</v>
      </c>
      <c r="AY348" s="243" t="s">
        <v>127</v>
      </c>
    </row>
    <row r="349" spans="2:65" s="1" customFormat="1" ht="22.8" customHeight="1">
      <c r="B349" s="45"/>
      <c r="C349" s="220" t="s">
        <v>536</v>
      </c>
      <c r="D349" s="220" t="s">
        <v>129</v>
      </c>
      <c r="E349" s="221" t="s">
        <v>537</v>
      </c>
      <c r="F349" s="222" t="s">
        <v>538</v>
      </c>
      <c r="G349" s="223" t="s">
        <v>333</v>
      </c>
      <c r="H349" s="224">
        <v>3</v>
      </c>
      <c r="I349" s="225"/>
      <c r="J349" s="226">
        <f>ROUND(I349*H349,2)</f>
        <v>0</v>
      </c>
      <c r="K349" s="222" t="s">
        <v>140</v>
      </c>
      <c r="L349" s="71"/>
      <c r="M349" s="227" t="s">
        <v>23</v>
      </c>
      <c r="N349" s="228" t="s">
        <v>44</v>
      </c>
      <c r="O349" s="46"/>
      <c r="P349" s="229">
        <f>O349*H349</f>
        <v>0</v>
      </c>
      <c r="Q349" s="229">
        <v>0.4208</v>
      </c>
      <c r="R349" s="229">
        <f>Q349*H349</f>
        <v>1.2624</v>
      </c>
      <c r="S349" s="229">
        <v>0</v>
      </c>
      <c r="T349" s="230">
        <f>S349*H349</f>
        <v>0</v>
      </c>
      <c r="AR349" s="23" t="s">
        <v>133</v>
      </c>
      <c r="AT349" s="23" t="s">
        <v>129</v>
      </c>
      <c r="AU349" s="23" t="s">
        <v>82</v>
      </c>
      <c r="AY349" s="23" t="s">
        <v>127</v>
      </c>
      <c r="BE349" s="231">
        <f>IF(N349="základní",J349,0)</f>
        <v>0</v>
      </c>
      <c r="BF349" s="231">
        <f>IF(N349="snížená",J349,0)</f>
        <v>0</v>
      </c>
      <c r="BG349" s="231">
        <f>IF(N349="zákl. přenesená",J349,0)</f>
        <v>0</v>
      </c>
      <c r="BH349" s="231">
        <f>IF(N349="sníž. přenesená",J349,0)</f>
        <v>0</v>
      </c>
      <c r="BI349" s="231">
        <f>IF(N349="nulová",J349,0)</f>
        <v>0</v>
      </c>
      <c r="BJ349" s="23" t="s">
        <v>78</v>
      </c>
      <c r="BK349" s="231">
        <f>ROUND(I349*H349,2)</f>
        <v>0</v>
      </c>
      <c r="BL349" s="23" t="s">
        <v>133</v>
      </c>
      <c r="BM349" s="23" t="s">
        <v>539</v>
      </c>
    </row>
    <row r="350" spans="2:51" s="11" customFormat="1" ht="13.5">
      <c r="B350" s="232"/>
      <c r="C350" s="233"/>
      <c r="D350" s="234" t="s">
        <v>135</v>
      </c>
      <c r="E350" s="235" t="s">
        <v>23</v>
      </c>
      <c r="F350" s="236" t="s">
        <v>143</v>
      </c>
      <c r="G350" s="233"/>
      <c r="H350" s="237">
        <v>3</v>
      </c>
      <c r="I350" s="238"/>
      <c r="J350" s="233"/>
      <c r="K350" s="233"/>
      <c r="L350" s="239"/>
      <c r="M350" s="240"/>
      <c r="N350" s="241"/>
      <c r="O350" s="241"/>
      <c r="P350" s="241"/>
      <c r="Q350" s="241"/>
      <c r="R350" s="241"/>
      <c r="S350" s="241"/>
      <c r="T350" s="242"/>
      <c r="AT350" s="243" t="s">
        <v>135</v>
      </c>
      <c r="AU350" s="243" t="s">
        <v>82</v>
      </c>
      <c r="AV350" s="11" t="s">
        <v>82</v>
      </c>
      <c r="AW350" s="11" t="s">
        <v>36</v>
      </c>
      <c r="AX350" s="11" t="s">
        <v>78</v>
      </c>
      <c r="AY350" s="243" t="s">
        <v>127</v>
      </c>
    </row>
    <row r="351" spans="2:65" s="1" customFormat="1" ht="34.2" customHeight="1">
      <c r="B351" s="45"/>
      <c r="C351" s="220" t="s">
        <v>540</v>
      </c>
      <c r="D351" s="220" t="s">
        <v>129</v>
      </c>
      <c r="E351" s="221" t="s">
        <v>541</v>
      </c>
      <c r="F351" s="222" t="s">
        <v>542</v>
      </c>
      <c r="G351" s="223" t="s">
        <v>333</v>
      </c>
      <c r="H351" s="224">
        <v>3</v>
      </c>
      <c r="I351" s="225"/>
      <c r="J351" s="226">
        <f>ROUND(I351*H351,2)</f>
        <v>0</v>
      </c>
      <c r="K351" s="222" t="s">
        <v>140</v>
      </c>
      <c r="L351" s="71"/>
      <c r="M351" s="227" t="s">
        <v>23</v>
      </c>
      <c r="N351" s="228" t="s">
        <v>44</v>
      </c>
      <c r="O351" s="46"/>
      <c r="P351" s="229">
        <f>O351*H351</f>
        <v>0</v>
      </c>
      <c r="Q351" s="229">
        <v>0.31108</v>
      </c>
      <c r="R351" s="229">
        <f>Q351*H351</f>
        <v>0.9332400000000001</v>
      </c>
      <c r="S351" s="229">
        <v>0</v>
      </c>
      <c r="T351" s="230">
        <f>S351*H351</f>
        <v>0</v>
      </c>
      <c r="AR351" s="23" t="s">
        <v>133</v>
      </c>
      <c r="AT351" s="23" t="s">
        <v>129</v>
      </c>
      <c r="AU351" s="23" t="s">
        <v>82</v>
      </c>
      <c r="AY351" s="23" t="s">
        <v>127</v>
      </c>
      <c r="BE351" s="231">
        <f>IF(N351="základní",J351,0)</f>
        <v>0</v>
      </c>
      <c r="BF351" s="231">
        <f>IF(N351="snížená",J351,0)</f>
        <v>0</v>
      </c>
      <c r="BG351" s="231">
        <f>IF(N351="zákl. přenesená",J351,0)</f>
        <v>0</v>
      </c>
      <c r="BH351" s="231">
        <f>IF(N351="sníž. přenesená",J351,0)</f>
        <v>0</v>
      </c>
      <c r="BI351" s="231">
        <f>IF(N351="nulová",J351,0)</f>
        <v>0</v>
      </c>
      <c r="BJ351" s="23" t="s">
        <v>78</v>
      </c>
      <c r="BK351" s="231">
        <f>ROUND(I351*H351,2)</f>
        <v>0</v>
      </c>
      <c r="BL351" s="23" t="s">
        <v>133</v>
      </c>
      <c r="BM351" s="23" t="s">
        <v>543</v>
      </c>
    </row>
    <row r="352" spans="2:51" s="11" customFormat="1" ht="13.5">
      <c r="B352" s="232"/>
      <c r="C352" s="233"/>
      <c r="D352" s="234" t="s">
        <v>135</v>
      </c>
      <c r="E352" s="235" t="s">
        <v>23</v>
      </c>
      <c r="F352" s="236" t="s">
        <v>143</v>
      </c>
      <c r="G352" s="233"/>
      <c r="H352" s="237">
        <v>3</v>
      </c>
      <c r="I352" s="238"/>
      <c r="J352" s="233"/>
      <c r="K352" s="233"/>
      <c r="L352" s="239"/>
      <c r="M352" s="240"/>
      <c r="N352" s="241"/>
      <c r="O352" s="241"/>
      <c r="P352" s="241"/>
      <c r="Q352" s="241"/>
      <c r="R352" s="241"/>
      <c r="S352" s="241"/>
      <c r="T352" s="242"/>
      <c r="AT352" s="243" t="s">
        <v>135</v>
      </c>
      <c r="AU352" s="243" t="s">
        <v>82</v>
      </c>
      <c r="AV352" s="11" t="s">
        <v>82</v>
      </c>
      <c r="AW352" s="11" t="s">
        <v>36</v>
      </c>
      <c r="AX352" s="11" t="s">
        <v>78</v>
      </c>
      <c r="AY352" s="243" t="s">
        <v>127</v>
      </c>
    </row>
    <row r="353" spans="2:65" s="1" customFormat="1" ht="22.8" customHeight="1">
      <c r="B353" s="45"/>
      <c r="C353" s="220" t="s">
        <v>544</v>
      </c>
      <c r="D353" s="220" t="s">
        <v>129</v>
      </c>
      <c r="E353" s="221" t="s">
        <v>545</v>
      </c>
      <c r="F353" s="222" t="s">
        <v>546</v>
      </c>
      <c r="G353" s="223" t="s">
        <v>167</v>
      </c>
      <c r="H353" s="224">
        <v>0.8</v>
      </c>
      <c r="I353" s="225"/>
      <c r="J353" s="226">
        <f>ROUND(I353*H353,2)</f>
        <v>0</v>
      </c>
      <c r="K353" s="222" t="s">
        <v>23</v>
      </c>
      <c r="L353" s="71"/>
      <c r="M353" s="227" t="s">
        <v>23</v>
      </c>
      <c r="N353" s="228" t="s">
        <v>44</v>
      </c>
      <c r="O353" s="46"/>
      <c r="P353" s="229">
        <f>O353*H353</f>
        <v>0</v>
      </c>
      <c r="Q353" s="229">
        <v>2.436</v>
      </c>
      <c r="R353" s="229">
        <f>Q353*H353</f>
        <v>1.9488</v>
      </c>
      <c r="S353" s="229">
        <v>0</v>
      </c>
      <c r="T353" s="230">
        <f>S353*H353</f>
        <v>0</v>
      </c>
      <c r="AR353" s="23" t="s">
        <v>133</v>
      </c>
      <c r="AT353" s="23" t="s">
        <v>129</v>
      </c>
      <c r="AU353" s="23" t="s">
        <v>82</v>
      </c>
      <c r="AY353" s="23" t="s">
        <v>127</v>
      </c>
      <c r="BE353" s="231">
        <f>IF(N353="základní",J353,0)</f>
        <v>0</v>
      </c>
      <c r="BF353" s="231">
        <f>IF(N353="snížená",J353,0)</f>
        <v>0</v>
      </c>
      <c r="BG353" s="231">
        <f>IF(N353="zákl. přenesená",J353,0)</f>
        <v>0</v>
      </c>
      <c r="BH353" s="231">
        <f>IF(N353="sníž. přenesená",J353,0)</f>
        <v>0</v>
      </c>
      <c r="BI353" s="231">
        <f>IF(N353="nulová",J353,0)</f>
        <v>0</v>
      </c>
      <c r="BJ353" s="23" t="s">
        <v>78</v>
      </c>
      <c r="BK353" s="231">
        <f>ROUND(I353*H353,2)</f>
        <v>0</v>
      </c>
      <c r="BL353" s="23" t="s">
        <v>133</v>
      </c>
      <c r="BM353" s="23" t="s">
        <v>547</v>
      </c>
    </row>
    <row r="354" spans="2:51" s="11" customFormat="1" ht="13.5">
      <c r="B354" s="232"/>
      <c r="C354" s="233"/>
      <c r="D354" s="234" t="s">
        <v>135</v>
      </c>
      <c r="E354" s="235" t="s">
        <v>23</v>
      </c>
      <c r="F354" s="236" t="s">
        <v>548</v>
      </c>
      <c r="G354" s="233"/>
      <c r="H354" s="237">
        <v>0.775</v>
      </c>
      <c r="I354" s="238"/>
      <c r="J354" s="233"/>
      <c r="K354" s="233"/>
      <c r="L354" s="239"/>
      <c r="M354" s="240"/>
      <c r="N354" s="241"/>
      <c r="O354" s="241"/>
      <c r="P354" s="241"/>
      <c r="Q354" s="241"/>
      <c r="R354" s="241"/>
      <c r="S354" s="241"/>
      <c r="T354" s="242"/>
      <c r="AT354" s="243" t="s">
        <v>135</v>
      </c>
      <c r="AU354" s="243" t="s">
        <v>82</v>
      </c>
      <c r="AV354" s="11" t="s">
        <v>82</v>
      </c>
      <c r="AW354" s="11" t="s">
        <v>36</v>
      </c>
      <c r="AX354" s="11" t="s">
        <v>73</v>
      </c>
      <c r="AY354" s="243" t="s">
        <v>127</v>
      </c>
    </row>
    <row r="355" spans="2:51" s="12" customFormat="1" ht="13.5">
      <c r="B355" s="244"/>
      <c r="C355" s="245"/>
      <c r="D355" s="234" t="s">
        <v>135</v>
      </c>
      <c r="E355" s="246" t="s">
        <v>23</v>
      </c>
      <c r="F355" s="247" t="s">
        <v>137</v>
      </c>
      <c r="G355" s="245"/>
      <c r="H355" s="248">
        <v>0.775</v>
      </c>
      <c r="I355" s="249"/>
      <c r="J355" s="245"/>
      <c r="K355" s="245"/>
      <c r="L355" s="250"/>
      <c r="M355" s="251"/>
      <c r="N355" s="252"/>
      <c r="O355" s="252"/>
      <c r="P355" s="252"/>
      <c r="Q355" s="252"/>
      <c r="R355" s="252"/>
      <c r="S355" s="252"/>
      <c r="T355" s="253"/>
      <c r="AT355" s="254" t="s">
        <v>135</v>
      </c>
      <c r="AU355" s="254" t="s">
        <v>82</v>
      </c>
      <c r="AV355" s="12" t="s">
        <v>133</v>
      </c>
      <c r="AW355" s="12" t="s">
        <v>36</v>
      </c>
      <c r="AX355" s="12" t="s">
        <v>73</v>
      </c>
      <c r="AY355" s="254" t="s">
        <v>127</v>
      </c>
    </row>
    <row r="356" spans="2:51" s="11" customFormat="1" ht="13.5">
      <c r="B356" s="232"/>
      <c r="C356" s="233"/>
      <c r="D356" s="234" t="s">
        <v>135</v>
      </c>
      <c r="E356" s="235" t="s">
        <v>23</v>
      </c>
      <c r="F356" s="236" t="s">
        <v>549</v>
      </c>
      <c r="G356" s="233"/>
      <c r="H356" s="237">
        <v>0.8</v>
      </c>
      <c r="I356" s="238"/>
      <c r="J356" s="233"/>
      <c r="K356" s="233"/>
      <c r="L356" s="239"/>
      <c r="M356" s="240"/>
      <c r="N356" s="241"/>
      <c r="O356" s="241"/>
      <c r="P356" s="241"/>
      <c r="Q356" s="241"/>
      <c r="R356" s="241"/>
      <c r="S356" s="241"/>
      <c r="T356" s="242"/>
      <c r="AT356" s="243" t="s">
        <v>135</v>
      </c>
      <c r="AU356" s="243" t="s">
        <v>82</v>
      </c>
      <c r="AV356" s="11" t="s">
        <v>82</v>
      </c>
      <c r="AW356" s="11" t="s">
        <v>36</v>
      </c>
      <c r="AX356" s="11" t="s">
        <v>78</v>
      </c>
      <c r="AY356" s="243" t="s">
        <v>127</v>
      </c>
    </row>
    <row r="357" spans="2:63" s="10" customFormat="1" ht="29.85" customHeight="1">
      <c r="B357" s="204"/>
      <c r="C357" s="205"/>
      <c r="D357" s="206" t="s">
        <v>72</v>
      </c>
      <c r="E357" s="218" t="s">
        <v>176</v>
      </c>
      <c r="F357" s="218" t="s">
        <v>550</v>
      </c>
      <c r="G357" s="205"/>
      <c r="H357" s="205"/>
      <c r="I357" s="208"/>
      <c r="J357" s="219">
        <f>BK357</f>
        <v>0</v>
      </c>
      <c r="K357" s="205"/>
      <c r="L357" s="210"/>
      <c r="M357" s="211"/>
      <c r="N357" s="212"/>
      <c r="O357" s="212"/>
      <c r="P357" s="213">
        <f>SUM(P358:P452)</f>
        <v>0</v>
      </c>
      <c r="Q357" s="212"/>
      <c r="R357" s="213">
        <f>SUM(R358:R452)</f>
        <v>54.6465122</v>
      </c>
      <c r="S357" s="212"/>
      <c r="T357" s="214">
        <f>SUM(T358:T452)</f>
        <v>4.728</v>
      </c>
      <c r="AR357" s="215" t="s">
        <v>78</v>
      </c>
      <c r="AT357" s="216" t="s">
        <v>72</v>
      </c>
      <c r="AU357" s="216" t="s">
        <v>78</v>
      </c>
      <c r="AY357" s="215" t="s">
        <v>127</v>
      </c>
      <c r="BK357" s="217">
        <f>SUM(BK358:BK452)</f>
        <v>0</v>
      </c>
    </row>
    <row r="358" spans="2:65" s="1" customFormat="1" ht="22.8" customHeight="1">
      <c r="B358" s="45"/>
      <c r="C358" s="220" t="s">
        <v>551</v>
      </c>
      <c r="D358" s="220" t="s">
        <v>129</v>
      </c>
      <c r="E358" s="221" t="s">
        <v>552</v>
      </c>
      <c r="F358" s="222" t="s">
        <v>553</v>
      </c>
      <c r="G358" s="223" t="s">
        <v>333</v>
      </c>
      <c r="H358" s="224">
        <v>5</v>
      </c>
      <c r="I358" s="225"/>
      <c r="J358" s="226">
        <f>ROUND(I358*H358,2)</f>
        <v>0</v>
      </c>
      <c r="K358" s="222" t="s">
        <v>140</v>
      </c>
      <c r="L358" s="71"/>
      <c r="M358" s="227" t="s">
        <v>23</v>
      </c>
      <c r="N358" s="228" t="s">
        <v>44</v>
      </c>
      <c r="O358" s="46"/>
      <c r="P358" s="229">
        <f>O358*H358</f>
        <v>0</v>
      </c>
      <c r="Q358" s="229">
        <v>0.0007</v>
      </c>
      <c r="R358" s="229">
        <f>Q358*H358</f>
        <v>0.0035</v>
      </c>
      <c r="S358" s="229">
        <v>0</v>
      </c>
      <c r="T358" s="230">
        <f>S358*H358</f>
        <v>0</v>
      </c>
      <c r="AR358" s="23" t="s">
        <v>133</v>
      </c>
      <c r="AT358" s="23" t="s">
        <v>129</v>
      </c>
      <c r="AU358" s="23" t="s">
        <v>82</v>
      </c>
      <c r="AY358" s="23" t="s">
        <v>127</v>
      </c>
      <c r="BE358" s="231">
        <f>IF(N358="základní",J358,0)</f>
        <v>0</v>
      </c>
      <c r="BF358" s="231">
        <f>IF(N358="snížená",J358,0)</f>
        <v>0</v>
      </c>
      <c r="BG358" s="231">
        <f>IF(N358="zákl. přenesená",J358,0)</f>
        <v>0</v>
      </c>
      <c r="BH358" s="231">
        <f>IF(N358="sníž. přenesená",J358,0)</f>
        <v>0</v>
      </c>
      <c r="BI358" s="231">
        <f>IF(N358="nulová",J358,0)</f>
        <v>0</v>
      </c>
      <c r="BJ358" s="23" t="s">
        <v>78</v>
      </c>
      <c r="BK358" s="231">
        <f>ROUND(I358*H358,2)</f>
        <v>0</v>
      </c>
      <c r="BL358" s="23" t="s">
        <v>133</v>
      </c>
      <c r="BM358" s="23" t="s">
        <v>554</v>
      </c>
    </row>
    <row r="359" spans="2:51" s="11" customFormat="1" ht="13.5">
      <c r="B359" s="232"/>
      <c r="C359" s="233"/>
      <c r="D359" s="234" t="s">
        <v>135</v>
      </c>
      <c r="E359" s="235" t="s">
        <v>23</v>
      </c>
      <c r="F359" s="236" t="s">
        <v>143</v>
      </c>
      <c r="G359" s="233"/>
      <c r="H359" s="237">
        <v>3</v>
      </c>
      <c r="I359" s="238"/>
      <c r="J359" s="233"/>
      <c r="K359" s="233"/>
      <c r="L359" s="239"/>
      <c r="M359" s="240"/>
      <c r="N359" s="241"/>
      <c r="O359" s="241"/>
      <c r="P359" s="241"/>
      <c r="Q359" s="241"/>
      <c r="R359" s="241"/>
      <c r="S359" s="241"/>
      <c r="T359" s="242"/>
      <c r="AT359" s="243" t="s">
        <v>135</v>
      </c>
      <c r="AU359" s="243" t="s">
        <v>82</v>
      </c>
      <c r="AV359" s="11" t="s">
        <v>82</v>
      </c>
      <c r="AW359" s="11" t="s">
        <v>36</v>
      </c>
      <c r="AX359" s="11" t="s">
        <v>73</v>
      </c>
      <c r="AY359" s="243" t="s">
        <v>127</v>
      </c>
    </row>
    <row r="360" spans="2:51" s="11" customFormat="1" ht="13.5">
      <c r="B360" s="232"/>
      <c r="C360" s="233"/>
      <c r="D360" s="234" t="s">
        <v>135</v>
      </c>
      <c r="E360" s="235" t="s">
        <v>23</v>
      </c>
      <c r="F360" s="236" t="s">
        <v>555</v>
      </c>
      <c r="G360" s="233"/>
      <c r="H360" s="237">
        <v>2</v>
      </c>
      <c r="I360" s="238"/>
      <c r="J360" s="233"/>
      <c r="K360" s="233"/>
      <c r="L360" s="239"/>
      <c r="M360" s="240"/>
      <c r="N360" s="241"/>
      <c r="O360" s="241"/>
      <c r="P360" s="241"/>
      <c r="Q360" s="241"/>
      <c r="R360" s="241"/>
      <c r="S360" s="241"/>
      <c r="T360" s="242"/>
      <c r="AT360" s="243" t="s">
        <v>135</v>
      </c>
      <c r="AU360" s="243" t="s">
        <v>82</v>
      </c>
      <c r="AV360" s="11" t="s">
        <v>82</v>
      </c>
      <c r="AW360" s="11" t="s">
        <v>36</v>
      </c>
      <c r="AX360" s="11" t="s">
        <v>73</v>
      </c>
      <c r="AY360" s="243" t="s">
        <v>127</v>
      </c>
    </row>
    <row r="361" spans="2:51" s="12" customFormat="1" ht="13.5">
      <c r="B361" s="244"/>
      <c r="C361" s="245"/>
      <c r="D361" s="234" t="s">
        <v>135</v>
      </c>
      <c r="E361" s="246" t="s">
        <v>23</v>
      </c>
      <c r="F361" s="247" t="s">
        <v>137</v>
      </c>
      <c r="G361" s="245"/>
      <c r="H361" s="248">
        <v>5</v>
      </c>
      <c r="I361" s="249"/>
      <c r="J361" s="245"/>
      <c r="K361" s="245"/>
      <c r="L361" s="250"/>
      <c r="M361" s="251"/>
      <c r="N361" s="252"/>
      <c r="O361" s="252"/>
      <c r="P361" s="252"/>
      <c r="Q361" s="252"/>
      <c r="R361" s="252"/>
      <c r="S361" s="252"/>
      <c r="T361" s="253"/>
      <c r="AT361" s="254" t="s">
        <v>135</v>
      </c>
      <c r="AU361" s="254" t="s">
        <v>82</v>
      </c>
      <c r="AV361" s="12" t="s">
        <v>133</v>
      </c>
      <c r="AW361" s="12" t="s">
        <v>36</v>
      </c>
      <c r="AX361" s="12" t="s">
        <v>78</v>
      </c>
      <c r="AY361" s="254" t="s">
        <v>127</v>
      </c>
    </row>
    <row r="362" spans="2:65" s="1" customFormat="1" ht="14.4" customHeight="1">
      <c r="B362" s="45"/>
      <c r="C362" s="266" t="s">
        <v>556</v>
      </c>
      <c r="D362" s="266" t="s">
        <v>267</v>
      </c>
      <c r="E362" s="267" t="s">
        <v>557</v>
      </c>
      <c r="F362" s="268" t="s">
        <v>558</v>
      </c>
      <c r="G362" s="269" t="s">
        <v>333</v>
      </c>
      <c r="H362" s="270">
        <v>1.01</v>
      </c>
      <c r="I362" s="271"/>
      <c r="J362" s="272">
        <f>ROUND(I362*H362,2)</f>
        <v>0</v>
      </c>
      <c r="K362" s="268" t="s">
        <v>23</v>
      </c>
      <c r="L362" s="273"/>
      <c r="M362" s="274" t="s">
        <v>23</v>
      </c>
      <c r="N362" s="275" t="s">
        <v>44</v>
      </c>
      <c r="O362" s="46"/>
      <c r="P362" s="229">
        <f>O362*H362</f>
        <v>0</v>
      </c>
      <c r="Q362" s="229">
        <v>0.003</v>
      </c>
      <c r="R362" s="229">
        <f>Q362*H362</f>
        <v>0.00303</v>
      </c>
      <c r="S362" s="229">
        <v>0</v>
      </c>
      <c r="T362" s="230">
        <f>S362*H362</f>
        <v>0</v>
      </c>
      <c r="AR362" s="23" t="s">
        <v>171</v>
      </c>
      <c r="AT362" s="23" t="s">
        <v>267</v>
      </c>
      <c r="AU362" s="23" t="s">
        <v>82</v>
      </c>
      <c r="AY362" s="23" t="s">
        <v>127</v>
      </c>
      <c r="BE362" s="231">
        <f>IF(N362="základní",J362,0)</f>
        <v>0</v>
      </c>
      <c r="BF362" s="231">
        <f>IF(N362="snížená",J362,0)</f>
        <v>0</v>
      </c>
      <c r="BG362" s="231">
        <f>IF(N362="zákl. přenesená",J362,0)</f>
        <v>0</v>
      </c>
      <c r="BH362" s="231">
        <f>IF(N362="sníž. přenesená",J362,0)</f>
        <v>0</v>
      </c>
      <c r="BI362" s="231">
        <f>IF(N362="nulová",J362,0)</f>
        <v>0</v>
      </c>
      <c r="BJ362" s="23" t="s">
        <v>78</v>
      </c>
      <c r="BK362" s="231">
        <f>ROUND(I362*H362,2)</f>
        <v>0</v>
      </c>
      <c r="BL362" s="23" t="s">
        <v>133</v>
      </c>
      <c r="BM362" s="23" t="s">
        <v>559</v>
      </c>
    </row>
    <row r="363" spans="2:51" s="11" customFormat="1" ht="13.5">
      <c r="B363" s="232"/>
      <c r="C363" s="233"/>
      <c r="D363" s="234" t="s">
        <v>135</v>
      </c>
      <c r="E363" s="235" t="s">
        <v>23</v>
      </c>
      <c r="F363" s="236" t="s">
        <v>507</v>
      </c>
      <c r="G363" s="233"/>
      <c r="H363" s="237">
        <v>1.01</v>
      </c>
      <c r="I363" s="238"/>
      <c r="J363" s="233"/>
      <c r="K363" s="233"/>
      <c r="L363" s="239"/>
      <c r="M363" s="240"/>
      <c r="N363" s="241"/>
      <c r="O363" s="241"/>
      <c r="P363" s="241"/>
      <c r="Q363" s="241"/>
      <c r="R363" s="241"/>
      <c r="S363" s="241"/>
      <c r="T363" s="242"/>
      <c r="AT363" s="243" t="s">
        <v>135</v>
      </c>
      <c r="AU363" s="243" t="s">
        <v>82</v>
      </c>
      <c r="AV363" s="11" t="s">
        <v>82</v>
      </c>
      <c r="AW363" s="11" t="s">
        <v>36</v>
      </c>
      <c r="AX363" s="11" t="s">
        <v>78</v>
      </c>
      <c r="AY363" s="243" t="s">
        <v>127</v>
      </c>
    </row>
    <row r="364" spans="2:65" s="1" customFormat="1" ht="14.4" customHeight="1">
      <c r="B364" s="45"/>
      <c r="C364" s="266" t="s">
        <v>560</v>
      </c>
      <c r="D364" s="266" t="s">
        <v>267</v>
      </c>
      <c r="E364" s="267" t="s">
        <v>561</v>
      </c>
      <c r="F364" s="268" t="s">
        <v>562</v>
      </c>
      <c r="G364" s="269" t="s">
        <v>333</v>
      </c>
      <c r="H364" s="270">
        <v>2.02</v>
      </c>
      <c r="I364" s="271"/>
      <c r="J364" s="272">
        <f>ROUND(I364*H364,2)</f>
        <v>0</v>
      </c>
      <c r="K364" s="268" t="s">
        <v>23</v>
      </c>
      <c r="L364" s="273"/>
      <c r="M364" s="274" t="s">
        <v>23</v>
      </c>
      <c r="N364" s="275" t="s">
        <v>44</v>
      </c>
      <c r="O364" s="46"/>
      <c r="P364" s="229">
        <f>O364*H364</f>
        <v>0</v>
      </c>
      <c r="Q364" s="229">
        <v>0.0031</v>
      </c>
      <c r="R364" s="229">
        <f>Q364*H364</f>
        <v>0.006262</v>
      </c>
      <c r="S364" s="229">
        <v>0</v>
      </c>
      <c r="T364" s="230">
        <f>S364*H364</f>
        <v>0</v>
      </c>
      <c r="AR364" s="23" t="s">
        <v>171</v>
      </c>
      <c r="AT364" s="23" t="s">
        <v>267</v>
      </c>
      <c r="AU364" s="23" t="s">
        <v>82</v>
      </c>
      <c r="AY364" s="23" t="s">
        <v>127</v>
      </c>
      <c r="BE364" s="231">
        <f>IF(N364="základní",J364,0)</f>
        <v>0</v>
      </c>
      <c r="BF364" s="231">
        <f>IF(N364="snížená",J364,0)</f>
        <v>0</v>
      </c>
      <c r="BG364" s="231">
        <f>IF(N364="zákl. přenesená",J364,0)</f>
        <v>0</v>
      </c>
      <c r="BH364" s="231">
        <f>IF(N364="sníž. přenesená",J364,0)</f>
        <v>0</v>
      </c>
      <c r="BI364" s="231">
        <f>IF(N364="nulová",J364,0)</f>
        <v>0</v>
      </c>
      <c r="BJ364" s="23" t="s">
        <v>78</v>
      </c>
      <c r="BK364" s="231">
        <f>ROUND(I364*H364,2)</f>
        <v>0</v>
      </c>
      <c r="BL364" s="23" t="s">
        <v>133</v>
      </c>
      <c r="BM364" s="23" t="s">
        <v>563</v>
      </c>
    </row>
    <row r="365" spans="2:51" s="11" customFormat="1" ht="13.5">
      <c r="B365" s="232"/>
      <c r="C365" s="233"/>
      <c r="D365" s="234" t="s">
        <v>135</v>
      </c>
      <c r="E365" s="235" t="s">
        <v>23</v>
      </c>
      <c r="F365" s="236" t="s">
        <v>339</v>
      </c>
      <c r="G365" s="233"/>
      <c r="H365" s="237">
        <v>2.02</v>
      </c>
      <c r="I365" s="238"/>
      <c r="J365" s="233"/>
      <c r="K365" s="233"/>
      <c r="L365" s="239"/>
      <c r="M365" s="240"/>
      <c r="N365" s="241"/>
      <c r="O365" s="241"/>
      <c r="P365" s="241"/>
      <c r="Q365" s="241"/>
      <c r="R365" s="241"/>
      <c r="S365" s="241"/>
      <c r="T365" s="242"/>
      <c r="AT365" s="243" t="s">
        <v>135</v>
      </c>
      <c r="AU365" s="243" t="s">
        <v>82</v>
      </c>
      <c r="AV365" s="11" t="s">
        <v>82</v>
      </c>
      <c r="AW365" s="11" t="s">
        <v>36</v>
      </c>
      <c r="AX365" s="11" t="s">
        <v>78</v>
      </c>
      <c r="AY365" s="243" t="s">
        <v>127</v>
      </c>
    </row>
    <row r="366" spans="2:65" s="1" customFormat="1" ht="22.8" customHeight="1">
      <c r="B366" s="45"/>
      <c r="C366" s="220" t="s">
        <v>564</v>
      </c>
      <c r="D366" s="220" t="s">
        <v>129</v>
      </c>
      <c r="E366" s="221" t="s">
        <v>565</v>
      </c>
      <c r="F366" s="222" t="s">
        <v>566</v>
      </c>
      <c r="G366" s="223" t="s">
        <v>333</v>
      </c>
      <c r="H366" s="224">
        <v>2</v>
      </c>
      <c r="I366" s="225"/>
      <c r="J366" s="226">
        <f>ROUND(I366*H366,2)</f>
        <v>0</v>
      </c>
      <c r="K366" s="222" t="s">
        <v>140</v>
      </c>
      <c r="L366" s="71"/>
      <c r="M366" s="227" t="s">
        <v>23</v>
      </c>
      <c r="N366" s="228" t="s">
        <v>44</v>
      </c>
      <c r="O366" s="46"/>
      <c r="P366" s="229">
        <f>O366*H366</f>
        <v>0</v>
      </c>
      <c r="Q366" s="229">
        <v>0.00105</v>
      </c>
      <c r="R366" s="229">
        <f>Q366*H366</f>
        <v>0.0021</v>
      </c>
      <c r="S366" s="229">
        <v>0</v>
      </c>
      <c r="T366" s="230">
        <f>S366*H366</f>
        <v>0</v>
      </c>
      <c r="AR366" s="23" t="s">
        <v>133</v>
      </c>
      <c r="AT366" s="23" t="s">
        <v>129</v>
      </c>
      <c r="AU366" s="23" t="s">
        <v>82</v>
      </c>
      <c r="AY366" s="23" t="s">
        <v>127</v>
      </c>
      <c r="BE366" s="231">
        <f>IF(N366="základní",J366,0)</f>
        <v>0</v>
      </c>
      <c r="BF366" s="231">
        <f>IF(N366="snížená",J366,0)</f>
        <v>0</v>
      </c>
      <c r="BG366" s="231">
        <f>IF(N366="zákl. přenesená",J366,0)</f>
        <v>0</v>
      </c>
      <c r="BH366" s="231">
        <f>IF(N366="sníž. přenesená",J366,0)</f>
        <v>0</v>
      </c>
      <c r="BI366" s="231">
        <f>IF(N366="nulová",J366,0)</f>
        <v>0</v>
      </c>
      <c r="BJ366" s="23" t="s">
        <v>78</v>
      </c>
      <c r="BK366" s="231">
        <f>ROUND(I366*H366,2)</f>
        <v>0</v>
      </c>
      <c r="BL366" s="23" t="s">
        <v>133</v>
      </c>
      <c r="BM366" s="23" t="s">
        <v>567</v>
      </c>
    </row>
    <row r="367" spans="2:47" s="1" customFormat="1" ht="13.5">
      <c r="B367" s="45"/>
      <c r="C367" s="73"/>
      <c r="D367" s="234" t="s">
        <v>425</v>
      </c>
      <c r="E367" s="73"/>
      <c r="F367" s="276" t="s">
        <v>568</v>
      </c>
      <c r="G367" s="73"/>
      <c r="H367" s="73"/>
      <c r="I367" s="190"/>
      <c r="J367" s="73"/>
      <c r="K367" s="73"/>
      <c r="L367" s="71"/>
      <c r="M367" s="277"/>
      <c r="N367" s="46"/>
      <c r="O367" s="46"/>
      <c r="P367" s="46"/>
      <c r="Q367" s="46"/>
      <c r="R367" s="46"/>
      <c r="S367" s="46"/>
      <c r="T367" s="94"/>
      <c r="AT367" s="23" t="s">
        <v>425</v>
      </c>
      <c r="AU367" s="23" t="s">
        <v>82</v>
      </c>
    </row>
    <row r="368" spans="2:65" s="1" customFormat="1" ht="22.8" customHeight="1">
      <c r="B368" s="45"/>
      <c r="C368" s="266" t="s">
        <v>569</v>
      </c>
      <c r="D368" s="266" t="s">
        <v>267</v>
      </c>
      <c r="E368" s="267" t="s">
        <v>570</v>
      </c>
      <c r="F368" s="268" t="s">
        <v>571</v>
      </c>
      <c r="G368" s="269" t="s">
        <v>333</v>
      </c>
      <c r="H368" s="270">
        <v>2.02</v>
      </c>
      <c r="I368" s="271"/>
      <c r="J368" s="272">
        <f>ROUND(I368*H368,2)</f>
        <v>0</v>
      </c>
      <c r="K368" s="268" t="s">
        <v>140</v>
      </c>
      <c r="L368" s="273"/>
      <c r="M368" s="274" t="s">
        <v>23</v>
      </c>
      <c r="N368" s="275" t="s">
        <v>44</v>
      </c>
      <c r="O368" s="46"/>
      <c r="P368" s="229">
        <f>O368*H368</f>
        <v>0</v>
      </c>
      <c r="Q368" s="229">
        <v>0.0052</v>
      </c>
      <c r="R368" s="229">
        <f>Q368*H368</f>
        <v>0.010504</v>
      </c>
      <c r="S368" s="229">
        <v>0</v>
      </c>
      <c r="T368" s="230">
        <f>S368*H368</f>
        <v>0</v>
      </c>
      <c r="AR368" s="23" t="s">
        <v>171</v>
      </c>
      <c r="AT368" s="23" t="s">
        <v>267</v>
      </c>
      <c r="AU368" s="23" t="s">
        <v>82</v>
      </c>
      <c r="AY368" s="23" t="s">
        <v>127</v>
      </c>
      <c r="BE368" s="231">
        <f>IF(N368="základní",J368,0)</f>
        <v>0</v>
      </c>
      <c r="BF368" s="231">
        <f>IF(N368="snížená",J368,0)</f>
        <v>0</v>
      </c>
      <c r="BG368" s="231">
        <f>IF(N368="zákl. přenesená",J368,0)</f>
        <v>0</v>
      </c>
      <c r="BH368" s="231">
        <f>IF(N368="sníž. přenesená",J368,0)</f>
        <v>0</v>
      </c>
      <c r="BI368" s="231">
        <f>IF(N368="nulová",J368,0)</f>
        <v>0</v>
      </c>
      <c r="BJ368" s="23" t="s">
        <v>78</v>
      </c>
      <c r="BK368" s="231">
        <f>ROUND(I368*H368,2)</f>
        <v>0</v>
      </c>
      <c r="BL368" s="23" t="s">
        <v>133</v>
      </c>
      <c r="BM368" s="23" t="s">
        <v>572</v>
      </c>
    </row>
    <row r="369" spans="2:47" s="1" customFormat="1" ht="13.5">
      <c r="B369" s="45"/>
      <c r="C369" s="73"/>
      <c r="D369" s="234" t="s">
        <v>425</v>
      </c>
      <c r="E369" s="73"/>
      <c r="F369" s="276" t="s">
        <v>573</v>
      </c>
      <c r="G369" s="73"/>
      <c r="H369" s="73"/>
      <c r="I369" s="190"/>
      <c r="J369" s="73"/>
      <c r="K369" s="73"/>
      <c r="L369" s="71"/>
      <c r="M369" s="277"/>
      <c r="N369" s="46"/>
      <c r="O369" s="46"/>
      <c r="P369" s="46"/>
      <c r="Q369" s="46"/>
      <c r="R369" s="46"/>
      <c r="S369" s="46"/>
      <c r="T369" s="94"/>
      <c r="AT369" s="23" t="s">
        <v>425</v>
      </c>
      <c r="AU369" s="23" t="s">
        <v>82</v>
      </c>
    </row>
    <row r="370" spans="2:51" s="11" customFormat="1" ht="13.5">
      <c r="B370" s="232"/>
      <c r="C370" s="233"/>
      <c r="D370" s="234" t="s">
        <v>135</v>
      </c>
      <c r="E370" s="233"/>
      <c r="F370" s="236" t="s">
        <v>574</v>
      </c>
      <c r="G370" s="233"/>
      <c r="H370" s="237">
        <v>2.02</v>
      </c>
      <c r="I370" s="238"/>
      <c r="J370" s="233"/>
      <c r="K370" s="233"/>
      <c r="L370" s="239"/>
      <c r="M370" s="240"/>
      <c r="N370" s="241"/>
      <c r="O370" s="241"/>
      <c r="P370" s="241"/>
      <c r="Q370" s="241"/>
      <c r="R370" s="241"/>
      <c r="S370" s="241"/>
      <c r="T370" s="242"/>
      <c r="AT370" s="243" t="s">
        <v>135</v>
      </c>
      <c r="AU370" s="243" t="s">
        <v>82</v>
      </c>
      <c r="AV370" s="11" t="s">
        <v>82</v>
      </c>
      <c r="AW370" s="11" t="s">
        <v>6</v>
      </c>
      <c r="AX370" s="11" t="s">
        <v>78</v>
      </c>
      <c r="AY370" s="243" t="s">
        <v>127</v>
      </c>
    </row>
    <row r="371" spans="2:65" s="1" customFormat="1" ht="22.8" customHeight="1">
      <c r="B371" s="45"/>
      <c r="C371" s="220" t="s">
        <v>575</v>
      </c>
      <c r="D371" s="220" t="s">
        <v>129</v>
      </c>
      <c r="E371" s="221" t="s">
        <v>576</v>
      </c>
      <c r="F371" s="222" t="s">
        <v>577</v>
      </c>
      <c r="G371" s="223" t="s">
        <v>333</v>
      </c>
      <c r="H371" s="224">
        <v>2</v>
      </c>
      <c r="I371" s="225"/>
      <c r="J371" s="226">
        <f>ROUND(I371*H371,2)</f>
        <v>0</v>
      </c>
      <c r="K371" s="222" t="s">
        <v>140</v>
      </c>
      <c r="L371" s="71"/>
      <c r="M371" s="227" t="s">
        <v>23</v>
      </c>
      <c r="N371" s="228" t="s">
        <v>44</v>
      </c>
      <c r="O371" s="46"/>
      <c r="P371" s="229">
        <f>O371*H371</f>
        <v>0</v>
      </c>
      <c r="Q371" s="229">
        <v>0.11241</v>
      </c>
      <c r="R371" s="229">
        <f>Q371*H371</f>
        <v>0.22482</v>
      </c>
      <c r="S371" s="229">
        <v>0</v>
      </c>
      <c r="T371" s="230">
        <f>S371*H371</f>
        <v>0</v>
      </c>
      <c r="AR371" s="23" t="s">
        <v>133</v>
      </c>
      <c r="AT371" s="23" t="s">
        <v>129</v>
      </c>
      <c r="AU371" s="23" t="s">
        <v>82</v>
      </c>
      <c r="AY371" s="23" t="s">
        <v>127</v>
      </c>
      <c r="BE371" s="231">
        <f>IF(N371="základní",J371,0)</f>
        <v>0</v>
      </c>
      <c r="BF371" s="231">
        <f>IF(N371="snížená",J371,0)</f>
        <v>0</v>
      </c>
      <c r="BG371" s="231">
        <f>IF(N371="zákl. přenesená",J371,0)</f>
        <v>0</v>
      </c>
      <c r="BH371" s="231">
        <f>IF(N371="sníž. přenesená",J371,0)</f>
        <v>0</v>
      </c>
      <c r="BI371" s="231">
        <f>IF(N371="nulová",J371,0)</f>
        <v>0</v>
      </c>
      <c r="BJ371" s="23" t="s">
        <v>78</v>
      </c>
      <c r="BK371" s="231">
        <f>ROUND(I371*H371,2)</f>
        <v>0</v>
      </c>
      <c r="BL371" s="23" t="s">
        <v>133</v>
      </c>
      <c r="BM371" s="23" t="s">
        <v>578</v>
      </c>
    </row>
    <row r="372" spans="2:51" s="11" customFormat="1" ht="13.5">
      <c r="B372" s="232"/>
      <c r="C372" s="233"/>
      <c r="D372" s="234" t="s">
        <v>135</v>
      </c>
      <c r="E372" s="235" t="s">
        <v>23</v>
      </c>
      <c r="F372" s="236" t="s">
        <v>82</v>
      </c>
      <c r="G372" s="233"/>
      <c r="H372" s="237">
        <v>2</v>
      </c>
      <c r="I372" s="238"/>
      <c r="J372" s="233"/>
      <c r="K372" s="233"/>
      <c r="L372" s="239"/>
      <c r="M372" s="240"/>
      <c r="N372" s="241"/>
      <c r="O372" s="241"/>
      <c r="P372" s="241"/>
      <c r="Q372" s="241"/>
      <c r="R372" s="241"/>
      <c r="S372" s="241"/>
      <c r="T372" s="242"/>
      <c r="AT372" s="243" t="s">
        <v>135</v>
      </c>
      <c r="AU372" s="243" t="s">
        <v>82</v>
      </c>
      <c r="AV372" s="11" t="s">
        <v>82</v>
      </c>
      <c r="AW372" s="11" t="s">
        <v>36</v>
      </c>
      <c r="AX372" s="11" t="s">
        <v>78</v>
      </c>
      <c r="AY372" s="243" t="s">
        <v>127</v>
      </c>
    </row>
    <row r="373" spans="2:65" s="1" customFormat="1" ht="22.8" customHeight="1">
      <c r="B373" s="45"/>
      <c r="C373" s="266" t="s">
        <v>579</v>
      </c>
      <c r="D373" s="266" t="s">
        <v>267</v>
      </c>
      <c r="E373" s="267" t="s">
        <v>580</v>
      </c>
      <c r="F373" s="268" t="s">
        <v>581</v>
      </c>
      <c r="G373" s="269" t="s">
        <v>333</v>
      </c>
      <c r="H373" s="270">
        <v>2.02</v>
      </c>
      <c r="I373" s="271"/>
      <c r="J373" s="272">
        <f>ROUND(I373*H373,2)</f>
        <v>0</v>
      </c>
      <c r="K373" s="268" t="s">
        <v>23</v>
      </c>
      <c r="L373" s="273"/>
      <c r="M373" s="274" t="s">
        <v>23</v>
      </c>
      <c r="N373" s="275" t="s">
        <v>44</v>
      </c>
      <c r="O373" s="46"/>
      <c r="P373" s="229">
        <f>O373*H373</f>
        <v>0</v>
      </c>
      <c r="Q373" s="229">
        <v>0.035</v>
      </c>
      <c r="R373" s="229">
        <f>Q373*H373</f>
        <v>0.07070000000000001</v>
      </c>
      <c r="S373" s="229">
        <v>0</v>
      </c>
      <c r="T373" s="230">
        <f>S373*H373</f>
        <v>0</v>
      </c>
      <c r="AR373" s="23" t="s">
        <v>171</v>
      </c>
      <c r="AT373" s="23" t="s">
        <v>267</v>
      </c>
      <c r="AU373" s="23" t="s">
        <v>82</v>
      </c>
      <c r="AY373" s="23" t="s">
        <v>127</v>
      </c>
      <c r="BE373" s="231">
        <f>IF(N373="základní",J373,0)</f>
        <v>0</v>
      </c>
      <c r="BF373" s="231">
        <f>IF(N373="snížená",J373,0)</f>
        <v>0</v>
      </c>
      <c r="BG373" s="231">
        <f>IF(N373="zákl. přenesená",J373,0)</f>
        <v>0</v>
      </c>
      <c r="BH373" s="231">
        <f>IF(N373="sníž. přenesená",J373,0)</f>
        <v>0</v>
      </c>
      <c r="BI373" s="231">
        <f>IF(N373="nulová",J373,0)</f>
        <v>0</v>
      </c>
      <c r="BJ373" s="23" t="s">
        <v>78</v>
      </c>
      <c r="BK373" s="231">
        <f>ROUND(I373*H373,2)</f>
        <v>0</v>
      </c>
      <c r="BL373" s="23" t="s">
        <v>133</v>
      </c>
      <c r="BM373" s="23" t="s">
        <v>582</v>
      </c>
    </row>
    <row r="374" spans="2:51" s="11" customFormat="1" ht="13.5">
      <c r="B374" s="232"/>
      <c r="C374" s="233"/>
      <c r="D374" s="234" t="s">
        <v>135</v>
      </c>
      <c r="E374" s="235" t="s">
        <v>23</v>
      </c>
      <c r="F374" s="236" t="s">
        <v>339</v>
      </c>
      <c r="G374" s="233"/>
      <c r="H374" s="237">
        <v>2.02</v>
      </c>
      <c r="I374" s="238"/>
      <c r="J374" s="233"/>
      <c r="K374" s="233"/>
      <c r="L374" s="239"/>
      <c r="M374" s="240"/>
      <c r="N374" s="241"/>
      <c r="O374" s="241"/>
      <c r="P374" s="241"/>
      <c r="Q374" s="241"/>
      <c r="R374" s="241"/>
      <c r="S374" s="241"/>
      <c r="T374" s="242"/>
      <c r="AT374" s="243" t="s">
        <v>135</v>
      </c>
      <c r="AU374" s="243" t="s">
        <v>82</v>
      </c>
      <c r="AV374" s="11" t="s">
        <v>82</v>
      </c>
      <c r="AW374" s="11" t="s">
        <v>36</v>
      </c>
      <c r="AX374" s="11" t="s">
        <v>73</v>
      </c>
      <c r="AY374" s="243" t="s">
        <v>127</v>
      </c>
    </row>
    <row r="375" spans="2:51" s="12" customFormat="1" ht="13.5">
      <c r="B375" s="244"/>
      <c r="C375" s="245"/>
      <c r="D375" s="234" t="s">
        <v>135</v>
      </c>
      <c r="E375" s="246" t="s">
        <v>23</v>
      </c>
      <c r="F375" s="247" t="s">
        <v>137</v>
      </c>
      <c r="G375" s="245"/>
      <c r="H375" s="248">
        <v>2.02</v>
      </c>
      <c r="I375" s="249"/>
      <c r="J375" s="245"/>
      <c r="K375" s="245"/>
      <c r="L375" s="250"/>
      <c r="M375" s="251"/>
      <c r="N375" s="252"/>
      <c r="O375" s="252"/>
      <c r="P375" s="252"/>
      <c r="Q375" s="252"/>
      <c r="R375" s="252"/>
      <c r="S375" s="252"/>
      <c r="T375" s="253"/>
      <c r="AT375" s="254" t="s">
        <v>135</v>
      </c>
      <c r="AU375" s="254" t="s">
        <v>82</v>
      </c>
      <c r="AV375" s="12" t="s">
        <v>133</v>
      </c>
      <c r="AW375" s="12" t="s">
        <v>36</v>
      </c>
      <c r="AX375" s="12" t="s">
        <v>78</v>
      </c>
      <c r="AY375" s="254" t="s">
        <v>127</v>
      </c>
    </row>
    <row r="376" spans="2:65" s="1" customFormat="1" ht="34.2" customHeight="1">
      <c r="B376" s="45"/>
      <c r="C376" s="220" t="s">
        <v>583</v>
      </c>
      <c r="D376" s="220" t="s">
        <v>129</v>
      </c>
      <c r="E376" s="221" t="s">
        <v>584</v>
      </c>
      <c r="F376" s="222" t="s">
        <v>585</v>
      </c>
      <c r="G376" s="223" t="s">
        <v>333</v>
      </c>
      <c r="H376" s="224">
        <v>2</v>
      </c>
      <c r="I376" s="225"/>
      <c r="J376" s="226">
        <f>ROUND(I376*H376,2)</f>
        <v>0</v>
      </c>
      <c r="K376" s="222" t="s">
        <v>140</v>
      </c>
      <c r="L376" s="71"/>
      <c r="M376" s="227" t="s">
        <v>23</v>
      </c>
      <c r="N376" s="228" t="s">
        <v>44</v>
      </c>
      <c r="O376" s="46"/>
      <c r="P376" s="229">
        <f>O376*H376</f>
        <v>0</v>
      </c>
      <c r="Q376" s="229">
        <v>0.11241</v>
      </c>
      <c r="R376" s="229">
        <f>Q376*H376</f>
        <v>0.22482</v>
      </c>
      <c r="S376" s="229">
        <v>0</v>
      </c>
      <c r="T376" s="230">
        <f>S376*H376</f>
        <v>0</v>
      </c>
      <c r="AR376" s="23" t="s">
        <v>133</v>
      </c>
      <c r="AT376" s="23" t="s">
        <v>129</v>
      </c>
      <c r="AU376" s="23" t="s">
        <v>82</v>
      </c>
      <c r="AY376" s="23" t="s">
        <v>127</v>
      </c>
      <c r="BE376" s="231">
        <f>IF(N376="základní",J376,0)</f>
        <v>0</v>
      </c>
      <c r="BF376" s="231">
        <f>IF(N376="snížená",J376,0)</f>
        <v>0</v>
      </c>
      <c r="BG376" s="231">
        <f>IF(N376="zákl. přenesená",J376,0)</f>
        <v>0</v>
      </c>
      <c r="BH376" s="231">
        <f>IF(N376="sníž. přenesená",J376,0)</f>
        <v>0</v>
      </c>
      <c r="BI376" s="231">
        <f>IF(N376="nulová",J376,0)</f>
        <v>0</v>
      </c>
      <c r="BJ376" s="23" t="s">
        <v>78</v>
      </c>
      <c r="BK376" s="231">
        <f>ROUND(I376*H376,2)</f>
        <v>0</v>
      </c>
      <c r="BL376" s="23" t="s">
        <v>133</v>
      </c>
      <c r="BM376" s="23" t="s">
        <v>586</v>
      </c>
    </row>
    <row r="377" spans="2:47" s="1" customFormat="1" ht="13.5">
      <c r="B377" s="45"/>
      <c r="C377" s="73"/>
      <c r="D377" s="234" t="s">
        <v>425</v>
      </c>
      <c r="E377" s="73"/>
      <c r="F377" s="276" t="s">
        <v>587</v>
      </c>
      <c r="G377" s="73"/>
      <c r="H377" s="73"/>
      <c r="I377" s="190"/>
      <c r="J377" s="73"/>
      <c r="K377" s="73"/>
      <c r="L377" s="71"/>
      <c r="M377" s="277"/>
      <c r="N377" s="46"/>
      <c r="O377" s="46"/>
      <c r="P377" s="46"/>
      <c r="Q377" s="46"/>
      <c r="R377" s="46"/>
      <c r="S377" s="46"/>
      <c r="T377" s="94"/>
      <c r="AT377" s="23" t="s">
        <v>425</v>
      </c>
      <c r="AU377" s="23" t="s">
        <v>82</v>
      </c>
    </row>
    <row r="378" spans="2:65" s="1" customFormat="1" ht="22.8" customHeight="1">
      <c r="B378" s="45"/>
      <c r="C378" s="220" t="s">
        <v>588</v>
      </c>
      <c r="D378" s="220" t="s">
        <v>129</v>
      </c>
      <c r="E378" s="221" t="s">
        <v>589</v>
      </c>
      <c r="F378" s="222" t="s">
        <v>590</v>
      </c>
      <c r="G378" s="223" t="s">
        <v>333</v>
      </c>
      <c r="H378" s="224">
        <v>5</v>
      </c>
      <c r="I378" s="225"/>
      <c r="J378" s="226">
        <f>ROUND(I378*H378,2)</f>
        <v>0</v>
      </c>
      <c r="K378" s="222" t="s">
        <v>23</v>
      </c>
      <c r="L378" s="71"/>
      <c r="M378" s="227" t="s">
        <v>23</v>
      </c>
      <c r="N378" s="228" t="s">
        <v>44</v>
      </c>
      <c r="O378" s="46"/>
      <c r="P378" s="229">
        <f>O378*H378</f>
        <v>0</v>
      </c>
      <c r="Q378" s="229">
        <v>0.11241</v>
      </c>
      <c r="R378" s="229">
        <f>Q378*H378</f>
        <v>0.5620499999999999</v>
      </c>
      <c r="S378" s="229">
        <v>0</v>
      </c>
      <c r="T378" s="230">
        <f>S378*H378</f>
        <v>0</v>
      </c>
      <c r="AR378" s="23" t="s">
        <v>133</v>
      </c>
      <c r="AT378" s="23" t="s">
        <v>129</v>
      </c>
      <c r="AU378" s="23" t="s">
        <v>82</v>
      </c>
      <c r="AY378" s="23" t="s">
        <v>127</v>
      </c>
      <c r="BE378" s="231">
        <f>IF(N378="základní",J378,0)</f>
        <v>0</v>
      </c>
      <c r="BF378" s="231">
        <f>IF(N378="snížená",J378,0)</f>
        <v>0</v>
      </c>
      <c r="BG378" s="231">
        <f>IF(N378="zákl. přenesená",J378,0)</f>
        <v>0</v>
      </c>
      <c r="BH378" s="231">
        <f>IF(N378="sníž. přenesená",J378,0)</f>
        <v>0</v>
      </c>
      <c r="BI378" s="231">
        <f>IF(N378="nulová",J378,0)</f>
        <v>0</v>
      </c>
      <c r="BJ378" s="23" t="s">
        <v>78</v>
      </c>
      <c r="BK378" s="231">
        <f>ROUND(I378*H378,2)</f>
        <v>0</v>
      </c>
      <c r="BL378" s="23" t="s">
        <v>133</v>
      </c>
      <c r="BM378" s="23" t="s">
        <v>591</v>
      </c>
    </row>
    <row r="379" spans="2:47" s="1" customFormat="1" ht="13.5">
      <c r="B379" s="45"/>
      <c r="C379" s="73"/>
      <c r="D379" s="234" t="s">
        <v>425</v>
      </c>
      <c r="E379" s="73"/>
      <c r="F379" s="276" t="s">
        <v>592</v>
      </c>
      <c r="G379" s="73"/>
      <c r="H379" s="73"/>
      <c r="I379" s="190"/>
      <c r="J379" s="73"/>
      <c r="K379" s="73"/>
      <c r="L379" s="71"/>
      <c r="M379" s="277"/>
      <c r="N379" s="46"/>
      <c r="O379" s="46"/>
      <c r="P379" s="46"/>
      <c r="Q379" s="46"/>
      <c r="R379" s="46"/>
      <c r="S379" s="46"/>
      <c r="T379" s="94"/>
      <c r="AT379" s="23" t="s">
        <v>425</v>
      </c>
      <c r="AU379" s="23" t="s">
        <v>82</v>
      </c>
    </row>
    <row r="380" spans="2:51" s="11" customFormat="1" ht="13.5">
      <c r="B380" s="232"/>
      <c r="C380" s="233"/>
      <c r="D380" s="234" t="s">
        <v>135</v>
      </c>
      <c r="E380" s="235" t="s">
        <v>23</v>
      </c>
      <c r="F380" s="236" t="s">
        <v>153</v>
      </c>
      <c r="G380" s="233"/>
      <c r="H380" s="237">
        <v>5</v>
      </c>
      <c r="I380" s="238"/>
      <c r="J380" s="233"/>
      <c r="K380" s="233"/>
      <c r="L380" s="239"/>
      <c r="M380" s="240"/>
      <c r="N380" s="241"/>
      <c r="O380" s="241"/>
      <c r="P380" s="241"/>
      <c r="Q380" s="241"/>
      <c r="R380" s="241"/>
      <c r="S380" s="241"/>
      <c r="T380" s="242"/>
      <c r="AT380" s="243" t="s">
        <v>135</v>
      </c>
      <c r="AU380" s="243" t="s">
        <v>82</v>
      </c>
      <c r="AV380" s="11" t="s">
        <v>82</v>
      </c>
      <c r="AW380" s="11" t="s">
        <v>36</v>
      </c>
      <c r="AX380" s="11" t="s">
        <v>78</v>
      </c>
      <c r="AY380" s="243" t="s">
        <v>127</v>
      </c>
    </row>
    <row r="381" spans="2:65" s="1" customFormat="1" ht="14.4" customHeight="1">
      <c r="B381" s="45"/>
      <c r="C381" s="220" t="s">
        <v>593</v>
      </c>
      <c r="D381" s="220" t="s">
        <v>129</v>
      </c>
      <c r="E381" s="221" t="s">
        <v>594</v>
      </c>
      <c r="F381" s="222" t="s">
        <v>595</v>
      </c>
      <c r="G381" s="223" t="s">
        <v>132</v>
      </c>
      <c r="H381" s="224">
        <v>2.75</v>
      </c>
      <c r="I381" s="225"/>
      <c r="J381" s="226">
        <f>ROUND(I381*H381,2)</f>
        <v>0</v>
      </c>
      <c r="K381" s="222" t="s">
        <v>23</v>
      </c>
      <c r="L381" s="71"/>
      <c r="M381" s="227" t="s">
        <v>23</v>
      </c>
      <c r="N381" s="228" t="s">
        <v>44</v>
      </c>
      <c r="O381" s="46"/>
      <c r="P381" s="229">
        <f>O381*H381</f>
        <v>0</v>
      </c>
      <c r="Q381" s="229">
        <v>0.0026</v>
      </c>
      <c r="R381" s="229">
        <f>Q381*H381</f>
        <v>0.00715</v>
      </c>
      <c r="S381" s="229">
        <v>0</v>
      </c>
      <c r="T381" s="230">
        <f>S381*H381</f>
        <v>0</v>
      </c>
      <c r="AR381" s="23" t="s">
        <v>133</v>
      </c>
      <c r="AT381" s="23" t="s">
        <v>129</v>
      </c>
      <c r="AU381" s="23" t="s">
        <v>82</v>
      </c>
      <c r="AY381" s="23" t="s">
        <v>127</v>
      </c>
      <c r="BE381" s="231">
        <f>IF(N381="základní",J381,0)</f>
        <v>0</v>
      </c>
      <c r="BF381" s="231">
        <f>IF(N381="snížená",J381,0)</f>
        <v>0</v>
      </c>
      <c r="BG381" s="231">
        <f>IF(N381="zákl. přenesená",J381,0)</f>
        <v>0</v>
      </c>
      <c r="BH381" s="231">
        <f>IF(N381="sníž. přenesená",J381,0)</f>
        <v>0</v>
      </c>
      <c r="BI381" s="231">
        <f>IF(N381="nulová",J381,0)</f>
        <v>0</v>
      </c>
      <c r="BJ381" s="23" t="s">
        <v>78</v>
      </c>
      <c r="BK381" s="231">
        <f>ROUND(I381*H381,2)</f>
        <v>0</v>
      </c>
      <c r="BL381" s="23" t="s">
        <v>133</v>
      </c>
      <c r="BM381" s="23" t="s">
        <v>596</v>
      </c>
    </row>
    <row r="382" spans="2:51" s="11" customFormat="1" ht="13.5">
      <c r="B382" s="232"/>
      <c r="C382" s="233"/>
      <c r="D382" s="234" t="s">
        <v>135</v>
      </c>
      <c r="E382" s="235" t="s">
        <v>23</v>
      </c>
      <c r="F382" s="236" t="s">
        <v>597</v>
      </c>
      <c r="G382" s="233"/>
      <c r="H382" s="237">
        <v>2.75</v>
      </c>
      <c r="I382" s="238"/>
      <c r="J382" s="233"/>
      <c r="K382" s="233"/>
      <c r="L382" s="239"/>
      <c r="M382" s="240"/>
      <c r="N382" s="241"/>
      <c r="O382" s="241"/>
      <c r="P382" s="241"/>
      <c r="Q382" s="241"/>
      <c r="R382" s="241"/>
      <c r="S382" s="241"/>
      <c r="T382" s="242"/>
      <c r="AT382" s="243" t="s">
        <v>135</v>
      </c>
      <c r="AU382" s="243" t="s">
        <v>82</v>
      </c>
      <c r="AV382" s="11" t="s">
        <v>82</v>
      </c>
      <c r="AW382" s="11" t="s">
        <v>36</v>
      </c>
      <c r="AX382" s="11" t="s">
        <v>73</v>
      </c>
      <c r="AY382" s="243" t="s">
        <v>127</v>
      </c>
    </row>
    <row r="383" spans="2:51" s="12" customFormat="1" ht="13.5">
      <c r="B383" s="244"/>
      <c r="C383" s="245"/>
      <c r="D383" s="234" t="s">
        <v>135</v>
      </c>
      <c r="E383" s="246" t="s">
        <v>23</v>
      </c>
      <c r="F383" s="247" t="s">
        <v>137</v>
      </c>
      <c r="G383" s="245"/>
      <c r="H383" s="248">
        <v>2.75</v>
      </c>
      <c r="I383" s="249"/>
      <c r="J383" s="245"/>
      <c r="K383" s="245"/>
      <c r="L383" s="250"/>
      <c r="M383" s="251"/>
      <c r="N383" s="252"/>
      <c r="O383" s="252"/>
      <c r="P383" s="252"/>
      <c r="Q383" s="252"/>
      <c r="R383" s="252"/>
      <c r="S383" s="252"/>
      <c r="T383" s="253"/>
      <c r="AT383" s="254" t="s">
        <v>135</v>
      </c>
      <c r="AU383" s="254" t="s">
        <v>82</v>
      </c>
      <c r="AV383" s="12" t="s">
        <v>133</v>
      </c>
      <c r="AW383" s="12" t="s">
        <v>36</v>
      </c>
      <c r="AX383" s="12" t="s">
        <v>78</v>
      </c>
      <c r="AY383" s="254" t="s">
        <v>127</v>
      </c>
    </row>
    <row r="384" spans="2:65" s="1" customFormat="1" ht="45.6" customHeight="1">
      <c r="B384" s="45"/>
      <c r="C384" s="220" t="s">
        <v>598</v>
      </c>
      <c r="D384" s="220" t="s">
        <v>129</v>
      </c>
      <c r="E384" s="221" t="s">
        <v>599</v>
      </c>
      <c r="F384" s="222" t="s">
        <v>600</v>
      </c>
      <c r="G384" s="223" t="s">
        <v>161</v>
      </c>
      <c r="H384" s="224">
        <v>87</v>
      </c>
      <c r="I384" s="225"/>
      <c r="J384" s="226">
        <f>ROUND(I384*H384,2)</f>
        <v>0</v>
      </c>
      <c r="K384" s="222" t="s">
        <v>140</v>
      </c>
      <c r="L384" s="71"/>
      <c r="M384" s="227" t="s">
        <v>23</v>
      </c>
      <c r="N384" s="228" t="s">
        <v>44</v>
      </c>
      <c r="O384" s="46"/>
      <c r="P384" s="229">
        <f>O384*H384</f>
        <v>0</v>
      </c>
      <c r="Q384" s="229">
        <v>0.08978</v>
      </c>
      <c r="R384" s="229">
        <f>Q384*H384</f>
        <v>7.81086</v>
      </c>
      <c r="S384" s="229">
        <v>0</v>
      </c>
      <c r="T384" s="230">
        <f>S384*H384</f>
        <v>0</v>
      </c>
      <c r="AR384" s="23" t="s">
        <v>133</v>
      </c>
      <c r="AT384" s="23" t="s">
        <v>129</v>
      </c>
      <c r="AU384" s="23" t="s">
        <v>82</v>
      </c>
      <c r="AY384" s="23" t="s">
        <v>127</v>
      </c>
      <c r="BE384" s="231">
        <f>IF(N384="základní",J384,0)</f>
        <v>0</v>
      </c>
      <c r="BF384" s="231">
        <f>IF(N384="snížená",J384,0)</f>
        <v>0</v>
      </c>
      <c r="BG384" s="231">
        <f>IF(N384="zákl. přenesená",J384,0)</f>
        <v>0</v>
      </c>
      <c r="BH384" s="231">
        <f>IF(N384="sníž. přenesená",J384,0)</f>
        <v>0</v>
      </c>
      <c r="BI384" s="231">
        <f>IF(N384="nulová",J384,0)</f>
        <v>0</v>
      </c>
      <c r="BJ384" s="23" t="s">
        <v>78</v>
      </c>
      <c r="BK384" s="231">
        <f>ROUND(I384*H384,2)</f>
        <v>0</v>
      </c>
      <c r="BL384" s="23" t="s">
        <v>133</v>
      </c>
      <c r="BM384" s="23" t="s">
        <v>601</v>
      </c>
    </row>
    <row r="385" spans="2:51" s="11" customFormat="1" ht="13.5">
      <c r="B385" s="232"/>
      <c r="C385" s="233"/>
      <c r="D385" s="234" t="s">
        <v>135</v>
      </c>
      <c r="E385" s="235" t="s">
        <v>23</v>
      </c>
      <c r="F385" s="236" t="s">
        <v>602</v>
      </c>
      <c r="G385" s="233"/>
      <c r="H385" s="237">
        <v>75.5</v>
      </c>
      <c r="I385" s="238"/>
      <c r="J385" s="233"/>
      <c r="K385" s="233"/>
      <c r="L385" s="239"/>
      <c r="M385" s="240"/>
      <c r="N385" s="241"/>
      <c r="O385" s="241"/>
      <c r="P385" s="241"/>
      <c r="Q385" s="241"/>
      <c r="R385" s="241"/>
      <c r="S385" s="241"/>
      <c r="T385" s="242"/>
      <c r="AT385" s="243" t="s">
        <v>135</v>
      </c>
      <c r="AU385" s="243" t="s">
        <v>82</v>
      </c>
      <c r="AV385" s="11" t="s">
        <v>82</v>
      </c>
      <c r="AW385" s="11" t="s">
        <v>36</v>
      </c>
      <c r="AX385" s="11" t="s">
        <v>73</v>
      </c>
      <c r="AY385" s="243" t="s">
        <v>127</v>
      </c>
    </row>
    <row r="386" spans="2:51" s="11" customFormat="1" ht="13.5">
      <c r="B386" s="232"/>
      <c r="C386" s="233"/>
      <c r="D386" s="234" t="s">
        <v>135</v>
      </c>
      <c r="E386" s="235" t="s">
        <v>23</v>
      </c>
      <c r="F386" s="236" t="s">
        <v>603</v>
      </c>
      <c r="G386" s="233"/>
      <c r="H386" s="237">
        <v>11.5</v>
      </c>
      <c r="I386" s="238"/>
      <c r="J386" s="233"/>
      <c r="K386" s="233"/>
      <c r="L386" s="239"/>
      <c r="M386" s="240"/>
      <c r="N386" s="241"/>
      <c r="O386" s="241"/>
      <c r="P386" s="241"/>
      <c r="Q386" s="241"/>
      <c r="R386" s="241"/>
      <c r="S386" s="241"/>
      <c r="T386" s="242"/>
      <c r="AT386" s="243" t="s">
        <v>135</v>
      </c>
      <c r="AU386" s="243" t="s">
        <v>82</v>
      </c>
      <c r="AV386" s="11" t="s">
        <v>82</v>
      </c>
      <c r="AW386" s="11" t="s">
        <v>36</v>
      </c>
      <c r="AX386" s="11" t="s">
        <v>73</v>
      </c>
      <c r="AY386" s="243" t="s">
        <v>127</v>
      </c>
    </row>
    <row r="387" spans="2:51" s="12" customFormat="1" ht="13.5">
      <c r="B387" s="244"/>
      <c r="C387" s="245"/>
      <c r="D387" s="234" t="s">
        <v>135</v>
      </c>
      <c r="E387" s="246" t="s">
        <v>23</v>
      </c>
      <c r="F387" s="247" t="s">
        <v>137</v>
      </c>
      <c r="G387" s="245"/>
      <c r="H387" s="248">
        <v>87</v>
      </c>
      <c r="I387" s="249"/>
      <c r="J387" s="245"/>
      <c r="K387" s="245"/>
      <c r="L387" s="250"/>
      <c r="M387" s="251"/>
      <c r="N387" s="252"/>
      <c r="O387" s="252"/>
      <c r="P387" s="252"/>
      <c r="Q387" s="252"/>
      <c r="R387" s="252"/>
      <c r="S387" s="252"/>
      <c r="T387" s="253"/>
      <c r="AT387" s="254" t="s">
        <v>135</v>
      </c>
      <c r="AU387" s="254" t="s">
        <v>82</v>
      </c>
      <c r="AV387" s="12" t="s">
        <v>133</v>
      </c>
      <c r="AW387" s="12" t="s">
        <v>36</v>
      </c>
      <c r="AX387" s="12" t="s">
        <v>78</v>
      </c>
      <c r="AY387" s="254" t="s">
        <v>127</v>
      </c>
    </row>
    <row r="388" spans="2:65" s="1" customFormat="1" ht="14.4" customHeight="1">
      <c r="B388" s="45"/>
      <c r="C388" s="266" t="s">
        <v>604</v>
      </c>
      <c r="D388" s="266" t="s">
        <v>267</v>
      </c>
      <c r="E388" s="267" t="s">
        <v>605</v>
      </c>
      <c r="F388" s="268" t="s">
        <v>50</v>
      </c>
      <c r="G388" s="269" t="s">
        <v>244</v>
      </c>
      <c r="H388" s="270">
        <v>2.13</v>
      </c>
      <c r="I388" s="271"/>
      <c r="J388" s="272">
        <f>ROUND(I388*H388,2)</f>
        <v>0</v>
      </c>
      <c r="K388" s="268" t="s">
        <v>23</v>
      </c>
      <c r="L388" s="273"/>
      <c r="M388" s="274" t="s">
        <v>23</v>
      </c>
      <c r="N388" s="275" t="s">
        <v>44</v>
      </c>
      <c r="O388" s="46"/>
      <c r="P388" s="229">
        <f>O388*H388</f>
        <v>0</v>
      </c>
      <c r="Q388" s="229">
        <v>1</v>
      </c>
      <c r="R388" s="229">
        <f>Q388*H388</f>
        <v>2.13</v>
      </c>
      <c r="S388" s="229">
        <v>0</v>
      </c>
      <c r="T388" s="230">
        <f>S388*H388</f>
        <v>0</v>
      </c>
      <c r="AR388" s="23" t="s">
        <v>171</v>
      </c>
      <c r="AT388" s="23" t="s">
        <v>267</v>
      </c>
      <c r="AU388" s="23" t="s">
        <v>82</v>
      </c>
      <c r="AY388" s="23" t="s">
        <v>127</v>
      </c>
      <c r="BE388" s="231">
        <f>IF(N388="základní",J388,0)</f>
        <v>0</v>
      </c>
      <c r="BF388" s="231">
        <f>IF(N388="snížená",J388,0)</f>
        <v>0</v>
      </c>
      <c r="BG388" s="231">
        <f>IF(N388="zákl. přenesená",J388,0)</f>
        <v>0</v>
      </c>
      <c r="BH388" s="231">
        <f>IF(N388="sníž. přenesená",J388,0)</f>
        <v>0</v>
      </c>
      <c r="BI388" s="231">
        <f>IF(N388="nulová",J388,0)</f>
        <v>0</v>
      </c>
      <c r="BJ388" s="23" t="s">
        <v>78</v>
      </c>
      <c r="BK388" s="231">
        <f>ROUND(I388*H388,2)</f>
        <v>0</v>
      </c>
      <c r="BL388" s="23" t="s">
        <v>133</v>
      </c>
      <c r="BM388" s="23" t="s">
        <v>606</v>
      </c>
    </row>
    <row r="389" spans="2:51" s="11" customFormat="1" ht="13.5">
      <c r="B389" s="232"/>
      <c r="C389" s="233"/>
      <c r="D389" s="234" t="s">
        <v>135</v>
      </c>
      <c r="E389" s="235" t="s">
        <v>23</v>
      </c>
      <c r="F389" s="236" t="s">
        <v>607</v>
      </c>
      <c r="G389" s="233"/>
      <c r="H389" s="237">
        <v>2.13</v>
      </c>
      <c r="I389" s="238"/>
      <c r="J389" s="233"/>
      <c r="K389" s="233"/>
      <c r="L389" s="239"/>
      <c r="M389" s="240"/>
      <c r="N389" s="241"/>
      <c r="O389" s="241"/>
      <c r="P389" s="241"/>
      <c r="Q389" s="241"/>
      <c r="R389" s="241"/>
      <c r="S389" s="241"/>
      <c r="T389" s="242"/>
      <c r="AT389" s="243" t="s">
        <v>135</v>
      </c>
      <c r="AU389" s="243" t="s">
        <v>82</v>
      </c>
      <c r="AV389" s="11" t="s">
        <v>82</v>
      </c>
      <c r="AW389" s="11" t="s">
        <v>36</v>
      </c>
      <c r="AX389" s="11" t="s">
        <v>73</v>
      </c>
      <c r="AY389" s="243" t="s">
        <v>127</v>
      </c>
    </row>
    <row r="390" spans="2:51" s="12" customFormat="1" ht="13.5">
      <c r="B390" s="244"/>
      <c r="C390" s="245"/>
      <c r="D390" s="234" t="s">
        <v>135</v>
      </c>
      <c r="E390" s="246" t="s">
        <v>23</v>
      </c>
      <c r="F390" s="247" t="s">
        <v>137</v>
      </c>
      <c r="G390" s="245"/>
      <c r="H390" s="248">
        <v>2.13</v>
      </c>
      <c r="I390" s="249"/>
      <c r="J390" s="245"/>
      <c r="K390" s="245"/>
      <c r="L390" s="250"/>
      <c r="M390" s="251"/>
      <c r="N390" s="252"/>
      <c r="O390" s="252"/>
      <c r="P390" s="252"/>
      <c r="Q390" s="252"/>
      <c r="R390" s="252"/>
      <c r="S390" s="252"/>
      <c r="T390" s="253"/>
      <c r="AT390" s="254" t="s">
        <v>135</v>
      </c>
      <c r="AU390" s="254" t="s">
        <v>82</v>
      </c>
      <c r="AV390" s="12" t="s">
        <v>133</v>
      </c>
      <c r="AW390" s="12" t="s">
        <v>36</v>
      </c>
      <c r="AX390" s="12" t="s">
        <v>78</v>
      </c>
      <c r="AY390" s="254" t="s">
        <v>127</v>
      </c>
    </row>
    <row r="391" spans="2:65" s="1" customFormat="1" ht="34.2" customHeight="1">
      <c r="B391" s="45"/>
      <c r="C391" s="220" t="s">
        <v>608</v>
      </c>
      <c r="D391" s="220" t="s">
        <v>129</v>
      </c>
      <c r="E391" s="221" t="s">
        <v>609</v>
      </c>
      <c r="F391" s="222" t="s">
        <v>610</v>
      </c>
      <c r="G391" s="223" t="s">
        <v>161</v>
      </c>
      <c r="H391" s="224">
        <v>124.5</v>
      </c>
      <c r="I391" s="225"/>
      <c r="J391" s="226">
        <f>ROUND(I391*H391,2)</f>
        <v>0</v>
      </c>
      <c r="K391" s="222" t="s">
        <v>140</v>
      </c>
      <c r="L391" s="71"/>
      <c r="M391" s="227" t="s">
        <v>23</v>
      </c>
      <c r="N391" s="228" t="s">
        <v>44</v>
      </c>
      <c r="O391" s="46"/>
      <c r="P391" s="229">
        <f>O391*H391</f>
        <v>0</v>
      </c>
      <c r="Q391" s="229">
        <v>0.14067</v>
      </c>
      <c r="R391" s="229">
        <f>Q391*H391</f>
        <v>17.513415</v>
      </c>
      <c r="S391" s="229">
        <v>0</v>
      </c>
      <c r="T391" s="230">
        <f>S391*H391</f>
        <v>0</v>
      </c>
      <c r="AR391" s="23" t="s">
        <v>133</v>
      </c>
      <c r="AT391" s="23" t="s">
        <v>129</v>
      </c>
      <c r="AU391" s="23" t="s">
        <v>82</v>
      </c>
      <c r="AY391" s="23" t="s">
        <v>127</v>
      </c>
      <c r="BE391" s="231">
        <f>IF(N391="základní",J391,0)</f>
        <v>0</v>
      </c>
      <c r="BF391" s="231">
        <f>IF(N391="snížená",J391,0)</f>
        <v>0</v>
      </c>
      <c r="BG391" s="231">
        <f>IF(N391="zákl. přenesená",J391,0)</f>
        <v>0</v>
      </c>
      <c r="BH391" s="231">
        <f>IF(N391="sníž. přenesená",J391,0)</f>
        <v>0</v>
      </c>
      <c r="BI391" s="231">
        <f>IF(N391="nulová",J391,0)</f>
        <v>0</v>
      </c>
      <c r="BJ391" s="23" t="s">
        <v>78</v>
      </c>
      <c r="BK391" s="231">
        <f>ROUND(I391*H391,2)</f>
        <v>0</v>
      </c>
      <c r="BL391" s="23" t="s">
        <v>133</v>
      </c>
      <c r="BM391" s="23" t="s">
        <v>611</v>
      </c>
    </row>
    <row r="392" spans="2:51" s="11" customFormat="1" ht="13.5">
      <c r="B392" s="232"/>
      <c r="C392" s="233"/>
      <c r="D392" s="234" t="s">
        <v>135</v>
      </c>
      <c r="E392" s="235" t="s">
        <v>23</v>
      </c>
      <c r="F392" s="236" t="s">
        <v>612</v>
      </c>
      <c r="G392" s="233"/>
      <c r="H392" s="237">
        <v>75.5</v>
      </c>
      <c r="I392" s="238"/>
      <c r="J392" s="233"/>
      <c r="K392" s="233"/>
      <c r="L392" s="239"/>
      <c r="M392" s="240"/>
      <c r="N392" s="241"/>
      <c r="O392" s="241"/>
      <c r="P392" s="241"/>
      <c r="Q392" s="241"/>
      <c r="R392" s="241"/>
      <c r="S392" s="241"/>
      <c r="T392" s="242"/>
      <c r="AT392" s="243" t="s">
        <v>135</v>
      </c>
      <c r="AU392" s="243" t="s">
        <v>82</v>
      </c>
      <c r="AV392" s="11" t="s">
        <v>82</v>
      </c>
      <c r="AW392" s="11" t="s">
        <v>36</v>
      </c>
      <c r="AX392" s="11" t="s">
        <v>73</v>
      </c>
      <c r="AY392" s="243" t="s">
        <v>127</v>
      </c>
    </row>
    <row r="393" spans="2:51" s="11" customFormat="1" ht="13.5">
      <c r="B393" s="232"/>
      <c r="C393" s="233"/>
      <c r="D393" s="234" t="s">
        <v>135</v>
      </c>
      <c r="E393" s="235" t="s">
        <v>23</v>
      </c>
      <c r="F393" s="236" t="s">
        <v>613</v>
      </c>
      <c r="G393" s="233"/>
      <c r="H393" s="237">
        <v>49</v>
      </c>
      <c r="I393" s="238"/>
      <c r="J393" s="233"/>
      <c r="K393" s="233"/>
      <c r="L393" s="239"/>
      <c r="M393" s="240"/>
      <c r="N393" s="241"/>
      <c r="O393" s="241"/>
      <c r="P393" s="241"/>
      <c r="Q393" s="241"/>
      <c r="R393" s="241"/>
      <c r="S393" s="241"/>
      <c r="T393" s="242"/>
      <c r="AT393" s="243" t="s">
        <v>135</v>
      </c>
      <c r="AU393" s="243" t="s">
        <v>82</v>
      </c>
      <c r="AV393" s="11" t="s">
        <v>82</v>
      </c>
      <c r="AW393" s="11" t="s">
        <v>36</v>
      </c>
      <c r="AX393" s="11" t="s">
        <v>73</v>
      </c>
      <c r="AY393" s="243" t="s">
        <v>127</v>
      </c>
    </row>
    <row r="394" spans="2:51" s="12" customFormat="1" ht="13.5">
      <c r="B394" s="244"/>
      <c r="C394" s="245"/>
      <c r="D394" s="234" t="s">
        <v>135</v>
      </c>
      <c r="E394" s="246" t="s">
        <v>23</v>
      </c>
      <c r="F394" s="247" t="s">
        <v>137</v>
      </c>
      <c r="G394" s="245"/>
      <c r="H394" s="248">
        <v>124.5</v>
      </c>
      <c r="I394" s="249"/>
      <c r="J394" s="245"/>
      <c r="K394" s="245"/>
      <c r="L394" s="250"/>
      <c r="M394" s="251"/>
      <c r="N394" s="252"/>
      <c r="O394" s="252"/>
      <c r="P394" s="252"/>
      <c r="Q394" s="252"/>
      <c r="R394" s="252"/>
      <c r="S394" s="252"/>
      <c r="T394" s="253"/>
      <c r="AT394" s="254" t="s">
        <v>135</v>
      </c>
      <c r="AU394" s="254" t="s">
        <v>82</v>
      </c>
      <c r="AV394" s="12" t="s">
        <v>133</v>
      </c>
      <c r="AW394" s="12" t="s">
        <v>36</v>
      </c>
      <c r="AX394" s="12" t="s">
        <v>78</v>
      </c>
      <c r="AY394" s="254" t="s">
        <v>127</v>
      </c>
    </row>
    <row r="395" spans="2:65" s="1" customFormat="1" ht="14.4" customHeight="1">
      <c r="B395" s="45"/>
      <c r="C395" s="266" t="s">
        <v>614</v>
      </c>
      <c r="D395" s="266" t="s">
        <v>267</v>
      </c>
      <c r="E395" s="267" t="s">
        <v>615</v>
      </c>
      <c r="F395" s="268" t="s">
        <v>616</v>
      </c>
      <c r="G395" s="269" t="s">
        <v>161</v>
      </c>
      <c r="H395" s="270">
        <v>76.3</v>
      </c>
      <c r="I395" s="271"/>
      <c r="J395" s="272">
        <f>ROUND(I395*H395,2)</f>
        <v>0</v>
      </c>
      <c r="K395" s="268" t="s">
        <v>140</v>
      </c>
      <c r="L395" s="273"/>
      <c r="M395" s="274" t="s">
        <v>23</v>
      </c>
      <c r="N395" s="275" t="s">
        <v>44</v>
      </c>
      <c r="O395" s="46"/>
      <c r="P395" s="229">
        <f>O395*H395</f>
        <v>0</v>
      </c>
      <c r="Q395" s="229">
        <v>0.104</v>
      </c>
      <c r="R395" s="229">
        <f>Q395*H395</f>
        <v>7.935199999999999</v>
      </c>
      <c r="S395" s="229">
        <v>0</v>
      </c>
      <c r="T395" s="230">
        <f>S395*H395</f>
        <v>0</v>
      </c>
      <c r="AR395" s="23" t="s">
        <v>171</v>
      </c>
      <c r="AT395" s="23" t="s">
        <v>267</v>
      </c>
      <c r="AU395" s="23" t="s">
        <v>82</v>
      </c>
      <c r="AY395" s="23" t="s">
        <v>127</v>
      </c>
      <c r="BE395" s="231">
        <f>IF(N395="základní",J395,0)</f>
        <v>0</v>
      </c>
      <c r="BF395" s="231">
        <f>IF(N395="snížená",J395,0)</f>
        <v>0</v>
      </c>
      <c r="BG395" s="231">
        <f>IF(N395="zákl. přenesená",J395,0)</f>
        <v>0</v>
      </c>
      <c r="BH395" s="231">
        <f>IF(N395="sníž. přenesená",J395,0)</f>
        <v>0</v>
      </c>
      <c r="BI395" s="231">
        <f>IF(N395="nulová",J395,0)</f>
        <v>0</v>
      </c>
      <c r="BJ395" s="23" t="s">
        <v>78</v>
      </c>
      <c r="BK395" s="231">
        <f>ROUND(I395*H395,2)</f>
        <v>0</v>
      </c>
      <c r="BL395" s="23" t="s">
        <v>133</v>
      </c>
      <c r="BM395" s="23" t="s">
        <v>617</v>
      </c>
    </row>
    <row r="396" spans="2:51" s="11" customFormat="1" ht="13.5">
      <c r="B396" s="232"/>
      <c r="C396" s="233"/>
      <c r="D396" s="234" t="s">
        <v>135</v>
      </c>
      <c r="E396" s="235" t="s">
        <v>23</v>
      </c>
      <c r="F396" s="236" t="s">
        <v>618</v>
      </c>
      <c r="G396" s="233"/>
      <c r="H396" s="237">
        <v>76.255</v>
      </c>
      <c r="I396" s="238"/>
      <c r="J396" s="233"/>
      <c r="K396" s="233"/>
      <c r="L396" s="239"/>
      <c r="M396" s="240"/>
      <c r="N396" s="241"/>
      <c r="O396" s="241"/>
      <c r="P396" s="241"/>
      <c r="Q396" s="241"/>
      <c r="R396" s="241"/>
      <c r="S396" s="241"/>
      <c r="T396" s="242"/>
      <c r="AT396" s="243" t="s">
        <v>135</v>
      </c>
      <c r="AU396" s="243" t="s">
        <v>82</v>
      </c>
      <c r="AV396" s="11" t="s">
        <v>82</v>
      </c>
      <c r="AW396" s="11" t="s">
        <v>36</v>
      </c>
      <c r="AX396" s="11" t="s">
        <v>73</v>
      </c>
      <c r="AY396" s="243" t="s">
        <v>127</v>
      </c>
    </row>
    <row r="397" spans="2:51" s="12" customFormat="1" ht="13.5">
      <c r="B397" s="244"/>
      <c r="C397" s="245"/>
      <c r="D397" s="234" t="s">
        <v>135</v>
      </c>
      <c r="E397" s="246" t="s">
        <v>23</v>
      </c>
      <c r="F397" s="247" t="s">
        <v>137</v>
      </c>
      <c r="G397" s="245"/>
      <c r="H397" s="248">
        <v>76.255</v>
      </c>
      <c r="I397" s="249"/>
      <c r="J397" s="245"/>
      <c r="K397" s="245"/>
      <c r="L397" s="250"/>
      <c r="M397" s="251"/>
      <c r="N397" s="252"/>
      <c r="O397" s="252"/>
      <c r="P397" s="252"/>
      <c r="Q397" s="252"/>
      <c r="R397" s="252"/>
      <c r="S397" s="252"/>
      <c r="T397" s="253"/>
      <c r="AT397" s="254" t="s">
        <v>135</v>
      </c>
      <c r="AU397" s="254" t="s">
        <v>82</v>
      </c>
      <c r="AV397" s="12" t="s">
        <v>133</v>
      </c>
      <c r="AW397" s="12" t="s">
        <v>36</v>
      </c>
      <c r="AX397" s="12" t="s">
        <v>73</v>
      </c>
      <c r="AY397" s="254" t="s">
        <v>127</v>
      </c>
    </row>
    <row r="398" spans="2:51" s="11" customFormat="1" ht="13.5">
      <c r="B398" s="232"/>
      <c r="C398" s="233"/>
      <c r="D398" s="234" t="s">
        <v>135</v>
      </c>
      <c r="E398" s="235" t="s">
        <v>23</v>
      </c>
      <c r="F398" s="236" t="s">
        <v>619</v>
      </c>
      <c r="G398" s="233"/>
      <c r="H398" s="237">
        <v>76.3</v>
      </c>
      <c r="I398" s="238"/>
      <c r="J398" s="233"/>
      <c r="K398" s="233"/>
      <c r="L398" s="239"/>
      <c r="M398" s="240"/>
      <c r="N398" s="241"/>
      <c r="O398" s="241"/>
      <c r="P398" s="241"/>
      <c r="Q398" s="241"/>
      <c r="R398" s="241"/>
      <c r="S398" s="241"/>
      <c r="T398" s="242"/>
      <c r="AT398" s="243" t="s">
        <v>135</v>
      </c>
      <c r="AU398" s="243" t="s">
        <v>82</v>
      </c>
      <c r="AV398" s="11" t="s">
        <v>82</v>
      </c>
      <c r="AW398" s="11" t="s">
        <v>36</v>
      </c>
      <c r="AX398" s="11" t="s">
        <v>78</v>
      </c>
      <c r="AY398" s="243" t="s">
        <v>127</v>
      </c>
    </row>
    <row r="399" spans="2:65" s="1" customFormat="1" ht="34.2" customHeight="1">
      <c r="B399" s="45"/>
      <c r="C399" s="266" t="s">
        <v>620</v>
      </c>
      <c r="D399" s="266" t="s">
        <v>267</v>
      </c>
      <c r="E399" s="267" t="s">
        <v>621</v>
      </c>
      <c r="F399" s="268" t="s">
        <v>622</v>
      </c>
      <c r="G399" s="269" t="s">
        <v>161</v>
      </c>
      <c r="H399" s="270">
        <v>49.5</v>
      </c>
      <c r="I399" s="271"/>
      <c r="J399" s="272">
        <f>ROUND(I399*H399,2)</f>
        <v>0</v>
      </c>
      <c r="K399" s="268" t="s">
        <v>23</v>
      </c>
      <c r="L399" s="273"/>
      <c r="M399" s="274" t="s">
        <v>23</v>
      </c>
      <c r="N399" s="275" t="s">
        <v>44</v>
      </c>
      <c r="O399" s="46"/>
      <c r="P399" s="229">
        <f>O399*H399</f>
        <v>0</v>
      </c>
      <c r="Q399" s="229">
        <v>0.082</v>
      </c>
      <c r="R399" s="229">
        <f>Q399*H399</f>
        <v>4.059</v>
      </c>
      <c r="S399" s="229">
        <v>0</v>
      </c>
      <c r="T399" s="230">
        <f>S399*H399</f>
        <v>0</v>
      </c>
      <c r="AR399" s="23" t="s">
        <v>171</v>
      </c>
      <c r="AT399" s="23" t="s">
        <v>267</v>
      </c>
      <c r="AU399" s="23" t="s">
        <v>82</v>
      </c>
      <c r="AY399" s="23" t="s">
        <v>127</v>
      </c>
      <c r="BE399" s="231">
        <f>IF(N399="základní",J399,0)</f>
        <v>0</v>
      </c>
      <c r="BF399" s="231">
        <f>IF(N399="snížená",J399,0)</f>
        <v>0</v>
      </c>
      <c r="BG399" s="231">
        <f>IF(N399="zákl. přenesená",J399,0)</f>
        <v>0</v>
      </c>
      <c r="BH399" s="231">
        <f>IF(N399="sníž. přenesená",J399,0)</f>
        <v>0</v>
      </c>
      <c r="BI399" s="231">
        <f>IF(N399="nulová",J399,0)</f>
        <v>0</v>
      </c>
      <c r="BJ399" s="23" t="s">
        <v>78</v>
      </c>
      <c r="BK399" s="231">
        <f>ROUND(I399*H399,2)</f>
        <v>0</v>
      </c>
      <c r="BL399" s="23" t="s">
        <v>133</v>
      </c>
      <c r="BM399" s="23" t="s">
        <v>623</v>
      </c>
    </row>
    <row r="400" spans="2:47" s="1" customFormat="1" ht="13.5">
      <c r="B400" s="45"/>
      <c r="C400" s="73"/>
      <c r="D400" s="234" t="s">
        <v>425</v>
      </c>
      <c r="E400" s="73"/>
      <c r="F400" s="276" t="s">
        <v>624</v>
      </c>
      <c r="G400" s="73"/>
      <c r="H400" s="73"/>
      <c r="I400" s="190"/>
      <c r="J400" s="73"/>
      <c r="K400" s="73"/>
      <c r="L400" s="71"/>
      <c r="M400" s="277"/>
      <c r="N400" s="46"/>
      <c r="O400" s="46"/>
      <c r="P400" s="46"/>
      <c r="Q400" s="46"/>
      <c r="R400" s="46"/>
      <c r="S400" s="46"/>
      <c r="T400" s="94"/>
      <c r="AT400" s="23" t="s">
        <v>425</v>
      </c>
      <c r="AU400" s="23" t="s">
        <v>82</v>
      </c>
    </row>
    <row r="401" spans="2:51" s="11" customFormat="1" ht="13.5">
      <c r="B401" s="232"/>
      <c r="C401" s="233"/>
      <c r="D401" s="234" t="s">
        <v>135</v>
      </c>
      <c r="E401" s="235" t="s">
        <v>23</v>
      </c>
      <c r="F401" s="236" t="s">
        <v>625</v>
      </c>
      <c r="G401" s="233"/>
      <c r="H401" s="237">
        <v>49.49</v>
      </c>
      <c r="I401" s="238"/>
      <c r="J401" s="233"/>
      <c r="K401" s="233"/>
      <c r="L401" s="239"/>
      <c r="M401" s="240"/>
      <c r="N401" s="241"/>
      <c r="O401" s="241"/>
      <c r="P401" s="241"/>
      <c r="Q401" s="241"/>
      <c r="R401" s="241"/>
      <c r="S401" s="241"/>
      <c r="T401" s="242"/>
      <c r="AT401" s="243" t="s">
        <v>135</v>
      </c>
      <c r="AU401" s="243" t="s">
        <v>82</v>
      </c>
      <c r="AV401" s="11" t="s">
        <v>82</v>
      </c>
      <c r="AW401" s="11" t="s">
        <v>36</v>
      </c>
      <c r="AX401" s="11" t="s">
        <v>73</v>
      </c>
      <c r="AY401" s="243" t="s">
        <v>127</v>
      </c>
    </row>
    <row r="402" spans="2:51" s="12" customFormat="1" ht="13.5">
      <c r="B402" s="244"/>
      <c r="C402" s="245"/>
      <c r="D402" s="234" t="s">
        <v>135</v>
      </c>
      <c r="E402" s="246" t="s">
        <v>23</v>
      </c>
      <c r="F402" s="247" t="s">
        <v>137</v>
      </c>
      <c r="G402" s="245"/>
      <c r="H402" s="248">
        <v>49.49</v>
      </c>
      <c r="I402" s="249"/>
      <c r="J402" s="245"/>
      <c r="K402" s="245"/>
      <c r="L402" s="250"/>
      <c r="M402" s="251"/>
      <c r="N402" s="252"/>
      <c r="O402" s="252"/>
      <c r="P402" s="252"/>
      <c r="Q402" s="252"/>
      <c r="R402" s="252"/>
      <c r="S402" s="252"/>
      <c r="T402" s="253"/>
      <c r="AT402" s="254" t="s">
        <v>135</v>
      </c>
      <c r="AU402" s="254" t="s">
        <v>82</v>
      </c>
      <c r="AV402" s="12" t="s">
        <v>133</v>
      </c>
      <c r="AW402" s="12" t="s">
        <v>36</v>
      </c>
      <c r="AX402" s="12" t="s">
        <v>73</v>
      </c>
      <c r="AY402" s="254" t="s">
        <v>127</v>
      </c>
    </row>
    <row r="403" spans="2:51" s="11" customFormat="1" ht="13.5">
      <c r="B403" s="232"/>
      <c r="C403" s="233"/>
      <c r="D403" s="234" t="s">
        <v>135</v>
      </c>
      <c r="E403" s="235" t="s">
        <v>23</v>
      </c>
      <c r="F403" s="236" t="s">
        <v>626</v>
      </c>
      <c r="G403" s="233"/>
      <c r="H403" s="237">
        <v>49.5</v>
      </c>
      <c r="I403" s="238"/>
      <c r="J403" s="233"/>
      <c r="K403" s="233"/>
      <c r="L403" s="239"/>
      <c r="M403" s="240"/>
      <c r="N403" s="241"/>
      <c r="O403" s="241"/>
      <c r="P403" s="241"/>
      <c r="Q403" s="241"/>
      <c r="R403" s="241"/>
      <c r="S403" s="241"/>
      <c r="T403" s="242"/>
      <c r="AT403" s="243" t="s">
        <v>135</v>
      </c>
      <c r="AU403" s="243" t="s">
        <v>82</v>
      </c>
      <c r="AV403" s="11" t="s">
        <v>82</v>
      </c>
      <c r="AW403" s="11" t="s">
        <v>36</v>
      </c>
      <c r="AX403" s="11" t="s">
        <v>78</v>
      </c>
      <c r="AY403" s="243" t="s">
        <v>127</v>
      </c>
    </row>
    <row r="404" spans="2:65" s="1" customFormat="1" ht="22.8" customHeight="1">
      <c r="B404" s="45"/>
      <c r="C404" s="220" t="s">
        <v>627</v>
      </c>
      <c r="D404" s="220" t="s">
        <v>129</v>
      </c>
      <c r="E404" s="221" t="s">
        <v>628</v>
      </c>
      <c r="F404" s="222" t="s">
        <v>629</v>
      </c>
      <c r="G404" s="223" t="s">
        <v>167</v>
      </c>
      <c r="H404" s="224">
        <v>6.23</v>
      </c>
      <c r="I404" s="225"/>
      <c r="J404" s="226">
        <f>ROUND(I404*H404,2)</f>
        <v>0</v>
      </c>
      <c r="K404" s="222" t="s">
        <v>140</v>
      </c>
      <c r="L404" s="71"/>
      <c r="M404" s="227" t="s">
        <v>23</v>
      </c>
      <c r="N404" s="228" t="s">
        <v>44</v>
      </c>
      <c r="O404" s="46"/>
      <c r="P404" s="229">
        <f>O404*H404</f>
        <v>0</v>
      </c>
      <c r="Q404" s="229">
        <v>2.25634</v>
      </c>
      <c r="R404" s="229">
        <f>Q404*H404</f>
        <v>14.056998199999999</v>
      </c>
      <c r="S404" s="229">
        <v>0</v>
      </c>
      <c r="T404" s="230">
        <f>S404*H404</f>
        <v>0</v>
      </c>
      <c r="AR404" s="23" t="s">
        <v>133</v>
      </c>
      <c r="AT404" s="23" t="s">
        <v>129</v>
      </c>
      <c r="AU404" s="23" t="s">
        <v>82</v>
      </c>
      <c r="AY404" s="23" t="s">
        <v>127</v>
      </c>
      <c r="BE404" s="231">
        <f>IF(N404="základní",J404,0)</f>
        <v>0</v>
      </c>
      <c r="BF404" s="231">
        <f>IF(N404="snížená",J404,0)</f>
        <v>0</v>
      </c>
      <c r="BG404" s="231">
        <f>IF(N404="zákl. přenesená",J404,0)</f>
        <v>0</v>
      </c>
      <c r="BH404" s="231">
        <f>IF(N404="sníž. přenesená",J404,0)</f>
        <v>0</v>
      </c>
      <c r="BI404" s="231">
        <f>IF(N404="nulová",J404,0)</f>
        <v>0</v>
      </c>
      <c r="BJ404" s="23" t="s">
        <v>78</v>
      </c>
      <c r="BK404" s="231">
        <f>ROUND(I404*H404,2)</f>
        <v>0</v>
      </c>
      <c r="BL404" s="23" t="s">
        <v>133</v>
      </c>
      <c r="BM404" s="23" t="s">
        <v>630</v>
      </c>
    </row>
    <row r="405" spans="2:51" s="11" customFormat="1" ht="13.5">
      <c r="B405" s="232"/>
      <c r="C405" s="233"/>
      <c r="D405" s="234" t="s">
        <v>135</v>
      </c>
      <c r="E405" s="235" t="s">
        <v>23</v>
      </c>
      <c r="F405" s="236" t="s">
        <v>631</v>
      </c>
      <c r="G405" s="233"/>
      <c r="H405" s="237">
        <v>6.225</v>
      </c>
      <c r="I405" s="238"/>
      <c r="J405" s="233"/>
      <c r="K405" s="233"/>
      <c r="L405" s="239"/>
      <c r="M405" s="240"/>
      <c r="N405" s="241"/>
      <c r="O405" s="241"/>
      <c r="P405" s="241"/>
      <c r="Q405" s="241"/>
      <c r="R405" s="241"/>
      <c r="S405" s="241"/>
      <c r="T405" s="242"/>
      <c r="AT405" s="243" t="s">
        <v>135</v>
      </c>
      <c r="AU405" s="243" t="s">
        <v>82</v>
      </c>
      <c r="AV405" s="11" t="s">
        <v>82</v>
      </c>
      <c r="AW405" s="11" t="s">
        <v>36</v>
      </c>
      <c r="AX405" s="11" t="s">
        <v>73</v>
      </c>
      <c r="AY405" s="243" t="s">
        <v>127</v>
      </c>
    </row>
    <row r="406" spans="2:51" s="12" customFormat="1" ht="13.5">
      <c r="B406" s="244"/>
      <c r="C406" s="245"/>
      <c r="D406" s="234" t="s">
        <v>135</v>
      </c>
      <c r="E406" s="246" t="s">
        <v>23</v>
      </c>
      <c r="F406" s="247" t="s">
        <v>137</v>
      </c>
      <c r="G406" s="245"/>
      <c r="H406" s="248">
        <v>6.225</v>
      </c>
      <c r="I406" s="249"/>
      <c r="J406" s="245"/>
      <c r="K406" s="245"/>
      <c r="L406" s="250"/>
      <c r="M406" s="251"/>
      <c r="N406" s="252"/>
      <c r="O406" s="252"/>
      <c r="P406" s="252"/>
      <c r="Q406" s="252"/>
      <c r="R406" s="252"/>
      <c r="S406" s="252"/>
      <c r="T406" s="253"/>
      <c r="AT406" s="254" t="s">
        <v>135</v>
      </c>
      <c r="AU406" s="254" t="s">
        <v>82</v>
      </c>
      <c r="AV406" s="12" t="s">
        <v>133</v>
      </c>
      <c r="AW406" s="12" t="s">
        <v>36</v>
      </c>
      <c r="AX406" s="12" t="s">
        <v>73</v>
      </c>
      <c r="AY406" s="254" t="s">
        <v>127</v>
      </c>
    </row>
    <row r="407" spans="2:51" s="11" customFormat="1" ht="13.5">
      <c r="B407" s="232"/>
      <c r="C407" s="233"/>
      <c r="D407" s="234" t="s">
        <v>135</v>
      </c>
      <c r="E407" s="235" t="s">
        <v>23</v>
      </c>
      <c r="F407" s="236" t="s">
        <v>632</v>
      </c>
      <c r="G407" s="233"/>
      <c r="H407" s="237">
        <v>6.23</v>
      </c>
      <c r="I407" s="238"/>
      <c r="J407" s="233"/>
      <c r="K407" s="233"/>
      <c r="L407" s="239"/>
      <c r="M407" s="240"/>
      <c r="N407" s="241"/>
      <c r="O407" s="241"/>
      <c r="P407" s="241"/>
      <c r="Q407" s="241"/>
      <c r="R407" s="241"/>
      <c r="S407" s="241"/>
      <c r="T407" s="242"/>
      <c r="AT407" s="243" t="s">
        <v>135</v>
      </c>
      <c r="AU407" s="243" t="s">
        <v>82</v>
      </c>
      <c r="AV407" s="11" t="s">
        <v>82</v>
      </c>
      <c r="AW407" s="11" t="s">
        <v>36</v>
      </c>
      <c r="AX407" s="11" t="s">
        <v>78</v>
      </c>
      <c r="AY407" s="243" t="s">
        <v>127</v>
      </c>
    </row>
    <row r="408" spans="2:65" s="1" customFormat="1" ht="22.8" customHeight="1">
      <c r="B408" s="45"/>
      <c r="C408" s="220" t="s">
        <v>633</v>
      </c>
      <c r="D408" s="220" t="s">
        <v>129</v>
      </c>
      <c r="E408" s="221" t="s">
        <v>634</v>
      </c>
      <c r="F408" s="222" t="s">
        <v>635</v>
      </c>
      <c r="G408" s="223" t="s">
        <v>132</v>
      </c>
      <c r="H408" s="224">
        <v>29.4</v>
      </c>
      <c r="I408" s="225"/>
      <c r="J408" s="226">
        <f>ROUND(I408*H408,2)</f>
        <v>0</v>
      </c>
      <c r="K408" s="222" t="s">
        <v>140</v>
      </c>
      <c r="L408" s="71"/>
      <c r="M408" s="227" t="s">
        <v>23</v>
      </c>
      <c r="N408" s="228" t="s">
        <v>44</v>
      </c>
      <c r="O408" s="46"/>
      <c r="P408" s="229">
        <f>O408*H408</f>
        <v>0</v>
      </c>
      <c r="Q408" s="229">
        <v>0.00047</v>
      </c>
      <c r="R408" s="229">
        <f>Q408*H408</f>
        <v>0.013817999999999999</v>
      </c>
      <c r="S408" s="229">
        <v>0</v>
      </c>
      <c r="T408" s="230">
        <f>S408*H408</f>
        <v>0</v>
      </c>
      <c r="AR408" s="23" t="s">
        <v>133</v>
      </c>
      <c r="AT408" s="23" t="s">
        <v>129</v>
      </c>
      <c r="AU408" s="23" t="s">
        <v>82</v>
      </c>
      <c r="AY408" s="23" t="s">
        <v>127</v>
      </c>
      <c r="BE408" s="231">
        <f>IF(N408="základní",J408,0)</f>
        <v>0</v>
      </c>
      <c r="BF408" s="231">
        <f>IF(N408="snížená",J408,0)</f>
        <v>0</v>
      </c>
      <c r="BG408" s="231">
        <f>IF(N408="zákl. přenesená",J408,0)</f>
        <v>0</v>
      </c>
      <c r="BH408" s="231">
        <f>IF(N408="sníž. přenesená",J408,0)</f>
        <v>0</v>
      </c>
      <c r="BI408" s="231">
        <f>IF(N408="nulová",J408,0)</f>
        <v>0</v>
      </c>
      <c r="BJ408" s="23" t="s">
        <v>78</v>
      </c>
      <c r="BK408" s="231">
        <f>ROUND(I408*H408,2)</f>
        <v>0</v>
      </c>
      <c r="BL408" s="23" t="s">
        <v>133</v>
      </c>
      <c r="BM408" s="23" t="s">
        <v>636</v>
      </c>
    </row>
    <row r="409" spans="2:51" s="11" customFormat="1" ht="13.5">
      <c r="B409" s="232"/>
      <c r="C409" s="233"/>
      <c r="D409" s="234" t="s">
        <v>135</v>
      </c>
      <c r="E409" s="235" t="s">
        <v>23</v>
      </c>
      <c r="F409" s="236" t="s">
        <v>637</v>
      </c>
      <c r="G409" s="233"/>
      <c r="H409" s="237">
        <v>29.4</v>
      </c>
      <c r="I409" s="238"/>
      <c r="J409" s="233"/>
      <c r="K409" s="233"/>
      <c r="L409" s="239"/>
      <c r="M409" s="240"/>
      <c r="N409" s="241"/>
      <c r="O409" s="241"/>
      <c r="P409" s="241"/>
      <c r="Q409" s="241"/>
      <c r="R409" s="241"/>
      <c r="S409" s="241"/>
      <c r="T409" s="242"/>
      <c r="AT409" s="243" t="s">
        <v>135</v>
      </c>
      <c r="AU409" s="243" t="s">
        <v>82</v>
      </c>
      <c r="AV409" s="11" t="s">
        <v>82</v>
      </c>
      <c r="AW409" s="11" t="s">
        <v>36</v>
      </c>
      <c r="AX409" s="11" t="s">
        <v>73</v>
      </c>
      <c r="AY409" s="243" t="s">
        <v>127</v>
      </c>
    </row>
    <row r="410" spans="2:51" s="12" customFormat="1" ht="13.5">
      <c r="B410" s="244"/>
      <c r="C410" s="245"/>
      <c r="D410" s="234" t="s">
        <v>135</v>
      </c>
      <c r="E410" s="246" t="s">
        <v>23</v>
      </c>
      <c r="F410" s="247" t="s">
        <v>137</v>
      </c>
      <c r="G410" s="245"/>
      <c r="H410" s="248">
        <v>29.4</v>
      </c>
      <c r="I410" s="249"/>
      <c r="J410" s="245"/>
      <c r="K410" s="245"/>
      <c r="L410" s="250"/>
      <c r="M410" s="251"/>
      <c r="N410" s="252"/>
      <c r="O410" s="252"/>
      <c r="P410" s="252"/>
      <c r="Q410" s="252"/>
      <c r="R410" s="252"/>
      <c r="S410" s="252"/>
      <c r="T410" s="253"/>
      <c r="AT410" s="254" t="s">
        <v>135</v>
      </c>
      <c r="AU410" s="254" t="s">
        <v>82</v>
      </c>
      <c r="AV410" s="12" t="s">
        <v>133</v>
      </c>
      <c r="AW410" s="12" t="s">
        <v>36</v>
      </c>
      <c r="AX410" s="12" t="s">
        <v>78</v>
      </c>
      <c r="AY410" s="254" t="s">
        <v>127</v>
      </c>
    </row>
    <row r="411" spans="2:65" s="1" customFormat="1" ht="14.4" customHeight="1">
      <c r="B411" s="45"/>
      <c r="C411" s="220" t="s">
        <v>638</v>
      </c>
      <c r="D411" s="220" t="s">
        <v>129</v>
      </c>
      <c r="E411" s="221" t="s">
        <v>639</v>
      </c>
      <c r="F411" s="222" t="s">
        <v>640</v>
      </c>
      <c r="G411" s="223" t="s">
        <v>132</v>
      </c>
      <c r="H411" s="224">
        <v>18.9</v>
      </c>
      <c r="I411" s="225"/>
      <c r="J411" s="226">
        <f>ROUND(I411*H411,2)</f>
        <v>0</v>
      </c>
      <c r="K411" s="222" t="s">
        <v>23</v>
      </c>
      <c r="L411" s="71"/>
      <c r="M411" s="227" t="s">
        <v>23</v>
      </c>
      <c r="N411" s="228" t="s">
        <v>44</v>
      </c>
      <c r="O411" s="46"/>
      <c r="P411" s="229">
        <f>O411*H411</f>
        <v>0</v>
      </c>
      <c r="Q411" s="229">
        <v>0.00065</v>
      </c>
      <c r="R411" s="229">
        <f>Q411*H411</f>
        <v>0.012284999999999999</v>
      </c>
      <c r="S411" s="229">
        <v>0</v>
      </c>
      <c r="T411" s="230">
        <f>S411*H411</f>
        <v>0</v>
      </c>
      <c r="AR411" s="23" t="s">
        <v>133</v>
      </c>
      <c r="AT411" s="23" t="s">
        <v>129</v>
      </c>
      <c r="AU411" s="23" t="s">
        <v>82</v>
      </c>
      <c r="AY411" s="23" t="s">
        <v>127</v>
      </c>
      <c r="BE411" s="231">
        <f>IF(N411="základní",J411,0)</f>
        <v>0</v>
      </c>
      <c r="BF411" s="231">
        <f>IF(N411="snížená",J411,0)</f>
        <v>0</v>
      </c>
      <c r="BG411" s="231">
        <f>IF(N411="zákl. přenesená",J411,0)</f>
        <v>0</v>
      </c>
      <c r="BH411" s="231">
        <f>IF(N411="sníž. přenesená",J411,0)</f>
        <v>0</v>
      </c>
      <c r="BI411" s="231">
        <f>IF(N411="nulová",J411,0)</f>
        <v>0</v>
      </c>
      <c r="BJ411" s="23" t="s">
        <v>78</v>
      </c>
      <c r="BK411" s="231">
        <f>ROUND(I411*H411,2)</f>
        <v>0</v>
      </c>
      <c r="BL411" s="23" t="s">
        <v>133</v>
      </c>
      <c r="BM411" s="23" t="s">
        <v>641</v>
      </c>
    </row>
    <row r="412" spans="2:51" s="11" customFormat="1" ht="13.5">
      <c r="B412" s="232"/>
      <c r="C412" s="233"/>
      <c r="D412" s="234" t="s">
        <v>135</v>
      </c>
      <c r="E412" s="235" t="s">
        <v>23</v>
      </c>
      <c r="F412" s="236" t="s">
        <v>642</v>
      </c>
      <c r="G412" s="233"/>
      <c r="H412" s="237">
        <v>18.9</v>
      </c>
      <c r="I412" s="238"/>
      <c r="J412" s="233"/>
      <c r="K412" s="233"/>
      <c r="L412" s="239"/>
      <c r="M412" s="240"/>
      <c r="N412" s="241"/>
      <c r="O412" s="241"/>
      <c r="P412" s="241"/>
      <c r="Q412" s="241"/>
      <c r="R412" s="241"/>
      <c r="S412" s="241"/>
      <c r="T412" s="242"/>
      <c r="AT412" s="243" t="s">
        <v>135</v>
      </c>
      <c r="AU412" s="243" t="s">
        <v>82</v>
      </c>
      <c r="AV412" s="11" t="s">
        <v>82</v>
      </c>
      <c r="AW412" s="11" t="s">
        <v>36</v>
      </c>
      <c r="AX412" s="11" t="s">
        <v>73</v>
      </c>
      <c r="AY412" s="243" t="s">
        <v>127</v>
      </c>
    </row>
    <row r="413" spans="2:51" s="13" customFormat="1" ht="13.5">
      <c r="B413" s="255"/>
      <c r="C413" s="256"/>
      <c r="D413" s="234" t="s">
        <v>135</v>
      </c>
      <c r="E413" s="257" t="s">
        <v>23</v>
      </c>
      <c r="F413" s="258" t="s">
        <v>643</v>
      </c>
      <c r="G413" s="256"/>
      <c r="H413" s="259">
        <v>18.9</v>
      </c>
      <c r="I413" s="260"/>
      <c r="J413" s="256"/>
      <c r="K413" s="256"/>
      <c r="L413" s="261"/>
      <c r="M413" s="262"/>
      <c r="N413" s="263"/>
      <c r="O413" s="263"/>
      <c r="P413" s="263"/>
      <c r="Q413" s="263"/>
      <c r="R413" s="263"/>
      <c r="S413" s="263"/>
      <c r="T413" s="264"/>
      <c r="AT413" s="265" t="s">
        <v>135</v>
      </c>
      <c r="AU413" s="265" t="s">
        <v>82</v>
      </c>
      <c r="AV413" s="13" t="s">
        <v>143</v>
      </c>
      <c r="AW413" s="13" t="s">
        <v>36</v>
      </c>
      <c r="AX413" s="13" t="s">
        <v>73</v>
      </c>
      <c r="AY413" s="265" t="s">
        <v>127</v>
      </c>
    </row>
    <row r="414" spans="2:51" s="12" customFormat="1" ht="13.5">
      <c r="B414" s="244"/>
      <c r="C414" s="245"/>
      <c r="D414" s="234" t="s">
        <v>135</v>
      </c>
      <c r="E414" s="246" t="s">
        <v>23</v>
      </c>
      <c r="F414" s="247" t="s">
        <v>137</v>
      </c>
      <c r="G414" s="245"/>
      <c r="H414" s="248">
        <v>18.9</v>
      </c>
      <c r="I414" s="249"/>
      <c r="J414" s="245"/>
      <c r="K414" s="245"/>
      <c r="L414" s="250"/>
      <c r="M414" s="251"/>
      <c r="N414" s="252"/>
      <c r="O414" s="252"/>
      <c r="P414" s="252"/>
      <c r="Q414" s="252"/>
      <c r="R414" s="252"/>
      <c r="S414" s="252"/>
      <c r="T414" s="253"/>
      <c r="AT414" s="254" t="s">
        <v>135</v>
      </c>
      <c r="AU414" s="254" t="s">
        <v>82</v>
      </c>
      <c r="AV414" s="12" t="s">
        <v>133</v>
      </c>
      <c r="AW414" s="12" t="s">
        <v>36</v>
      </c>
      <c r="AX414" s="12" t="s">
        <v>78</v>
      </c>
      <c r="AY414" s="254" t="s">
        <v>127</v>
      </c>
    </row>
    <row r="415" spans="2:65" s="1" customFormat="1" ht="22.8" customHeight="1">
      <c r="B415" s="45"/>
      <c r="C415" s="220" t="s">
        <v>644</v>
      </c>
      <c r="D415" s="220" t="s">
        <v>129</v>
      </c>
      <c r="E415" s="221" t="s">
        <v>645</v>
      </c>
      <c r="F415" s="222" t="s">
        <v>646</v>
      </c>
      <c r="G415" s="223" t="s">
        <v>161</v>
      </c>
      <c r="H415" s="224">
        <v>32.5</v>
      </c>
      <c r="I415" s="225"/>
      <c r="J415" s="226">
        <f>ROUND(I415*H415,2)</f>
        <v>0</v>
      </c>
      <c r="K415" s="222" t="s">
        <v>23</v>
      </c>
      <c r="L415" s="71"/>
      <c r="M415" s="227" t="s">
        <v>23</v>
      </c>
      <c r="N415" s="228" t="s">
        <v>44</v>
      </c>
      <c r="O415" s="46"/>
      <c r="P415" s="229">
        <f>O415*H415</f>
        <v>0</v>
      </c>
      <c r="Q415" s="229">
        <v>0</v>
      </c>
      <c r="R415" s="229">
        <f>Q415*H415</f>
        <v>0</v>
      </c>
      <c r="S415" s="229">
        <v>0</v>
      </c>
      <c r="T415" s="230">
        <f>S415*H415</f>
        <v>0</v>
      </c>
      <c r="AR415" s="23" t="s">
        <v>133</v>
      </c>
      <c r="AT415" s="23" t="s">
        <v>129</v>
      </c>
      <c r="AU415" s="23" t="s">
        <v>82</v>
      </c>
      <c r="AY415" s="23" t="s">
        <v>127</v>
      </c>
      <c r="BE415" s="231">
        <f>IF(N415="základní",J415,0)</f>
        <v>0</v>
      </c>
      <c r="BF415" s="231">
        <f>IF(N415="snížená",J415,0)</f>
        <v>0</v>
      </c>
      <c r="BG415" s="231">
        <f>IF(N415="zákl. přenesená",J415,0)</f>
        <v>0</v>
      </c>
      <c r="BH415" s="231">
        <f>IF(N415="sníž. přenesená",J415,0)</f>
        <v>0</v>
      </c>
      <c r="BI415" s="231">
        <f>IF(N415="nulová",J415,0)</f>
        <v>0</v>
      </c>
      <c r="BJ415" s="23" t="s">
        <v>78</v>
      </c>
      <c r="BK415" s="231">
        <f>ROUND(I415*H415,2)</f>
        <v>0</v>
      </c>
      <c r="BL415" s="23" t="s">
        <v>133</v>
      </c>
      <c r="BM415" s="23" t="s">
        <v>647</v>
      </c>
    </row>
    <row r="416" spans="2:47" s="1" customFormat="1" ht="13.5">
      <c r="B416" s="45"/>
      <c r="C416" s="73"/>
      <c r="D416" s="234" t="s">
        <v>425</v>
      </c>
      <c r="E416" s="73"/>
      <c r="F416" s="276" t="s">
        <v>648</v>
      </c>
      <c r="G416" s="73"/>
      <c r="H416" s="73"/>
      <c r="I416" s="190"/>
      <c r="J416" s="73"/>
      <c r="K416" s="73"/>
      <c r="L416" s="71"/>
      <c r="M416" s="277"/>
      <c r="N416" s="46"/>
      <c r="O416" s="46"/>
      <c r="P416" s="46"/>
      <c r="Q416" s="46"/>
      <c r="R416" s="46"/>
      <c r="S416" s="46"/>
      <c r="T416" s="94"/>
      <c r="AT416" s="23" t="s">
        <v>425</v>
      </c>
      <c r="AU416" s="23" t="s">
        <v>82</v>
      </c>
    </row>
    <row r="417" spans="2:51" s="11" customFormat="1" ht="13.5">
      <c r="B417" s="232"/>
      <c r="C417" s="233"/>
      <c r="D417" s="234" t="s">
        <v>135</v>
      </c>
      <c r="E417" s="235" t="s">
        <v>23</v>
      </c>
      <c r="F417" s="236" t="s">
        <v>649</v>
      </c>
      <c r="G417" s="233"/>
      <c r="H417" s="237">
        <v>32.5</v>
      </c>
      <c r="I417" s="238"/>
      <c r="J417" s="233"/>
      <c r="K417" s="233"/>
      <c r="L417" s="239"/>
      <c r="M417" s="240"/>
      <c r="N417" s="241"/>
      <c r="O417" s="241"/>
      <c r="P417" s="241"/>
      <c r="Q417" s="241"/>
      <c r="R417" s="241"/>
      <c r="S417" s="241"/>
      <c r="T417" s="242"/>
      <c r="AT417" s="243" t="s">
        <v>135</v>
      </c>
      <c r="AU417" s="243" t="s">
        <v>82</v>
      </c>
      <c r="AV417" s="11" t="s">
        <v>82</v>
      </c>
      <c r="AW417" s="11" t="s">
        <v>36</v>
      </c>
      <c r="AX417" s="11" t="s">
        <v>73</v>
      </c>
      <c r="AY417" s="243" t="s">
        <v>127</v>
      </c>
    </row>
    <row r="418" spans="2:51" s="12" customFormat="1" ht="13.5">
      <c r="B418" s="244"/>
      <c r="C418" s="245"/>
      <c r="D418" s="234" t="s">
        <v>135</v>
      </c>
      <c r="E418" s="246" t="s">
        <v>23</v>
      </c>
      <c r="F418" s="247" t="s">
        <v>137</v>
      </c>
      <c r="G418" s="245"/>
      <c r="H418" s="248">
        <v>32.5</v>
      </c>
      <c r="I418" s="249"/>
      <c r="J418" s="245"/>
      <c r="K418" s="245"/>
      <c r="L418" s="250"/>
      <c r="M418" s="251"/>
      <c r="N418" s="252"/>
      <c r="O418" s="252"/>
      <c r="P418" s="252"/>
      <c r="Q418" s="252"/>
      <c r="R418" s="252"/>
      <c r="S418" s="252"/>
      <c r="T418" s="253"/>
      <c r="AT418" s="254" t="s">
        <v>135</v>
      </c>
      <c r="AU418" s="254" t="s">
        <v>82</v>
      </c>
      <c r="AV418" s="12" t="s">
        <v>133</v>
      </c>
      <c r="AW418" s="12" t="s">
        <v>36</v>
      </c>
      <c r="AX418" s="12" t="s">
        <v>78</v>
      </c>
      <c r="AY418" s="254" t="s">
        <v>127</v>
      </c>
    </row>
    <row r="419" spans="2:65" s="1" customFormat="1" ht="22.8" customHeight="1">
      <c r="B419" s="45"/>
      <c r="C419" s="220" t="s">
        <v>650</v>
      </c>
      <c r="D419" s="220" t="s">
        <v>129</v>
      </c>
      <c r="E419" s="221" t="s">
        <v>651</v>
      </c>
      <c r="F419" s="222" t="s">
        <v>652</v>
      </c>
      <c r="G419" s="223" t="s">
        <v>161</v>
      </c>
      <c r="H419" s="224">
        <v>120.5</v>
      </c>
      <c r="I419" s="225"/>
      <c r="J419" s="226">
        <f>ROUND(I419*H419,2)</f>
        <v>0</v>
      </c>
      <c r="K419" s="222" t="s">
        <v>140</v>
      </c>
      <c r="L419" s="71"/>
      <c r="M419" s="227" t="s">
        <v>23</v>
      </c>
      <c r="N419" s="228" t="s">
        <v>44</v>
      </c>
      <c r="O419" s="46"/>
      <c r="P419" s="229">
        <f>O419*H419</f>
        <v>0</v>
      </c>
      <c r="Q419" s="229">
        <v>0</v>
      </c>
      <c r="R419" s="229">
        <f>Q419*H419</f>
        <v>0</v>
      </c>
      <c r="S419" s="229">
        <v>0</v>
      </c>
      <c r="T419" s="230">
        <f>S419*H419</f>
        <v>0</v>
      </c>
      <c r="AR419" s="23" t="s">
        <v>133</v>
      </c>
      <c r="AT419" s="23" t="s">
        <v>129</v>
      </c>
      <c r="AU419" s="23" t="s">
        <v>82</v>
      </c>
      <c r="AY419" s="23" t="s">
        <v>127</v>
      </c>
      <c r="BE419" s="231">
        <f>IF(N419="základní",J419,0)</f>
        <v>0</v>
      </c>
      <c r="BF419" s="231">
        <f>IF(N419="snížená",J419,0)</f>
        <v>0</v>
      </c>
      <c r="BG419" s="231">
        <f>IF(N419="zákl. přenesená",J419,0)</f>
        <v>0</v>
      </c>
      <c r="BH419" s="231">
        <f>IF(N419="sníž. přenesená",J419,0)</f>
        <v>0</v>
      </c>
      <c r="BI419" s="231">
        <f>IF(N419="nulová",J419,0)</f>
        <v>0</v>
      </c>
      <c r="BJ419" s="23" t="s">
        <v>78</v>
      </c>
      <c r="BK419" s="231">
        <f>ROUND(I419*H419,2)</f>
        <v>0</v>
      </c>
      <c r="BL419" s="23" t="s">
        <v>133</v>
      </c>
      <c r="BM419" s="23" t="s">
        <v>653</v>
      </c>
    </row>
    <row r="420" spans="2:51" s="11" customFormat="1" ht="13.5">
      <c r="B420" s="232"/>
      <c r="C420" s="233"/>
      <c r="D420" s="234" t="s">
        <v>135</v>
      </c>
      <c r="E420" s="235" t="s">
        <v>23</v>
      </c>
      <c r="F420" s="236" t="s">
        <v>654</v>
      </c>
      <c r="G420" s="233"/>
      <c r="H420" s="237">
        <v>120.5</v>
      </c>
      <c r="I420" s="238"/>
      <c r="J420" s="233"/>
      <c r="K420" s="233"/>
      <c r="L420" s="239"/>
      <c r="M420" s="240"/>
      <c r="N420" s="241"/>
      <c r="O420" s="241"/>
      <c r="P420" s="241"/>
      <c r="Q420" s="241"/>
      <c r="R420" s="241"/>
      <c r="S420" s="241"/>
      <c r="T420" s="242"/>
      <c r="AT420" s="243" t="s">
        <v>135</v>
      </c>
      <c r="AU420" s="243" t="s">
        <v>82</v>
      </c>
      <c r="AV420" s="11" t="s">
        <v>82</v>
      </c>
      <c r="AW420" s="11" t="s">
        <v>36</v>
      </c>
      <c r="AX420" s="11" t="s">
        <v>73</v>
      </c>
      <c r="AY420" s="243" t="s">
        <v>127</v>
      </c>
    </row>
    <row r="421" spans="2:51" s="12" customFormat="1" ht="13.5">
      <c r="B421" s="244"/>
      <c r="C421" s="245"/>
      <c r="D421" s="234" t="s">
        <v>135</v>
      </c>
      <c r="E421" s="246" t="s">
        <v>23</v>
      </c>
      <c r="F421" s="247" t="s">
        <v>137</v>
      </c>
      <c r="G421" s="245"/>
      <c r="H421" s="248">
        <v>120.5</v>
      </c>
      <c r="I421" s="249"/>
      <c r="J421" s="245"/>
      <c r="K421" s="245"/>
      <c r="L421" s="250"/>
      <c r="M421" s="251"/>
      <c r="N421" s="252"/>
      <c r="O421" s="252"/>
      <c r="P421" s="252"/>
      <c r="Q421" s="252"/>
      <c r="R421" s="252"/>
      <c r="S421" s="252"/>
      <c r="T421" s="253"/>
      <c r="AT421" s="254" t="s">
        <v>135</v>
      </c>
      <c r="AU421" s="254" t="s">
        <v>82</v>
      </c>
      <c r="AV421" s="12" t="s">
        <v>133</v>
      </c>
      <c r="AW421" s="12" t="s">
        <v>36</v>
      </c>
      <c r="AX421" s="12" t="s">
        <v>78</v>
      </c>
      <c r="AY421" s="254" t="s">
        <v>127</v>
      </c>
    </row>
    <row r="422" spans="2:65" s="1" customFormat="1" ht="45.6" customHeight="1">
      <c r="B422" s="45"/>
      <c r="C422" s="220" t="s">
        <v>655</v>
      </c>
      <c r="D422" s="220" t="s">
        <v>129</v>
      </c>
      <c r="E422" s="221" t="s">
        <v>656</v>
      </c>
      <c r="F422" s="222" t="s">
        <v>657</v>
      </c>
      <c r="G422" s="223" t="s">
        <v>132</v>
      </c>
      <c r="H422" s="224">
        <v>236</v>
      </c>
      <c r="I422" s="225"/>
      <c r="J422" s="226">
        <f>ROUND(I422*H422,2)</f>
        <v>0</v>
      </c>
      <c r="K422" s="222" t="s">
        <v>140</v>
      </c>
      <c r="L422" s="71"/>
      <c r="M422" s="227" t="s">
        <v>23</v>
      </c>
      <c r="N422" s="228" t="s">
        <v>44</v>
      </c>
      <c r="O422" s="46"/>
      <c r="P422" s="229">
        <f>O422*H422</f>
        <v>0</v>
      </c>
      <c r="Q422" s="229">
        <v>0</v>
      </c>
      <c r="R422" s="229">
        <f>Q422*H422</f>
        <v>0</v>
      </c>
      <c r="S422" s="229">
        <v>0.02</v>
      </c>
      <c r="T422" s="230">
        <f>S422*H422</f>
        <v>4.72</v>
      </c>
      <c r="AR422" s="23" t="s">
        <v>133</v>
      </c>
      <c r="AT422" s="23" t="s">
        <v>129</v>
      </c>
      <c r="AU422" s="23" t="s">
        <v>82</v>
      </c>
      <c r="AY422" s="23" t="s">
        <v>127</v>
      </c>
      <c r="BE422" s="231">
        <f>IF(N422="základní",J422,0)</f>
        <v>0</v>
      </c>
      <c r="BF422" s="231">
        <f>IF(N422="snížená",J422,0)</f>
        <v>0</v>
      </c>
      <c r="BG422" s="231">
        <f>IF(N422="zákl. přenesená",J422,0)</f>
        <v>0</v>
      </c>
      <c r="BH422" s="231">
        <f>IF(N422="sníž. přenesená",J422,0)</f>
        <v>0</v>
      </c>
      <c r="BI422" s="231">
        <f>IF(N422="nulová",J422,0)</f>
        <v>0</v>
      </c>
      <c r="BJ422" s="23" t="s">
        <v>78</v>
      </c>
      <c r="BK422" s="231">
        <f>ROUND(I422*H422,2)</f>
        <v>0</v>
      </c>
      <c r="BL422" s="23" t="s">
        <v>133</v>
      </c>
      <c r="BM422" s="23" t="s">
        <v>658</v>
      </c>
    </row>
    <row r="423" spans="2:51" s="11" customFormat="1" ht="13.5">
      <c r="B423" s="232"/>
      <c r="C423" s="233"/>
      <c r="D423" s="234" t="s">
        <v>135</v>
      </c>
      <c r="E423" s="235" t="s">
        <v>23</v>
      </c>
      <c r="F423" s="236" t="s">
        <v>659</v>
      </c>
      <c r="G423" s="233"/>
      <c r="H423" s="237">
        <v>236</v>
      </c>
      <c r="I423" s="238"/>
      <c r="J423" s="233"/>
      <c r="K423" s="233"/>
      <c r="L423" s="239"/>
      <c r="M423" s="240"/>
      <c r="N423" s="241"/>
      <c r="O423" s="241"/>
      <c r="P423" s="241"/>
      <c r="Q423" s="241"/>
      <c r="R423" s="241"/>
      <c r="S423" s="241"/>
      <c r="T423" s="242"/>
      <c r="AT423" s="243" t="s">
        <v>135</v>
      </c>
      <c r="AU423" s="243" t="s">
        <v>82</v>
      </c>
      <c r="AV423" s="11" t="s">
        <v>82</v>
      </c>
      <c r="AW423" s="11" t="s">
        <v>36</v>
      </c>
      <c r="AX423" s="11" t="s">
        <v>78</v>
      </c>
      <c r="AY423" s="243" t="s">
        <v>127</v>
      </c>
    </row>
    <row r="424" spans="2:65" s="1" customFormat="1" ht="34.2" customHeight="1">
      <c r="B424" s="45"/>
      <c r="C424" s="220" t="s">
        <v>660</v>
      </c>
      <c r="D424" s="220" t="s">
        <v>129</v>
      </c>
      <c r="E424" s="221" t="s">
        <v>661</v>
      </c>
      <c r="F424" s="222" t="s">
        <v>662</v>
      </c>
      <c r="G424" s="223" t="s">
        <v>333</v>
      </c>
      <c r="H424" s="224">
        <v>2</v>
      </c>
      <c r="I424" s="225"/>
      <c r="J424" s="226">
        <f>ROUND(I424*H424,2)</f>
        <v>0</v>
      </c>
      <c r="K424" s="222" t="s">
        <v>140</v>
      </c>
      <c r="L424" s="71"/>
      <c r="M424" s="227" t="s">
        <v>23</v>
      </c>
      <c r="N424" s="228" t="s">
        <v>44</v>
      </c>
      <c r="O424" s="46"/>
      <c r="P424" s="229">
        <f>O424*H424</f>
        <v>0</v>
      </c>
      <c r="Q424" s="229">
        <v>0</v>
      </c>
      <c r="R424" s="229">
        <f>Q424*H424</f>
        <v>0</v>
      </c>
      <c r="S424" s="229">
        <v>0.004</v>
      </c>
      <c r="T424" s="230">
        <f>S424*H424</f>
        <v>0.008</v>
      </c>
      <c r="AR424" s="23" t="s">
        <v>133</v>
      </c>
      <c r="AT424" s="23" t="s">
        <v>129</v>
      </c>
      <c r="AU424" s="23" t="s">
        <v>82</v>
      </c>
      <c r="AY424" s="23" t="s">
        <v>127</v>
      </c>
      <c r="BE424" s="231">
        <f>IF(N424="základní",J424,0)</f>
        <v>0</v>
      </c>
      <c r="BF424" s="231">
        <f>IF(N424="snížená",J424,0)</f>
        <v>0</v>
      </c>
      <c r="BG424" s="231">
        <f>IF(N424="zákl. přenesená",J424,0)</f>
        <v>0</v>
      </c>
      <c r="BH424" s="231">
        <f>IF(N424="sníž. přenesená",J424,0)</f>
        <v>0</v>
      </c>
      <c r="BI424" s="231">
        <f>IF(N424="nulová",J424,0)</f>
        <v>0</v>
      </c>
      <c r="BJ424" s="23" t="s">
        <v>78</v>
      </c>
      <c r="BK424" s="231">
        <f>ROUND(I424*H424,2)</f>
        <v>0</v>
      </c>
      <c r="BL424" s="23" t="s">
        <v>133</v>
      </c>
      <c r="BM424" s="23" t="s">
        <v>663</v>
      </c>
    </row>
    <row r="425" spans="2:51" s="11" customFormat="1" ht="13.5">
      <c r="B425" s="232"/>
      <c r="C425" s="233"/>
      <c r="D425" s="234" t="s">
        <v>135</v>
      </c>
      <c r="E425" s="235" t="s">
        <v>23</v>
      </c>
      <c r="F425" s="236" t="s">
        <v>664</v>
      </c>
      <c r="G425" s="233"/>
      <c r="H425" s="237">
        <v>2</v>
      </c>
      <c r="I425" s="238"/>
      <c r="J425" s="233"/>
      <c r="K425" s="233"/>
      <c r="L425" s="239"/>
      <c r="M425" s="240"/>
      <c r="N425" s="241"/>
      <c r="O425" s="241"/>
      <c r="P425" s="241"/>
      <c r="Q425" s="241"/>
      <c r="R425" s="241"/>
      <c r="S425" s="241"/>
      <c r="T425" s="242"/>
      <c r="AT425" s="243" t="s">
        <v>135</v>
      </c>
      <c r="AU425" s="243" t="s">
        <v>82</v>
      </c>
      <c r="AV425" s="11" t="s">
        <v>82</v>
      </c>
      <c r="AW425" s="11" t="s">
        <v>36</v>
      </c>
      <c r="AX425" s="11" t="s">
        <v>73</v>
      </c>
      <c r="AY425" s="243" t="s">
        <v>127</v>
      </c>
    </row>
    <row r="426" spans="2:51" s="12" customFormat="1" ht="13.5">
      <c r="B426" s="244"/>
      <c r="C426" s="245"/>
      <c r="D426" s="234" t="s">
        <v>135</v>
      </c>
      <c r="E426" s="246" t="s">
        <v>23</v>
      </c>
      <c r="F426" s="247" t="s">
        <v>137</v>
      </c>
      <c r="G426" s="245"/>
      <c r="H426" s="248">
        <v>2</v>
      </c>
      <c r="I426" s="249"/>
      <c r="J426" s="245"/>
      <c r="K426" s="245"/>
      <c r="L426" s="250"/>
      <c r="M426" s="251"/>
      <c r="N426" s="252"/>
      <c r="O426" s="252"/>
      <c r="P426" s="252"/>
      <c r="Q426" s="252"/>
      <c r="R426" s="252"/>
      <c r="S426" s="252"/>
      <c r="T426" s="253"/>
      <c r="AT426" s="254" t="s">
        <v>135</v>
      </c>
      <c r="AU426" s="254" t="s">
        <v>82</v>
      </c>
      <c r="AV426" s="12" t="s">
        <v>133</v>
      </c>
      <c r="AW426" s="12" t="s">
        <v>36</v>
      </c>
      <c r="AX426" s="12" t="s">
        <v>78</v>
      </c>
      <c r="AY426" s="254" t="s">
        <v>127</v>
      </c>
    </row>
    <row r="427" spans="2:65" s="1" customFormat="1" ht="57" customHeight="1">
      <c r="B427" s="45"/>
      <c r="C427" s="220" t="s">
        <v>665</v>
      </c>
      <c r="D427" s="220" t="s">
        <v>129</v>
      </c>
      <c r="E427" s="221" t="s">
        <v>666</v>
      </c>
      <c r="F427" s="222" t="s">
        <v>667</v>
      </c>
      <c r="G427" s="223" t="s">
        <v>132</v>
      </c>
      <c r="H427" s="224">
        <v>224</v>
      </c>
      <c r="I427" s="225"/>
      <c r="J427" s="226">
        <f>ROUND(I427*H427,2)</f>
        <v>0</v>
      </c>
      <c r="K427" s="222" t="s">
        <v>140</v>
      </c>
      <c r="L427" s="71"/>
      <c r="M427" s="227" t="s">
        <v>23</v>
      </c>
      <c r="N427" s="228" t="s">
        <v>44</v>
      </c>
      <c r="O427" s="46"/>
      <c r="P427" s="229">
        <f>O427*H427</f>
        <v>0</v>
      </c>
      <c r="Q427" s="229">
        <v>0</v>
      </c>
      <c r="R427" s="229">
        <f>Q427*H427</f>
        <v>0</v>
      </c>
      <c r="S427" s="229">
        <v>0</v>
      </c>
      <c r="T427" s="230">
        <f>S427*H427</f>
        <v>0</v>
      </c>
      <c r="AR427" s="23" t="s">
        <v>133</v>
      </c>
      <c r="AT427" s="23" t="s">
        <v>129</v>
      </c>
      <c r="AU427" s="23" t="s">
        <v>82</v>
      </c>
      <c r="AY427" s="23" t="s">
        <v>127</v>
      </c>
      <c r="BE427" s="231">
        <f>IF(N427="základní",J427,0)</f>
        <v>0</v>
      </c>
      <c r="BF427" s="231">
        <f>IF(N427="snížená",J427,0)</f>
        <v>0</v>
      </c>
      <c r="BG427" s="231">
        <f>IF(N427="zákl. přenesená",J427,0)</f>
        <v>0</v>
      </c>
      <c r="BH427" s="231">
        <f>IF(N427="sníž. přenesená",J427,0)</f>
        <v>0</v>
      </c>
      <c r="BI427" s="231">
        <f>IF(N427="nulová",J427,0)</f>
        <v>0</v>
      </c>
      <c r="BJ427" s="23" t="s">
        <v>78</v>
      </c>
      <c r="BK427" s="231">
        <f>ROUND(I427*H427,2)</f>
        <v>0</v>
      </c>
      <c r="BL427" s="23" t="s">
        <v>133</v>
      </c>
      <c r="BM427" s="23" t="s">
        <v>668</v>
      </c>
    </row>
    <row r="428" spans="2:51" s="11" customFormat="1" ht="13.5">
      <c r="B428" s="232"/>
      <c r="C428" s="233"/>
      <c r="D428" s="234" t="s">
        <v>135</v>
      </c>
      <c r="E428" s="235" t="s">
        <v>23</v>
      </c>
      <c r="F428" s="236" t="s">
        <v>669</v>
      </c>
      <c r="G428" s="233"/>
      <c r="H428" s="237">
        <v>224</v>
      </c>
      <c r="I428" s="238"/>
      <c r="J428" s="233"/>
      <c r="K428" s="233"/>
      <c r="L428" s="239"/>
      <c r="M428" s="240"/>
      <c r="N428" s="241"/>
      <c r="O428" s="241"/>
      <c r="P428" s="241"/>
      <c r="Q428" s="241"/>
      <c r="R428" s="241"/>
      <c r="S428" s="241"/>
      <c r="T428" s="242"/>
      <c r="AT428" s="243" t="s">
        <v>135</v>
      </c>
      <c r="AU428" s="243" t="s">
        <v>82</v>
      </c>
      <c r="AV428" s="11" t="s">
        <v>82</v>
      </c>
      <c r="AW428" s="11" t="s">
        <v>36</v>
      </c>
      <c r="AX428" s="11" t="s">
        <v>78</v>
      </c>
      <c r="AY428" s="243" t="s">
        <v>127</v>
      </c>
    </row>
    <row r="429" spans="2:65" s="1" customFormat="1" ht="22.8" customHeight="1">
      <c r="B429" s="45"/>
      <c r="C429" s="220" t="s">
        <v>670</v>
      </c>
      <c r="D429" s="220" t="s">
        <v>129</v>
      </c>
      <c r="E429" s="221" t="s">
        <v>671</v>
      </c>
      <c r="F429" s="222" t="s">
        <v>672</v>
      </c>
      <c r="G429" s="223" t="s">
        <v>244</v>
      </c>
      <c r="H429" s="224">
        <v>86.949</v>
      </c>
      <c r="I429" s="225"/>
      <c r="J429" s="226">
        <f>ROUND(I429*H429,2)</f>
        <v>0</v>
      </c>
      <c r="K429" s="222" t="s">
        <v>140</v>
      </c>
      <c r="L429" s="71"/>
      <c r="M429" s="227" t="s">
        <v>23</v>
      </c>
      <c r="N429" s="228" t="s">
        <v>44</v>
      </c>
      <c r="O429" s="46"/>
      <c r="P429" s="229">
        <f>O429*H429</f>
        <v>0</v>
      </c>
      <c r="Q429" s="229">
        <v>0</v>
      </c>
      <c r="R429" s="229">
        <f>Q429*H429</f>
        <v>0</v>
      </c>
      <c r="S429" s="229">
        <v>0</v>
      </c>
      <c r="T429" s="230">
        <f>S429*H429</f>
        <v>0</v>
      </c>
      <c r="AR429" s="23" t="s">
        <v>133</v>
      </c>
      <c r="AT429" s="23" t="s">
        <v>129</v>
      </c>
      <c r="AU429" s="23" t="s">
        <v>82</v>
      </c>
      <c r="AY429" s="23" t="s">
        <v>127</v>
      </c>
      <c r="BE429" s="231">
        <f>IF(N429="základní",J429,0)</f>
        <v>0</v>
      </c>
      <c r="BF429" s="231">
        <f>IF(N429="snížená",J429,0)</f>
        <v>0</v>
      </c>
      <c r="BG429" s="231">
        <f>IF(N429="zákl. přenesená",J429,0)</f>
        <v>0</v>
      </c>
      <c r="BH429" s="231">
        <f>IF(N429="sníž. přenesená",J429,0)</f>
        <v>0</v>
      </c>
      <c r="BI429" s="231">
        <f>IF(N429="nulová",J429,0)</f>
        <v>0</v>
      </c>
      <c r="BJ429" s="23" t="s">
        <v>78</v>
      </c>
      <c r="BK429" s="231">
        <f>ROUND(I429*H429,2)</f>
        <v>0</v>
      </c>
      <c r="BL429" s="23" t="s">
        <v>133</v>
      </c>
      <c r="BM429" s="23" t="s">
        <v>673</v>
      </c>
    </row>
    <row r="430" spans="2:51" s="11" customFormat="1" ht="13.5">
      <c r="B430" s="232"/>
      <c r="C430" s="233"/>
      <c r="D430" s="234" t="s">
        <v>135</v>
      </c>
      <c r="E430" s="235" t="s">
        <v>23</v>
      </c>
      <c r="F430" s="236" t="s">
        <v>674</v>
      </c>
      <c r="G430" s="233"/>
      <c r="H430" s="237">
        <v>86.949</v>
      </c>
      <c r="I430" s="238"/>
      <c r="J430" s="233"/>
      <c r="K430" s="233"/>
      <c r="L430" s="239"/>
      <c r="M430" s="240"/>
      <c r="N430" s="241"/>
      <c r="O430" s="241"/>
      <c r="P430" s="241"/>
      <c r="Q430" s="241"/>
      <c r="R430" s="241"/>
      <c r="S430" s="241"/>
      <c r="T430" s="242"/>
      <c r="AT430" s="243" t="s">
        <v>135</v>
      </c>
      <c r="AU430" s="243" t="s">
        <v>82</v>
      </c>
      <c r="AV430" s="11" t="s">
        <v>82</v>
      </c>
      <c r="AW430" s="11" t="s">
        <v>36</v>
      </c>
      <c r="AX430" s="11" t="s">
        <v>73</v>
      </c>
      <c r="AY430" s="243" t="s">
        <v>127</v>
      </c>
    </row>
    <row r="431" spans="2:51" s="12" customFormat="1" ht="13.5">
      <c r="B431" s="244"/>
      <c r="C431" s="245"/>
      <c r="D431" s="234" t="s">
        <v>135</v>
      </c>
      <c r="E431" s="246" t="s">
        <v>23</v>
      </c>
      <c r="F431" s="247" t="s">
        <v>137</v>
      </c>
      <c r="G431" s="245"/>
      <c r="H431" s="248">
        <v>86.949</v>
      </c>
      <c r="I431" s="249"/>
      <c r="J431" s="245"/>
      <c r="K431" s="245"/>
      <c r="L431" s="250"/>
      <c r="M431" s="251"/>
      <c r="N431" s="252"/>
      <c r="O431" s="252"/>
      <c r="P431" s="252"/>
      <c r="Q431" s="252"/>
      <c r="R431" s="252"/>
      <c r="S431" s="252"/>
      <c r="T431" s="253"/>
      <c r="AT431" s="254" t="s">
        <v>135</v>
      </c>
      <c r="AU431" s="254" t="s">
        <v>82</v>
      </c>
      <c r="AV431" s="12" t="s">
        <v>133</v>
      </c>
      <c r="AW431" s="12" t="s">
        <v>36</v>
      </c>
      <c r="AX431" s="12" t="s">
        <v>78</v>
      </c>
      <c r="AY431" s="254" t="s">
        <v>127</v>
      </c>
    </row>
    <row r="432" spans="2:65" s="1" customFormat="1" ht="34.2" customHeight="1">
      <c r="B432" s="45"/>
      <c r="C432" s="220" t="s">
        <v>675</v>
      </c>
      <c r="D432" s="220" t="s">
        <v>129</v>
      </c>
      <c r="E432" s="221" t="s">
        <v>676</v>
      </c>
      <c r="F432" s="222" t="s">
        <v>677</v>
      </c>
      <c r="G432" s="223" t="s">
        <v>244</v>
      </c>
      <c r="H432" s="224">
        <v>1217.286</v>
      </c>
      <c r="I432" s="225"/>
      <c r="J432" s="226">
        <f>ROUND(I432*H432,2)</f>
        <v>0</v>
      </c>
      <c r="K432" s="222" t="s">
        <v>140</v>
      </c>
      <c r="L432" s="71"/>
      <c r="M432" s="227" t="s">
        <v>23</v>
      </c>
      <c r="N432" s="228" t="s">
        <v>44</v>
      </c>
      <c r="O432" s="46"/>
      <c r="P432" s="229">
        <f>O432*H432</f>
        <v>0</v>
      </c>
      <c r="Q432" s="229">
        <v>0</v>
      </c>
      <c r="R432" s="229">
        <f>Q432*H432</f>
        <v>0</v>
      </c>
      <c r="S432" s="229">
        <v>0</v>
      </c>
      <c r="T432" s="230">
        <f>S432*H432</f>
        <v>0</v>
      </c>
      <c r="AR432" s="23" t="s">
        <v>133</v>
      </c>
      <c r="AT432" s="23" t="s">
        <v>129</v>
      </c>
      <c r="AU432" s="23" t="s">
        <v>82</v>
      </c>
      <c r="AY432" s="23" t="s">
        <v>127</v>
      </c>
      <c r="BE432" s="231">
        <f>IF(N432="základní",J432,0)</f>
        <v>0</v>
      </c>
      <c r="BF432" s="231">
        <f>IF(N432="snížená",J432,0)</f>
        <v>0</v>
      </c>
      <c r="BG432" s="231">
        <f>IF(N432="zákl. přenesená",J432,0)</f>
        <v>0</v>
      </c>
      <c r="BH432" s="231">
        <f>IF(N432="sníž. přenesená",J432,0)</f>
        <v>0</v>
      </c>
      <c r="BI432" s="231">
        <f>IF(N432="nulová",J432,0)</f>
        <v>0</v>
      </c>
      <c r="BJ432" s="23" t="s">
        <v>78</v>
      </c>
      <c r="BK432" s="231">
        <f>ROUND(I432*H432,2)</f>
        <v>0</v>
      </c>
      <c r="BL432" s="23" t="s">
        <v>133</v>
      </c>
      <c r="BM432" s="23" t="s">
        <v>678</v>
      </c>
    </row>
    <row r="433" spans="2:51" s="11" customFormat="1" ht="13.5">
      <c r="B433" s="232"/>
      <c r="C433" s="233"/>
      <c r="D433" s="234" t="s">
        <v>135</v>
      </c>
      <c r="E433" s="235" t="s">
        <v>23</v>
      </c>
      <c r="F433" s="236" t="s">
        <v>679</v>
      </c>
      <c r="G433" s="233"/>
      <c r="H433" s="237">
        <v>1217.286</v>
      </c>
      <c r="I433" s="238"/>
      <c r="J433" s="233"/>
      <c r="K433" s="233"/>
      <c r="L433" s="239"/>
      <c r="M433" s="240"/>
      <c r="N433" s="241"/>
      <c r="O433" s="241"/>
      <c r="P433" s="241"/>
      <c r="Q433" s="241"/>
      <c r="R433" s="241"/>
      <c r="S433" s="241"/>
      <c r="T433" s="242"/>
      <c r="AT433" s="243" t="s">
        <v>135</v>
      </c>
      <c r="AU433" s="243" t="s">
        <v>82</v>
      </c>
      <c r="AV433" s="11" t="s">
        <v>82</v>
      </c>
      <c r="AW433" s="11" t="s">
        <v>36</v>
      </c>
      <c r="AX433" s="11" t="s">
        <v>73</v>
      </c>
      <c r="AY433" s="243" t="s">
        <v>127</v>
      </c>
    </row>
    <row r="434" spans="2:51" s="12" customFormat="1" ht="13.5">
      <c r="B434" s="244"/>
      <c r="C434" s="245"/>
      <c r="D434" s="234" t="s">
        <v>135</v>
      </c>
      <c r="E434" s="246" t="s">
        <v>23</v>
      </c>
      <c r="F434" s="247" t="s">
        <v>137</v>
      </c>
      <c r="G434" s="245"/>
      <c r="H434" s="248">
        <v>1217.286</v>
      </c>
      <c r="I434" s="249"/>
      <c r="J434" s="245"/>
      <c r="K434" s="245"/>
      <c r="L434" s="250"/>
      <c r="M434" s="251"/>
      <c r="N434" s="252"/>
      <c r="O434" s="252"/>
      <c r="P434" s="252"/>
      <c r="Q434" s="252"/>
      <c r="R434" s="252"/>
      <c r="S434" s="252"/>
      <c r="T434" s="253"/>
      <c r="AT434" s="254" t="s">
        <v>135</v>
      </c>
      <c r="AU434" s="254" t="s">
        <v>82</v>
      </c>
      <c r="AV434" s="12" t="s">
        <v>133</v>
      </c>
      <c r="AW434" s="12" t="s">
        <v>36</v>
      </c>
      <c r="AX434" s="12" t="s">
        <v>78</v>
      </c>
      <c r="AY434" s="254" t="s">
        <v>127</v>
      </c>
    </row>
    <row r="435" spans="2:65" s="1" customFormat="1" ht="22.8" customHeight="1">
      <c r="B435" s="45"/>
      <c r="C435" s="220" t="s">
        <v>680</v>
      </c>
      <c r="D435" s="220" t="s">
        <v>129</v>
      </c>
      <c r="E435" s="221" t="s">
        <v>681</v>
      </c>
      <c r="F435" s="222" t="s">
        <v>682</v>
      </c>
      <c r="G435" s="223" t="s">
        <v>244</v>
      </c>
      <c r="H435" s="224">
        <v>99.763</v>
      </c>
      <c r="I435" s="225"/>
      <c r="J435" s="226">
        <f>ROUND(I435*H435,2)</f>
        <v>0</v>
      </c>
      <c r="K435" s="222" t="s">
        <v>140</v>
      </c>
      <c r="L435" s="71"/>
      <c r="M435" s="227" t="s">
        <v>23</v>
      </c>
      <c r="N435" s="228" t="s">
        <v>44</v>
      </c>
      <c r="O435" s="46"/>
      <c r="P435" s="229">
        <f>O435*H435</f>
        <v>0</v>
      </c>
      <c r="Q435" s="229">
        <v>0</v>
      </c>
      <c r="R435" s="229">
        <f>Q435*H435</f>
        <v>0</v>
      </c>
      <c r="S435" s="229">
        <v>0</v>
      </c>
      <c r="T435" s="230">
        <f>S435*H435</f>
        <v>0</v>
      </c>
      <c r="AR435" s="23" t="s">
        <v>133</v>
      </c>
      <c r="AT435" s="23" t="s">
        <v>129</v>
      </c>
      <c r="AU435" s="23" t="s">
        <v>82</v>
      </c>
      <c r="AY435" s="23" t="s">
        <v>127</v>
      </c>
      <c r="BE435" s="231">
        <f>IF(N435="základní",J435,0)</f>
        <v>0</v>
      </c>
      <c r="BF435" s="231">
        <f>IF(N435="snížená",J435,0)</f>
        <v>0</v>
      </c>
      <c r="BG435" s="231">
        <f>IF(N435="zákl. přenesená",J435,0)</f>
        <v>0</v>
      </c>
      <c r="BH435" s="231">
        <f>IF(N435="sníž. přenesená",J435,0)</f>
        <v>0</v>
      </c>
      <c r="BI435" s="231">
        <f>IF(N435="nulová",J435,0)</f>
        <v>0</v>
      </c>
      <c r="BJ435" s="23" t="s">
        <v>78</v>
      </c>
      <c r="BK435" s="231">
        <f>ROUND(I435*H435,2)</f>
        <v>0</v>
      </c>
      <c r="BL435" s="23" t="s">
        <v>133</v>
      </c>
      <c r="BM435" s="23" t="s">
        <v>683</v>
      </c>
    </row>
    <row r="436" spans="2:51" s="11" customFormat="1" ht="13.5">
      <c r="B436" s="232"/>
      <c r="C436" s="233"/>
      <c r="D436" s="234" t="s">
        <v>135</v>
      </c>
      <c r="E436" s="235" t="s">
        <v>23</v>
      </c>
      <c r="F436" s="236" t="s">
        <v>684</v>
      </c>
      <c r="G436" s="233"/>
      <c r="H436" s="237">
        <v>6.355</v>
      </c>
      <c r="I436" s="238"/>
      <c r="J436" s="233"/>
      <c r="K436" s="233"/>
      <c r="L436" s="239"/>
      <c r="M436" s="240"/>
      <c r="N436" s="241"/>
      <c r="O436" s="241"/>
      <c r="P436" s="241"/>
      <c r="Q436" s="241"/>
      <c r="R436" s="241"/>
      <c r="S436" s="241"/>
      <c r="T436" s="242"/>
      <c r="AT436" s="243" t="s">
        <v>135</v>
      </c>
      <c r="AU436" s="243" t="s">
        <v>82</v>
      </c>
      <c r="AV436" s="11" t="s">
        <v>82</v>
      </c>
      <c r="AW436" s="11" t="s">
        <v>36</v>
      </c>
      <c r="AX436" s="11" t="s">
        <v>73</v>
      </c>
      <c r="AY436" s="243" t="s">
        <v>127</v>
      </c>
    </row>
    <row r="437" spans="2:51" s="11" customFormat="1" ht="13.5">
      <c r="B437" s="232"/>
      <c r="C437" s="233"/>
      <c r="D437" s="234" t="s">
        <v>135</v>
      </c>
      <c r="E437" s="235" t="s">
        <v>23</v>
      </c>
      <c r="F437" s="236" t="s">
        <v>685</v>
      </c>
      <c r="G437" s="233"/>
      <c r="H437" s="237">
        <v>93.408</v>
      </c>
      <c r="I437" s="238"/>
      <c r="J437" s="233"/>
      <c r="K437" s="233"/>
      <c r="L437" s="239"/>
      <c r="M437" s="240"/>
      <c r="N437" s="241"/>
      <c r="O437" s="241"/>
      <c r="P437" s="241"/>
      <c r="Q437" s="241"/>
      <c r="R437" s="241"/>
      <c r="S437" s="241"/>
      <c r="T437" s="242"/>
      <c r="AT437" s="243" t="s">
        <v>135</v>
      </c>
      <c r="AU437" s="243" t="s">
        <v>82</v>
      </c>
      <c r="AV437" s="11" t="s">
        <v>82</v>
      </c>
      <c r="AW437" s="11" t="s">
        <v>36</v>
      </c>
      <c r="AX437" s="11" t="s">
        <v>73</v>
      </c>
      <c r="AY437" s="243" t="s">
        <v>127</v>
      </c>
    </row>
    <row r="438" spans="2:51" s="12" customFormat="1" ht="13.5">
      <c r="B438" s="244"/>
      <c r="C438" s="245"/>
      <c r="D438" s="234" t="s">
        <v>135</v>
      </c>
      <c r="E438" s="246" t="s">
        <v>23</v>
      </c>
      <c r="F438" s="247" t="s">
        <v>137</v>
      </c>
      <c r="G438" s="245"/>
      <c r="H438" s="248">
        <v>99.763</v>
      </c>
      <c r="I438" s="249"/>
      <c r="J438" s="245"/>
      <c r="K438" s="245"/>
      <c r="L438" s="250"/>
      <c r="M438" s="251"/>
      <c r="N438" s="252"/>
      <c r="O438" s="252"/>
      <c r="P438" s="252"/>
      <c r="Q438" s="252"/>
      <c r="R438" s="252"/>
      <c r="S438" s="252"/>
      <c r="T438" s="253"/>
      <c r="AT438" s="254" t="s">
        <v>135</v>
      </c>
      <c r="AU438" s="254" t="s">
        <v>82</v>
      </c>
      <c r="AV438" s="12" t="s">
        <v>133</v>
      </c>
      <c r="AW438" s="12" t="s">
        <v>36</v>
      </c>
      <c r="AX438" s="12" t="s">
        <v>78</v>
      </c>
      <c r="AY438" s="254" t="s">
        <v>127</v>
      </c>
    </row>
    <row r="439" spans="2:65" s="1" customFormat="1" ht="34.2" customHeight="1">
      <c r="B439" s="45"/>
      <c r="C439" s="220" t="s">
        <v>686</v>
      </c>
      <c r="D439" s="220" t="s">
        <v>129</v>
      </c>
      <c r="E439" s="221" t="s">
        <v>687</v>
      </c>
      <c r="F439" s="222" t="s">
        <v>688</v>
      </c>
      <c r="G439" s="223" t="s">
        <v>244</v>
      </c>
      <c r="H439" s="224">
        <v>1396.682</v>
      </c>
      <c r="I439" s="225"/>
      <c r="J439" s="226">
        <f>ROUND(I439*H439,2)</f>
        <v>0</v>
      </c>
      <c r="K439" s="222" t="s">
        <v>140</v>
      </c>
      <c r="L439" s="71"/>
      <c r="M439" s="227" t="s">
        <v>23</v>
      </c>
      <c r="N439" s="228" t="s">
        <v>44</v>
      </c>
      <c r="O439" s="46"/>
      <c r="P439" s="229">
        <f>O439*H439</f>
        <v>0</v>
      </c>
      <c r="Q439" s="229">
        <v>0</v>
      </c>
      <c r="R439" s="229">
        <f>Q439*H439</f>
        <v>0</v>
      </c>
      <c r="S439" s="229">
        <v>0</v>
      </c>
      <c r="T439" s="230">
        <f>S439*H439</f>
        <v>0</v>
      </c>
      <c r="AR439" s="23" t="s">
        <v>133</v>
      </c>
      <c r="AT439" s="23" t="s">
        <v>129</v>
      </c>
      <c r="AU439" s="23" t="s">
        <v>82</v>
      </c>
      <c r="AY439" s="23" t="s">
        <v>127</v>
      </c>
      <c r="BE439" s="231">
        <f>IF(N439="základní",J439,0)</f>
        <v>0</v>
      </c>
      <c r="BF439" s="231">
        <f>IF(N439="snížená",J439,0)</f>
        <v>0</v>
      </c>
      <c r="BG439" s="231">
        <f>IF(N439="zákl. přenesená",J439,0)</f>
        <v>0</v>
      </c>
      <c r="BH439" s="231">
        <f>IF(N439="sníž. přenesená",J439,0)</f>
        <v>0</v>
      </c>
      <c r="BI439" s="231">
        <f>IF(N439="nulová",J439,0)</f>
        <v>0</v>
      </c>
      <c r="BJ439" s="23" t="s">
        <v>78</v>
      </c>
      <c r="BK439" s="231">
        <f>ROUND(I439*H439,2)</f>
        <v>0</v>
      </c>
      <c r="BL439" s="23" t="s">
        <v>133</v>
      </c>
      <c r="BM439" s="23" t="s">
        <v>689</v>
      </c>
    </row>
    <row r="440" spans="2:51" s="11" customFormat="1" ht="13.5">
      <c r="B440" s="232"/>
      <c r="C440" s="233"/>
      <c r="D440" s="234" t="s">
        <v>135</v>
      </c>
      <c r="E440" s="235" t="s">
        <v>23</v>
      </c>
      <c r="F440" s="236" t="s">
        <v>690</v>
      </c>
      <c r="G440" s="233"/>
      <c r="H440" s="237">
        <v>1396.682</v>
      </c>
      <c r="I440" s="238"/>
      <c r="J440" s="233"/>
      <c r="K440" s="233"/>
      <c r="L440" s="239"/>
      <c r="M440" s="240"/>
      <c r="N440" s="241"/>
      <c r="O440" s="241"/>
      <c r="P440" s="241"/>
      <c r="Q440" s="241"/>
      <c r="R440" s="241"/>
      <c r="S440" s="241"/>
      <c r="T440" s="242"/>
      <c r="AT440" s="243" t="s">
        <v>135</v>
      </c>
      <c r="AU440" s="243" t="s">
        <v>82</v>
      </c>
      <c r="AV440" s="11" t="s">
        <v>82</v>
      </c>
      <c r="AW440" s="11" t="s">
        <v>36</v>
      </c>
      <c r="AX440" s="11" t="s">
        <v>73</v>
      </c>
      <c r="AY440" s="243" t="s">
        <v>127</v>
      </c>
    </row>
    <row r="441" spans="2:51" s="12" customFormat="1" ht="13.5">
      <c r="B441" s="244"/>
      <c r="C441" s="245"/>
      <c r="D441" s="234" t="s">
        <v>135</v>
      </c>
      <c r="E441" s="246" t="s">
        <v>23</v>
      </c>
      <c r="F441" s="247" t="s">
        <v>137</v>
      </c>
      <c r="G441" s="245"/>
      <c r="H441" s="248">
        <v>1396.682</v>
      </c>
      <c r="I441" s="249"/>
      <c r="J441" s="245"/>
      <c r="K441" s="245"/>
      <c r="L441" s="250"/>
      <c r="M441" s="251"/>
      <c r="N441" s="252"/>
      <c r="O441" s="252"/>
      <c r="P441" s="252"/>
      <c r="Q441" s="252"/>
      <c r="R441" s="252"/>
      <c r="S441" s="252"/>
      <c r="T441" s="253"/>
      <c r="AT441" s="254" t="s">
        <v>135</v>
      </c>
      <c r="AU441" s="254" t="s">
        <v>82</v>
      </c>
      <c r="AV441" s="12" t="s">
        <v>133</v>
      </c>
      <c r="AW441" s="12" t="s">
        <v>36</v>
      </c>
      <c r="AX441" s="12" t="s">
        <v>78</v>
      </c>
      <c r="AY441" s="254" t="s">
        <v>127</v>
      </c>
    </row>
    <row r="442" spans="2:65" s="1" customFormat="1" ht="22.8" customHeight="1">
      <c r="B442" s="45"/>
      <c r="C442" s="220" t="s">
        <v>292</v>
      </c>
      <c r="D442" s="220" t="s">
        <v>129</v>
      </c>
      <c r="E442" s="221" t="s">
        <v>691</v>
      </c>
      <c r="F442" s="222" t="s">
        <v>692</v>
      </c>
      <c r="G442" s="223" t="s">
        <v>244</v>
      </c>
      <c r="H442" s="224">
        <v>6.355</v>
      </c>
      <c r="I442" s="225"/>
      <c r="J442" s="226">
        <f>ROUND(I442*H442,2)</f>
        <v>0</v>
      </c>
      <c r="K442" s="222" t="s">
        <v>140</v>
      </c>
      <c r="L442" s="71"/>
      <c r="M442" s="227" t="s">
        <v>23</v>
      </c>
      <c r="N442" s="228" t="s">
        <v>44</v>
      </c>
      <c r="O442" s="46"/>
      <c r="P442" s="229">
        <f>O442*H442</f>
        <v>0</v>
      </c>
      <c r="Q442" s="229">
        <v>0</v>
      </c>
      <c r="R442" s="229">
        <f>Q442*H442</f>
        <v>0</v>
      </c>
      <c r="S442" s="229">
        <v>0</v>
      </c>
      <c r="T442" s="230">
        <f>S442*H442</f>
        <v>0</v>
      </c>
      <c r="AR442" s="23" t="s">
        <v>133</v>
      </c>
      <c r="AT442" s="23" t="s">
        <v>129</v>
      </c>
      <c r="AU442" s="23" t="s">
        <v>82</v>
      </c>
      <c r="AY442" s="23" t="s">
        <v>127</v>
      </c>
      <c r="BE442" s="231">
        <f>IF(N442="základní",J442,0)</f>
        <v>0</v>
      </c>
      <c r="BF442" s="231">
        <f>IF(N442="snížená",J442,0)</f>
        <v>0</v>
      </c>
      <c r="BG442" s="231">
        <f>IF(N442="zákl. přenesená",J442,0)</f>
        <v>0</v>
      </c>
      <c r="BH442" s="231">
        <f>IF(N442="sníž. přenesená",J442,0)</f>
        <v>0</v>
      </c>
      <c r="BI442" s="231">
        <f>IF(N442="nulová",J442,0)</f>
        <v>0</v>
      </c>
      <c r="BJ442" s="23" t="s">
        <v>78</v>
      </c>
      <c r="BK442" s="231">
        <f>ROUND(I442*H442,2)</f>
        <v>0</v>
      </c>
      <c r="BL442" s="23" t="s">
        <v>133</v>
      </c>
      <c r="BM442" s="23" t="s">
        <v>693</v>
      </c>
    </row>
    <row r="443" spans="2:51" s="11" customFormat="1" ht="13.5">
      <c r="B443" s="232"/>
      <c r="C443" s="233"/>
      <c r="D443" s="234" t="s">
        <v>135</v>
      </c>
      <c r="E443" s="235" t="s">
        <v>23</v>
      </c>
      <c r="F443" s="236" t="s">
        <v>684</v>
      </c>
      <c r="G443" s="233"/>
      <c r="H443" s="237">
        <v>6.355</v>
      </c>
      <c r="I443" s="238"/>
      <c r="J443" s="233"/>
      <c r="K443" s="233"/>
      <c r="L443" s="239"/>
      <c r="M443" s="240"/>
      <c r="N443" s="241"/>
      <c r="O443" s="241"/>
      <c r="P443" s="241"/>
      <c r="Q443" s="241"/>
      <c r="R443" s="241"/>
      <c r="S443" s="241"/>
      <c r="T443" s="242"/>
      <c r="AT443" s="243" t="s">
        <v>135</v>
      </c>
      <c r="AU443" s="243" t="s">
        <v>82</v>
      </c>
      <c r="AV443" s="11" t="s">
        <v>82</v>
      </c>
      <c r="AW443" s="11" t="s">
        <v>36</v>
      </c>
      <c r="AX443" s="11" t="s">
        <v>73</v>
      </c>
      <c r="AY443" s="243" t="s">
        <v>127</v>
      </c>
    </row>
    <row r="444" spans="2:51" s="12" customFormat="1" ht="13.5">
      <c r="B444" s="244"/>
      <c r="C444" s="245"/>
      <c r="D444" s="234" t="s">
        <v>135</v>
      </c>
      <c r="E444" s="246" t="s">
        <v>23</v>
      </c>
      <c r="F444" s="247" t="s">
        <v>137</v>
      </c>
      <c r="G444" s="245"/>
      <c r="H444" s="248">
        <v>6.355</v>
      </c>
      <c r="I444" s="249"/>
      <c r="J444" s="245"/>
      <c r="K444" s="245"/>
      <c r="L444" s="250"/>
      <c r="M444" s="251"/>
      <c r="N444" s="252"/>
      <c r="O444" s="252"/>
      <c r="P444" s="252"/>
      <c r="Q444" s="252"/>
      <c r="R444" s="252"/>
      <c r="S444" s="252"/>
      <c r="T444" s="253"/>
      <c r="AT444" s="254" t="s">
        <v>135</v>
      </c>
      <c r="AU444" s="254" t="s">
        <v>82</v>
      </c>
      <c r="AV444" s="12" t="s">
        <v>133</v>
      </c>
      <c r="AW444" s="12" t="s">
        <v>36</v>
      </c>
      <c r="AX444" s="12" t="s">
        <v>78</v>
      </c>
      <c r="AY444" s="254" t="s">
        <v>127</v>
      </c>
    </row>
    <row r="445" spans="2:65" s="1" customFormat="1" ht="22.8" customHeight="1">
      <c r="B445" s="45"/>
      <c r="C445" s="220" t="s">
        <v>694</v>
      </c>
      <c r="D445" s="220" t="s">
        <v>129</v>
      </c>
      <c r="E445" s="221" t="s">
        <v>695</v>
      </c>
      <c r="F445" s="222" t="s">
        <v>696</v>
      </c>
      <c r="G445" s="223" t="s">
        <v>244</v>
      </c>
      <c r="H445" s="224">
        <v>66.271</v>
      </c>
      <c r="I445" s="225"/>
      <c r="J445" s="226">
        <f>ROUND(I445*H445,2)</f>
        <v>0</v>
      </c>
      <c r="K445" s="222" t="s">
        <v>140</v>
      </c>
      <c r="L445" s="71"/>
      <c r="M445" s="227" t="s">
        <v>23</v>
      </c>
      <c r="N445" s="228" t="s">
        <v>44</v>
      </c>
      <c r="O445" s="46"/>
      <c r="P445" s="229">
        <f>O445*H445</f>
        <v>0</v>
      </c>
      <c r="Q445" s="229">
        <v>0</v>
      </c>
      <c r="R445" s="229">
        <f>Q445*H445</f>
        <v>0</v>
      </c>
      <c r="S445" s="229">
        <v>0</v>
      </c>
      <c r="T445" s="230">
        <f>S445*H445</f>
        <v>0</v>
      </c>
      <c r="AR445" s="23" t="s">
        <v>133</v>
      </c>
      <c r="AT445" s="23" t="s">
        <v>129</v>
      </c>
      <c r="AU445" s="23" t="s">
        <v>82</v>
      </c>
      <c r="AY445" s="23" t="s">
        <v>127</v>
      </c>
      <c r="BE445" s="231">
        <f>IF(N445="základní",J445,0)</f>
        <v>0</v>
      </c>
      <c r="BF445" s="231">
        <f>IF(N445="snížená",J445,0)</f>
        <v>0</v>
      </c>
      <c r="BG445" s="231">
        <f>IF(N445="zákl. přenesená",J445,0)</f>
        <v>0</v>
      </c>
      <c r="BH445" s="231">
        <f>IF(N445="sníž. přenesená",J445,0)</f>
        <v>0</v>
      </c>
      <c r="BI445" s="231">
        <f>IF(N445="nulová",J445,0)</f>
        <v>0</v>
      </c>
      <c r="BJ445" s="23" t="s">
        <v>78</v>
      </c>
      <c r="BK445" s="231">
        <f>ROUND(I445*H445,2)</f>
        <v>0</v>
      </c>
      <c r="BL445" s="23" t="s">
        <v>133</v>
      </c>
      <c r="BM445" s="23" t="s">
        <v>697</v>
      </c>
    </row>
    <row r="446" spans="2:51" s="11" customFormat="1" ht="13.5">
      <c r="B446" s="232"/>
      <c r="C446" s="233"/>
      <c r="D446" s="234" t="s">
        <v>135</v>
      </c>
      <c r="E446" s="235" t="s">
        <v>23</v>
      </c>
      <c r="F446" s="236" t="s">
        <v>698</v>
      </c>
      <c r="G446" s="233"/>
      <c r="H446" s="237">
        <v>66.271</v>
      </c>
      <c r="I446" s="238"/>
      <c r="J446" s="233"/>
      <c r="K446" s="233"/>
      <c r="L446" s="239"/>
      <c r="M446" s="240"/>
      <c r="N446" s="241"/>
      <c r="O446" s="241"/>
      <c r="P446" s="241"/>
      <c r="Q446" s="241"/>
      <c r="R446" s="241"/>
      <c r="S446" s="241"/>
      <c r="T446" s="242"/>
      <c r="AT446" s="243" t="s">
        <v>135</v>
      </c>
      <c r="AU446" s="243" t="s">
        <v>82</v>
      </c>
      <c r="AV446" s="11" t="s">
        <v>82</v>
      </c>
      <c r="AW446" s="11" t="s">
        <v>36</v>
      </c>
      <c r="AX446" s="11" t="s">
        <v>73</v>
      </c>
      <c r="AY446" s="243" t="s">
        <v>127</v>
      </c>
    </row>
    <row r="447" spans="2:51" s="12" customFormat="1" ht="13.5">
      <c r="B447" s="244"/>
      <c r="C447" s="245"/>
      <c r="D447" s="234" t="s">
        <v>135</v>
      </c>
      <c r="E447" s="246" t="s">
        <v>23</v>
      </c>
      <c r="F447" s="247" t="s">
        <v>137</v>
      </c>
      <c r="G447" s="245"/>
      <c r="H447" s="248">
        <v>66.271</v>
      </c>
      <c r="I447" s="249"/>
      <c r="J447" s="245"/>
      <c r="K447" s="245"/>
      <c r="L447" s="250"/>
      <c r="M447" s="251"/>
      <c r="N447" s="252"/>
      <c r="O447" s="252"/>
      <c r="P447" s="252"/>
      <c r="Q447" s="252"/>
      <c r="R447" s="252"/>
      <c r="S447" s="252"/>
      <c r="T447" s="253"/>
      <c r="AT447" s="254" t="s">
        <v>135</v>
      </c>
      <c r="AU447" s="254" t="s">
        <v>82</v>
      </c>
      <c r="AV447" s="12" t="s">
        <v>133</v>
      </c>
      <c r="AW447" s="12" t="s">
        <v>36</v>
      </c>
      <c r="AX447" s="12" t="s">
        <v>78</v>
      </c>
      <c r="AY447" s="254" t="s">
        <v>127</v>
      </c>
    </row>
    <row r="448" spans="2:65" s="1" customFormat="1" ht="22.8" customHeight="1">
      <c r="B448" s="45"/>
      <c r="C448" s="220" t="s">
        <v>699</v>
      </c>
      <c r="D448" s="220" t="s">
        <v>129</v>
      </c>
      <c r="E448" s="221" t="s">
        <v>700</v>
      </c>
      <c r="F448" s="222" t="s">
        <v>701</v>
      </c>
      <c r="G448" s="223" t="s">
        <v>244</v>
      </c>
      <c r="H448" s="224">
        <v>15.95</v>
      </c>
      <c r="I448" s="225"/>
      <c r="J448" s="226">
        <f>ROUND(I448*H448,2)</f>
        <v>0</v>
      </c>
      <c r="K448" s="222" t="s">
        <v>140</v>
      </c>
      <c r="L448" s="71"/>
      <c r="M448" s="227" t="s">
        <v>23</v>
      </c>
      <c r="N448" s="228" t="s">
        <v>44</v>
      </c>
      <c r="O448" s="46"/>
      <c r="P448" s="229">
        <f>O448*H448</f>
        <v>0</v>
      </c>
      <c r="Q448" s="229">
        <v>0</v>
      </c>
      <c r="R448" s="229">
        <f>Q448*H448</f>
        <v>0</v>
      </c>
      <c r="S448" s="229">
        <v>0</v>
      </c>
      <c r="T448" s="230">
        <f>S448*H448</f>
        <v>0</v>
      </c>
      <c r="AR448" s="23" t="s">
        <v>133</v>
      </c>
      <c r="AT448" s="23" t="s">
        <v>129</v>
      </c>
      <c r="AU448" s="23" t="s">
        <v>82</v>
      </c>
      <c r="AY448" s="23" t="s">
        <v>127</v>
      </c>
      <c r="BE448" s="231">
        <f>IF(N448="základní",J448,0)</f>
        <v>0</v>
      </c>
      <c r="BF448" s="231">
        <f>IF(N448="snížená",J448,0)</f>
        <v>0</v>
      </c>
      <c r="BG448" s="231">
        <f>IF(N448="zákl. přenesená",J448,0)</f>
        <v>0</v>
      </c>
      <c r="BH448" s="231">
        <f>IF(N448="sníž. přenesená",J448,0)</f>
        <v>0</v>
      </c>
      <c r="BI448" s="231">
        <f>IF(N448="nulová",J448,0)</f>
        <v>0</v>
      </c>
      <c r="BJ448" s="23" t="s">
        <v>78</v>
      </c>
      <c r="BK448" s="231">
        <f>ROUND(I448*H448,2)</f>
        <v>0</v>
      </c>
      <c r="BL448" s="23" t="s">
        <v>133</v>
      </c>
      <c r="BM448" s="23" t="s">
        <v>702</v>
      </c>
    </row>
    <row r="449" spans="2:51" s="11" customFormat="1" ht="13.5">
      <c r="B449" s="232"/>
      <c r="C449" s="233"/>
      <c r="D449" s="234" t="s">
        <v>135</v>
      </c>
      <c r="E449" s="235" t="s">
        <v>23</v>
      </c>
      <c r="F449" s="236" t="s">
        <v>703</v>
      </c>
      <c r="G449" s="233"/>
      <c r="H449" s="237">
        <v>15.95</v>
      </c>
      <c r="I449" s="238"/>
      <c r="J449" s="233"/>
      <c r="K449" s="233"/>
      <c r="L449" s="239"/>
      <c r="M449" s="240"/>
      <c r="N449" s="241"/>
      <c r="O449" s="241"/>
      <c r="P449" s="241"/>
      <c r="Q449" s="241"/>
      <c r="R449" s="241"/>
      <c r="S449" s="241"/>
      <c r="T449" s="242"/>
      <c r="AT449" s="243" t="s">
        <v>135</v>
      </c>
      <c r="AU449" s="243" t="s">
        <v>82</v>
      </c>
      <c r="AV449" s="11" t="s">
        <v>82</v>
      </c>
      <c r="AW449" s="11" t="s">
        <v>36</v>
      </c>
      <c r="AX449" s="11" t="s">
        <v>73</v>
      </c>
      <c r="AY449" s="243" t="s">
        <v>127</v>
      </c>
    </row>
    <row r="450" spans="2:51" s="12" customFormat="1" ht="13.5">
      <c r="B450" s="244"/>
      <c r="C450" s="245"/>
      <c r="D450" s="234" t="s">
        <v>135</v>
      </c>
      <c r="E450" s="246" t="s">
        <v>23</v>
      </c>
      <c r="F450" s="247" t="s">
        <v>137</v>
      </c>
      <c r="G450" s="245"/>
      <c r="H450" s="248">
        <v>15.95</v>
      </c>
      <c r="I450" s="249"/>
      <c r="J450" s="245"/>
      <c r="K450" s="245"/>
      <c r="L450" s="250"/>
      <c r="M450" s="251"/>
      <c r="N450" s="252"/>
      <c r="O450" s="252"/>
      <c r="P450" s="252"/>
      <c r="Q450" s="252"/>
      <c r="R450" s="252"/>
      <c r="S450" s="252"/>
      <c r="T450" s="253"/>
      <c r="AT450" s="254" t="s">
        <v>135</v>
      </c>
      <c r="AU450" s="254" t="s">
        <v>82</v>
      </c>
      <c r="AV450" s="12" t="s">
        <v>133</v>
      </c>
      <c r="AW450" s="12" t="s">
        <v>36</v>
      </c>
      <c r="AX450" s="12" t="s">
        <v>78</v>
      </c>
      <c r="AY450" s="254" t="s">
        <v>127</v>
      </c>
    </row>
    <row r="451" spans="2:65" s="1" customFormat="1" ht="22.8" customHeight="1">
      <c r="B451" s="45"/>
      <c r="C451" s="220" t="s">
        <v>704</v>
      </c>
      <c r="D451" s="220" t="s">
        <v>129</v>
      </c>
      <c r="E451" s="221" t="s">
        <v>705</v>
      </c>
      <c r="F451" s="222" t="s">
        <v>706</v>
      </c>
      <c r="G451" s="223" t="s">
        <v>244</v>
      </c>
      <c r="H451" s="224">
        <v>4.728</v>
      </c>
      <c r="I451" s="225"/>
      <c r="J451" s="226">
        <f>ROUND(I451*H451,2)</f>
        <v>0</v>
      </c>
      <c r="K451" s="222" t="s">
        <v>23</v>
      </c>
      <c r="L451" s="71"/>
      <c r="M451" s="227" t="s">
        <v>23</v>
      </c>
      <c r="N451" s="228" t="s">
        <v>44</v>
      </c>
      <c r="O451" s="46"/>
      <c r="P451" s="229">
        <f>O451*H451</f>
        <v>0</v>
      </c>
      <c r="Q451" s="229">
        <v>0</v>
      </c>
      <c r="R451" s="229">
        <f>Q451*H451</f>
        <v>0</v>
      </c>
      <c r="S451" s="229">
        <v>0</v>
      </c>
      <c r="T451" s="230">
        <f>S451*H451</f>
        <v>0</v>
      </c>
      <c r="AR451" s="23" t="s">
        <v>133</v>
      </c>
      <c r="AT451" s="23" t="s">
        <v>129</v>
      </c>
      <c r="AU451" s="23" t="s">
        <v>82</v>
      </c>
      <c r="AY451" s="23" t="s">
        <v>127</v>
      </c>
      <c r="BE451" s="231">
        <f>IF(N451="základní",J451,0)</f>
        <v>0</v>
      </c>
      <c r="BF451" s="231">
        <f>IF(N451="snížená",J451,0)</f>
        <v>0</v>
      </c>
      <c r="BG451" s="231">
        <f>IF(N451="zákl. přenesená",J451,0)</f>
        <v>0</v>
      </c>
      <c r="BH451" s="231">
        <f>IF(N451="sníž. přenesená",J451,0)</f>
        <v>0</v>
      </c>
      <c r="BI451" s="231">
        <f>IF(N451="nulová",J451,0)</f>
        <v>0</v>
      </c>
      <c r="BJ451" s="23" t="s">
        <v>78</v>
      </c>
      <c r="BK451" s="231">
        <f>ROUND(I451*H451,2)</f>
        <v>0</v>
      </c>
      <c r="BL451" s="23" t="s">
        <v>133</v>
      </c>
      <c r="BM451" s="23" t="s">
        <v>707</v>
      </c>
    </row>
    <row r="452" spans="2:51" s="11" customFormat="1" ht="13.5">
      <c r="B452" s="232"/>
      <c r="C452" s="233"/>
      <c r="D452" s="234" t="s">
        <v>135</v>
      </c>
      <c r="E452" s="235" t="s">
        <v>23</v>
      </c>
      <c r="F452" s="236" t="s">
        <v>708</v>
      </c>
      <c r="G452" s="233"/>
      <c r="H452" s="237">
        <v>4.728</v>
      </c>
      <c r="I452" s="238"/>
      <c r="J452" s="233"/>
      <c r="K452" s="233"/>
      <c r="L452" s="239"/>
      <c r="M452" s="240"/>
      <c r="N452" s="241"/>
      <c r="O452" s="241"/>
      <c r="P452" s="241"/>
      <c r="Q452" s="241"/>
      <c r="R452" s="241"/>
      <c r="S452" s="241"/>
      <c r="T452" s="242"/>
      <c r="AT452" s="243" t="s">
        <v>135</v>
      </c>
      <c r="AU452" s="243" t="s">
        <v>82</v>
      </c>
      <c r="AV452" s="11" t="s">
        <v>82</v>
      </c>
      <c r="AW452" s="11" t="s">
        <v>36</v>
      </c>
      <c r="AX452" s="11" t="s">
        <v>78</v>
      </c>
      <c r="AY452" s="243" t="s">
        <v>127</v>
      </c>
    </row>
    <row r="453" spans="2:63" s="10" customFormat="1" ht="29.85" customHeight="1">
      <c r="B453" s="204"/>
      <c r="C453" s="205"/>
      <c r="D453" s="206" t="s">
        <v>72</v>
      </c>
      <c r="E453" s="218" t="s">
        <v>709</v>
      </c>
      <c r="F453" s="218" t="s">
        <v>710</v>
      </c>
      <c r="G453" s="205"/>
      <c r="H453" s="205"/>
      <c r="I453" s="208"/>
      <c r="J453" s="219">
        <f>BK453</f>
        <v>0</v>
      </c>
      <c r="K453" s="205"/>
      <c r="L453" s="210"/>
      <c r="M453" s="211"/>
      <c r="N453" s="212"/>
      <c r="O453" s="212"/>
      <c r="P453" s="213">
        <v>0</v>
      </c>
      <c r="Q453" s="212"/>
      <c r="R453" s="213">
        <v>0</v>
      </c>
      <c r="S453" s="212"/>
      <c r="T453" s="214">
        <v>0</v>
      </c>
      <c r="AR453" s="215" t="s">
        <v>78</v>
      </c>
      <c r="AT453" s="216" t="s">
        <v>72</v>
      </c>
      <c r="AU453" s="216" t="s">
        <v>78</v>
      </c>
      <c r="AY453" s="215" t="s">
        <v>127</v>
      </c>
      <c r="BK453" s="217">
        <v>0</v>
      </c>
    </row>
    <row r="454" spans="2:63" s="10" customFormat="1" ht="19.9" customHeight="1">
      <c r="B454" s="204"/>
      <c r="C454" s="205"/>
      <c r="D454" s="206" t="s">
        <v>72</v>
      </c>
      <c r="E454" s="218" t="s">
        <v>711</v>
      </c>
      <c r="F454" s="218" t="s">
        <v>712</v>
      </c>
      <c r="G454" s="205"/>
      <c r="H454" s="205"/>
      <c r="I454" s="208"/>
      <c r="J454" s="219">
        <f>BK454</f>
        <v>0</v>
      </c>
      <c r="K454" s="205"/>
      <c r="L454" s="210"/>
      <c r="M454" s="211"/>
      <c r="N454" s="212"/>
      <c r="O454" s="212"/>
      <c r="P454" s="213">
        <f>P455</f>
        <v>0</v>
      </c>
      <c r="Q454" s="212"/>
      <c r="R454" s="213">
        <f>R455</f>
        <v>0</v>
      </c>
      <c r="S454" s="212"/>
      <c r="T454" s="214">
        <f>T455</f>
        <v>0</v>
      </c>
      <c r="AR454" s="215" t="s">
        <v>78</v>
      </c>
      <c r="AT454" s="216" t="s">
        <v>72</v>
      </c>
      <c r="AU454" s="216" t="s">
        <v>78</v>
      </c>
      <c r="AY454" s="215" t="s">
        <v>127</v>
      </c>
      <c r="BK454" s="217">
        <f>BK455</f>
        <v>0</v>
      </c>
    </row>
    <row r="455" spans="2:65" s="1" customFormat="1" ht="34.2" customHeight="1">
      <c r="B455" s="45"/>
      <c r="C455" s="220" t="s">
        <v>713</v>
      </c>
      <c r="D455" s="220" t="s">
        <v>129</v>
      </c>
      <c r="E455" s="221" t="s">
        <v>714</v>
      </c>
      <c r="F455" s="222" t="s">
        <v>715</v>
      </c>
      <c r="G455" s="223" t="s">
        <v>244</v>
      </c>
      <c r="H455" s="224">
        <v>161.51</v>
      </c>
      <c r="I455" s="225"/>
      <c r="J455" s="226">
        <f>ROUND(I455*H455,2)</f>
        <v>0</v>
      </c>
      <c r="K455" s="222" t="s">
        <v>140</v>
      </c>
      <c r="L455" s="71"/>
      <c r="M455" s="227" t="s">
        <v>23</v>
      </c>
      <c r="N455" s="228" t="s">
        <v>44</v>
      </c>
      <c r="O455" s="46"/>
      <c r="P455" s="229">
        <f>O455*H455</f>
        <v>0</v>
      </c>
      <c r="Q455" s="229">
        <v>0</v>
      </c>
      <c r="R455" s="229">
        <f>Q455*H455</f>
        <v>0</v>
      </c>
      <c r="S455" s="229">
        <v>0</v>
      </c>
      <c r="T455" s="230">
        <f>S455*H455</f>
        <v>0</v>
      </c>
      <c r="AR455" s="23" t="s">
        <v>133</v>
      </c>
      <c r="AT455" s="23" t="s">
        <v>129</v>
      </c>
      <c r="AU455" s="23" t="s">
        <v>82</v>
      </c>
      <c r="AY455" s="23" t="s">
        <v>127</v>
      </c>
      <c r="BE455" s="231">
        <f>IF(N455="základní",J455,0)</f>
        <v>0</v>
      </c>
      <c r="BF455" s="231">
        <f>IF(N455="snížená",J455,0)</f>
        <v>0</v>
      </c>
      <c r="BG455" s="231">
        <f>IF(N455="zákl. přenesená",J455,0)</f>
        <v>0</v>
      </c>
      <c r="BH455" s="231">
        <f>IF(N455="sníž. přenesená",J455,0)</f>
        <v>0</v>
      </c>
      <c r="BI455" s="231">
        <f>IF(N455="nulová",J455,0)</f>
        <v>0</v>
      </c>
      <c r="BJ455" s="23" t="s">
        <v>78</v>
      </c>
      <c r="BK455" s="231">
        <f>ROUND(I455*H455,2)</f>
        <v>0</v>
      </c>
      <c r="BL455" s="23" t="s">
        <v>133</v>
      </c>
      <c r="BM455" s="23" t="s">
        <v>716</v>
      </c>
    </row>
    <row r="456" spans="2:63" s="10" customFormat="1" ht="37.4" customHeight="1">
      <c r="B456" s="204"/>
      <c r="C456" s="205"/>
      <c r="D456" s="206" t="s">
        <v>72</v>
      </c>
      <c r="E456" s="207" t="s">
        <v>717</v>
      </c>
      <c r="F456" s="207" t="s">
        <v>718</v>
      </c>
      <c r="G456" s="205"/>
      <c r="H456" s="205"/>
      <c r="I456" s="208"/>
      <c r="J456" s="209">
        <f>BK456</f>
        <v>0</v>
      </c>
      <c r="K456" s="205"/>
      <c r="L456" s="210"/>
      <c r="M456" s="211"/>
      <c r="N456" s="212"/>
      <c r="O456" s="212"/>
      <c r="P456" s="213">
        <f>SUM(P457:P463)</f>
        <v>0</v>
      </c>
      <c r="Q456" s="212"/>
      <c r="R456" s="213">
        <f>SUM(R457:R463)</f>
        <v>0.04879</v>
      </c>
      <c r="S456" s="212"/>
      <c r="T456" s="214">
        <f>SUM(T457:T463)</f>
        <v>0</v>
      </c>
      <c r="AR456" s="215" t="s">
        <v>82</v>
      </c>
      <c r="AT456" s="216" t="s">
        <v>72</v>
      </c>
      <c r="AU456" s="216" t="s">
        <v>73</v>
      </c>
      <c r="AY456" s="215" t="s">
        <v>127</v>
      </c>
      <c r="BK456" s="217">
        <f>SUM(BK457:BK463)</f>
        <v>0</v>
      </c>
    </row>
    <row r="457" spans="2:65" s="1" customFormat="1" ht="22.8" customHeight="1">
      <c r="B457" s="45"/>
      <c r="C457" s="220" t="s">
        <v>719</v>
      </c>
      <c r="D457" s="220" t="s">
        <v>129</v>
      </c>
      <c r="E457" s="221" t="s">
        <v>720</v>
      </c>
      <c r="F457" s="222" t="s">
        <v>721</v>
      </c>
      <c r="G457" s="223" t="s">
        <v>161</v>
      </c>
      <c r="H457" s="224">
        <v>41</v>
      </c>
      <c r="I457" s="225"/>
      <c r="J457" s="226">
        <f>ROUND(I457*H457,2)</f>
        <v>0</v>
      </c>
      <c r="K457" s="222" t="s">
        <v>140</v>
      </c>
      <c r="L457" s="71"/>
      <c r="M457" s="227" t="s">
        <v>23</v>
      </c>
      <c r="N457" s="228" t="s">
        <v>44</v>
      </c>
      <c r="O457" s="46"/>
      <c r="P457" s="229">
        <f>O457*H457</f>
        <v>0</v>
      </c>
      <c r="Q457" s="229">
        <v>0.00028</v>
      </c>
      <c r="R457" s="229">
        <f>Q457*H457</f>
        <v>0.011479999999999999</v>
      </c>
      <c r="S457" s="229">
        <v>0</v>
      </c>
      <c r="T457" s="230">
        <f>S457*H457</f>
        <v>0</v>
      </c>
      <c r="AR457" s="23" t="s">
        <v>214</v>
      </c>
      <c r="AT457" s="23" t="s">
        <v>129</v>
      </c>
      <c r="AU457" s="23" t="s">
        <v>78</v>
      </c>
      <c r="AY457" s="23" t="s">
        <v>127</v>
      </c>
      <c r="BE457" s="231">
        <f>IF(N457="základní",J457,0)</f>
        <v>0</v>
      </c>
      <c r="BF457" s="231">
        <f>IF(N457="snížená",J457,0)</f>
        <v>0</v>
      </c>
      <c r="BG457" s="231">
        <f>IF(N457="zákl. přenesená",J457,0)</f>
        <v>0</v>
      </c>
      <c r="BH457" s="231">
        <f>IF(N457="sníž. přenesená",J457,0)</f>
        <v>0</v>
      </c>
      <c r="BI457" s="231">
        <f>IF(N457="nulová",J457,0)</f>
        <v>0</v>
      </c>
      <c r="BJ457" s="23" t="s">
        <v>78</v>
      </c>
      <c r="BK457" s="231">
        <f>ROUND(I457*H457,2)</f>
        <v>0</v>
      </c>
      <c r="BL457" s="23" t="s">
        <v>214</v>
      </c>
      <c r="BM457" s="23" t="s">
        <v>722</v>
      </c>
    </row>
    <row r="458" spans="2:51" s="11" customFormat="1" ht="13.5">
      <c r="B458" s="232"/>
      <c r="C458" s="233"/>
      <c r="D458" s="234" t="s">
        <v>135</v>
      </c>
      <c r="E458" s="235" t="s">
        <v>23</v>
      </c>
      <c r="F458" s="236" t="s">
        <v>352</v>
      </c>
      <c r="G458" s="233"/>
      <c r="H458" s="237">
        <v>41</v>
      </c>
      <c r="I458" s="238"/>
      <c r="J458" s="233"/>
      <c r="K458" s="233"/>
      <c r="L458" s="239"/>
      <c r="M458" s="240"/>
      <c r="N458" s="241"/>
      <c r="O458" s="241"/>
      <c r="P458" s="241"/>
      <c r="Q458" s="241"/>
      <c r="R458" s="241"/>
      <c r="S458" s="241"/>
      <c r="T458" s="242"/>
      <c r="AT458" s="243" t="s">
        <v>135</v>
      </c>
      <c r="AU458" s="243" t="s">
        <v>78</v>
      </c>
      <c r="AV458" s="11" t="s">
        <v>82</v>
      </c>
      <c r="AW458" s="11" t="s">
        <v>36</v>
      </c>
      <c r="AX458" s="11" t="s">
        <v>73</v>
      </c>
      <c r="AY458" s="243" t="s">
        <v>127</v>
      </c>
    </row>
    <row r="459" spans="2:51" s="12" customFormat="1" ht="13.5">
      <c r="B459" s="244"/>
      <c r="C459" s="245"/>
      <c r="D459" s="234" t="s">
        <v>135</v>
      </c>
      <c r="E459" s="246" t="s">
        <v>23</v>
      </c>
      <c r="F459" s="247" t="s">
        <v>137</v>
      </c>
      <c r="G459" s="245"/>
      <c r="H459" s="248">
        <v>41</v>
      </c>
      <c r="I459" s="249"/>
      <c r="J459" s="245"/>
      <c r="K459" s="245"/>
      <c r="L459" s="250"/>
      <c r="M459" s="251"/>
      <c r="N459" s="252"/>
      <c r="O459" s="252"/>
      <c r="P459" s="252"/>
      <c r="Q459" s="252"/>
      <c r="R459" s="252"/>
      <c r="S459" s="252"/>
      <c r="T459" s="253"/>
      <c r="AT459" s="254" t="s">
        <v>135</v>
      </c>
      <c r="AU459" s="254" t="s">
        <v>78</v>
      </c>
      <c r="AV459" s="12" t="s">
        <v>133</v>
      </c>
      <c r="AW459" s="12" t="s">
        <v>36</v>
      </c>
      <c r="AX459" s="12" t="s">
        <v>78</v>
      </c>
      <c r="AY459" s="254" t="s">
        <v>127</v>
      </c>
    </row>
    <row r="460" spans="2:65" s="1" customFormat="1" ht="14.4" customHeight="1">
      <c r="B460" s="45"/>
      <c r="C460" s="220" t="s">
        <v>723</v>
      </c>
      <c r="D460" s="220" t="s">
        <v>129</v>
      </c>
      <c r="E460" s="221" t="s">
        <v>724</v>
      </c>
      <c r="F460" s="222" t="s">
        <v>725</v>
      </c>
      <c r="G460" s="223" t="s">
        <v>132</v>
      </c>
      <c r="H460" s="224">
        <v>41</v>
      </c>
      <c r="I460" s="225"/>
      <c r="J460" s="226">
        <f>ROUND(I460*H460,2)</f>
        <v>0</v>
      </c>
      <c r="K460" s="222" t="s">
        <v>23</v>
      </c>
      <c r="L460" s="71"/>
      <c r="M460" s="227" t="s">
        <v>23</v>
      </c>
      <c r="N460" s="228" t="s">
        <v>44</v>
      </c>
      <c r="O460" s="46"/>
      <c r="P460" s="229">
        <f>O460*H460</f>
        <v>0</v>
      </c>
      <c r="Q460" s="229">
        <v>0.00091</v>
      </c>
      <c r="R460" s="229">
        <f>Q460*H460</f>
        <v>0.03731</v>
      </c>
      <c r="S460" s="229">
        <v>0</v>
      </c>
      <c r="T460" s="230">
        <f>S460*H460</f>
        <v>0</v>
      </c>
      <c r="AR460" s="23" t="s">
        <v>214</v>
      </c>
      <c r="AT460" s="23" t="s">
        <v>129</v>
      </c>
      <c r="AU460" s="23" t="s">
        <v>78</v>
      </c>
      <c r="AY460" s="23" t="s">
        <v>127</v>
      </c>
      <c r="BE460" s="231">
        <f>IF(N460="základní",J460,0)</f>
        <v>0</v>
      </c>
      <c r="BF460" s="231">
        <f>IF(N460="snížená",J460,0)</f>
        <v>0</v>
      </c>
      <c r="BG460" s="231">
        <f>IF(N460="zákl. přenesená",J460,0)</f>
        <v>0</v>
      </c>
      <c r="BH460" s="231">
        <f>IF(N460="sníž. přenesená",J460,0)</f>
        <v>0</v>
      </c>
      <c r="BI460" s="231">
        <f>IF(N460="nulová",J460,0)</f>
        <v>0</v>
      </c>
      <c r="BJ460" s="23" t="s">
        <v>78</v>
      </c>
      <c r="BK460" s="231">
        <f>ROUND(I460*H460,2)</f>
        <v>0</v>
      </c>
      <c r="BL460" s="23" t="s">
        <v>214</v>
      </c>
      <c r="BM460" s="23" t="s">
        <v>726</v>
      </c>
    </row>
    <row r="461" spans="2:51" s="11" customFormat="1" ht="13.5">
      <c r="B461" s="232"/>
      <c r="C461" s="233"/>
      <c r="D461" s="234" t="s">
        <v>135</v>
      </c>
      <c r="E461" s="235" t="s">
        <v>23</v>
      </c>
      <c r="F461" s="236" t="s">
        <v>727</v>
      </c>
      <c r="G461" s="233"/>
      <c r="H461" s="237">
        <v>41</v>
      </c>
      <c r="I461" s="238"/>
      <c r="J461" s="233"/>
      <c r="K461" s="233"/>
      <c r="L461" s="239"/>
      <c r="M461" s="240"/>
      <c r="N461" s="241"/>
      <c r="O461" s="241"/>
      <c r="P461" s="241"/>
      <c r="Q461" s="241"/>
      <c r="R461" s="241"/>
      <c r="S461" s="241"/>
      <c r="T461" s="242"/>
      <c r="AT461" s="243" t="s">
        <v>135</v>
      </c>
      <c r="AU461" s="243" t="s">
        <v>78</v>
      </c>
      <c r="AV461" s="11" t="s">
        <v>82</v>
      </c>
      <c r="AW461" s="11" t="s">
        <v>36</v>
      </c>
      <c r="AX461" s="11" t="s">
        <v>73</v>
      </c>
      <c r="AY461" s="243" t="s">
        <v>127</v>
      </c>
    </row>
    <row r="462" spans="2:51" s="12" customFormat="1" ht="13.5">
      <c r="B462" s="244"/>
      <c r="C462" s="245"/>
      <c r="D462" s="234" t="s">
        <v>135</v>
      </c>
      <c r="E462" s="246" t="s">
        <v>23</v>
      </c>
      <c r="F462" s="247" t="s">
        <v>137</v>
      </c>
      <c r="G462" s="245"/>
      <c r="H462" s="248">
        <v>41</v>
      </c>
      <c r="I462" s="249"/>
      <c r="J462" s="245"/>
      <c r="K462" s="245"/>
      <c r="L462" s="250"/>
      <c r="M462" s="251"/>
      <c r="N462" s="252"/>
      <c r="O462" s="252"/>
      <c r="P462" s="252"/>
      <c r="Q462" s="252"/>
      <c r="R462" s="252"/>
      <c r="S462" s="252"/>
      <c r="T462" s="253"/>
      <c r="AT462" s="254" t="s">
        <v>135</v>
      </c>
      <c r="AU462" s="254" t="s">
        <v>78</v>
      </c>
      <c r="AV462" s="12" t="s">
        <v>133</v>
      </c>
      <c r="AW462" s="12" t="s">
        <v>36</v>
      </c>
      <c r="AX462" s="12" t="s">
        <v>78</v>
      </c>
      <c r="AY462" s="254" t="s">
        <v>127</v>
      </c>
    </row>
    <row r="463" spans="2:65" s="1" customFormat="1" ht="34.2" customHeight="1">
      <c r="B463" s="45"/>
      <c r="C463" s="220" t="s">
        <v>728</v>
      </c>
      <c r="D463" s="220" t="s">
        <v>129</v>
      </c>
      <c r="E463" s="221" t="s">
        <v>729</v>
      </c>
      <c r="F463" s="222" t="s">
        <v>730</v>
      </c>
      <c r="G463" s="223" t="s">
        <v>244</v>
      </c>
      <c r="H463" s="224">
        <v>0.049</v>
      </c>
      <c r="I463" s="225"/>
      <c r="J463" s="226">
        <f>ROUND(I463*H463,2)</f>
        <v>0</v>
      </c>
      <c r="K463" s="222" t="s">
        <v>140</v>
      </c>
      <c r="L463" s="71"/>
      <c r="M463" s="227" t="s">
        <v>23</v>
      </c>
      <c r="N463" s="228" t="s">
        <v>44</v>
      </c>
      <c r="O463" s="46"/>
      <c r="P463" s="229">
        <f>O463*H463</f>
        <v>0</v>
      </c>
      <c r="Q463" s="229">
        <v>0</v>
      </c>
      <c r="R463" s="229">
        <f>Q463*H463</f>
        <v>0</v>
      </c>
      <c r="S463" s="229">
        <v>0</v>
      </c>
      <c r="T463" s="230">
        <f>S463*H463</f>
        <v>0</v>
      </c>
      <c r="AR463" s="23" t="s">
        <v>214</v>
      </c>
      <c r="AT463" s="23" t="s">
        <v>129</v>
      </c>
      <c r="AU463" s="23" t="s">
        <v>78</v>
      </c>
      <c r="AY463" s="23" t="s">
        <v>127</v>
      </c>
      <c r="BE463" s="231">
        <f>IF(N463="základní",J463,0)</f>
        <v>0</v>
      </c>
      <c r="BF463" s="231">
        <f>IF(N463="snížená",J463,0)</f>
        <v>0</v>
      </c>
      <c r="BG463" s="231">
        <f>IF(N463="zákl. přenesená",J463,0)</f>
        <v>0</v>
      </c>
      <c r="BH463" s="231">
        <f>IF(N463="sníž. přenesená",J463,0)</f>
        <v>0</v>
      </c>
      <c r="BI463" s="231">
        <f>IF(N463="nulová",J463,0)</f>
        <v>0</v>
      </c>
      <c r="BJ463" s="23" t="s">
        <v>78</v>
      </c>
      <c r="BK463" s="231">
        <f>ROUND(I463*H463,2)</f>
        <v>0</v>
      </c>
      <c r="BL463" s="23" t="s">
        <v>214</v>
      </c>
      <c r="BM463" s="23" t="s">
        <v>731</v>
      </c>
    </row>
    <row r="464" spans="2:63" s="10" customFormat="1" ht="37.4" customHeight="1">
      <c r="B464" s="204"/>
      <c r="C464" s="205"/>
      <c r="D464" s="206" t="s">
        <v>72</v>
      </c>
      <c r="E464" s="207" t="s">
        <v>267</v>
      </c>
      <c r="F464" s="207" t="s">
        <v>732</v>
      </c>
      <c r="G464" s="205"/>
      <c r="H464" s="205"/>
      <c r="I464" s="208"/>
      <c r="J464" s="209">
        <f>BK464</f>
        <v>0</v>
      </c>
      <c r="K464" s="205"/>
      <c r="L464" s="210"/>
      <c r="M464" s="211"/>
      <c r="N464" s="212"/>
      <c r="O464" s="212"/>
      <c r="P464" s="213">
        <f>P465</f>
        <v>0</v>
      </c>
      <c r="Q464" s="212"/>
      <c r="R464" s="213">
        <f>R465</f>
        <v>0.2511</v>
      </c>
      <c r="S464" s="212"/>
      <c r="T464" s="214">
        <f>T465</f>
        <v>0</v>
      </c>
      <c r="AR464" s="215" t="s">
        <v>143</v>
      </c>
      <c r="AT464" s="216" t="s">
        <v>72</v>
      </c>
      <c r="AU464" s="216" t="s">
        <v>73</v>
      </c>
      <c r="AY464" s="215" t="s">
        <v>127</v>
      </c>
      <c r="BK464" s="217">
        <f>BK465</f>
        <v>0</v>
      </c>
    </row>
    <row r="465" spans="2:63" s="10" customFormat="1" ht="19.9" customHeight="1">
      <c r="B465" s="204"/>
      <c r="C465" s="205"/>
      <c r="D465" s="206" t="s">
        <v>72</v>
      </c>
      <c r="E465" s="218" t="s">
        <v>733</v>
      </c>
      <c r="F465" s="218" t="s">
        <v>734</v>
      </c>
      <c r="G465" s="205"/>
      <c r="H465" s="205"/>
      <c r="I465" s="208"/>
      <c r="J465" s="219">
        <f>BK465</f>
        <v>0</v>
      </c>
      <c r="K465" s="205"/>
      <c r="L465" s="210"/>
      <c r="M465" s="211"/>
      <c r="N465" s="212"/>
      <c r="O465" s="212"/>
      <c r="P465" s="213">
        <f>SUM(P466:P470)</f>
        <v>0</v>
      </c>
      <c r="Q465" s="212"/>
      <c r="R465" s="213">
        <f>SUM(R466:R470)</f>
        <v>0.2511</v>
      </c>
      <c r="S465" s="212"/>
      <c r="T465" s="214">
        <f>SUM(T466:T470)</f>
        <v>0</v>
      </c>
      <c r="AR465" s="215" t="s">
        <v>143</v>
      </c>
      <c r="AT465" s="216" t="s">
        <v>72</v>
      </c>
      <c r="AU465" s="216" t="s">
        <v>78</v>
      </c>
      <c r="AY465" s="215" t="s">
        <v>127</v>
      </c>
      <c r="BK465" s="217">
        <f>SUM(BK466:BK470)</f>
        <v>0</v>
      </c>
    </row>
    <row r="466" spans="2:65" s="1" customFormat="1" ht="22.8" customHeight="1">
      <c r="B466" s="45"/>
      <c r="C466" s="220" t="s">
        <v>735</v>
      </c>
      <c r="D466" s="220" t="s">
        <v>129</v>
      </c>
      <c r="E466" s="221" t="s">
        <v>736</v>
      </c>
      <c r="F466" s="222" t="s">
        <v>737</v>
      </c>
      <c r="G466" s="223" t="s">
        <v>161</v>
      </c>
      <c r="H466" s="224">
        <v>23</v>
      </c>
      <c r="I466" s="225"/>
      <c r="J466" s="226">
        <f>ROUND(I466*H466,2)</f>
        <v>0</v>
      </c>
      <c r="K466" s="222" t="s">
        <v>23</v>
      </c>
      <c r="L466" s="71"/>
      <c r="M466" s="227" t="s">
        <v>23</v>
      </c>
      <c r="N466" s="228" t="s">
        <v>44</v>
      </c>
      <c r="O466" s="46"/>
      <c r="P466" s="229">
        <f>O466*H466</f>
        <v>0</v>
      </c>
      <c r="Q466" s="229">
        <v>0</v>
      </c>
      <c r="R466" s="229">
        <f>Q466*H466</f>
        <v>0</v>
      </c>
      <c r="S466" s="229">
        <v>0</v>
      </c>
      <c r="T466" s="230">
        <f>S466*H466</f>
        <v>0</v>
      </c>
      <c r="AR466" s="23" t="s">
        <v>486</v>
      </c>
      <c r="AT466" s="23" t="s">
        <v>129</v>
      </c>
      <c r="AU466" s="23" t="s">
        <v>82</v>
      </c>
      <c r="AY466" s="23" t="s">
        <v>127</v>
      </c>
      <c r="BE466" s="231">
        <f>IF(N466="základní",J466,0)</f>
        <v>0</v>
      </c>
      <c r="BF466" s="231">
        <f>IF(N466="snížená",J466,0)</f>
        <v>0</v>
      </c>
      <c r="BG466" s="231">
        <f>IF(N466="zákl. přenesená",J466,0)</f>
        <v>0</v>
      </c>
      <c r="BH466" s="231">
        <f>IF(N466="sníž. přenesená",J466,0)</f>
        <v>0</v>
      </c>
      <c r="BI466" s="231">
        <f>IF(N466="nulová",J466,0)</f>
        <v>0</v>
      </c>
      <c r="BJ466" s="23" t="s">
        <v>78</v>
      </c>
      <c r="BK466" s="231">
        <f>ROUND(I466*H466,2)</f>
        <v>0</v>
      </c>
      <c r="BL466" s="23" t="s">
        <v>486</v>
      </c>
      <c r="BM466" s="23" t="s">
        <v>738</v>
      </c>
    </row>
    <row r="467" spans="2:51" s="11" customFormat="1" ht="13.5">
      <c r="B467" s="232"/>
      <c r="C467" s="233"/>
      <c r="D467" s="234" t="s">
        <v>135</v>
      </c>
      <c r="E467" s="235" t="s">
        <v>23</v>
      </c>
      <c r="F467" s="236" t="s">
        <v>255</v>
      </c>
      <c r="G467" s="233"/>
      <c r="H467" s="237">
        <v>23</v>
      </c>
      <c r="I467" s="238"/>
      <c r="J467" s="233"/>
      <c r="K467" s="233"/>
      <c r="L467" s="239"/>
      <c r="M467" s="240"/>
      <c r="N467" s="241"/>
      <c r="O467" s="241"/>
      <c r="P467" s="241"/>
      <c r="Q467" s="241"/>
      <c r="R467" s="241"/>
      <c r="S467" s="241"/>
      <c r="T467" s="242"/>
      <c r="AT467" s="243" t="s">
        <v>135</v>
      </c>
      <c r="AU467" s="243" t="s">
        <v>82</v>
      </c>
      <c r="AV467" s="11" t="s">
        <v>82</v>
      </c>
      <c r="AW467" s="11" t="s">
        <v>36</v>
      </c>
      <c r="AX467" s="11" t="s">
        <v>73</v>
      </c>
      <c r="AY467" s="243" t="s">
        <v>127</v>
      </c>
    </row>
    <row r="468" spans="2:51" s="12" customFormat="1" ht="13.5">
      <c r="B468" s="244"/>
      <c r="C468" s="245"/>
      <c r="D468" s="234" t="s">
        <v>135</v>
      </c>
      <c r="E468" s="246" t="s">
        <v>23</v>
      </c>
      <c r="F468" s="247" t="s">
        <v>137</v>
      </c>
      <c r="G468" s="245"/>
      <c r="H468" s="248">
        <v>23</v>
      </c>
      <c r="I468" s="249"/>
      <c r="J468" s="245"/>
      <c r="K468" s="245"/>
      <c r="L468" s="250"/>
      <c r="M468" s="251"/>
      <c r="N468" s="252"/>
      <c r="O468" s="252"/>
      <c r="P468" s="252"/>
      <c r="Q468" s="252"/>
      <c r="R468" s="252"/>
      <c r="S468" s="252"/>
      <c r="T468" s="253"/>
      <c r="AT468" s="254" t="s">
        <v>135</v>
      </c>
      <c r="AU468" s="254" t="s">
        <v>82</v>
      </c>
      <c r="AV468" s="12" t="s">
        <v>133</v>
      </c>
      <c r="AW468" s="12" t="s">
        <v>36</v>
      </c>
      <c r="AX468" s="12" t="s">
        <v>78</v>
      </c>
      <c r="AY468" s="254" t="s">
        <v>127</v>
      </c>
    </row>
    <row r="469" spans="2:65" s="1" customFormat="1" ht="14.4" customHeight="1">
      <c r="B469" s="45"/>
      <c r="C469" s="220" t="s">
        <v>739</v>
      </c>
      <c r="D469" s="220" t="s">
        <v>129</v>
      </c>
      <c r="E469" s="221" t="s">
        <v>740</v>
      </c>
      <c r="F469" s="222" t="s">
        <v>741</v>
      </c>
      <c r="G469" s="223" t="s">
        <v>161</v>
      </c>
      <c r="H469" s="224">
        <v>18</v>
      </c>
      <c r="I469" s="225"/>
      <c r="J469" s="226">
        <f>ROUND(I469*H469,2)</f>
        <v>0</v>
      </c>
      <c r="K469" s="222" t="s">
        <v>23</v>
      </c>
      <c r="L469" s="71"/>
      <c r="M469" s="227" t="s">
        <v>23</v>
      </c>
      <c r="N469" s="228" t="s">
        <v>44</v>
      </c>
      <c r="O469" s="46"/>
      <c r="P469" s="229">
        <f>O469*H469</f>
        <v>0</v>
      </c>
      <c r="Q469" s="229">
        <v>0.01395</v>
      </c>
      <c r="R469" s="229">
        <f>Q469*H469</f>
        <v>0.2511</v>
      </c>
      <c r="S469" s="229">
        <v>0</v>
      </c>
      <c r="T469" s="230">
        <f>S469*H469</f>
        <v>0</v>
      </c>
      <c r="AR469" s="23" t="s">
        <v>486</v>
      </c>
      <c r="AT469" s="23" t="s">
        <v>129</v>
      </c>
      <c r="AU469" s="23" t="s">
        <v>82</v>
      </c>
      <c r="AY469" s="23" t="s">
        <v>127</v>
      </c>
      <c r="BE469" s="231">
        <f>IF(N469="základní",J469,0)</f>
        <v>0</v>
      </c>
      <c r="BF469" s="231">
        <f>IF(N469="snížená",J469,0)</f>
        <v>0</v>
      </c>
      <c r="BG469" s="231">
        <f>IF(N469="zákl. přenesená",J469,0)</f>
        <v>0</v>
      </c>
      <c r="BH469" s="231">
        <f>IF(N469="sníž. přenesená",J469,0)</f>
        <v>0</v>
      </c>
      <c r="BI469" s="231">
        <f>IF(N469="nulová",J469,0)</f>
        <v>0</v>
      </c>
      <c r="BJ469" s="23" t="s">
        <v>78</v>
      </c>
      <c r="BK469" s="231">
        <f>ROUND(I469*H469,2)</f>
        <v>0</v>
      </c>
      <c r="BL469" s="23" t="s">
        <v>486</v>
      </c>
      <c r="BM469" s="23" t="s">
        <v>742</v>
      </c>
    </row>
    <row r="470" spans="2:51" s="11" customFormat="1" ht="13.5">
      <c r="B470" s="232"/>
      <c r="C470" s="233"/>
      <c r="D470" s="234" t="s">
        <v>135</v>
      </c>
      <c r="E470" s="235" t="s">
        <v>23</v>
      </c>
      <c r="F470" s="236" t="s">
        <v>743</v>
      </c>
      <c r="G470" s="233"/>
      <c r="H470" s="237">
        <v>18</v>
      </c>
      <c r="I470" s="238"/>
      <c r="J470" s="233"/>
      <c r="K470" s="233"/>
      <c r="L470" s="239"/>
      <c r="M470" s="278"/>
      <c r="N470" s="279"/>
      <c r="O470" s="279"/>
      <c r="P470" s="279"/>
      <c r="Q470" s="279"/>
      <c r="R470" s="279"/>
      <c r="S470" s="279"/>
      <c r="T470" s="280"/>
      <c r="AT470" s="243" t="s">
        <v>135</v>
      </c>
      <c r="AU470" s="243" t="s">
        <v>82</v>
      </c>
      <c r="AV470" s="11" t="s">
        <v>82</v>
      </c>
      <c r="AW470" s="11" t="s">
        <v>36</v>
      </c>
      <c r="AX470" s="11" t="s">
        <v>78</v>
      </c>
      <c r="AY470" s="243" t="s">
        <v>127</v>
      </c>
    </row>
    <row r="471" spans="2:12" s="1" customFormat="1" ht="6.95" customHeight="1">
      <c r="B471" s="66"/>
      <c r="C471" s="67"/>
      <c r="D471" s="67"/>
      <c r="E471" s="67"/>
      <c r="F471" s="67"/>
      <c r="G471" s="67"/>
      <c r="H471" s="67"/>
      <c r="I471" s="165"/>
      <c r="J471" s="67"/>
      <c r="K471" s="67"/>
      <c r="L471" s="71"/>
    </row>
  </sheetData>
  <sheetProtection password="CC35" sheet="1" objects="1" scenarios="1" formatColumns="0" formatRows="0" autoFilter="0"/>
  <autoFilter ref="C87:K470"/>
  <mergeCells count="10">
    <mergeCell ref="E7:H7"/>
    <mergeCell ref="E9:H9"/>
    <mergeCell ref="E24:H24"/>
    <mergeCell ref="E45:H45"/>
    <mergeCell ref="E47:H47"/>
    <mergeCell ref="J51:J52"/>
    <mergeCell ref="E78:H78"/>
    <mergeCell ref="E80:H80"/>
    <mergeCell ref="G1:H1"/>
    <mergeCell ref="L2:V2"/>
  </mergeCells>
  <hyperlinks>
    <hyperlink ref="F1:G1" location="C2" display="1) Krycí list soupisu"/>
    <hyperlink ref="G1:H1" location="C54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3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35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8" customHeight="1">
      <c r="A1" s="20"/>
      <c r="B1" s="136"/>
      <c r="C1" s="136"/>
      <c r="D1" s="137" t="s">
        <v>1</v>
      </c>
      <c r="E1" s="136"/>
      <c r="F1" s="138" t="s">
        <v>86</v>
      </c>
      <c r="G1" s="138" t="s">
        <v>87</v>
      </c>
      <c r="H1" s="138"/>
      <c r="I1" s="139"/>
      <c r="J1" s="138" t="s">
        <v>88</v>
      </c>
      <c r="K1" s="137" t="s">
        <v>89</v>
      </c>
      <c r="L1" s="138" t="s">
        <v>90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85</v>
      </c>
    </row>
    <row r="3" spans="2:46" ht="6.95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82</v>
      </c>
    </row>
    <row r="4" spans="2:46" ht="36.95" customHeight="1">
      <c r="B4" s="27"/>
      <c r="C4" s="28"/>
      <c r="D4" s="29" t="s">
        <v>91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 spans="2:11" ht="13.5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spans="2:11" ht="14.4" customHeight="1">
      <c r="B7" s="27"/>
      <c r="C7" s="28"/>
      <c r="D7" s="28"/>
      <c r="E7" s="142" t="str">
        <f>'Rekapitulace stavby'!K6</f>
        <v>Poběžovice,rekonstrukce Masarykovy ulice</v>
      </c>
      <c r="F7" s="39"/>
      <c r="G7" s="39"/>
      <c r="H7" s="39"/>
      <c r="I7" s="141"/>
      <c r="J7" s="28"/>
      <c r="K7" s="30"/>
    </row>
    <row r="8" spans="2:11" s="1" customFormat="1" ht="13.5">
      <c r="B8" s="45"/>
      <c r="C8" s="46"/>
      <c r="D8" s="39" t="s">
        <v>92</v>
      </c>
      <c r="E8" s="46"/>
      <c r="F8" s="46"/>
      <c r="G8" s="46"/>
      <c r="H8" s="46"/>
      <c r="I8" s="143"/>
      <c r="J8" s="46"/>
      <c r="K8" s="50"/>
    </row>
    <row r="9" spans="2:11" s="1" customFormat="1" ht="36.95" customHeight="1">
      <c r="B9" s="45"/>
      <c r="C9" s="46"/>
      <c r="D9" s="46"/>
      <c r="E9" s="144" t="s">
        <v>744</v>
      </c>
      <c r="F9" s="46"/>
      <c r="G9" s="46"/>
      <c r="H9" s="46"/>
      <c r="I9" s="143"/>
      <c r="J9" s="46"/>
      <c r="K9" s="50"/>
    </row>
    <row r="10" spans="2:11" s="1" customFormat="1" ht="13.5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pans="2:11" s="1" customFormat="1" ht="14.4" customHeight="1">
      <c r="B11" s="45"/>
      <c r="C11" s="46"/>
      <c r="D11" s="39" t="s">
        <v>20</v>
      </c>
      <c r="E11" s="46"/>
      <c r="F11" s="34" t="s">
        <v>21</v>
      </c>
      <c r="G11" s="46"/>
      <c r="H11" s="46"/>
      <c r="I11" s="145" t="s">
        <v>22</v>
      </c>
      <c r="J11" s="34" t="s">
        <v>23</v>
      </c>
      <c r="K11" s="50"/>
    </row>
    <row r="12" spans="2:11" s="1" customFormat="1" ht="14.4" customHeight="1">
      <c r="B12" s="45"/>
      <c r="C12" s="46"/>
      <c r="D12" s="39" t="s">
        <v>24</v>
      </c>
      <c r="E12" s="46"/>
      <c r="F12" s="34" t="s">
        <v>25</v>
      </c>
      <c r="G12" s="46"/>
      <c r="H12" s="46"/>
      <c r="I12" s="145" t="s">
        <v>26</v>
      </c>
      <c r="J12" s="146" t="str">
        <f>'Rekapitulace stavby'!AN8</f>
        <v>20. 4. 2018</v>
      </c>
      <c r="K12" s="50"/>
    </row>
    <row r="13" spans="2:11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pans="2:11" s="1" customFormat="1" ht="14.4" customHeight="1">
      <c r="B14" s="45"/>
      <c r="C14" s="46"/>
      <c r="D14" s="39" t="s">
        <v>28</v>
      </c>
      <c r="E14" s="46"/>
      <c r="F14" s="46"/>
      <c r="G14" s="46"/>
      <c r="H14" s="46"/>
      <c r="I14" s="145" t="s">
        <v>29</v>
      </c>
      <c r="J14" s="34" t="s">
        <v>23</v>
      </c>
      <c r="K14" s="50"/>
    </row>
    <row r="15" spans="2:11" s="1" customFormat="1" ht="18" customHeight="1">
      <c r="B15" s="45"/>
      <c r="C15" s="46"/>
      <c r="D15" s="46"/>
      <c r="E15" s="34" t="s">
        <v>30</v>
      </c>
      <c r="F15" s="46"/>
      <c r="G15" s="46"/>
      <c r="H15" s="46"/>
      <c r="I15" s="145" t="s">
        <v>31</v>
      </c>
      <c r="J15" s="34" t="s">
        <v>23</v>
      </c>
      <c r="K15" s="50"/>
    </row>
    <row r="16" spans="2:11" s="1" customFormat="1" ht="6.95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pans="2:11" s="1" customFormat="1" ht="14.4" customHeight="1">
      <c r="B17" s="45"/>
      <c r="C17" s="46"/>
      <c r="D17" s="39" t="s">
        <v>32</v>
      </c>
      <c r="E17" s="46"/>
      <c r="F17" s="46"/>
      <c r="G17" s="46"/>
      <c r="H17" s="46"/>
      <c r="I17" s="145" t="s">
        <v>29</v>
      </c>
      <c r="J17" s="34" t="str">
        <f>IF('Rekapitulace stavby'!AN13="Vyplň údaj","",IF('Rekapitulace stavby'!AN13="","",'Rekapitulace stavby'!AN13))</f>
        <v/>
      </c>
      <c r="K17" s="50"/>
    </row>
    <row r="18" spans="2:11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31</v>
      </c>
      <c r="J18" s="34" t="str">
        <f>IF('Rekapitulace stavby'!AN14="Vyplň údaj","",IF('Rekapitulace stavby'!AN14="","",'Rekapitulace stavby'!AN14))</f>
        <v/>
      </c>
      <c r="K18" s="50"/>
    </row>
    <row r="19" spans="2:11" s="1" customFormat="1" ht="6.95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pans="2:11" s="1" customFormat="1" ht="14.4" customHeight="1">
      <c r="B20" s="45"/>
      <c r="C20" s="46"/>
      <c r="D20" s="39" t="s">
        <v>34</v>
      </c>
      <c r="E20" s="46"/>
      <c r="F20" s="46"/>
      <c r="G20" s="46"/>
      <c r="H20" s="46"/>
      <c r="I20" s="145" t="s">
        <v>29</v>
      </c>
      <c r="J20" s="34" t="s">
        <v>23</v>
      </c>
      <c r="K20" s="50"/>
    </row>
    <row r="21" spans="2:11" s="1" customFormat="1" ht="18" customHeight="1">
      <c r="B21" s="45"/>
      <c r="C21" s="46"/>
      <c r="D21" s="46"/>
      <c r="E21" s="34" t="s">
        <v>35</v>
      </c>
      <c r="F21" s="46"/>
      <c r="G21" s="46"/>
      <c r="H21" s="46"/>
      <c r="I21" s="145" t="s">
        <v>31</v>
      </c>
      <c r="J21" s="34" t="s">
        <v>23</v>
      </c>
      <c r="K21" s="50"/>
    </row>
    <row r="22" spans="2:11" s="1" customFormat="1" ht="6.95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pans="2:11" s="1" customFormat="1" ht="14.4" customHeight="1">
      <c r="B23" s="45"/>
      <c r="C23" s="46"/>
      <c r="D23" s="39" t="s">
        <v>37</v>
      </c>
      <c r="E23" s="46"/>
      <c r="F23" s="46"/>
      <c r="G23" s="46"/>
      <c r="H23" s="46"/>
      <c r="I23" s="143"/>
      <c r="J23" s="46"/>
      <c r="K23" s="50"/>
    </row>
    <row r="24" spans="2:11" s="6" customFormat="1" ht="14.4" customHeight="1">
      <c r="B24" s="147"/>
      <c r="C24" s="148"/>
      <c r="D24" s="148"/>
      <c r="E24" s="43" t="s">
        <v>23</v>
      </c>
      <c r="F24" s="43"/>
      <c r="G24" s="43"/>
      <c r="H24" s="43"/>
      <c r="I24" s="149"/>
      <c r="J24" s="148"/>
      <c r="K24" s="150"/>
    </row>
    <row r="25" spans="2:11" s="1" customFormat="1" ht="6.95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pans="2:11" s="1" customFormat="1" ht="6.95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pans="2:11" s="1" customFormat="1" ht="25.4" customHeight="1">
      <c r="B27" s="45"/>
      <c r="C27" s="46"/>
      <c r="D27" s="153" t="s">
        <v>39</v>
      </c>
      <c r="E27" s="46"/>
      <c r="F27" s="46"/>
      <c r="G27" s="46"/>
      <c r="H27" s="46"/>
      <c r="I27" s="143"/>
      <c r="J27" s="154">
        <f>ROUND(J77,2)</f>
        <v>0</v>
      </c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pans="2:11" s="1" customFormat="1" ht="14.4" customHeight="1">
      <c r="B29" s="45"/>
      <c r="C29" s="46"/>
      <c r="D29" s="46"/>
      <c r="E29" s="46"/>
      <c r="F29" s="51" t="s">
        <v>41</v>
      </c>
      <c r="G29" s="46"/>
      <c r="H29" s="46"/>
      <c r="I29" s="155" t="s">
        <v>40</v>
      </c>
      <c r="J29" s="51" t="s">
        <v>42</v>
      </c>
      <c r="K29" s="50"/>
    </row>
    <row r="30" spans="2:11" s="1" customFormat="1" ht="14.4" customHeight="1">
      <c r="B30" s="45"/>
      <c r="C30" s="46"/>
      <c r="D30" s="54" t="s">
        <v>43</v>
      </c>
      <c r="E30" s="54" t="s">
        <v>44</v>
      </c>
      <c r="F30" s="156">
        <f>ROUND(SUM(BE77:BE92),2)</f>
        <v>0</v>
      </c>
      <c r="G30" s="46"/>
      <c r="H30" s="46"/>
      <c r="I30" s="157">
        <v>0.21</v>
      </c>
      <c r="J30" s="156">
        <f>ROUND(ROUND((SUM(BE77:BE92)),2)*I30,2)</f>
        <v>0</v>
      </c>
      <c r="K30" s="50"/>
    </row>
    <row r="31" spans="2:11" s="1" customFormat="1" ht="14.4" customHeight="1">
      <c r="B31" s="45"/>
      <c r="C31" s="46"/>
      <c r="D31" s="46"/>
      <c r="E31" s="54" t="s">
        <v>45</v>
      </c>
      <c r="F31" s="156">
        <f>ROUND(SUM(BF77:BF92),2)</f>
        <v>0</v>
      </c>
      <c r="G31" s="46"/>
      <c r="H31" s="46"/>
      <c r="I31" s="157">
        <v>0.15</v>
      </c>
      <c r="J31" s="156">
        <f>ROUND(ROUND((SUM(BF77:BF92)),2)*I31,2)</f>
        <v>0</v>
      </c>
      <c r="K31" s="50"/>
    </row>
    <row r="32" spans="2:11" s="1" customFormat="1" ht="14.4" customHeight="1" hidden="1">
      <c r="B32" s="45"/>
      <c r="C32" s="46"/>
      <c r="D32" s="46"/>
      <c r="E32" s="54" t="s">
        <v>46</v>
      </c>
      <c r="F32" s="156">
        <f>ROUND(SUM(BG77:BG92),2)</f>
        <v>0</v>
      </c>
      <c r="G32" s="46"/>
      <c r="H32" s="46"/>
      <c r="I32" s="157">
        <v>0.21</v>
      </c>
      <c r="J32" s="156">
        <v>0</v>
      </c>
      <c r="K32" s="50"/>
    </row>
    <row r="33" spans="2:11" s="1" customFormat="1" ht="14.4" customHeight="1" hidden="1">
      <c r="B33" s="45"/>
      <c r="C33" s="46"/>
      <c r="D33" s="46"/>
      <c r="E33" s="54" t="s">
        <v>47</v>
      </c>
      <c r="F33" s="156">
        <f>ROUND(SUM(BH77:BH92),2)</f>
        <v>0</v>
      </c>
      <c r="G33" s="46"/>
      <c r="H33" s="46"/>
      <c r="I33" s="157">
        <v>0.15</v>
      </c>
      <c r="J33" s="156">
        <v>0</v>
      </c>
      <c r="K33" s="50"/>
    </row>
    <row r="34" spans="2:11" s="1" customFormat="1" ht="14.4" customHeight="1" hidden="1">
      <c r="B34" s="45"/>
      <c r="C34" s="46"/>
      <c r="D34" s="46"/>
      <c r="E34" s="54" t="s">
        <v>48</v>
      </c>
      <c r="F34" s="156">
        <f>ROUND(SUM(BI77:BI92),2)</f>
        <v>0</v>
      </c>
      <c r="G34" s="46"/>
      <c r="H34" s="46"/>
      <c r="I34" s="157">
        <v>0</v>
      </c>
      <c r="J34" s="156">
        <v>0</v>
      </c>
      <c r="K34" s="50"/>
    </row>
    <row r="35" spans="2:11" s="1" customFormat="1" ht="6.95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pans="2:11" s="1" customFormat="1" ht="25.4" customHeight="1">
      <c r="B36" s="45"/>
      <c r="C36" s="158"/>
      <c r="D36" s="159" t="s">
        <v>49</v>
      </c>
      <c r="E36" s="97"/>
      <c r="F36" s="97"/>
      <c r="G36" s="160" t="s">
        <v>50</v>
      </c>
      <c r="H36" s="161" t="s">
        <v>51</v>
      </c>
      <c r="I36" s="162"/>
      <c r="J36" s="163">
        <f>SUM(J27:J34)</f>
        <v>0</v>
      </c>
      <c r="K36" s="164"/>
    </row>
    <row r="37" spans="2:11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pans="2:11" s="1" customFormat="1" ht="6.95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pans="2:11" s="1" customFormat="1" ht="36.95" customHeight="1">
      <c r="B42" s="45"/>
      <c r="C42" s="29" t="s">
        <v>94</v>
      </c>
      <c r="D42" s="46"/>
      <c r="E42" s="46"/>
      <c r="F42" s="46"/>
      <c r="G42" s="46"/>
      <c r="H42" s="46"/>
      <c r="I42" s="143"/>
      <c r="J42" s="46"/>
      <c r="K42" s="50"/>
    </row>
    <row r="43" spans="2:11" s="1" customFormat="1" ht="6.95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pans="2:11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pans="2:11" s="1" customFormat="1" ht="14.4" customHeight="1">
      <c r="B45" s="45"/>
      <c r="C45" s="46"/>
      <c r="D45" s="46"/>
      <c r="E45" s="142" t="str">
        <f>E7</f>
        <v>Poběžovice,rekonstrukce Masarykovy ulice</v>
      </c>
      <c r="F45" s="39"/>
      <c r="G45" s="39"/>
      <c r="H45" s="39"/>
      <c r="I45" s="143"/>
      <c r="J45" s="46"/>
      <c r="K45" s="50"/>
    </row>
    <row r="46" spans="2:11" s="1" customFormat="1" ht="14.4" customHeight="1">
      <c r="B46" s="45"/>
      <c r="C46" s="39" t="s">
        <v>92</v>
      </c>
      <c r="D46" s="46"/>
      <c r="E46" s="46"/>
      <c r="F46" s="46"/>
      <c r="G46" s="46"/>
      <c r="H46" s="46"/>
      <c r="I46" s="143"/>
      <c r="J46" s="46"/>
      <c r="K46" s="50"/>
    </row>
    <row r="47" spans="2:11" s="1" customFormat="1" ht="16.2" customHeight="1">
      <c r="B47" s="45"/>
      <c r="C47" s="46"/>
      <c r="D47" s="46"/>
      <c r="E47" s="144" t="str">
        <f>E9</f>
        <v>VON - vedlejší a ostatní náklady</v>
      </c>
      <c r="F47" s="46"/>
      <c r="G47" s="46"/>
      <c r="H47" s="46"/>
      <c r="I47" s="143"/>
      <c r="J47" s="46"/>
      <c r="K47" s="50"/>
    </row>
    <row r="48" spans="2:11" s="1" customFormat="1" ht="6.95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pans="2:11" s="1" customFormat="1" ht="18" customHeight="1">
      <c r="B49" s="45"/>
      <c r="C49" s="39" t="s">
        <v>24</v>
      </c>
      <c r="D49" s="46"/>
      <c r="E49" s="46"/>
      <c r="F49" s="34" t="str">
        <f>F12</f>
        <v>Poběžovice</v>
      </c>
      <c r="G49" s="46"/>
      <c r="H49" s="46"/>
      <c r="I49" s="145" t="s">
        <v>26</v>
      </c>
      <c r="J49" s="146" t="str">
        <f>IF(J12="","",J12)</f>
        <v>20. 4. 2018</v>
      </c>
      <c r="K49" s="50"/>
    </row>
    <row r="50" spans="2:11" s="1" customFormat="1" ht="6.95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pans="2:11" s="1" customFormat="1" ht="13.5">
      <c r="B51" s="45"/>
      <c r="C51" s="39" t="s">
        <v>28</v>
      </c>
      <c r="D51" s="46"/>
      <c r="E51" s="46"/>
      <c r="F51" s="34" t="str">
        <f>E15</f>
        <v>Město Poběžovice</v>
      </c>
      <c r="G51" s="46"/>
      <c r="H51" s="46"/>
      <c r="I51" s="145" t="s">
        <v>34</v>
      </c>
      <c r="J51" s="43" t="str">
        <f>E21</f>
        <v>J.Miška</v>
      </c>
      <c r="K51" s="50"/>
    </row>
    <row r="52" spans="2:11" s="1" customFormat="1" ht="14.4" customHeight="1">
      <c r="B52" s="45"/>
      <c r="C52" s="39" t="s">
        <v>32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pans="2:11" s="1" customFormat="1" ht="10.3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pans="2:11" s="1" customFormat="1" ht="29.25" customHeight="1">
      <c r="B54" s="45"/>
      <c r="C54" s="171" t="s">
        <v>95</v>
      </c>
      <c r="D54" s="158"/>
      <c r="E54" s="158"/>
      <c r="F54" s="158"/>
      <c r="G54" s="158"/>
      <c r="H54" s="158"/>
      <c r="I54" s="172"/>
      <c r="J54" s="173" t="s">
        <v>96</v>
      </c>
      <c r="K54" s="174"/>
    </row>
    <row r="55" spans="2:11" s="1" customFormat="1" ht="10.3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pans="2:47" s="1" customFormat="1" ht="29.25" customHeight="1">
      <c r="B56" s="45"/>
      <c r="C56" s="175" t="s">
        <v>97</v>
      </c>
      <c r="D56" s="46"/>
      <c r="E56" s="46"/>
      <c r="F56" s="46"/>
      <c r="G56" s="46"/>
      <c r="H56" s="46"/>
      <c r="I56" s="143"/>
      <c r="J56" s="154">
        <f>J77</f>
        <v>0</v>
      </c>
      <c r="K56" s="50"/>
      <c r="AU56" s="23" t="s">
        <v>98</v>
      </c>
    </row>
    <row r="57" spans="2:11" s="7" customFormat="1" ht="24.95" customHeight="1">
      <c r="B57" s="176"/>
      <c r="C57" s="177"/>
      <c r="D57" s="178" t="s">
        <v>745</v>
      </c>
      <c r="E57" s="179"/>
      <c r="F57" s="179"/>
      <c r="G57" s="179"/>
      <c r="H57" s="179"/>
      <c r="I57" s="180"/>
      <c r="J57" s="181">
        <f>J78</f>
        <v>0</v>
      </c>
      <c r="K57" s="182"/>
    </row>
    <row r="58" spans="2:11" s="1" customFormat="1" ht="21.8" customHeight="1">
      <c r="B58" s="45"/>
      <c r="C58" s="46"/>
      <c r="D58" s="46"/>
      <c r="E58" s="46"/>
      <c r="F58" s="46"/>
      <c r="G58" s="46"/>
      <c r="H58" s="46"/>
      <c r="I58" s="143"/>
      <c r="J58" s="46"/>
      <c r="K58" s="50"/>
    </row>
    <row r="59" spans="2:11" s="1" customFormat="1" ht="6.95" customHeight="1">
      <c r="B59" s="66"/>
      <c r="C59" s="67"/>
      <c r="D59" s="67"/>
      <c r="E59" s="67"/>
      <c r="F59" s="67"/>
      <c r="G59" s="67"/>
      <c r="H59" s="67"/>
      <c r="I59" s="165"/>
      <c r="J59" s="67"/>
      <c r="K59" s="68"/>
    </row>
    <row r="63" spans="2:12" s="1" customFormat="1" ht="6.95" customHeight="1">
      <c r="B63" s="69"/>
      <c r="C63" s="70"/>
      <c r="D63" s="70"/>
      <c r="E63" s="70"/>
      <c r="F63" s="70"/>
      <c r="G63" s="70"/>
      <c r="H63" s="70"/>
      <c r="I63" s="168"/>
      <c r="J63" s="70"/>
      <c r="K63" s="70"/>
      <c r="L63" s="71"/>
    </row>
    <row r="64" spans="2:12" s="1" customFormat="1" ht="36.95" customHeight="1">
      <c r="B64" s="45"/>
      <c r="C64" s="72" t="s">
        <v>111</v>
      </c>
      <c r="D64" s="73"/>
      <c r="E64" s="73"/>
      <c r="F64" s="73"/>
      <c r="G64" s="73"/>
      <c r="H64" s="73"/>
      <c r="I64" s="190"/>
      <c r="J64" s="73"/>
      <c r="K64" s="73"/>
      <c r="L64" s="71"/>
    </row>
    <row r="65" spans="2:12" s="1" customFormat="1" ht="6.95" customHeight="1">
      <c r="B65" s="45"/>
      <c r="C65" s="73"/>
      <c r="D65" s="73"/>
      <c r="E65" s="73"/>
      <c r="F65" s="73"/>
      <c r="G65" s="73"/>
      <c r="H65" s="73"/>
      <c r="I65" s="190"/>
      <c r="J65" s="73"/>
      <c r="K65" s="73"/>
      <c r="L65" s="71"/>
    </row>
    <row r="66" spans="2:12" s="1" customFormat="1" ht="14.4" customHeight="1">
      <c r="B66" s="45"/>
      <c r="C66" s="75" t="s">
        <v>18</v>
      </c>
      <c r="D66" s="73"/>
      <c r="E66" s="73"/>
      <c r="F66" s="73"/>
      <c r="G66" s="73"/>
      <c r="H66" s="73"/>
      <c r="I66" s="190"/>
      <c r="J66" s="73"/>
      <c r="K66" s="73"/>
      <c r="L66" s="71"/>
    </row>
    <row r="67" spans="2:12" s="1" customFormat="1" ht="14.4" customHeight="1">
      <c r="B67" s="45"/>
      <c r="C67" s="73"/>
      <c r="D67" s="73"/>
      <c r="E67" s="191" t="str">
        <f>E7</f>
        <v>Poběžovice,rekonstrukce Masarykovy ulice</v>
      </c>
      <c r="F67" s="75"/>
      <c r="G67" s="75"/>
      <c r="H67" s="75"/>
      <c r="I67" s="190"/>
      <c r="J67" s="73"/>
      <c r="K67" s="73"/>
      <c r="L67" s="71"/>
    </row>
    <row r="68" spans="2:12" s="1" customFormat="1" ht="14.4" customHeight="1">
      <c r="B68" s="45"/>
      <c r="C68" s="75" t="s">
        <v>92</v>
      </c>
      <c r="D68" s="73"/>
      <c r="E68" s="73"/>
      <c r="F68" s="73"/>
      <c r="G68" s="73"/>
      <c r="H68" s="73"/>
      <c r="I68" s="190"/>
      <c r="J68" s="73"/>
      <c r="K68" s="73"/>
      <c r="L68" s="71"/>
    </row>
    <row r="69" spans="2:12" s="1" customFormat="1" ht="16.2" customHeight="1">
      <c r="B69" s="45"/>
      <c r="C69" s="73"/>
      <c r="D69" s="73"/>
      <c r="E69" s="81" t="str">
        <f>E9</f>
        <v>VON - vedlejší a ostatní náklady</v>
      </c>
      <c r="F69" s="73"/>
      <c r="G69" s="73"/>
      <c r="H69" s="73"/>
      <c r="I69" s="190"/>
      <c r="J69" s="73"/>
      <c r="K69" s="73"/>
      <c r="L69" s="71"/>
    </row>
    <row r="70" spans="2:12" s="1" customFormat="1" ht="6.95" customHeight="1">
      <c r="B70" s="45"/>
      <c r="C70" s="73"/>
      <c r="D70" s="73"/>
      <c r="E70" s="73"/>
      <c r="F70" s="73"/>
      <c r="G70" s="73"/>
      <c r="H70" s="73"/>
      <c r="I70" s="190"/>
      <c r="J70" s="73"/>
      <c r="K70" s="73"/>
      <c r="L70" s="71"/>
    </row>
    <row r="71" spans="2:12" s="1" customFormat="1" ht="18" customHeight="1">
      <c r="B71" s="45"/>
      <c r="C71" s="75" t="s">
        <v>24</v>
      </c>
      <c r="D71" s="73"/>
      <c r="E71" s="73"/>
      <c r="F71" s="192" t="str">
        <f>F12</f>
        <v>Poběžovice</v>
      </c>
      <c r="G71" s="73"/>
      <c r="H71" s="73"/>
      <c r="I71" s="193" t="s">
        <v>26</v>
      </c>
      <c r="J71" s="84" t="str">
        <f>IF(J12="","",J12)</f>
        <v>20. 4. 2018</v>
      </c>
      <c r="K71" s="73"/>
      <c r="L71" s="71"/>
    </row>
    <row r="72" spans="2:12" s="1" customFormat="1" ht="6.95" customHeight="1">
      <c r="B72" s="45"/>
      <c r="C72" s="73"/>
      <c r="D72" s="73"/>
      <c r="E72" s="73"/>
      <c r="F72" s="73"/>
      <c r="G72" s="73"/>
      <c r="H72" s="73"/>
      <c r="I72" s="190"/>
      <c r="J72" s="73"/>
      <c r="K72" s="73"/>
      <c r="L72" s="71"/>
    </row>
    <row r="73" spans="2:12" s="1" customFormat="1" ht="13.5">
      <c r="B73" s="45"/>
      <c r="C73" s="75" t="s">
        <v>28</v>
      </c>
      <c r="D73" s="73"/>
      <c r="E73" s="73"/>
      <c r="F73" s="192" t="str">
        <f>E15</f>
        <v>Město Poběžovice</v>
      </c>
      <c r="G73" s="73"/>
      <c r="H73" s="73"/>
      <c r="I73" s="193" t="s">
        <v>34</v>
      </c>
      <c r="J73" s="192" t="str">
        <f>E21</f>
        <v>J.Miška</v>
      </c>
      <c r="K73" s="73"/>
      <c r="L73" s="71"/>
    </row>
    <row r="74" spans="2:12" s="1" customFormat="1" ht="14.4" customHeight="1">
      <c r="B74" s="45"/>
      <c r="C74" s="75" t="s">
        <v>32</v>
      </c>
      <c r="D74" s="73"/>
      <c r="E74" s="73"/>
      <c r="F74" s="192" t="str">
        <f>IF(E18="","",E18)</f>
        <v/>
      </c>
      <c r="G74" s="73"/>
      <c r="H74" s="73"/>
      <c r="I74" s="190"/>
      <c r="J74" s="73"/>
      <c r="K74" s="73"/>
      <c r="L74" s="71"/>
    </row>
    <row r="75" spans="2:12" s="1" customFormat="1" ht="10.3" customHeight="1">
      <c r="B75" s="45"/>
      <c r="C75" s="73"/>
      <c r="D75" s="73"/>
      <c r="E75" s="73"/>
      <c r="F75" s="73"/>
      <c r="G75" s="73"/>
      <c r="H75" s="73"/>
      <c r="I75" s="190"/>
      <c r="J75" s="73"/>
      <c r="K75" s="73"/>
      <c r="L75" s="71"/>
    </row>
    <row r="76" spans="2:20" s="9" customFormat="1" ht="29.25" customHeight="1">
      <c r="B76" s="194"/>
      <c r="C76" s="195" t="s">
        <v>112</v>
      </c>
      <c r="D76" s="196" t="s">
        <v>58</v>
      </c>
      <c r="E76" s="196" t="s">
        <v>54</v>
      </c>
      <c r="F76" s="196" t="s">
        <v>113</v>
      </c>
      <c r="G76" s="196" t="s">
        <v>114</v>
      </c>
      <c r="H76" s="196" t="s">
        <v>115</v>
      </c>
      <c r="I76" s="197" t="s">
        <v>116</v>
      </c>
      <c r="J76" s="196" t="s">
        <v>96</v>
      </c>
      <c r="K76" s="198" t="s">
        <v>117</v>
      </c>
      <c r="L76" s="199"/>
      <c r="M76" s="101" t="s">
        <v>118</v>
      </c>
      <c r="N76" s="102" t="s">
        <v>43</v>
      </c>
      <c r="O76" s="102" t="s">
        <v>119</v>
      </c>
      <c r="P76" s="102" t="s">
        <v>120</v>
      </c>
      <c r="Q76" s="102" t="s">
        <v>121</v>
      </c>
      <c r="R76" s="102" t="s">
        <v>122</v>
      </c>
      <c r="S76" s="102" t="s">
        <v>123</v>
      </c>
      <c r="T76" s="103" t="s">
        <v>124</v>
      </c>
    </row>
    <row r="77" spans="2:63" s="1" customFormat="1" ht="29.25" customHeight="1">
      <c r="B77" s="45"/>
      <c r="C77" s="107" t="s">
        <v>97</v>
      </c>
      <c r="D77" s="73"/>
      <c r="E77" s="73"/>
      <c r="F77" s="73"/>
      <c r="G77" s="73"/>
      <c r="H77" s="73"/>
      <c r="I77" s="190"/>
      <c r="J77" s="200">
        <f>BK77</f>
        <v>0</v>
      </c>
      <c r="K77" s="73"/>
      <c r="L77" s="71"/>
      <c r="M77" s="104"/>
      <c r="N77" s="105"/>
      <c r="O77" s="105"/>
      <c r="P77" s="201">
        <f>P78</f>
        <v>0</v>
      </c>
      <c r="Q77" s="105"/>
      <c r="R77" s="201">
        <f>R78</f>
        <v>0</v>
      </c>
      <c r="S77" s="105"/>
      <c r="T77" s="202">
        <f>T78</f>
        <v>0</v>
      </c>
      <c r="AT77" s="23" t="s">
        <v>72</v>
      </c>
      <c r="AU77" s="23" t="s">
        <v>98</v>
      </c>
      <c r="BK77" s="203">
        <f>BK78</f>
        <v>0</v>
      </c>
    </row>
    <row r="78" spans="2:63" s="10" customFormat="1" ht="37.4" customHeight="1">
      <c r="B78" s="204"/>
      <c r="C78" s="205"/>
      <c r="D78" s="206" t="s">
        <v>72</v>
      </c>
      <c r="E78" s="207" t="s">
        <v>746</v>
      </c>
      <c r="F78" s="207" t="s">
        <v>747</v>
      </c>
      <c r="G78" s="205"/>
      <c r="H78" s="205"/>
      <c r="I78" s="208"/>
      <c r="J78" s="209">
        <f>BK78</f>
        <v>0</v>
      </c>
      <c r="K78" s="205"/>
      <c r="L78" s="210"/>
      <c r="M78" s="211"/>
      <c r="N78" s="212"/>
      <c r="O78" s="212"/>
      <c r="P78" s="213">
        <f>SUM(P79:P92)</f>
        <v>0</v>
      </c>
      <c r="Q78" s="212"/>
      <c r="R78" s="213">
        <f>SUM(R79:R92)</f>
        <v>0</v>
      </c>
      <c r="S78" s="212"/>
      <c r="T78" s="214">
        <f>SUM(T79:T92)</f>
        <v>0</v>
      </c>
      <c r="AR78" s="215" t="s">
        <v>153</v>
      </c>
      <c r="AT78" s="216" t="s">
        <v>72</v>
      </c>
      <c r="AU78" s="216" t="s">
        <v>73</v>
      </c>
      <c r="AY78" s="215" t="s">
        <v>127</v>
      </c>
      <c r="BK78" s="217">
        <f>SUM(BK79:BK92)</f>
        <v>0</v>
      </c>
    </row>
    <row r="79" spans="2:65" s="1" customFormat="1" ht="22.8" customHeight="1">
      <c r="B79" s="45"/>
      <c r="C79" s="220" t="s">
        <v>78</v>
      </c>
      <c r="D79" s="220" t="s">
        <v>129</v>
      </c>
      <c r="E79" s="221" t="s">
        <v>748</v>
      </c>
      <c r="F79" s="222" t="s">
        <v>749</v>
      </c>
      <c r="G79" s="223" t="s">
        <v>750</v>
      </c>
      <c r="H79" s="224">
        <v>1</v>
      </c>
      <c r="I79" s="225"/>
      <c r="J79" s="226">
        <f>ROUND(I79*H79,2)</f>
        <v>0</v>
      </c>
      <c r="K79" s="222" t="s">
        <v>140</v>
      </c>
      <c r="L79" s="71"/>
      <c r="M79" s="227" t="s">
        <v>23</v>
      </c>
      <c r="N79" s="228" t="s">
        <v>44</v>
      </c>
      <c r="O79" s="46"/>
      <c r="P79" s="229">
        <f>O79*H79</f>
        <v>0</v>
      </c>
      <c r="Q79" s="229">
        <v>0</v>
      </c>
      <c r="R79" s="229">
        <f>Q79*H79</f>
        <v>0</v>
      </c>
      <c r="S79" s="229">
        <v>0</v>
      </c>
      <c r="T79" s="230">
        <f>S79*H79</f>
        <v>0</v>
      </c>
      <c r="AR79" s="23" t="s">
        <v>751</v>
      </c>
      <c r="AT79" s="23" t="s">
        <v>129</v>
      </c>
      <c r="AU79" s="23" t="s">
        <v>78</v>
      </c>
      <c r="AY79" s="23" t="s">
        <v>127</v>
      </c>
      <c r="BE79" s="231">
        <f>IF(N79="základní",J79,0)</f>
        <v>0</v>
      </c>
      <c r="BF79" s="231">
        <f>IF(N79="snížená",J79,0)</f>
        <v>0</v>
      </c>
      <c r="BG79" s="231">
        <f>IF(N79="zákl. přenesená",J79,0)</f>
        <v>0</v>
      </c>
      <c r="BH79" s="231">
        <f>IF(N79="sníž. přenesená",J79,0)</f>
        <v>0</v>
      </c>
      <c r="BI79" s="231">
        <f>IF(N79="nulová",J79,0)</f>
        <v>0</v>
      </c>
      <c r="BJ79" s="23" t="s">
        <v>78</v>
      </c>
      <c r="BK79" s="231">
        <f>ROUND(I79*H79,2)</f>
        <v>0</v>
      </c>
      <c r="BL79" s="23" t="s">
        <v>751</v>
      </c>
      <c r="BM79" s="23" t="s">
        <v>752</v>
      </c>
    </row>
    <row r="80" spans="2:65" s="1" customFormat="1" ht="34.2" customHeight="1">
      <c r="B80" s="45"/>
      <c r="C80" s="220" t="s">
        <v>82</v>
      </c>
      <c r="D80" s="220" t="s">
        <v>129</v>
      </c>
      <c r="E80" s="221" t="s">
        <v>753</v>
      </c>
      <c r="F80" s="222" t="s">
        <v>754</v>
      </c>
      <c r="G80" s="223" t="s">
        <v>755</v>
      </c>
      <c r="H80" s="224">
        <v>3</v>
      </c>
      <c r="I80" s="225"/>
      <c r="J80" s="226">
        <f>ROUND(I80*H80,2)</f>
        <v>0</v>
      </c>
      <c r="K80" s="222" t="s">
        <v>140</v>
      </c>
      <c r="L80" s="71"/>
      <c r="M80" s="227" t="s">
        <v>23</v>
      </c>
      <c r="N80" s="228" t="s">
        <v>44</v>
      </c>
      <c r="O80" s="46"/>
      <c r="P80" s="229">
        <f>O80*H80</f>
        <v>0</v>
      </c>
      <c r="Q80" s="229">
        <v>0</v>
      </c>
      <c r="R80" s="229">
        <f>Q80*H80</f>
        <v>0</v>
      </c>
      <c r="S80" s="229">
        <v>0</v>
      </c>
      <c r="T80" s="230">
        <f>S80*H80</f>
        <v>0</v>
      </c>
      <c r="AR80" s="23" t="s">
        <v>751</v>
      </c>
      <c r="AT80" s="23" t="s">
        <v>129</v>
      </c>
      <c r="AU80" s="23" t="s">
        <v>78</v>
      </c>
      <c r="AY80" s="23" t="s">
        <v>127</v>
      </c>
      <c r="BE80" s="231">
        <f>IF(N80="základní",J80,0)</f>
        <v>0</v>
      </c>
      <c r="BF80" s="231">
        <f>IF(N80="snížená",J80,0)</f>
        <v>0</v>
      </c>
      <c r="BG80" s="231">
        <f>IF(N80="zákl. přenesená",J80,0)</f>
        <v>0</v>
      </c>
      <c r="BH80" s="231">
        <f>IF(N80="sníž. přenesená",J80,0)</f>
        <v>0</v>
      </c>
      <c r="BI80" s="231">
        <f>IF(N80="nulová",J80,0)</f>
        <v>0</v>
      </c>
      <c r="BJ80" s="23" t="s">
        <v>78</v>
      </c>
      <c r="BK80" s="231">
        <f>ROUND(I80*H80,2)</f>
        <v>0</v>
      </c>
      <c r="BL80" s="23" t="s">
        <v>751</v>
      </c>
      <c r="BM80" s="23" t="s">
        <v>756</v>
      </c>
    </row>
    <row r="81" spans="2:65" s="1" customFormat="1" ht="22.8" customHeight="1">
      <c r="B81" s="45"/>
      <c r="C81" s="220" t="s">
        <v>143</v>
      </c>
      <c r="D81" s="220" t="s">
        <v>129</v>
      </c>
      <c r="E81" s="221" t="s">
        <v>757</v>
      </c>
      <c r="F81" s="222" t="s">
        <v>758</v>
      </c>
      <c r="G81" s="223" t="s">
        <v>750</v>
      </c>
      <c r="H81" s="224">
        <v>1</v>
      </c>
      <c r="I81" s="225"/>
      <c r="J81" s="226">
        <f>ROUND(I81*H81,2)</f>
        <v>0</v>
      </c>
      <c r="K81" s="222" t="s">
        <v>140</v>
      </c>
      <c r="L81" s="71"/>
      <c r="M81" s="227" t="s">
        <v>23</v>
      </c>
      <c r="N81" s="228" t="s">
        <v>44</v>
      </c>
      <c r="O81" s="46"/>
      <c r="P81" s="229">
        <f>O81*H81</f>
        <v>0</v>
      </c>
      <c r="Q81" s="229">
        <v>0</v>
      </c>
      <c r="R81" s="229">
        <f>Q81*H81</f>
        <v>0</v>
      </c>
      <c r="S81" s="229">
        <v>0</v>
      </c>
      <c r="T81" s="230">
        <f>S81*H81</f>
        <v>0</v>
      </c>
      <c r="AR81" s="23" t="s">
        <v>751</v>
      </c>
      <c r="AT81" s="23" t="s">
        <v>129</v>
      </c>
      <c r="AU81" s="23" t="s">
        <v>78</v>
      </c>
      <c r="AY81" s="23" t="s">
        <v>127</v>
      </c>
      <c r="BE81" s="231">
        <f>IF(N81="základní",J81,0)</f>
        <v>0</v>
      </c>
      <c r="BF81" s="231">
        <f>IF(N81="snížená",J81,0)</f>
        <v>0</v>
      </c>
      <c r="BG81" s="231">
        <f>IF(N81="zákl. přenesená",J81,0)</f>
        <v>0</v>
      </c>
      <c r="BH81" s="231">
        <f>IF(N81="sníž. přenesená",J81,0)</f>
        <v>0</v>
      </c>
      <c r="BI81" s="231">
        <f>IF(N81="nulová",J81,0)</f>
        <v>0</v>
      </c>
      <c r="BJ81" s="23" t="s">
        <v>78</v>
      </c>
      <c r="BK81" s="231">
        <f>ROUND(I81*H81,2)</f>
        <v>0</v>
      </c>
      <c r="BL81" s="23" t="s">
        <v>751</v>
      </c>
      <c r="BM81" s="23" t="s">
        <v>759</v>
      </c>
    </row>
    <row r="82" spans="2:65" s="1" customFormat="1" ht="22.8" customHeight="1">
      <c r="B82" s="45"/>
      <c r="C82" s="220" t="s">
        <v>133</v>
      </c>
      <c r="D82" s="220" t="s">
        <v>129</v>
      </c>
      <c r="E82" s="221" t="s">
        <v>760</v>
      </c>
      <c r="F82" s="222" t="s">
        <v>761</v>
      </c>
      <c r="G82" s="223" t="s">
        <v>755</v>
      </c>
      <c r="H82" s="224">
        <v>2</v>
      </c>
      <c r="I82" s="225"/>
      <c r="J82" s="226">
        <f>ROUND(I82*H82,2)</f>
        <v>0</v>
      </c>
      <c r="K82" s="222" t="s">
        <v>140</v>
      </c>
      <c r="L82" s="71"/>
      <c r="M82" s="227" t="s">
        <v>23</v>
      </c>
      <c r="N82" s="228" t="s">
        <v>44</v>
      </c>
      <c r="O82" s="46"/>
      <c r="P82" s="229">
        <f>O82*H82</f>
        <v>0</v>
      </c>
      <c r="Q82" s="229">
        <v>0</v>
      </c>
      <c r="R82" s="229">
        <f>Q82*H82</f>
        <v>0</v>
      </c>
      <c r="S82" s="229">
        <v>0</v>
      </c>
      <c r="T82" s="230">
        <f>S82*H82</f>
        <v>0</v>
      </c>
      <c r="AR82" s="23" t="s">
        <v>751</v>
      </c>
      <c r="AT82" s="23" t="s">
        <v>129</v>
      </c>
      <c r="AU82" s="23" t="s">
        <v>78</v>
      </c>
      <c r="AY82" s="23" t="s">
        <v>127</v>
      </c>
      <c r="BE82" s="231">
        <f>IF(N82="základní",J82,0)</f>
        <v>0</v>
      </c>
      <c r="BF82" s="231">
        <f>IF(N82="snížená",J82,0)</f>
        <v>0</v>
      </c>
      <c r="BG82" s="231">
        <f>IF(N82="zákl. přenesená",J82,0)</f>
        <v>0</v>
      </c>
      <c r="BH82" s="231">
        <f>IF(N82="sníž. přenesená",J82,0)</f>
        <v>0</v>
      </c>
      <c r="BI82" s="231">
        <f>IF(N82="nulová",J82,0)</f>
        <v>0</v>
      </c>
      <c r="BJ82" s="23" t="s">
        <v>78</v>
      </c>
      <c r="BK82" s="231">
        <f>ROUND(I82*H82,2)</f>
        <v>0</v>
      </c>
      <c r="BL82" s="23" t="s">
        <v>751</v>
      </c>
      <c r="BM82" s="23" t="s">
        <v>762</v>
      </c>
    </row>
    <row r="83" spans="2:65" s="1" customFormat="1" ht="45.6" customHeight="1">
      <c r="B83" s="45"/>
      <c r="C83" s="220" t="s">
        <v>10</v>
      </c>
      <c r="D83" s="220" t="s">
        <v>129</v>
      </c>
      <c r="E83" s="221" t="s">
        <v>763</v>
      </c>
      <c r="F83" s="222" t="s">
        <v>764</v>
      </c>
      <c r="G83" s="223" t="s">
        <v>765</v>
      </c>
      <c r="H83" s="224">
        <v>1</v>
      </c>
      <c r="I83" s="225"/>
      <c r="J83" s="226">
        <f>ROUND(I83*H83,2)</f>
        <v>0</v>
      </c>
      <c r="K83" s="222" t="s">
        <v>140</v>
      </c>
      <c r="L83" s="71"/>
      <c r="M83" s="227" t="s">
        <v>23</v>
      </c>
      <c r="N83" s="228" t="s">
        <v>44</v>
      </c>
      <c r="O83" s="46"/>
      <c r="P83" s="229">
        <f>O83*H83</f>
        <v>0</v>
      </c>
      <c r="Q83" s="229">
        <v>0</v>
      </c>
      <c r="R83" s="229">
        <f>Q83*H83</f>
        <v>0</v>
      </c>
      <c r="S83" s="229">
        <v>0</v>
      </c>
      <c r="T83" s="230">
        <f>S83*H83</f>
        <v>0</v>
      </c>
      <c r="AR83" s="23" t="s">
        <v>751</v>
      </c>
      <c r="AT83" s="23" t="s">
        <v>129</v>
      </c>
      <c r="AU83" s="23" t="s">
        <v>78</v>
      </c>
      <c r="AY83" s="23" t="s">
        <v>127</v>
      </c>
      <c r="BE83" s="231">
        <f>IF(N83="základní",J83,0)</f>
        <v>0</v>
      </c>
      <c r="BF83" s="231">
        <f>IF(N83="snížená",J83,0)</f>
        <v>0</v>
      </c>
      <c r="BG83" s="231">
        <f>IF(N83="zákl. přenesená",J83,0)</f>
        <v>0</v>
      </c>
      <c r="BH83" s="231">
        <f>IF(N83="sníž. přenesená",J83,0)</f>
        <v>0</v>
      </c>
      <c r="BI83" s="231">
        <f>IF(N83="nulová",J83,0)</f>
        <v>0</v>
      </c>
      <c r="BJ83" s="23" t="s">
        <v>78</v>
      </c>
      <c r="BK83" s="231">
        <f>ROUND(I83*H83,2)</f>
        <v>0</v>
      </c>
      <c r="BL83" s="23" t="s">
        <v>751</v>
      </c>
      <c r="BM83" s="23" t="s">
        <v>766</v>
      </c>
    </row>
    <row r="84" spans="2:65" s="1" customFormat="1" ht="34.2" customHeight="1">
      <c r="B84" s="45"/>
      <c r="C84" s="220" t="s">
        <v>153</v>
      </c>
      <c r="D84" s="220" t="s">
        <v>129</v>
      </c>
      <c r="E84" s="221" t="s">
        <v>767</v>
      </c>
      <c r="F84" s="222" t="s">
        <v>768</v>
      </c>
      <c r="G84" s="223" t="s">
        <v>750</v>
      </c>
      <c r="H84" s="224">
        <v>1</v>
      </c>
      <c r="I84" s="225"/>
      <c r="J84" s="226">
        <f>ROUND(I84*H84,2)</f>
        <v>0</v>
      </c>
      <c r="K84" s="222" t="s">
        <v>140</v>
      </c>
      <c r="L84" s="71"/>
      <c r="M84" s="227" t="s">
        <v>23</v>
      </c>
      <c r="N84" s="228" t="s">
        <v>44</v>
      </c>
      <c r="O84" s="46"/>
      <c r="P84" s="229">
        <f>O84*H84</f>
        <v>0</v>
      </c>
      <c r="Q84" s="229">
        <v>0</v>
      </c>
      <c r="R84" s="229">
        <f>Q84*H84</f>
        <v>0</v>
      </c>
      <c r="S84" s="229">
        <v>0</v>
      </c>
      <c r="T84" s="230">
        <f>S84*H84</f>
        <v>0</v>
      </c>
      <c r="AR84" s="23" t="s">
        <v>751</v>
      </c>
      <c r="AT84" s="23" t="s">
        <v>129</v>
      </c>
      <c r="AU84" s="23" t="s">
        <v>78</v>
      </c>
      <c r="AY84" s="23" t="s">
        <v>127</v>
      </c>
      <c r="BE84" s="231">
        <f>IF(N84="základní",J84,0)</f>
        <v>0</v>
      </c>
      <c r="BF84" s="231">
        <f>IF(N84="snížená",J84,0)</f>
        <v>0</v>
      </c>
      <c r="BG84" s="231">
        <f>IF(N84="zákl. přenesená",J84,0)</f>
        <v>0</v>
      </c>
      <c r="BH84" s="231">
        <f>IF(N84="sníž. přenesená",J84,0)</f>
        <v>0</v>
      </c>
      <c r="BI84" s="231">
        <f>IF(N84="nulová",J84,0)</f>
        <v>0</v>
      </c>
      <c r="BJ84" s="23" t="s">
        <v>78</v>
      </c>
      <c r="BK84" s="231">
        <f>ROUND(I84*H84,2)</f>
        <v>0</v>
      </c>
      <c r="BL84" s="23" t="s">
        <v>751</v>
      </c>
      <c r="BM84" s="23" t="s">
        <v>769</v>
      </c>
    </row>
    <row r="85" spans="2:65" s="1" customFormat="1" ht="57" customHeight="1">
      <c r="B85" s="45"/>
      <c r="C85" s="220" t="s">
        <v>164</v>
      </c>
      <c r="D85" s="220" t="s">
        <v>129</v>
      </c>
      <c r="E85" s="221" t="s">
        <v>770</v>
      </c>
      <c r="F85" s="222" t="s">
        <v>771</v>
      </c>
      <c r="G85" s="223" t="s">
        <v>750</v>
      </c>
      <c r="H85" s="224">
        <v>1</v>
      </c>
      <c r="I85" s="225"/>
      <c r="J85" s="226">
        <f>ROUND(I85*H85,2)</f>
        <v>0</v>
      </c>
      <c r="K85" s="222" t="s">
        <v>772</v>
      </c>
      <c r="L85" s="71"/>
      <c r="M85" s="227" t="s">
        <v>23</v>
      </c>
      <c r="N85" s="228" t="s">
        <v>44</v>
      </c>
      <c r="O85" s="46"/>
      <c r="P85" s="229">
        <f>O85*H85</f>
        <v>0</v>
      </c>
      <c r="Q85" s="229">
        <v>0</v>
      </c>
      <c r="R85" s="229">
        <f>Q85*H85</f>
        <v>0</v>
      </c>
      <c r="S85" s="229">
        <v>0</v>
      </c>
      <c r="T85" s="230">
        <f>S85*H85</f>
        <v>0</v>
      </c>
      <c r="AR85" s="23" t="s">
        <v>751</v>
      </c>
      <c r="AT85" s="23" t="s">
        <v>129</v>
      </c>
      <c r="AU85" s="23" t="s">
        <v>78</v>
      </c>
      <c r="AY85" s="23" t="s">
        <v>127</v>
      </c>
      <c r="BE85" s="231">
        <f>IF(N85="základní",J85,0)</f>
        <v>0</v>
      </c>
      <c r="BF85" s="231">
        <f>IF(N85="snížená",J85,0)</f>
        <v>0</v>
      </c>
      <c r="BG85" s="231">
        <f>IF(N85="zákl. přenesená",J85,0)</f>
        <v>0</v>
      </c>
      <c r="BH85" s="231">
        <f>IF(N85="sníž. přenesená",J85,0)</f>
        <v>0</v>
      </c>
      <c r="BI85" s="231">
        <f>IF(N85="nulová",J85,0)</f>
        <v>0</v>
      </c>
      <c r="BJ85" s="23" t="s">
        <v>78</v>
      </c>
      <c r="BK85" s="231">
        <f>ROUND(I85*H85,2)</f>
        <v>0</v>
      </c>
      <c r="BL85" s="23" t="s">
        <v>751</v>
      </c>
      <c r="BM85" s="23" t="s">
        <v>773</v>
      </c>
    </row>
    <row r="86" spans="2:65" s="1" customFormat="1" ht="14.4" customHeight="1">
      <c r="B86" s="45"/>
      <c r="C86" s="220" t="s">
        <v>186</v>
      </c>
      <c r="D86" s="220" t="s">
        <v>129</v>
      </c>
      <c r="E86" s="221" t="s">
        <v>774</v>
      </c>
      <c r="F86" s="222" t="s">
        <v>775</v>
      </c>
      <c r="G86" s="223" t="s">
        <v>776</v>
      </c>
      <c r="H86" s="224">
        <v>1</v>
      </c>
      <c r="I86" s="225"/>
      <c r="J86" s="226">
        <f>ROUND(I86*H86,2)</f>
        <v>0</v>
      </c>
      <c r="K86" s="222" t="s">
        <v>140</v>
      </c>
      <c r="L86" s="71"/>
      <c r="M86" s="227" t="s">
        <v>23</v>
      </c>
      <c r="N86" s="228" t="s">
        <v>44</v>
      </c>
      <c r="O86" s="46"/>
      <c r="P86" s="229">
        <f>O86*H86</f>
        <v>0</v>
      </c>
      <c r="Q86" s="229">
        <v>0</v>
      </c>
      <c r="R86" s="229">
        <f>Q86*H86</f>
        <v>0</v>
      </c>
      <c r="S86" s="229">
        <v>0</v>
      </c>
      <c r="T86" s="230">
        <f>S86*H86</f>
        <v>0</v>
      </c>
      <c r="AR86" s="23" t="s">
        <v>751</v>
      </c>
      <c r="AT86" s="23" t="s">
        <v>129</v>
      </c>
      <c r="AU86" s="23" t="s">
        <v>78</v>
      </c>
      <c r="AY86" s="23" t="s">
        <v>127</v>
      </c>
      <c r="BE86" s="231">
        <f>IF(N86="základní",J86,0)</f>
        <v>0</v>
      </c>
      <c r="BF86" s="231">
        <f>IF(N86="snížená",J86,0)</f>
        <v>0</v>
      </c>
      <c r="BG86" s="231">
        <f>IF(N86="zákl. přenesená",J86,0)</f>
        <v>0</v>
      </c>
      <c r="BH86" s="231">
        <f>IF(N86="sníž. přenesená",J86,0)</f>
        <v>0</v>
      </c>
      <c r="BI86" s="231">
        <f>IF(N86="nulová",J86,0)</f>
        <v>0</v>
      </c>
      <c r="BJ86" s="23" t="s">
        <v>78</v>
      </c>
      <c r="BK86" s="231">
        <f>ROUND(I86*H86,2)</f>
        <v>0</v>
      </c>
      <c r="BL86" s="23" t="s">
        <v>751</v>
      </c>
      <c r="BM86" s="23" t="s">
        <v>777</v>
      </c>
    </row>
    <row r="87" spans="2:65" s="1" customFormat="1" ht="22.8" customHeight="1">
      <c r="B87" s="45"/>
      <c r="C87" s="220" t="s">
        <v>195</v>
      </c>
      <c r="D87" s="220" t="s">
        <v>129</v>
      </c>
      <c r="E87" s="221" t="s">
        <v>778</v>
      </c>
      <c r="F87" s="222" t="s">
        <v>779</v>
      </c>
      <c r="G87" s="223" t="s">
        <v>750</v>
      </c>
      <c r="H87" s="224">
        <v>1</v>
      </c>
      <c r="I87" s="225"/>
      <c r="J87" s="226">
        <f>ROUND(I87*H87,2)</f>
        <v>0</v>
      </c>
      <c r="K87" s="222" t="s">
        <v>140</v>
      </c>
      <c r="L87" s="71"/>
      <c r="M87" s="227" t="s">
        <v>23</v>
      </c>
      <c r="N87" s="228" t="s">
        <v>44</v>
      </c>
      <c r="O87" s="46"/>
      <c r="P87" s="229">
        <f>O87*H87</f>
        <v>0</v>
      </c>
      <c r="Q87" s="229">
        <v>0</v>
      </c>
      <c r="R87" s="229">
        <f>Q87*H87</f>
        <v>0</v>
      </c>
      <c r="S87" s="229">
        <v>0</v>
      </c>
      <c r="T87" s="230">
        <f>S87*H87</f>
        <v>0</v>
      </c>
      <c r="AR87" s="23" t="s">
        <v>751</v>
      </c>
      <c r="AT87" s="23" t="s">
        <v>129</v>
      </c>
      <c r="AU87" s="23" t="s">
        <v>78</v>
      </c>
      <c r="AY87" s="23" t="s">
        <v>127</v>
      </c>
      <c r="BE87" s="231">
        <f>IF(N87="základní",J87,0)</f>
        <v>0</v>
      </c>
      <c r="BF87" s="231">
        <f>IF(N87="snížená",J87,0)</f>
        <v>0</v>
      </c>
      <c r="BG87" s="231">
        <f>IF(N87="zákl. přenesená",J87,0)</f>
        <v>0</v>
      </c>
      <c r="BH87" s="231">
        <f>IF(N87="sníž. přenesená",J87,0)</f>
        <v>0</v>
      </c>
      <c r="BI87" s="231">
        <f>IF(N87="nulová",J87,0)</f>
        <v>0</v>
      </c>
      <c r="BJ87" s="23" t="s">
        <v>78</v>
      </c>
      <c r="BK87" s="231">
        <f>ROUND(I87*H87,2)</f>
        <v>0</v>
      </c>
      <c r="BL87" s="23" t="s">
        <v>751</v>
      </c>
      <c r="BM87" s="23" t="s">
        <v>780</v>
      </c>
    </row>
    <row r="88" spans="2:65" s="1" customFormat="1" ht="34.2" customHeight="1">
      <c r="B88" s="45"/>
      <c r="C88" s="220" t="s">
        <v>214</v>
      </c>
      <c r="D88" s="220" t="s">
        <v>129</v>
      </c>
      <c r="E88" s="221" t="s">
        <v>781</v>
      </c>
      <c r="F88" s="222" t="s">
        <v>782</v>
      </c>
      <c r="G88" s="223" t="s">
        <v>765</v>
      </c>
      <c r="H88" s="224">
        <v>1</v>
      </c>
      <c r="I88" s="225"/>
      <c r="J88" s="226">
        <f>ROUND(I88*H88,2)</f>
        <v>0</v>
      </c>
      <c r="K88" s="222" t="s">
        <v>140</v>
      </c>
      <c r="L88" s="71"/>
      <c r="M88" s="227" t="s">
        <v>23</v>
      </c>
      <c r="N88" s="228" t="s">
        <v>44</v>
      </c>
      <c r="O88" s="46"/>
      <c r="P88" s="229">
        <f>O88*H88</f>
        <v>0</v>
      </c>
      <c r="Q88" s="229">
        <v>0</v>
      </c>
      <c r="R88" s="229">
        <f>Q88*H88</f>
        <v>0</v>
      </c>
      <c r="S88" s="229">
        <v>0</v>
      </c>
      <c r="T88" s="230">
        <f>S88*H88</f>
        <v>0</v>
      </c>
      <c r="AR88" s="23" t="s">
        <v>751</v>
      </c>
      <c r="AT88" s="23" t="s">
        <v>129</v>
      </c>
      <c r="AU88" s="23" t="s">
        <v>78</v>
      </c>
      <c r="AY88" s="23" t="s">
        <v>127</v>
      </c>
      <c r="BE88" s="231">
        <f>IF(N88="základní",J88,0)</f>
        <v>0</v>
      </c>
      <c r="BF88" s="231">
        <f>IF(N88="snížená",J88,0)</f>
        <v>0</v>
      </c>
      <c r="BG88" s="231">
        <f>IF(N88="zákl. přenesená",J88,0)</f>
        <v>0</v>
      </c>
      <c r="BH88" s="231">
        <f>IF(N88="sníž. přenesená",J88,0)</f>
        <v>0</v>
      </c>
      <c r="BI88" s="231">
        <f>IF(N88="nulová",J88,0)</f>
        <v>0</v>
      </c>
      <c r="BJ88" s="23" t="s">
        <v>78</v>
      </c>
      <c r="BK88" s="231">
        <f>ROUND(I88*H88,2)</f>
        <v>0</v>
      </c>
      <c r="BL88" s="23" t="s">
        <v>751</v>
      </c>
      <c r="BM88" s="23" t="s">
        <v>783</v>
      </c>
    </row>
    <row r="89" spans="2:65" s="1" customFormat="1" ht="22.8" customHeight="1">
      <c r="B89" s="45"/>
      <c r="C89" s="220" t="s">
        <v>218</v>
      </c>
      <c r="D89" s="220" t="s">
        <v>129</v>
      </c>
      <c r="E89" s="221" t="s">
        <v>784</v>
      </c>
      <c r="F89" s="222" t="s">
        <v>785</v>
      </c>
      <c r="G89" s="223" t="s">
        <v>765</v>
      </c>
      <c r="H89" s="224">
        <v>1</v>
      </c>
      <c r="I89" s="225"/>
      <c r="J89" s="226">
        <f>ROUND(I89*H89,2)</f>
        <v>0</v>
      </c>
      <c r="K89" s="222" t="s">
        <v>140</v>
      </c>
      <c r="L89" s="71"/>
      <c r="M89" s="227" t="s">
        <v>23</v>
      </c>
      <c r="N89" s="228" t="s">
        <v>44</v>
      </c>
      <c r="O89" s="46"/>
      <c r="P89" s="229">
        <f>O89*H89</f>
        <v>0</v>
      </c>
      <c r="Q89" s="229">
        <v>0</v>
      </c>
      <c r="R89" s="229">
        <f>Q89*H89</f>
        <v>0</v>
      </c>
      <c r="S89" s="229">
        <v>0</v>
      </c>
      <c r="T89" s="230">
        <f>S89*H89</f>
        <v>0</v>
      </c>
      <c r="AR89" s="23" t="s">
        <v>751</v>
      </c>
      <c r="AT89" s="23" t="s">
        <v>129</v>
      </c>
      <c r="AU89" s="23" t="s">
        <v>78</v>
      </c>
      <c r="AY89" s="23" t="s">
        <v>127</v>
      </c>
      <c r="BE89" s="231">
        <f>IF(N89="základní",J89,0)</f>
        <v>0</v>
      </c>
      <c r="BF89" s="231">
        <f>IF(N89="snížená",J89,0)</f>
        <v>0</v>
      </c>
      <c r="BG89" s="231">
        <f>IF(N89="zákl. přenesená",J89,0)</f>
        <v>0</v>
      </c>
      <c r="BH89" s="231">
        <f>IF(N89="sníž. přenesená",J89,0)</f>
        <v>0</v>
      </c>
      <c r="BI89" s="231">
        <f>IF(N89="nulová",J89,0)</f>
        <v>0</v>
      </c>
      <c r="BJ89" s="23" t="s">
        <v>78</v>
      </c>
      <c r="BK89" s="231">
        <f>ROUND(I89*H89,2)</f>
        <v>0</v>
      </c>
      <c r="BL89" s="23" t="s">
        <v>751</v>
      </c>
      <c r="BM89" s="23" t="s">
        <v>786</v>
      </c>
    </row>
    <row r="90" spans="2:65" s="1" customFormat="1" ht="22.8" customHeight="1">
      <c r="B90" s="45"/>
      <c r="C90" s="220" t="s">
        <v>224</v>
      </c>
      <c r="D90" s="220" t="s">
        <v>129</v>
      </c>
      <c r="E90" s="221" t="s">
        <v>787</v>
      </c>
      <c r="F90" s="222" t="s">
        <v>788</v>
      </c>
      <c r="G90" s="223" t="s">
        <v>765</v>
      </c>
      <c r="H90" s="224">
        <v>1</v>
      </c>
      <c r="I90" s="225"/>
      <c r="J90" s="226">
        <f>ROUND(I90*H90,2)</f>
        <v>0</v>
      </c>
      <c r="K90" s="222" t="s">
        <v>140</v>
      </c>
      <c r="L90" s="71"/>
      <c r="M90" s="227" t="s">
        <v>23</v>
      </c>
      <c r="N90" s="228" t="s">
        <v>44</v>
      </c>
      <c r="O90" s="46"/>
      <c r="P90" s="229">
        <f>O90*H90</f>
        <v>0</v>
      </c>
      <c r="Q90" s="229">
        <v>0</v>
      </c>
      <c r="R90" s="229">
        <f>Q90*H90</f>
        <v>0</v>
      </c>
      <c r="S90" s="229">
        <v>0</v>
      </c>
      <c r="T90" s="230">
        <f>S90*H90</f>
        <v>0</v>
      </c>
      <c r="AR90" s="23" t="s">
        <v>751</v>
      </c>
      <c r="AT90" s="23" t="s">
        <v>129</v>
      </c>
      <c r="AU90" s="23" t="s">
        <v>78</v>
      </c>
      <c r="AY90" s="23" t="s">
        <v>127</v>
      </c>
      <c r="BE90" s="231">
        <f>IF(N90="základní",J90,0)</f>
        <v>0</v>
      </c>
      <c r="BF90" s="231">
        <f>IF(N90="snížená",J90,0)</f>
        <v>0</v>
      </c>
      <c r="BG90" s="231">
        <f>IF(N90="zákl. přenesená",J90,0)</f>
        <v>0</v>
      </c>
      <c r="BH90" s="231">
        <f>IF(N90="sníž. přenesená",J90,0)</f>
        <v>0</v>
      </c>
      <c r="BI90" s="231">
        <f>IF(N90="nulová",J90,0)</f>
        <v>0</v>
      </c>
      <c r="BJ90" s="23" t="s">
        <v>78</v>
      </c>
      <c r="BK90" s="231">
        <f>ROUND(I90*H90,2)</f>
        <v>0</v>
      </c>
      <c r="BL90" s="23" t="s">
        <v>751</v>
      </c>
      <c r="BM90" s="23" t="s">
        <v>789</v>
      </c>
    </row>
    <row r="91" spans="2:65" s="1" customFormat="1" ht="14.4" customHeight="1">
      <c r="B91" s="45"/>
      <c r="C91" s="220" t="s">
        <v>200</v>
      </c>
      <c r="D91" s="220" t="s">
        <v>129</v>
      </c>
      <c r="E91" s="221" t="s">
        <v>790</v>
      </c>
      <c r="F91" s="222" t="s">
        <v>791</v>
      </c>
      <c r="G91" s="223" t="s">
        <v>750</v>
      </c>
      <c r="H91" s="224">
        <v>1</v>
      </c>
      <c r="I91" s="225"/>
      <c r="J91" s="226">
        <f>ROUND(I91*H91,2)</f>
        <v>0</v>
      </c>
      <c r="K91" s="222" t="s">
        <v>140</v>
      </c>
      <c r="L91" s="71"/>
      <c r="M91" s="227" t="s">
        <v>23</v>
      </c>
      <c r="N91" s="228" t="s">
        <v>44</v>
      </c>
      <c r="O91" s="46"/>
      <c r="P91" s="229">
        <f>O91*H91</f>
        <v>0</v>
      </c>
      <c r="Q91" s="229">
        <v>0</v>
      </c>
      <c r="R91" s="229">
        <f>Q91*H91</f>
        <v>0</v>
      </c>
      <c r="S91" s="229">
        <v>0</v>
      </c>
      <c r="T91" s="230">
        <f>S91*H91</f>
        <v>0</v>
      </c>
      <c r="AR91" s="23" t="s">
        <v>751</v>
      </c>
      <c r="AT91" s="23" t="s">
        <v>129</v>
      </c>
      <c r="AU91" s="23" t="s">
        <v>78</v>
      </c>
      <c r="AY91" s="23" t="s">
        <v>127</v>
      </c>
      <c r="BE91" s="231">
        <f>IF(N91="základní",J91,0)</f>
        <v>0</v>
      </c>
      <c r="BF91" s="231">
        <f>IF(N91="snížená",J91,0)</f>
        <v>0</v>
      </c>
      <c r="BG91" s="231">
        <f>IF(N91="zákl. přenesená",J91,0)</f>
        <v>0</v>
      </c>
      <c r="BH91" s="231">
        <f>IF(N91="sníž. přenesená",J91,0)</f>
        <v>0</v>
      </c>
      <c r="BI91" s="231">
        <f>IF(N91="nulová",J91,0)</f>
        <v>0</v>
      </c>
      <c r="BJ91" s="23" t="s">
        <v>78</v>
      </c>
      <c r="BK91" s="231">
        <f>ROUND(I91*H91,2)</f>
        <v>0</v>
      </c>
      <c r="BL91" s="23" t="s">
        <v>751</v>
      </c>
      <c r="BM91" s="23" t="s">
        <v>792</v>
      </c>
    </row>
    <row r="92" spans="2:65" s="1" customFormat="1" ht="34.2" customHeight="1">
      <c r="B92" s="45"/>
      <c r="C92" s="220" t="s">
        <v>229</v>
      </c>
      <c r="D92" s="220" t="s">
        <v>129</v>
      </c>
      <c r="E92" s="221" t="s">
        <v>793</v>
      </c>
      <c r="F92" s="222" t="s">
        <v>794</v>
      </c>
      <c r="G92" s="223" t="s">
        <v>765</v>
      </c>
      <c r="H92" s="224">
        <v>1</v>
      </c>
      <c r="I92" s="225"/>
      <c r="J92" s="226">
        <f>ROUND(I92*H92,2)</f>
        <v>0</v>
      </c>
      <c r="K92" s="222" t="s">
        <v>140</v>
      </c>
      <c r="L92" s="71"/>
      <c r="M92" s="227" t="s">
        <v>23</v>
      </c>
      <c r="N92" s="281" t="s">
        <v>44</v>
      </c>
      <c r="O92" s="282"/>
      <c r="P92" s="283">
        <f>O92*H92</f>
        <v>0</v>
      </c>
      <c r="Q92" s="283">
        <v>0</v>
      </c>
      <c r="R92" s="283">
        <f>Q92*H92</f>
        <v>0</v>
      </c>
      <c r="S92" s="283">
        <v>0</v>
      </c>
      <c r="T92" s="284">
        <f>S92*H92</f>
        <v>0</v>
      </c>
      <c r="AR92" s="23" t="s">
        <v>751</v>
      </c>
      <c r="AT92" s="23" t="s">
        <v>129</v>
      </c>
      <c r="AU92" s="23" t="s">
        <v>78</v>
      </c>
      <c r="AY92" s="23" t="s">
        <v>127</v>
      </c>
      <c r="BE92" s="231">
        <f>IF(N92="základní",J92,0)</f>
        <v>0</v>
      </c>
      <c r="BF92" s="231">
        <f>IF(N92="snížená",J92,0)</f>
        <v>0</v>
      </c>
      <c r="BG92" s="231">
        <f>IF(N92="zákl. přenesená",J92,0)</f>
        <v>0</v>
      </c>
      <c r="BH92" s="231">
        <f>IF(N92="sníž. přenesená",J92,0)</f>
        <v>0</v>
      </c>
      <c r="BI92" s="231">
        <f>IF(N92="nulová",J92,0)</f>
        <v>0</v>
      </c>
      <c r="BJ92" s="23" t="s">
        <v>78</v>
      </c>
      <c r="BK92" s="231">
        <f>ROUND(I92*H92,2)</f>
        <v>0</v>
      </c>
      <c r="BL92" s="23" t="s">
        <v>751</v>
      </c>
      <c r="BM92" s="23" t="s">
        <v>795</v>
      </c>
    </row>
    <row r="93" spans="2:12" s="1" customFormat="1" ht="6.95" customHeight="1">
      <c r="B93" s="66"/>
      <c r="C93" s="67"/>
      <c r="D93" s="67"/>
      <c r="E93" s="67"/>
      <c r="F93" s="67"/>
      <c r="G93" s="67"/>
      <c r="H93" s="67"/>
      <c r="I93" s="165"/>
      <c r="J93" s="67"/>
      <c r="K93" s="67"/>
      <c r="L93" s="71"/>
    </row>
  </sheetData>
  <sheetProtection password="CC35" sheet="1" objects="1" scenarios="1" formatColumns="0" formatRows="0" autoFilter="0"/>
  <autoFilter ref="C76:K92"/>
  <mergeCells count="10">
    <mergeCell ref="E7:H7"/>
    <mergeCell ref="E9:H9"/>
    <mergeCell ref="E24:H24"/>
    <mergeCell ref="E45:H45"/>
    <mergeCell ref="E47:H47"/>
    <mergeCell ref="J51:J52"/>
    <mergeCell ref="E67:H67"/>
    <mergeCell ref="E69:H69"/>
    <mergeCell ref="G1:H1"/>
    <mergeCell ref="L2:V2"/>
  </mergeCells>
  <hyperlinks>
    <hyperlink ref="F1:G1" location="C2" display="1) Krycí list soupisu"/>
    <hyperlink ref="G1:H1" location="C54" display="2) Rekapitulace"/>
    <hyperlink ref="J1" location="C7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85" customWidth="1"/>
    <col min="2" max="2" width="1.66796875" style="285" customWidth="1"/>
    <col min="3" max="4" width="5" style="285" customWidth="1"/>
    <col min="5" max="5" width="11.66015625" style="285" customWidth="1"/>
    <col min="6" max="6" width="9.16015625" style="285" customWidth="1"/>
    <col min="7" max="7" width="5" style="285" customWidth="1"/>
    <col min="8" max="8" width="77.83203125" style="285" customWidth="1"/>
    <col min="9" max="10" width="20" style="285" customWidth="1"/>
    <col min="11" max="11" width="1.66796875" style="285" customWidth="1"/>
  </cols>
  <sheetData>
    <row r="1" ht="37.5" customHeight="1"/>
    <row r="2" spans="2:11" ht="7.5" customHeight="1">
      <c r="B2" s="286"/>
      <c r="C2" s="287"/>
      <c r="D2" s="287"/>
      <c r="E2" s="287"/>
      <c r="F2" s="287"/>
      <c r="G2" s="287"/>
      <c r="H2" s="287"/>
      <c r="I2" s="287"/>
      <c r="J2" s="287"/>
      <c r="K2" s="288"/>
    </row>
    <row r="3" spans="2:11" s="14" customFormat="1" ht="45" customHeight="1">
      <c r="B3" s="289"/>
      <c r="C3" s="290" t="s">
        <v>796</v>
      </c>
      <c r="D3" s="290"/>
      <c r="E3" s="290"/>
      <c r="F3" s="290"/>
      <c r="G3" s="290"/>
      <c r="H3" s="290"/>
      <c r="I3" s="290"/>
      <c r="J3" s="290"/>
      <c r="K3" s="291"/>
    </row>
    <row r="4" spans="2:11" ht="25.5" customHeight="1">
      <c r="B4" s="292"/>
      <c r="C4" s="293" t="s">
        <v>797</v>
      </c>
      <c r="D4" s="293"/>
      <c r="E4" s="293"/>
      <c r="F4" s="293"/>
      <c r="G4" s="293"/>
      <c r="H4" s="293"/>
      <c r="I4" s="293"/>
      <c r="J4" s="293"/>
      <c r="K4" s="294"/>
    </row>
    <row r="5" spans="2:11" ht="5.25" customHeight="1">
      <c r="B5" s="292"/>
      <c r="C5" s="295"/>
      <c r="D5" s="295"/>
      <c r="E5" s="295"/>
      <c r="F5" s="295"/>
      <c r="G5" s="295"/>
      <c r="H5" s="295"/>
      <c r="I5" s="295"/>
      <c r="J5" s="295"/>
      <c r="K5" s="294"/>
    </row>
    <row r="6" spans="2:11" ht="15" customHeight="1">
      <c r="B6" s="292"/>
      <c r="C6" s="296" t="s">
        <v>798</v>
      </c>
      <c r="D6" s="296"/>
      <c r="E6" s="296"/>
      <c r="F6" s="296"/>
      <c r="G6" s="296"/>
      <c r="H6" s="296"/>
      <c r="I6" s="296"/>
      <c r="J6" s="296"/>
      <c r="K6" s="294"/>
    </row>
    <row r="7" spans="2:11" ht="15" customHeight="1">
      <c r="B7" s="297"/>
      <c r="C7" s="296" t="s">
        <v>799</v>
      </c>
      <c r="D7" s="296"/>
      <c r="E7" s="296"/>
      <c r="F7" s="296"/>
      <c r="G7" s="296"/>
      <c r="H7" s="296"/>
      <c r="I7" s="296"/>
      <c r="J7" s="296"/>
      <c r="K7" s="294"/>
    </row>
    <row r="8" spans="2:11" ht="12.75" customHeight="1">
      <c r="B8" s="297"/>
      <c r="C8" s="296"/>
      <c r="D8" s="296"/>
      <c r="E8" s="296"/>
      <c r="F8" s="296"/>
      <c r="G8" s="296"/>
      <c r="H8" s="296"/>
      <c r="I8" s="296"/>
      <c r="J8" s="296"/>
      <c r="K8" s="294"/>
    </row>
    <row r="9" spans="2:11" ht="15" customHeight="1">
      <c r="B9" s="297"/>
      <c r="C9" s="296" t="s">
        <v>800</v>
      </c>
      <c r="D9" s="296"/>
      <c r="E9" s="296"/>
      <c r="F9" s="296"/>
      <c r="G9" s="296"/>
      <c r="H9" s="296"/>
      <c r="I9" s="296"/>
      <c r="J9" s="296"/>
      <c r="K9" s="294"/>
    </row>
    <row r="10" spans="2:11" ht="15" customHeight="1">
      <c r="B10" s="297"/>
      <c r="C10" s="296"/>
      <c r="D10" s="296" t="s">
        <v>801</v>
      </c>
      <c r="E10" s="296"/>
      <c r="F10" s="296"/>
      <c r="G10" s="296"/>
      <c r="H10" s="296"/>
      <c r="I10" s="296"/>
      <c r="J10" s="296"/>
      <c r="K10" s="294"/>
    </row>
    <row r="11" spans="2:11" ht="15" customHeight="1">
      <c r="B11" s="297"/>
      <c r="C11" s="298"/>
      <c r="D11" s="296" t="s">
        <v>802</v>
      </c>
      <c r="E11" s="296"/>
      <c r="F11" s="296"/>
      <c r="G11" s="296"/>
      <c r="H11" s="296"/>
      <c r="I11" s="296"/>
      <c r="J11" s="296"/>
      <c r="K11" s="294"/>
    </row>
    <row r="12" spans="2:11" ht="12.75" customHeight="1">
      <c r="B12" s="297"/>
      <c r="C12" s="298"/>
      <c r="D12" s="298"/>
      <c r="E12" s="298"/>
      <c r="F12" s="298"/>
      <c r="G12" s="298"/>
      <c r="H12" s="298"/>
      <c r="I12" s="298"/>
      <c r="J12" s="298"/>
      <c r="K12" s="294"/>
    </row>
    <row r="13" spans="2:11" ht="15" customHeight="1">
      <c r="B13" s="297"/>
      <c r="C13" s="298"/>
      <c r="D13" s="296" t="s">
        <v>803</v>
      </c>
      <c r="E13" s="296"/>
      <c r="F13" s="296"/>
      <c r="G13" s="296"/>
      <c r="H13" s="296"/>
      <c r="I13" s="296"/>
      <c r="J13" s="296"/>
      <c r="K13" s="294"/>
    </row>
    <row r="14" spans="2:11" ht="15" customHeight="1">
      <c r="B14" s="297"/>
      <c r="C14" s="298"/>
      <c r="D14" s="296" t="s">
        <v>804</v>
      </c>
      <c r="E14" s="296"/>
      <c r="F14" s="296"/>
      <c r="G14" s="296"/>
      <c r="H14" s="296"/>
      <c r="I14" s="296"/>
      <c r="J14" s="296"/>
      <c r="K14" s="294"/>
    </row>
    <row r="15" spans="2:11" ht="15" customHeight="1">
      <c r="B15" s="297"/>
      <c r="C15" s="298"/>
      <c r="D15" s="296" t="s">
        <v>805</v>
      </c>
      <c r="E15" s="296"/>
      <c r="F15" s="296"/>
      <c r="G15" s="296"/>
      <c r="H15" s="296"/>
      <c r="I15" s="296"/>
      <c r="J15" s="296"/>
      <c r="K15" s="294"/>
    </row>
    <row r="16" spans="2:11" ht="15" customHeight="1">
      <c r="B16" s="297"/>
      <c r="C16" s="298"/>
      <c r="D16" s="298"/>
      <c r="E16" s="299" t="s">
        <v>806</v>
      </c>
      <c r="F16" s="296" t="s">
        <v>807</v>
      </c>
      <c r="G16" s="296"/>
      <c r="H16" s="296"/>
      <c r="I16" s="296"/>
      <c r="J16" s="296"/>
      <c r="K16" s="294"/>
    </row>
    <row r="17" spans="2:11" ht="15" customHeight="1">
      <c r="B17" s="297"/>
      <c r="C17" s="298"/>
      <c r="D17" s="298"/>
      <c r="E17" s="299" t="s">
        <v>80</v>
      </c>
      <c r="F17" s="296" t="s">
        <v>808</v>
      </c>
      <c r="G17" s="296"/>
      <c r="H17" s="296"/>
      <c r="I17" s="296"/>
      <c r="J17" s="296"/>
      <c r="K17" s="294"/>
    </row>
    <row r="18" spans="2:11" ht="15" customHeight="1">
      <c r="B18" s="297"/>
      <c r="C18" s="298"/>
      <c r="D18" s="298"/>
      <c r="E18" s="299" t="s">
        <v>809</v>
      </c>
      <c r="F18" s="296" t="s">
        <v>810</v>
      </c>
      <c r="G18" s="296"/>
      <c r="H18" s="296"/>
      <c r="I18" s="296"/>
      <c r="J18" s="296"/>
      <c r="K18" s="294"/>
    </row>
    <row r="19" spans="2:11" ht="15" customHeight="1">
      <c r="B19" s="297"/>
      <c r="C19" s="298"/>
      <c r="D19" s="298"/>
      <c r="E19" s="299" t="s">
        <v>83</v>
      </c>
      <c r="F19" s="296" t="s">
        <v>811</v>
      </c>
      <c r="G19" s="296"/>
      <c r="H19" s="296"/>
      <c r="I19" s="296"/>
      <c r="J19" s="296"/>
      <c r="K19" s="294"/>
    </row>
    <row r="20" spans="2:11" ht="15" customHeight="1">
      <c r="B20" s="297"/>
      <c r="C20" s="298"/>
      <c r="D20" s="298"/>
      <c r="E20" s="299" t="s">
        <v>812</v>
      </c>
      <c r="F20" s="296" t="s">
        <v>813</v>
      </c>
      <c r="G20" s="296"/>
      <c r="H20" s="296"/>
      <c r="I20" s="296"/>
      <c r="J20" s="296"/>
      <c r="K20" s="294"/>
    </row>
    <row r="21" spans="2:11" ht="15" customHeight="1">
      <c r="B21" s="297"/>
      <c r="C21" s="298"/>
      <c r="D21" s="298"/>
      <c r="E21" s="299" t="s">
        <v>814</v>
      </c>
      <c r="F21" s="296" t="s">
        <v>815</v>
      </c>
      <c r="G21" s="296"/>
      <c r="H21" s="296"/>
      <c r="I21" s="296"/>
      <c r="J21" s="296"/>
      <c r="K21" s="294"/>
    </row>
    <row r="22" spans="2:11" ht="12.75" customHeight="1">
      <c r="B22" s="297"/>
      <c r="C22" s="298"/>
      <c r="D22" s="298"/>
      <c r="E22" s="298"/>
      <c r="F22" s="298"/>
      <c r="G22" s="298"/>
      <c r="H22" s="298"/>
      <c r="I22" s="298"/>
      <c r="J22" s="298"/>
      <c r="K22" s="294"/>
    </row>
    <row r="23" spans="2:11" ht="15" customHeight="1">
      <c r="B23" s="297"/>
      <c r="C23" s="296" t="s">
        <v>816</v>
      </c>
      <c r="D23" s="296"/>
      <c r="E23" s="296"/>
      <c r="F23" s="296"/>
      <c r="G23" s="296"/>
      <c r="H23" s="296"/>
      <c r="I23" s="296"/>
      <c r="J23" s="296"/>
      <c r="K23" s="294"/>
    </row>
    <row r="24" spans="2:11" ht="15" customHeight="1">
      <c r="B24" s="297"/>
      <c r="C24" s="296" t="s">
        <v>817</v>
      </c>
      <c r="D24" s="296"/>
      <c r="E24" s="296"/>
      <c r="F24" s="296"/>
      <c r="G24" s="296"/>
      <c r="H24" s="296"/>
      <c r="I24" s="296"/>
      <c r="J24" s="296"/>
      <c r="K24" s="294"/>
    </row>
    <row r="25" spans="2:11" ht="15" customHeight="1">
      <c r="B25" s="297"/>
      <c r="C25" s="296"/>
      <c r="D25" s="296" t="s">
        <v>818</v>
      </c>
      <c r="E25" s="296"/>
      <c r="F25" s="296"/>
      <c r="G25" s="296"/>
      <c r="H25" s="296"/>
      <c r="I25" s="296"/>
      <c r="J25" s="296"/>
      <c r="K25" s="294"/>
    </row>
    <row r="26" spans="2:11" ht="15" customHeight="1">
      <c r="B26" s="297"/>
      <c r="C26" s="298"/>
      <c r="D26" s="296" t="s">
        <v>819</v>
      </c>
      <c r="E26" s="296"/>
      <c r="F26" s="296"/>
      <c r="G26" s="296"/>
      <c r="H26" s="296"/>
      <c r="I26" s="296"/>
      <c r="J26" s="296"/>
      <c r="K26" s="294"/>
    </row>
    <row r="27" spans="2:11" ht="12.75" customHeight="1">
      <c r="B27" s="297"/>
      <c r="C27" s="298"/>
      <c r="D27" s="298"/>
      <c r="E27" s="298"/>
      <c r="F27" s="298"/>
      <c r="G27" s="298"/>
      <c r="H27" s="298"/>
      <c r="I27" s="298"/>
      <c r="J27" s="298"/>
      <c r="K27" s="294"/>
    </row>
    <row r="28" spans="2:11" ht="15" customHeight="1">
      <c r="B28" s="297"/>
      <c r="C28" s="298"/>
      <c r="D28" s="296" t="s">
        <v>820</v>
      </c>
      <c r="E28" s="296"/>
      <c r="F28" s="296"/>
      <c r="G28" s="296"/>
      <c r="H28" s="296"/>
      <c r="I28" s="296"/>
      <c r="J28" s="296"/>
      <c r="K28" s="294"/>
    </row>
    <row r="29" spans="2:11" ht="15" customHeight="1">
      <c r="B29" s="297"/>
      <c r="C29" s="298"/>
      <c r="D29" s="296" t="s">
        <v>821</v>
      </c>
      <c r="E29" s="296"/>
      <c r="F29" s="296"/>
      <c r="G29" s="296"/>
      <c r="H29" s="296"/>
      <c r="I29" s="296"/>
      <c r="J29" s="296"/>
      <c r="K29" s="294"/>
    </row>
    <row r="30" spans="2:11" ht="12.75" customHeight="1">
      <c r="B30" s="297"/>
      <c r="C30" s="298"/>
      <c r="D30" s="298"/>
      <c r="E30" s="298"/>
      <c r="F30" s="298"/>
      <c r="G30" s="298"/>
      <c r="H30" s="298"/>
      <c r="I30" s="298"/>
      <c r="J30" s="298"/>
      <c r="K30" s="294"/>
    </row>
    <row r="31" spans="2:11" ht="15" customHeight="1">
      <c r="B31" s="297"/>
      <c r="C31" s="298"/>
      <c r="D31" s="296" t="s">
        <v>822</v>
      </c>
      <c r="E31" s="296"/>
      <c r="F31" s="296"/>
      <c r="G31" s="296"/>
      <c r="H31" s="296"/>
      <c r="I31" s="296"/>
      <c r="J31" s="296"/>
      <c r="K31" s="294"/>
    </row>
    <row r="32" spans="2:11" ht="15" customHeight="1">
      <c r="B32" s="297"/>
      <c r="C32" s="298"/>
      <c r="D32" s="296" t="s">
        <v>823</v>
      </c>
      <c r="E32" s="296"/>
      <c r="F32" s="296"/>
      <c r="G32" s="296"/>
      <c r="H32" s="296"/>
      <c r="I32" s="296"/>
      <c r="J32" s="296"/>
      <c r="K32" s="294"/>
    </row>
    <row r="33" spans="2:11" ht="15" customHeight="1">
      <c r="B33" s="297"/>
      <c r="C33" s="298"/>
      <c r="D33" s="296" t="s">
        <v>824</v>
      </c>
      <c r="E33" s="296"/>
      <c r="F33" s="296"/>
      <c r="G33" s="296"/>
      <c r="H33" s="296"/>
      <c r="I33" s="296"/>
      <c r="J33" s="296"/>
      <c r="K33" s="294"/>
    </row>
    <row r="34" spans="2:11" ht="15" customHeight="1">
      <c r="B34" s="297"/>
      <c r="C34" s="298"/>
      <c r="D34" s="296"/>
      <c r="E34" s="300" t="s">
        <v>112</v>
      </c>
      <c r="F34" s="296"/>
      <c r="G34" s="296" t="s">
        <v>825</v>
      </c>
      <c r="H34" s="296"/>
      <c r="I34" s="296"/>
      <c r="J34" s="296"/>
      <c r="K34" s="294"/>
    </row>
    <row r="35" spans="2:11" ht="30.75" customHeight="1">
      <c r="B35" s="297"/>
      <c r="C35" s="298"/>
      <c r="D35" s="296"/>
      <c r="E35" s="300" t="s">
        <v>826</v>
      </c>
      <c r="F35" s="296"/>
      <c r="G35" s="296" t="s">
        <v>827</v>
      </c>
      <c r="H35" s="296"/>
      <c r="I35" s="296"/>
      <c r="J35" s="296"/>
      <c r="K35" s="294"/>
    </row>
    <row r="36" spans="2:11" ht="15" customHeight="1">
      <c r="B36" s="297"/>
      <c r="C36" s="298"/>
      <c r="D36" s="296"/>
      <c r="E36" s="300" t="s">
        <v>54</v>
      </c>
      <c r="F36" s="296"/>
      <c r="G36" s="296" t="s">
        <v>828</v>
      </c>
      <c r="H36" s="296"/>
      <c r="I36" s="296"/>
      <c r="J36" s="296"/>
      <c r="K36" s="294"/>
    </row>
    <row r="37" spans="2:11" ht="15" customHeight="1">
      <c r="B37" s="297"/>
      <c r="C37" s="298"/>
      <c r="D37" s="296"/>
      <c r="E37" s="300" t="s">
        <v>113</v>
      </c>
      <c r="F37" s="296"/>
      <c r="G37" s="296" t="s">
        <v>829</v>
      </c>
      <c r="H37" s="296"/>
      <c r="I37" s="296"/>
      <c r="J37" s="296"/>
      <c r="K37" s="294"/>
    </row>
    <row r="38" spans="2:11" ht="15" customHeight="1">
      <c r="B38" s="297"/>
      <c r="C38" s="298"/>
      <c r="D38" s="296"/>
      <c r="E38" s="300" t="s">
        <v>114</v>
      </c>
      <c r="F38" s="296"/>
      <c r="G38" s="296" t="s">
        <v>830</v>
      </c>
      <c r="H38" s="296"/>
      <c r="I38" s="296"/>
      <c r="J38" s="296"/>
      <c r="K38" s="294"/>
    </row>
    <row r="39" spans="2:11" ht="15" customHeight="1">
      <c r="B39" s="297"/>
      <c r="C39" s="298"/>
      <c r="D39" s="296"/>
      <c r="E39" s="300" t="s">
        <v>115</v>
      </c>
      <c r="F39" s="296"/>
      <c r="G39" s="296" t="s">
        <v>831</v>
      </c>
      <c r="H39" s="296"/>
      <c r="I39" s="296"/>
      <c r="J39" s="296"/>
      <c r="K39" s="294"/>
    </row>
    <row r="40" spans="2:11" ht="15" customHeight="1">
      <c r="B40" s="297"/>
      <c r="C40" s="298"/>
      <c r="D40" s="296"/>
      <c r="E40" s="300" t="s">
        <v>832</v>
      </c>
      <c r="F40" s="296"/>
      <c r="G40" s="296" t="s">
        <v>833</v>
      </c>
      <c r="H40" s="296"/>
      <c r="I40" s="296"/>
      <c r="J40" s="296"/>
      <c r="K40" s="294"/>
    </row>
    <row r="41" spans="2:11" ht="15" customHeight="1">
      <c r="B41" s="297"/>
      <c r="C41" s="298"/>
      <c r="D41" s="296"/>
      <c r="E41" s="300"/>
      <c r="F41" s="296"/>
      <c r="G41" s="296" t="s">
        <v>834</v>
      </c>
      <c r="H41" s="296"/>
      <c r="I41" s="296"/>
      <c r="J41" s="296"/>
      <c r="K41" s="294"/>
    </row>
    <row r="42" spans="2:11" ht="15" customHeight="1">
      <c r="B42" s="297"/>
      <c r="C42" s="298"/>
      <c r="D42" s="296"/>
      <c r="E42" s="300" t="s">
        <v>835</v>
      </c>
      <c r="F42" s="296"/>
      <c r="G42" s="296" t="s">
        <v>836</v>
      </c>
      <c r="H42" s="296"/>
      <c r="I42" s="296"/>
      <c r="J42" s="296"/>
      <c r="K42" s="294"/>
    </row>
    <row r="43" spans="2:11" ht="15" customHeight="1">
      <c r="B43" s="297"/>
      <c r="C43" s="298"/>
      <c r="D43" s="296"/>
      <c r="E43" s="300" t="s">
        <v>117</v>
      </c>
      <c r="F43" s="296"/>
      <c r="G43" s="296" t="s">
        <v>837</v>
      </c>
      <c r="H43" s="296"/>
      <c r="I43" s="296"/>
      <c r="J43" s="296"/>
      <c r="K43" s="294"/>
    </row>
    <row r="44" spans="2:11" ht="12.75" customHeight="1">
      <c r="B44" s="297"/>
      <c r="C44" s="298"/>
      <c r="D44" s="296"/>
      <c r="E44" s="296"/>
      <c r="F44" s="296"/>
      <c r="G44" s="296"/>
      <c r="H44" s="296"/>
      <c r="I44" s="296"/>
      <c r="J44" s="296"/>
      <c r="K44" s="294"/>
    </row>
    <row r="45" spans="2:11" ht="15" customHeight="1">
      <c r="B45" s="297"/>
      <c r="C45" s="298"/>
      <c r="D45" s="296" t="s">
        <v>838</v>
      </c>
      <c r="E45" s="296"/>
      <c r="F45" s="296"/>
      <c r="G45" s="296"/>
      <c r="H45" s="296"/>
      <c r="I45" s="296"/>
      <c r="J45" s="296"/>
      <c r="K45" s="294"/>
    </row>
    <row r="46" spans="2:11" ht="15" customHeight="1">
      <c r="B46" s="297"/>
      <c r="C46" s="298"/>
      <c r="D46" s="298"/>
      <c r="E46" s="296" t="s">
        <v>839</v>
      </c>
      <c r="F46" s="296"/>
      <c r="G46" s="296"/>
      <c r="H46" s="296"/>
      <c r="I46" s="296"/>
      <c r="J46" s="296"/>
      <c r="K46" s="294"/>
    </row>
    <row r="47" spans="2:11" ht="15" customHeight="1">
      <c r="B47" s="297"/>
      <c r="C47" s="298"/>
      <c r="D47" s="298"/>
      <c r="E47" s="296" t="s">
        <v>840</v>
      </c>
      <c r="F47" s="296"/>
      <c r="G47" s="296"/>
      <c r="H47" s="296"/>
      <c r="I47" s="296"/>
      <c r="J47" s="296"/>
      <c r="K47" s="294"/>
    </row>
    <row r="48" spans="2:11" ht="15" customHeight="1">
      <c r="B48" s="297"/>
      <c r="C48" s="298"/>
      <c r="D48" s="298"/>
      <c r="E48" s="296" t="s">
        <v>841</v>
      </c>
      <c r="F48" s="296"/>
      <c r="G48" s="296"/>
      <c r="H48" s="296"/>
      <c r="I48" s="296"/>
      <c r="J48" s="296"/>
      <c r="K48" s="294"/>
    </row>
    <row r="49" spans="2:11" ht="15" customHeight="1">
      <c r="B49" s="297"/>
      <c r="C49" s="298"/>
      <c r="D49" s="296" t="s">
        <v>842</v>
      </c>
      <c r="E49" s="296"/>
      <c r="F49" s="296"/>
      <c r="G49" s="296"/>
      <c r="H49" s="296"/>
      <c r="I49" s="296"/>
      <c r="J49" s="296"/>
      <c r="K49" s="294"/>
    </row>
    <row r="50" spans="2:11" ht="25.5" customHeight="1">
      <c r="B50" s="292"/>
      <c r="C50" s="293" t="s">
        <v>843</v>
      </c>
      <c r="D50" s="293"/>
      <c r="E50" s="293"/>
      <c r="F50" s="293"/>
      <c r="G50" s="293"/>
      <c r="H50" s="293"/>
      <c r="I50" s="293"/>
      <c r="J50" s="293"/>
      <c r="K50" s="294"/>
    </row>
    <row r="51" spans="2:11" ht="5.25" customHeight="1">
      <c r="B51" s="292"/>
      <c r="C51" s="295"/>
      <c r="D51" s="295"/>
      <c r="E51" s="295"/>
      <c r="F51" s="295"/>
      <c r="G51" s="295"/>
      <c r="H51" s="295"/>
      <c r="I51" s="295"/>
      <c r="J51" s="295"/>
      <c r="K51" s="294"/>
    </row>
    <row r="52" spans="2:11" ht="15" customHeight="1">
      <c r="B52" s="292"/>
      <c r="C52" s="296" t="s">
        <v>844</v>
      </c>
      <c r="D52" s="296"/>
      <c r="E52" s="296"/>
      <c r="F52" s="296"/>
      <c r="G52" s="296"/>
      <c r="H52" s="296"/>
      <c r="I52" s="296"/>
      <c r="J52" s="296"/>
      <c r="K52" s="294"/>
    </row>
    <row r="53" spans="2:11" ht="15" customHeight="1">
      <c r="B53" s="292"/>
      <c r="C53" s="296" t="s">
        <v>845</v>
      </c>
      <c r="D53" s="296"/>
      <c r="E53" s="296"/>
      <c r="F53" s="296"/>
      <c r="G53" s="296"/>
      <c r="H53" s="296"/>
      <c r="I53" s="296"/>
      <c r="J53" s="296"/>
      <c r="K53" s="294"/>
    </row>
    <row r="54" spans="2:11" ht="12.75" customHeight="1">
      <c r="B54" s="292"/>
      <c r="C54" s="296"/>
      <c r="D54" s="296"/>
      <c r="E54" s="296"/>
      <c r="F54" s="296"/>
      <c r="G54" s="296"/>
      <c r="H54" s="296"/>
      <c r="I54" s="296"/>
      <c r="J54" s="296"/>
      <c r="K54" s="294"/>
    </row>
    <row r="55" spans="2:11" ht="15" customHeight="1">
      <c r="B55" s="292"/>
      <c r="C55" s="296" t="s">
        <v>846</v>
      </c>
      <c r="D55" s="296"/>
      <c r="E55" s="296"/>
      <c r="F55" s="296"/>
      <c r="G55" s="296"/>
      <c r="H55" s="296"/>
      <c r="I55" s="296"/>
      <c r="J55" s="296"/>
      <c r="K55" s="294"/>
    </row>
    <row r="56" spans="2:11" ht="15" customHeight="1">
      <c r="B56" s="292"/>
      <c r="C56" s="298"/>
      <c r="D56" s="296" t="s">
        <v>847</v>
      </c>
      <c r="E56" s="296"/>
      <c r="F56" s="296"/>
      <c r="G56" s="296"/>
      <c r="H56" s="296"/>
      <c r="I56" s="296"/>
      <c r="J56" s="296"/>
      <c r="K56" s="294"/>
    </row>
    <row r="57" spans="2:11" ht="15" customHeight="1">
      <c r="B57" s="292"/>
      <c r="C57" s="298"/>
      <c r="D57" s="296" t="s">
        <v>848</v>
      </c>
      <c r="E57" s="296"/>
      <c r="F57" s="296"/>
      <c r="G57" s="296"/>
      <c r="H57" s="296"/>
      <c r="I57" s="296"/>
      <c r="J57" s="296"/>
      <c r="K57" s="294"/>
    </row>
    <row r="58" spans="2:11" ht="15" customHeight="1">
      <c r="B58" s="292"/>
      <c r="C58" s="298"/>
      <c r="D58" s="296" t="s">
        <v>849</v>
      </c>
      <c r="E58" s="296"/>
      <c r="F58" s="296"/>
      <c r="G58" s="296"/>
      <c r="H58" s="296"/>
      <c r="I58" s="296"/>
      <c r="J58" s="296"/>
      <c r="K58" s="294"/>
    </row>
    <row r="59" spans="2:11" ht="15" customHeight="1">
      <c r="B59" s="292"/>
      <c r="C59" s="298"/>
      <c r="D59" s="296" t="s">
        <v>850</v>
      </c>
      <c r="E59" s="296"/>
      <c r="F59" s="296"/>
      <c r="G59" s="296"/>
      <c r="H59" s="296"/>
      <c r="I59" s="296"/>
      <c r="J59" s="296"/>
      <c r="K59" s="294"/>
    </row>
    <row r="60" spans="2:11" ht="15" customHeight="1">
      <c r="B60" s="292"/>
      <c r="C60" s="298"/>
      <c r="D60" s="301" t="s">
        <v>851</v>
      </c>
      <c r="E60" s="301"/>
      <c r="F60" s="301"/>
      <c r="G60" s="301"/>
      <c r="H60" s="301"/>
      <c r="I60" s="301"/>
      <c r="J60" s="301"/>
      <c r="K60" s="294"/>
    </row>
    <row r="61" spans="2:11" ht="15" customHeight="1">
      <c r="B61" s="292"/>
      <c r="C61" s="298"/>
      <c r="D61" s="296" t="s">
        <v>852</v>
      </c>
      <c r="E61" s="296"/>
      <c r="F61" s="296"/>
      <c r="G61" s="296"/>
      <c r="H61" s="296"/>
      <c r="I61" s="296"/>
      <c r="J61" s="296"/>
      <c r="K61" s="294"/>
    </row>
    <row r="62" spans="2:11" ht="12.75" customHeight="1">
      <c r="B62" s="292"/>
      <c r="C62" s="298"/>
      <c r="D62" s="298"/>
      <c r="E62" s="302"/>
      <c r="F62" s="298"/>
      <c r="G62" s="298"/>
      <c r="H62" s="298"/>
      <c r="I62" s="298"/>
      <c r="J62" s="298"/>
      <c r="K62" s="294"/>
    </row>
    <row r="63" spans="2:11" ht="15" customHeight="1">
      <c r="B63" s="292"/>
      <c r="C63" s="298"/>
      <c r="D63" s="296" t="s">
        <v>853</v>
      </c>
      <c r="E63" s="296"/>
      <c r="F63" s="296"/>
      <c r="G63" s="296"/>
      <c r="H63" s="296"/>
      <c r="I63" s="296"/>
      <c r="J63" s="296"/>
      <c r="K63" s="294"/>
    </row>
    <row r="64" spans="2:11" ht="15" customHeight="1">
      <c r="B64" s="292"/>
      <c r="C64" s="298"/>
      <c r="D64" s="301" t="s">
        <v>854</v>
      </c>
      <c r="E64" s="301"/>
      <c r="F64" s="301"/>
      <c r="G64" s="301"/>
      <c r="H64" s="301"/>
      <c r="I64" s="301"/>
      <c r="J64" s="301"/>
      <c r="K64" s="294"/>
    </row>
    <row r="65" spans="2:11" ht="15" customHeight="1">
      <c r="B65" s="292"/>
      <c r="C65" s="298"/>
      <c r="D65" s="296" t="s">
        <v>855</v>
      </c>
      <c r="E65" s="296"/>
      <c r="F65" s="296"/>
      <c r="G65" s="296"/>
      <c r="H65" s="296"/>
      <c r="I65" s="296"/>
      <c r="J65" s="296"/>
      <c r="K65" s="294"/>
    </row>
    <row r="66" spans="2:11" ht="15" customHeight="1">
      <c r="B66" s="292"/>
      <c r="C66" s="298"/>
      <c r="D66" s="296" t="s">
        <v>856</v>
      </c>
      <c r="E66" s="296"/>
      <c r="F66" s="296"/>
      <c r="G66" s="296"/>
      <c r="H66" s="296"/>
      <c r="I66" s="296"/>
      <c r="J66" s="296"/>
      <c r="K66" s="294"/>
    </row>
    <row r="67" spans="2:11" ht="15" customHeight="1">
      <c r="B67" s="292"/>
      <c r="C67" s="298"/>
      <c r="D67" s="296" t="s">
        <v>857</v>
      </c>
      <c r="E67" s="296"/>
      <c r="F67" s="296"/>
      <c r="G67" s="296"/>
      <c r="H67" s="296"/>
      <c r="I67" s="296"/>
      <c r="J67" s="296"/>
      <c r="K67" s="294"/>
    </row>
    <row r="68" spans="2:11" ht="15" customHeight="1">
      <c r="B68" s="292"/>
      <c r="C68" s="298"/>
      <c r="D68" s="296" t="s">
        <v>858</v>
      </c>
      <c r="E68" s="296"/>
      <c r="F68" s="296"/>
      <c r="G68" s="296"/>
      <c r="H68" s="296"/>
      <c r="I68" s="296"/>
      <c r="J68" s="296"/>
      <c r="K68" s="294"/>
    </row>
    <row r="69" spans="2:11" ht="12.75" customHeight="1">
      <c r="B69" s="303"/>
      <c r="C69" s="304"/>
      <c r="D69" s="304"/>
      <c r="E69" s="304"/>
      <c r="F69" s="304"/>
      <c r="G69" s="304"/>
      <c r="H69" s="304"/>
      <c r="I69" s="304"/>
      <c r="J69" s="304"/>
      <c r="K69" s="305"/>
    </row>
    <row r="70" spans="2:11" ht="18.75" customHeight="1">
      <c r="B70" s="306"/>
      <c r="C70" s="306"/>
      <c r="D70" s="306"/>
      <c r="E70" s="306"/>
      <c r="F70" s="306"/>
      <c r="G70" s="306"/>
      <c r="H70" s="306"/>
      <c r="I70" s="306"/>
      <c r="J70" s="306"/>
      <c r="K70" s="307"/>
    </row>
    <row r="71" spans="2:11" ht="18.75" customHeight="1">
      <c r="B71" s="307"/>
      <c r="C71" s="307"/>
      <c r="D71" s="307"/>
      <c r="E71" s="307"/>
      <c r="F71" s="307"/>
      <c r="G71" s="307"/>
      <c r="H71" s="307"/>
      <c r="I71" s="307"/>
      <c r="J71" s="307"/>
      <c r="K71" s="307"/>
    </row>
    <row r="72" spans="2:11" ht="7.5" customHeight="1">
      <c r="B72" s="308"/>
      <c r="C72" s="309"/>
      <c r="D72" s="309"/>
      <c r="E72" s="309"/>
      <c r="F72" s="309"/>
      <c r="G72" s="309"/>
      <c r="H72" s="309"/>
      <c r="I72" s="309"/>
      <c r="J72" s="309"/>
      <c r="K72" s="310"/>
    </row>
    <row r="73" spans="2:11" ht="45" customHeight="1">
      <c r="B73" s="311"/>
      <c r="C73" s="312" t="s">
        <v>90</v>
      </c>
      <c r="D73" s="312"/>
      <c r="E73" s="312"/>
      <c r="F73" s="312"/>
      <c r="G73" s="312"/>
      <c r="H73" s="312"/>
      <c r="I73" s="312"/>
      <c r="J73" s="312"/>
      <c r="K73" s="313"/>
    </row>
    <row r="74" spans="2:11" ht="17.25" customHeight="1">
      <c r="B74" s="311"/>
      <c r="C74" s="314" t="s">
        <v>859</v>
      </c>
      <c r="D74" s="314"/>
      <c r="E74" s="314"/>
      <c r="F74" s="314" t="s">
        <v>860</v>
      </c>
      <c r="G74" s="315"/>
      <c r="H74" s="314" t="s">
        <v>113</v>
      </c>
      <c r="I74" s="314" t="s">
        <v>58</v>
      </c>
      <c r="J74" s="314" t="s">
        <v>861</v>
      </c>
      <c r="K74" s="313"/>
    </row>
    <row r="75" spans="2:11" ht="17.25" customHeight="1">
      <c r="B75" s="311"/>
      <c r="C75" s="316" t="s">
        <v>862</v>
      </c>
      <c r="D75" s="316"/>
      <c r="E75" s="316"/>
      <c r="F75" s="317" t="s">
        <v>863</v>
      </c>
      <c r="G75" s="318"/>
      <c r="H75" s="316"/>
      <c r="I75" s="316"/>
      <c r="J75" s="316" t="s">
        <v>864</v>
      </c>
      <c r="K75" s="313"/>
    </row>
    <row r="76" spans="2:11" ht="5.25" customHeight="1">
      <c r="B76" s="311"/>
      <c r="C76" s="319"/>
      <c r="D76" s="319"/>
      <c r="E76" s="319"/>
      <c r="F76" s="319"/>
      <c r="G76" s="320"/>
      <c r="H76" s="319"/>
      <c r="I76" s="319"/>
      <c r="J76" s="319"/>
      <c r="K76" s="313"/>
    </row>
    <row r="77" spans="2:11" ht="15" customHeight="1">
      <c r="B77" s="311"/>
      <c r="C77" s="300" t="s">
        <v>54</v>
      </c>
      <c r="D77" s="319"/>
      <c r="E77" s="319"/>
      <c r="F77" s="321" t="s">
        <v>865</v>
      </c>
      <c r="G77" s="320"/>
      <c r="H77" s="300" t="s">
        <v>866</v>
      </c>
      <c r="I77" s="300" t="s">
        <v>867</v>
      </c>
      <c r="J77" s="300">
        <v>20</v>
      </c>
      <c r="K77" s="313"/>
    </row>
    <row r="78" spans="2:11" ht="15" customHeight="1">
      <c r="B78" s="311"/>
      <c r="C78" s="300" t="s">
        <v>868</v>
      </c>
      <c r="D78" s="300"/>
      <c r="E78" s="300"/>
      <c r="F78" s="321" t="s">
        <v>865</v>
      </c>
      <c r="G78" s="320"/>
      <c r="H78" s="300" t="s">
        <v>869</v>
      </c>
      <c r="I78" s="300" t="s">
        <v>867</v>
      </c>
      <c r="J78" s="300">
        <v>120</v>
      </c>
      <c r="K78" s="313"/>
    </row>
    <row r="79" spans="2:11" ht="15" customHeight="1">
      <c r="B79" s="322"/>
      <c r="C79" s="300" t="s">
        <v>870</v>
      </c>
      <c r="D79" s="300"/>
      <c r="E79" s="300"/>
      <c r="F79" s="321" t="s">
        <v>871</v>
      </c>
      <c r="G79" s="320"/>
      <c r="H79" s="300" t="s">
        <v>872</v>
      </c>
      <c r="I79" s="300" t="s">
        <v>867</v>
      </c>
      <c r="J79" s="300">
        <v>50</v>
      </c>
      <c r="K79" s="313"/>
    </row>
    <row r="80" spans="2:11" ht="15" customHeight="1">
      <c r="B80" s="322"/>
      <c r="C80" s="300" t="s">
        <v>873</v>
      </c>
      <c r="D80" s="300"/>
      <c r="E80" s="300"/>
      <c r="F80" s="321" t="s">
        <v>865</v>
      </c>
      <c r="G80" s="320"/>
      <c r="H80" s="300" t="s">
        <v>874</v>
      </c>
      <c r="I80" s="300" t="s">
        <v>875</v>
      </c>
      <c r="J80" s="300"/>
      <c r="K80" s="313"/>
    </row>
    <row r="81" spans="2:11" ht="15" customHeight="1">
      <c r="B81" s="322"/>
      <c r="C81" s="323" t="s">
        <v>876</v>
      </c>
      <c r="D81" s="323"/>
      <c r="E81" s="323"/>
      <c r="F81" s="324" t="s">
        <v>871</v>
      </c>
      <c r="G81" s="323"/>
      <c r="H81" s="323" t="s">
        <v>877</v>
      </c>
      <c r="I81" s="323" t="s">
        <v>867</v>
      </c>
      <c r="J81" s="323">
        <v>15</v>
      </c>
      <c r="K81" s="313"/>
    </row>
    <row r="82" spans="2:11" ht="15" customHeight="1">
      <c r="B82" s="322"/>
      <c r="C82" s="323" t="s">
        <v>878</v>
      </c>
      <c r="D82" s="323"/>
      <c r="E82" s="323"/>
      <c r="F82" s="324" t="s">
        <v>871</v>
      </c>
      <c r="G82" s="323"/>
      <c r="H82" s="323" t="s">
        <v>879</v>
      </c>
      <c r="I82" s="323" t="s">
        <v>867</v>
      </c>
      <c r="J82" s="323">
        <v>15</v>
      </c>
      <c r="K82" s="313"/>
    </row>
    <row r="83" spans="2:11" ht="15" customHeight="1">
      <c r="B83" s="322"/>
      <c r="C83" s="323" t="s">
        <v>880</v>
      </c>
      <c r="D83" s="323"/>
      <c r="E83" s="323"/>
      <c r="F83" s="324" t="s">
        <v>871</v>
      </c>
      <c r="G83" s="323"/>
      <c r="H83" s="323" t="s">
        <v>881</v>
      </c>
      <c r="I83" s="323" t="s">
        <v>867</v>
      </c>
      <c r="J83" s="323">
        <v>20</v>
      </c>
      <c r="K83" s="313"/>
    </row>
    <row r="84" spans="2:11" ht="15" customHeight="1">
      <c r="B84" s="322"/>
      <c r="C84" s="323" t="s">
        <v>882</v>
      </c>
      <c r="D84" s="323"/>
      <c r="E84" s="323"/>
      <c r="F84" s="324" t="s">
        <v>871</v>
      </c>
      <c r="G84" s="323"/>
      <c r="H84" s="323" t="s">
        <v>883</v>
      </c>
      <c r="I84" s="323" t="s">
        <v>867</v>
      </c>
      <c r="J84" s="323">
        <v>20</v>
      </c>
      <c r="K84" s="313"/>
    </row>
    <row r="85" spans="2:11" ht="15" customHeight="1">
      <c r="B85" s="322"/>
      <c r="C85" s="300" t="s">
        <v>884</v>
      </c>
      <c r="D85" s="300"/>
      <c r="E85" s="300"/>
      <c r="F85" s="321" t="s">
        <v>871</v>
      </c>
      <c r="G85" s="320"/>
      <c r="H85" s="300" t="s">
        <v>885</v>
      </c>
      <c r="I85" s="300" t="s">
        <v>867</v>
      </c>
      <c r="J85" s="300">
        <v>50</v>
      </c>
      <c r="K85" s="313"/>
    </row>
    <row r="86" spans="2:11" ht="15" customHeight="1">
      <c r="B86" s="322"/>
      <c r="C86" s="300" t="s">
        <v>886</v>
      </c>
      <c r="D86" s="300"/>
      <c r="E86" s="300"/>
      <c r="F86" s="321" t="s">
        <v>871</v>
      </c>
      <c r="G86" s="320"/>
      <c r="H86" s="300" t="s">
        <v>887</v>
      </c>
      <c r="I86" s="300" t="s">
        <v>867</v>
      </c>
      <c r="J86" s="300">
        <v>20</v>
      </c>
      <c r="K86" s="313"/>
    </row>
    <row r="87" spans="2:11" ht="15" customHeight="1">
      <c r="B87" s="322"/>
      <c r="C87" s="300" t="s">
        <v>888</v>
      </c>
      <c r="D87" s="300"/>
      <c r="E87" s="300"/>
      <c r="F87" s="321" t="s">
        <v>871</v>
      </c>
      <c r="G87" s="320"/>
      <c r="H87" s="300" t="s">
        <v>889</v>
      </c>
      <c r="I87" s="300" t="s">
        <v>867</v>
      </c>
      <c r="J87" s="300">
        <v>20</v>
      </c>
      <c r="K87" s="313"/>
    </row>
    <row r="88" spans="2:11" ht="15" customHeight="1">
      <c r="B88" s="322"/>
      <c r="C88" s="300" t="s">
        <v>890</v>
      </c>
      <c r="D88" s="300"/>
      <c r="E88" s="300"/>
      <c r="F88" s="321" t="s">
        <v>871</v>
      </c>
      <c r="G88" s="320"/>
      <c r="H88" s="300" t="s">
        <v>891</v>
      </c>
      <c r="I88" s="300" t="s">
        <v>867</v>
      </c>
      <c r="J88" s="300">
        <v>50</v>
      </c>
      <c r="K88" s="313"/>
    </row>
    <row r="89" spans="2:11" ht="15" customHeight="1">
      <c r="B89" s="322"/>
      <c r="C89" s="300" t="s">
        <v>892</v>
      </c>
      <c r="D89" s="300"/>
      <c r="E89" s="300"/>
      <c r="F89" s="321" t="s">
        <v>871</v>
      </c>
      <c r="G89" s="320"/>
      <c r="H89" s="300" t="s">
        <v>892</v>
      </c>
      <c r="I89" s="300" t="s">
        <v>867</v>
      </c>
      <c r="J89" s="300">
        <v>50</v>
      </c>
      <c r="K89" s="313"/>
    </row>
    <row r="90" spans="2:11" ht="15" customHeight="1">
      <c r="B90" s="322"/>
      <c r="C90" s="300" t="s">
        <v>118</v>
      </c>
      <c r="D90" s="300"/>
      <c r="E90" s="300"/>
      <c r="F90" s="321" t="s">
        <v>871</v>
      </c>
      <c r="G90" s="320"/>
      <c r="H90" s="300" t="s">
        <v>893</v>
      </c>
      <c r="I90" s="300" t="s">
        <v>867</v>
      </c>
      <c r="J90" s="300">
        <v>255</v>
      </c>
      <c r="K90" s="313"/>
    </row>
    <row r="91" spans="2:11" ht="15" customHeight="1">
      <c r="B91" s="322"/>
      <c r="C91" s="300" t="s">
        <v>894</v>
      </c>
      <c r="D91" s="300"/>
      <c r="E91" s="300"/>
      <c r="F91" s="321" t="s">
        <v>865</v>
      </c>
      <c r="G91" s="320"/>
      <c r="H91" s="300" t="s">
        <v>895</v>
      </c>
      <c r="I91" s="300" t="s">
        <v>896</v>
      </c>
      <c r="J91" s="300"/>
      <c r="K91" s="313"/>
    </row>
    <row r="92" spans="2:11" ht="15" customHeight="1">
      <c r="B92" s="322"/>
      <c r="C92" s="300" t="s">
        <v>897</v>
      </c>
      <c r="D92" s="300"/>
      <c r="E92" s="300"/>
      <c r="F92" s="321" t="s">
        <v>865</v>
      </c>
      <c r="G92" s="320"/>
      <c r="H92" s="300" t="s">
        <v>898</v>
      </c>
      <c r="I92" s="300" t="s">
        <v>899</v>
      </c>
      <c r="J92" s="300"/>
      <c r="K92" s="313"/>
    </row>
    <row r="93" spans="2:11" ht="15" customHeight="1">
      <c r="B93" s="322"/>
      <c r="C93" s="300" t="s">
        <v>900</v>
      </c>
      <c r="D93" s="300"/>
      <c r="E93" s="300"/>
      <c r="F93" s="321" t="s">
        <v>865</v>
      </c>
      <c r="G93" s="320"/>
      <c r="H93" s="300" t="s">
        <v>900</v>
      </c>
      <c r="I93" s="300" t="s">
        <v>899</v>
      </c>
      <c r="J93" s="300"/>
      <c r="K93" s="313"/>
    </row>
    <row r="94" spans="2:11" ht="15" customHeight="1">
      <c r="B94" s="322"/>
      <c r="C94" s="300" t="s">
        <v>39</v>
      </c>
      <c r="D94" s="300"/>
      <c r="E94" s="300"/>
      <c r="F94" s="321" t="s">
        <v>865</v>
      </c>
      <c r="G94" s="320"/>
      <c r="H94" s="300" t="s">
        <v>901</v>
      </c>
      <c r="I94" s="300" t="s">
        <v>899</v>
      </c>
      <c r="J94" s="300"/>
      <c r="K94" s="313"/>
    </row>
    <row r="95" spans="2:11" ht="15" customHeight="1">
      <c r="B95" s="322"/>
      <c r="C95" s="300" t="s">
        <v>49</v>
      </c>
      <c r="D95" s="300"/>
      <c r="E95" s="300"/>
      <c r="F95" s="321" t="s">
        <v>865</v>
      </c>
      <c r="G95" s="320"/>
      <c r="H95" s="300" t="s">
        <v>902</v>
      </c>
      <c r="I95" s="300" t="s">
        <v>899</v>
      </c>
      <c r="J95" s="300"/>
      <c r="K95" s="313"/>
    </row>
    <row r="96" spans="2:11" ht="15" customHeight="1">
      <c r="B96" s="325"/>
      <c r="C96" s="326"/>
      <c r="D96" s="326"/>
      <c r="E96" s="326"/>
      <c r="F96" s="326"/>
      <c r="G96" s="326"/>
      <c r="H96" s="326"/>
      <c r="I96" s="326"/>
      <c r="J96" s="326"/>
      <c r="K96" s="327"/>
    </row>
    <row r="97" spans="2:11" ht="18.75" customHeight="1">
      <c r="B97" s="328"/>
      <c r="C97" s="329"/>
      <c r="D97" s="329"/>
      <c r="E97" s="329"/>
      <c r="F97" s="329"/>
      <c r="G97" s="329"/>
      <c r="H97" s="329"/>
      <c r="I97" s="329"/>
      <c r="J97" s="329"/>
      <c r="K97" s="328"/>
    </row>
    <row r="98" spans="2:11" ht="18.75" customHeight="1">
      <c r="B98" s="307"/>
      <c r="C98" s="307"/>
      <c r="D98" s="307"/>
      <c r="E98" s="307"/>
      <c r="F98" s="307"/>
      <c r="G98" s="307"/>
      <c r="H98" s="307"/>
      <c r="I98" s="307"/>
      <c r="J98" s="307"/>
      <c r="K98" s="307"/>
    </row>
    <row r="99" spans="2:11" ht="7.5" customHeight="1">
      <c r="B99" s="308"/>
      <c r="C99" s="309"/>
      <c r="D99" s="309"/>
      <c r="E99" s="309"/>
      <c r="F99" s="309"/>
      <c r="G99" s="309"/>
      <c r="H99" s="309"/>
      <c r="I99" s="309"/>
      <c r="J99" s="309"/>
      <c r="K99" s="310"/>
    </row>
    <row r="100" spans="2:11" ht="45" customHeight="1">
      <c r="B100" s="311"/>
      <c r="C100" s="312" t="s">
        <v>903</v>
      </c>
      <c r="D100" s="312"/>
      <c r="E100" s="312"/>
      <c r="F100" s="312"/>
      <c r="G100" s="312"/>
      <c r="H100" s="312"/>
      <c r="I100" s="312"/>
      <c r="J100" s="312"/>
      <c r="K100" s="313"/>
    </row>
    <row r="101" spans="2:11" ht="17.25" customHeight="1">
      <c r="B101" s="311"/>
      <c r="C101" s="314" t="s">
        <v>859</v>
      </c>
      <c r="D101" s="314"/>
      <c r="E101" s="314"/>
      <c r="F101" s="314" t="s">
        <v>860</v>
      </c>
      <c r="G101" s="315"/>
      <c r="H101" s="314" t="s">
        <v>113</v>
      </c>
      <c r="I101" s="314" t="s">
        <v>58</v>
      </c>
      <c r="J101" s="314" t="s">
        <v>861</v>
      </c>
      <c r="K101" s="313"/>
    </row>
    <row r="102" spans="2:11" ht="17.25" customHeight="1">
      <c r="B102" s="311"/>
      <c r="C102" s="316" t="s">
        <v>862</v>
      </c>
      <c r="D102" s="316"/>
      <c r="E102" s="316"/>
      <c r="F102" s="317" t="s">
        <v>863</v>
      </c>
      <c r="G102" s="318"/>
      <c r="H102" s="316"/>
      <c r="I102" s="316"/>
      <c r="J102" s="316" t="s">
        <v>864</v>
      </c>
      <c r="K102" s="313"/>
    </row>
    <row r="103" spans="2:11" ht="5.25" customHeight="1">
      <c r="B103" s="311"/>
      <c r="C103" s="314"/>
      <c r="D103" s="314"/>
      <c r="E103" s="314"/>
      <c r="F103" s="314"/>
      <c r="G103" s="330"/>
      <c r="H103" s="314"/>
      <c r="I103" s="314"/>
      <c r="J103" s="314"/>
      <c r="K103" s="313"/>
    </row>
    <row r="104" spans="2:11" ht="15" customHeight="1">
      <c r="B104" s="311"/>
      <c r="C104" s="300" t="s">
        <v>54</v>
      </c>
      <c r="D104" s="319"/>
      <c r="E104" s="319"/>
      <c r="F104" s="321" t="s">
        <v>865</v>
      </c>
      <c r="G104" s="330"/>
      <c r="H104" s="300" t="s">
        <v>904</v>
      </c>
      <c r="I104" s="300" t="s">
        <v>867</v>
      </c>
      <c r="J104" s="300">
        <v>20</v>
      </c>
      <c r="K104" s="313"/>
    </row>
    <row r="105" spans="2:11" ht="15" customHeight="1">
      <c r="B105" s="311"/>
      <c r="C105" s="300" t="s">
        <v>868</v>
      </c>
      <c r="D105" s="300"/>
      <c r="E105" s="300"/>
      <c r="F105" s="321" t="s">
        <v>865</v>
      </c>
      <c r="G105" s="300"/>
      <c r="H105" s="300" t="s">
        <v>904</v>
      </c>
      <c r="I105" s="300" t="s">
        <v>867</v>
      </c>
      <c r="J105" s="300">
        <v>120</v>
      </c>
      <c r="K105" s="313"/>
    </row>
    <row r="106" spans="2:11" ht="15" customHeight="1">
      <c r="B106" s="322"/>
      <c r="C106" s="300" t="s">
        <v>870</v>
      </c>
      <c r="D106" s="300"/>
      <c r="E106" s="300"/>
      <c r="F106" s="321" t="s">
        <v>871</v>
      </c>
      <c r="G106" s="300"/>
      <c r="H106" s="300" t="s">
        <v>904</v>
      </c>
      <c r="I106" s="300" t="s">
        <v>867</v>
      </c>
      <c r="J106" s="300">
        <v>50</v>
      </c>
      <c r="K106" s="313"/>
    </row>
    <row r="107" spans="2:11" ht="15" customHeight="1">
      <c r="B107" s="322"/>
      <c r="C107" s="300" t="s">
        <v>873</v>
      </c>
      <c r="D107" s="300"/>
      <c r="E107" s="300"/>
      <c r="F107" s="321" t="s">
        <v>865</v>
      </c>
      <c r="G107" s="300"/>
      <c r="H107" s="300" t="s">
        <v>904</v>
      </c>
      <c r="I107" s="300" t="s">
        <v>875</v>
      </c>
      <c r="J107" s="300"/>
      <c r="K107" s="313"/>
    </row>
    <row r="108" spans="2:11" ht="15" customHeight="1">
      <c r="B108" s="322"/>
      <c r="C108" s="300" t="s">
        <v>884</v>
      </c>
      <c r="D108" s="300"/>
      <c r="E108" s="300"/>
      <c r="F108" s="321" t="s">
        <v>871</v>
      </c>
      <c r="G108" s="300"/>
      <c r="H108" s="300" t="s">
        <v>904</v>
      </c>
      <c r="I108" s="300" t="s">
        <v>867</v>
      </c>
      <c r="J108" s="300">
        <v>50</v>
      </c>
      <c r="K108" s="313"/>
    </row>
    <row r="109" spans="2:11" ht="15" customHeight="1">
      <c r="B109" s="322"/>
      <c r="C109" s="300" t="s">
        <v>892</v>
      </c>
      <c r="D109" s="300"/>
      <c r="E109" s="300"/>
      <c r="F109" s="321" t="s">
        <v>871</v>
      </c>
      <c r="G109" s="300"/>
      <c r="H109" s="300" t="s">
        <v>904</v>
      </c>
      <c r="I109" s="300" t="s">
        <v>867</v>
      </c>
      <c r="J109" s="300">
        <v>50</v>
      </c>
      <c r="K109" s="313"/>
    </row>
    <row r="110" spans="2:11" ht="15" customHeight="1">
      <c r="B110" s="322"/>
      <c r="C110" s="300" t="s">
        <v>890</v>
      </c>
      <c r="D110" s="300"/>
      <c r="E110" s="300"/>
      <c r="F110" s="321" t="s">
        <v>871</v>
      </c>
      <c r="G110" s="300"/>
      <c r="H110" s="300" t="s">
        <v>904</v>
      </c>
      <c r="I110" s="300" t="s">
        <v>867</v>
      </c>
      <c r="J110" s="300">
        <v>50</v>
      </c>
      <c r="K110" s="313"/>
    </row>
    <row r="111" spans="2:11" ht="15" customHeight="1">
      <c r="B111" s="322"/>
      <c r="C111" s="300" t="s">
        <v>54</v>
      </c>
      <c r="D111" s="300"/>
      <c r="E111" s="300"/>
      <c r="F111" s="321" t="s">
        <v>865</v>
      </c>
      <c r="G111" s="300"/>
      <c r="H111" s="300" t="s">
        <v>905</v>
      </c>
      <c r="I111" s="300" t="s">
        <v>867</v>
      </c>
      <c r="J111" s="300">
        <v>20</v>
      </c>
      <c r="K111" s="313"/>
    </row>
    <row r="112" spans="2:11" ht="15" customHeight="1">
      <c r="B112" s="322"/>
      <c r="C112" s="300" t="s">
        <v>906</v>
      </c>
      <c r="D112" s="300"/>
      <c r="E112" s="300"/>
      <c r="F112" s="321" t="s">
        <v>865</v>
      </c>
      <c r="G112" s="300"/>
      <c r="H112" s="300" t="s">
        <v>907</v>
      </c>
      <c r="I112" s="300" t="s">
        <v>867</v>
      </c>
      <c r="J112" s="300">
        <v>120</v>
      </c>
      <c r="K112" s="313"/>
    </row>
    <row r="113" spans="2:11" ht="15" customHeight="1">
      <c r="B113" s="322"/>
      <c r="C113" s="300" t="s">
        <v>39</v>
      </c>
      <c r="D113" s="300"/>
      <c r="E113" s="300"/>
      <c r="F113" s="321" t="s">
        <v>865</v>
      </c>
      <c r="G113" s="300"/>
      <c r="H113" s="300" t="s">
        <v>908</v>
      </c>
      <c r="I113" s="300" t="s">
        <v>899</v>
      </c>
      <c r="J113" s="300"/>
      <c r="K113" s="313"/>
    </row>
    <row r="114" spans="2:11" ht="15" customHeight="1">
      <c r="B114" s="322"/>
      <c r="C114" s="300" t="s">
        <v>49</v>
      </c>
      <c r="D114" s="300"/>
      <c r="E114" s="300"/>
      <c r="F114" s="321" t="s">
        <v>865</v>
      </c>
      <c r="G114" s="300"/>
      <c r="H114" s="300" t="s">
        <v>909</v>
      </c>
      <c r="I114" s="300" t="s">
        <v>899</v>
      </c>
      <c r="J114" s="300"/>
      <c r="K114" s="313"/>
    </row>
    <row r="115" spans="2:11" ht="15" customHeight="1">
      <c r="B115" s="322"/>
      <c r="C115" s="300" t="s">
        <v>58</v>
      </c>
      <c r="D115" s="300"/>
      <c r="E115" s="300"/>
      <c r="F115" s="321" t="s">
        <v>865</v>
      </c>
      <c r="G115" s="300"/>
      <c r="H115" s="300" t="s">
        <v>910</v>
      </c>
      <c r="I115" s="300" t="s">
        <v>911</v>
      </c>
      <c r="J115" s="300"/>
      <c r="K115" s="313"/>
    </row>
    <row r="116" spans="2:11" ht="15" customHeight="1">
      <c r="B116" s="325"/>
      <c r="C116" s="331"/>
      <c r="D116" s="331"/>
      <c r="E116" s="331"/>
      <c r="F116" s="331"/>
      <c r="G116" s="331"/>
      <c r="H116" s="331"/>
      <c r="I116" s="331"/>
      <c r="J116" s="331"/>
      <c r="K116" s="327"/>
    </row>
    <row r="117" spans="2:11" ht="18.75" customHeight="1">
      <c r="B117" s="332"/>
      <c r="C117" s="296"/>
      <c r="D117" s="296"/>
      <c r="E117" s="296"/>
      <c r="F117" s="333"/>
      <c r="G117" s="296"/>
      <c r="H117" s="296"/>
      <c r="I117" s="296"/>
      <c r="J117" s="296"/>
      <c r="K117" s="332"/>
    </row>
    <row r="118" spans="2:11" ht="18.75" customHeight="1">
      <c r="B118" s="307"/>
      <c r="C118" s="307"/>
      <c r="D118" s="307"/>
      <c r="E118" s="307"/>
      <c r="F118" s="307"/>
      <c r="G118" s="307"/>
      <c r="H118" s="307"/>
      <c r="I118" s="307"/>
      <c r="J118" s="307"/>
      <c r="K118" s="307"/>
    </row>
    <row r="119" spans="2:11" ht="7.5" customHeight="1">
      <c r="B119" s="334"/>
      <c r="C119" s="335"/>
      <c r="D119" s="335"/>
      <c r="E119" s="335"/>
      <c r="F119" s="335"/>
      <c r="G119" s="335"/>
      <c r="H119" s="335"/>
      <c r="I119" s="335"/>
      <c r="J119" s="335"/>
      <c r="K119" s="336"/>
    </row>
    <row r="120" spans="2:11" ht="45" customHeight="1">
      <c r="B120" s="337"/>
      <c r="C120" s="290" t="s">
        <v>912</v>
      </c>
      <c r="D120" s="290"/>
      <c r="E120" s="290"/>
      <c r="F120" s="290"/>
      <c r="G120" s="290"/>
      <c r="H120" s="290"/>
      <c r="I120" s="290"/>
      <c r="J120" s="290"/>
      <c r="K120" s="338"/>
    </row>
    <row r="121" spans="2:11" ht="17.25" customHeight="1">
      <c r="B121" s="339"/>
      <c r="C121" s="314" t="s">
        <v>859</v>
      </c>
      <c r="D121" s="314"/>
      <c r="E121" s="314"/>
      <c r="F121" s="314" t="s">
        <v>860</v>
      </c>
      <c r="G121" s="315"/>
      <c r="H121" s="314" t="s">
        <v>113</v>
      </c>
      <c r="I121" s="314" t="s">
        <v>58</v>
      </c>
      <c r="J121" s="314" t="s">
        <v>861</v>
      </c>
      <c r="K121" s="340"/>
    </row>
    <row r="122" spans="2:11" ht="17.25" customHeight="1">
      <c r="B122" s="339"/>
      <c r="C122" s="316" t="s">
        <v>862</v>
      </c>
      <c r="D122" s="316"/>
      <c r="E122" s="316"/>
      <c r="F122" s="317" t="s">
        <v>863</v>
      </c>
      <c r="G122" s="318"/>
      <c r="H122" s="316"/>
      <c r="I122" s="316"/>
      <c r="J122" s="316" t="s">
        <v>864</v>
      </c>
      <c r="K122" s="340"/>
    </row>
    <row r="123" spans="2:11" ht="5.25" customHeight="1">
      <c r="B123" s="341"/>
      <c r="C123" s="319"/>
      <c r="D123" s="319"/>
      <c r="E123" s="319"/>
      <c r="F123" s="319"/>
      <c r="G123" s="300"/>
      <c r="H123" s="319"/>
      <c r="I123" s="319"/>
      <c r="J123" s="319"/>
      <c r="K123" s="342"/>
    </row>
    <row r="124" spans="2:11" ht="15" customHeight="1">
      <c r="B124" s="341"/>
      <c r="C124" s="300" t="s">
        <v>868</v>
      </c>
      <c r="D124" s="319"/>
      <c r="E124" s="319"/>
      <c r="F124" s="321" t="s">
        <v>865</v>
      </c>
      <c r="G124" s="300"/>
      <c r="H124" s="300" t="s">
        <v>904</v>
      </c>
      <c r="I124" s="300" t="s">
        <v>867</v>
      </c>
      <c r="J124" s="300">
        <v>120</v>
      </c>
      <c r="K124" s="343"/>
    </row>
    <row r="125" spans="2:11" ht="15" customHeight="1">
      <c r="B125" s="341"/>
      <c r="C125" s="300" t="s">
        <v>913</v>
      </c>
      <c r="D125" s="300"/>
      <c r="E125" s="300"/>
      <c r="F125" s="321" t="s">
        <v>865</v>
      </c>
      <c r="G125" s="300"/>
      <c r="H125" s="300" t="s">
        <v>914</v>
      </c>
      <c r="I125" s="300" t="s">
        <v>867</v>
      </c>
      <c r="J125" s="300" t="s">
        <v>915</v>
      </c>
      <c r="K125" s="343"/>
    </row>
    <row r="126" spans="2:11" ht="15" customHeight="1">
      <c r="B126" s="341"/>
      <c r="C126" s="300" t="s">
        <v>814</v>
      </c>
      <c r="D126" s="300"/>
      <c r="E126" s="300"/>
      <c r="F126" s="321" t="s">
        <v>865</v>
      </c>
      <c r="G126" s="300"/>
      <c r="H126" s="300" t="s">
        <v>916</v>
      </c>
      <c r="I126" s="300" t="s">
        <v>867</v>
      </c>
      <c r="J126" s="300" t="s">
        <v>915</v>
      </c>
      <c r="K126" s="343"/>
    </row>
    <row r="127" spans="2:11" ht="15" customHeight="1">
      <c r="B127" s="341"/>
      <c r="C127" s="300" t="s">
        <v>876</v>
      </c>
      <c r="D127" s="300"/>
      <c r="E127" s="300"/>
      <c r="F127" s="321" t="s">
        <v>871</v>
      </c>
      <c r="G127" s="300"/>
      <c r="H127" s="300" t="s">
        <v>877</v>
      </c>
      <c r="I127" s="300" t="s">
        <v>867</v>
      </c>
      <c r="J127" s="300">
        <v>15</v>
      </c>
      <c r="K127" s="343"/>
    </row>
    <row r="128" spans="2:11" ht="15" customHeight="1">
      <c r="B128" s="341"/>
      <c r="C128" s="323" t="s">
        <v>878</v>
      </c>
      <c r="D128" s="323"/>
      <c r="E128" s="323"/>
      <c r="F128" s="324" t="s">
        <v>871</v>
      </c>
      <c r="G128" s="323"/>
      <c r="H128" s="323" t="s">
        <v>879</v>
      </c>
      <c r="I128" s="323" t="s">
        <v>867</v>
      </c>
      <c r="J128" s="323">
        <v>15</v>
      </c>
      <c r="K128" s="343"/>
    </row>
    <row r="129" spans="2:11" ht="15" customHeight="1">
      <c r="B129" s="341"/>
      <c r="C129" s="323" t="s">
        <v>880</v>
      </c>
      <c r="D129" s="323"/>
      <c r="E129" s="323"/>
      <c r="F129" s="324" t="s">
        <v>871</v>
      </c>
      <c r="G129" s="323"/>
      <c r="H129" s="323" t="s">
        <v>881</v>
      </c>
      <c r="I129" s="323" t="s">
        <v>867</v>
      </c>
      <c r="J129" s="323">
        <v>20</v>
      </c>
      <c r="K129" s="343"/>
    </row>
    <row r="130" spans="2:11" ht="15" customHeight="1">
      <c r="B130" s="341"/>
      <c r="C130" s="323" t="s">
        <v>882</v>
      </c>
      <c r="D130" s="323"/>
      <c r="E130" s="323"/>
      <c r="F130" s="324" t="s">
        <v>871</v>
      </c>
      <c r="G130" s="323"/>
      <c r="H130" s="323" t="s">
        <v>883</v>
      </c>
      <c r="I130" s="323" t="s">
        <v>867</v>
      </c>
      <c r="J130" s="323">
        <v>20</v>
      </c>
      <c r="K130" s="343"/>
    </row>
    <row r="131" spans="2:11" ht="15" customHeight="1">
      <c r="B131" s="341"/>
      <c r="C131" s="300" t="s">
        <v>870</v>
      </c>
      <c r="D131" s="300"/>
      <c r="E131" s="300"/>
      <c r="F131" s="321" t="s">
        <v>871</v>
      </c>
      <c r="G131" s="300"/>
      <c r="H131" s="300" t="s">
        <v>904</v>
      </c>
      <c r="I131" s="300" t="s">
        <v>867</v>
      </c>
      <c r="J131" s="300">
        <v>50</v>
      </c>
      <c r="K131" s="343"/>
    </row>
    <row r="132" spans="2:11" ht="15" customHeight="1">
      <c r="B132" s="341"/>
      <c r="C132" s="300" t="s">
        <v>884</v>
      </c>
      <c r="D132" s="300"/>
      <c r="E132" s="300"/>
      <c r="F132" s="321" t="s">
        <v>871</v>
      </c>
      <c r="G132" s="300"/>
      <c r="H132" s="300" t="s">
        <v>904</v>
      </c>
      <c r="I132" s="300" t="s">
        <v>867</v>
      </c>
      <c r="J132" s="300">
        <v>50</v>
      </c>
      <c r="K132" s="343"/>
    </row>
    <row r="133" spans="2:11" ht="15" customHeight="1">
      <c r="B133" s="341"/>
      <c r="C133" s="300" t="s">
        <v>890</v>
      </c>
      <c r="D133" s="300"/>
      <c r="E133" s="300"/>
      <c r="F133" s="321" t="s">
        <v>871</v>
      </c>
      <c r="G133" s="300"/>
      <c r="H133" s="300" t="s">
        <v>904</v>
      </c>
      <c r="I133" s="300" t="s">
        <v>867</v>
      </c>
      <c r="J133" s="300">
        <v>50</v>
      </c>
      <c r="K133" s="343"/>
    </row>
    <row r="134" spans="2:11" ht="15" customHeight="1">
      <c r="B134" s="341"/>
      <c r="C134" s="300" t="s">
        <v>892</v>
      </c>
      <c r="D134" s="300"/>
      <c r="E134" s="300"/>
      <c r="F134" s="321" t="s">
        <v>871</v>
      </c>
      <c r="G134" s="300"/>
      <c r="H134" s="300" t="s">
        <v>904</v>
      </c>
      <c r="I134" s="300" t="s">
        <v>867</v>
      </c>
      <c r="J134" s="300">
        <v>50</v>
      </c>
      <c r="K134" s="343"/>
    </row>
    <row r="135" spans="2:11" ht="15" customHeight="1">
      <c r="B135" s="341"/>
      <c r="C135" s="300" t="s">
        <v>118</v>
      </c>
      <c r="D135" s="300"/>
      <c r="E135" s="300"/>
      <c r="F135" s="321" t="s">
        <v>871</v>
      </c>
      <c r="G135" s="300"/>
      <c r="H135" s="300" t="s">
        <v>917</v>
      </c>
      <c r="I135" s="300" t="s">
        <v>867</v>
      </c>
      <c r="J135" s="300">
        <v>255</v>
      </c>
      <c r="K135" s="343"/>
    </row>
    <row r="136" spans="2:11" ht="15" customHeight="1">
      <c r="B136" s="341"/>
      <c r="C136" s="300" t="s">
        <v>894</v>
      </c>
      <c r="D136" s="300"/>
      <c r="E136" s="300"/>
      <c r="F136" s="321" t="s">
        <v>865</v>
      </c>
      <c r="G136" s="300"/>
      <c r="H136" s="300" t="s">
        <v>918</v>
      </c>
      <c r="I136" s="300" t="s">
        <v>896</v>
      </c>
      <c r="J136" s="300"/>
      <c r="K136" s="343"/>
    </row>
    <row r="137" spans="2:11" ht="15" customHeight="1">
      <c r="B137" s="341"/>
      <c r="C137" s="300" t="s">
        <v>897</v>
      </c>
      <c r="D137" s="300"/>
      <c r="E137" s="300"/>
      <c r="F137" s="321" t="s">
        <v>865</v>
      </c>
      <c r="G137" s="300"/>
      <c r="H137" s="300" t="s">
        <v>919</v>
      </c>
      <c r="I137" s="300" t="s">
        <v>899</v>
      </c>
      <c r="J137" s="300"/>
      <c r="K137" s="343"/>
    </row>
    <row r="138" spans="2:11" ht="15" customHeight="1">
      <c r="B138" s="341"/>
      <c r="C138" s="300" t="s">
        <v>900</v>
      </c>
      <c r="D138" s="300"/>
      <c r="E138" s="300"/>
      <c r="F138" s="321" t="s">
        <v>865</v>
      </c>
      <c r="G138" s="300"/>
      <c r="H138" s="300" t="s">
        <v>900</v>
      </c>
      <c r="I138" s="300" t="s">
        <v>899</v>
      </c>
      <c r="J138" s="300"/>
      <c r="K138" s="343"/>
    </row>
    <row r="139" spans="2:11" ht="15" customHeight="1">
      <c r="B139" s="341"/>
      <c r="C139" s="300" t="s">
        <v>39</v>
      </c>
      <c r="D139" s="300"/>
      <c r="E139" s="300"/>
      <c r="F139" s="321" t="s">
        <v>865</v>
      </c>
      <c r="G139" s="300"/>
      <c r="H139" s="300" t="s">
        <v>920</v>
      </c>
      <c r="I139" s="300" t="s">
        <v>899</v>
      </c>
      <c r="J139" s="300"/>
      <c r="K139" s="343"/>
    </row>
    <row r="140" spans="2:11" ht="15" customHeight="1">
      <c r="B140" s="341"/>
      <c r="C140" s="300" t="s">
        <v>921</v>
      </c>
      <c r="D140" s="300"/>
      <c r="E140" s="300"/>
      <c r="F140" s="321" t="s">
        <v>865</v>
      </c>
      <c r="G140" s="300"/>
      <c r="H140" s="300" t="s">
        <v>922</v>
      </c>
      <c r="I140" s="300" t="s">
        <v>899</v>
      </c>
      <c r="J140" s="300"/>
      <c r="K140" s="343"/>
    </row>
    <row r="141" spans="2:11" ht="15" customHeight="1">
      <c r="B141" s="344"/>
      <c r="C141" s="345"/>
      <c r="D141" s="345"/>
      <c r="E141" s="345"/>
      <c r="F141" s="345"/>
      <c r="G141" s="345"/>
      <c r="H141" s="345"/>
      <c r="I141" s="345"/>
      <c r="J141" s="345"/>
      <c r="K141" s="346"/>
    </row>
    <row r="142" spans="2:11" ht="18.75" customHeight="1">
      <c r="B142" s="296"/>
      <c r="C142" s="296"/>
      <c r="D142" s="296"/>
      <c r="E142" s="296"/>
      <c r="F142" s="333"/>
      <c r="G142" s="296"/>
      <c r="H142" s="296"/>
      <c r="I142" s="296"/>
      <c r="J142" s="296"/>
      <c r="K142" s="296"/>
    </row>
    <row r="143" spans="2:11" ht="18.75" customHeight="1">
      <c r="B143" s="307"/>
      <c r="C143" s="307"/>
      <c r="D143" s="307"/>
      <c r="E143" s="307"/>
      <c r="F143" s="307"/>
      <c r="G143" s="307"/>
      <c r="H143" s="307"/>
      <c r="I143" s="307"/>
      <c r="J143" s="307"/>
      <c r="K143" s="307"/>
    </row>
    <row r="144" spans="2:11" ht="7.5" customHeight="1">
      <c r="B144" s="308"/>
      <c r="C144" s="309"/>
      <c r="D144" s="309"/>
      <c r="E144" s="309"/>
      <c r="F144" s="309"/>
      <c r="G144" s="309"/>
      <c r="H144" s="309"/>
      <c r="I144" s="309"/>
      <c r="J144" s="309"/>
      <c r="K144" s="310"/>
    </row>
    <row r="145" spans="2:11" ht="45" customHeight="1">
      <c r="B145" s="311"/>
      <c r="C145" s="312" t="s">
        <v>923</v>
      </c>
      <c r="D145" s="312"/>
      <c r="E145" s="312"/>
      <c r="F145" s="312"/>
      <c r="G145" s="312"/>
      <c r="H145" s="312"/>
      <c r="I145" s="312"/>
      <c r="J145" s="312"/>
      <c r="K145" s="313"/>
    </row>
    <row r="146" spans="2:11" ht="17.25" customHeight="1">
      <c r="B146" s="311"/>
      <c r="C146" s="314" t="s">
        <v>859</v>
      </c>
      <c r="D146" s="314"/>
      <c r="E146" s="314"/>
      <c r="F146" s="314" t="s">
        <v>860</v>
      </c>
      <c r="G146" s="315"/>
      <c r="H146" s="314" t="s">
        <v>113</v>
      </c>
      <c r="I146" s="314" t="s">
        <v>58</v>
      </c>
      <c r="J146" s="314" t="s">
        <v>861</v>
      </c>
      <c r="K146" s="313"/>
    </row>
    <row r="147" spans="2:11" ht="17.25" customHeight="1">
      <c r="B147" s="311"/>
      <c r="C147" s="316" t="s">
        <v>862</v>
      </c>
      <c r="D147" s="316"/>
      <c r="E147" s="316"/>
      <c r="F147" s="317" t="s">
        <v>863</v>
      </c>
      <c r="G147" s="318"/>
      <c r="H147" s="316"/>
      <c r="I147" s="316"/>
      <c r="J147" s="316" t="s">
        <v>864</v>
      </c>
      <c r="K147" s="313"/>
    </row>
    <row r="148" spans="2:11" ht="5.25" customHeight="1">
      <c r="B148" s="322"/>
      <c r="C148" s="319"/>
      <c r="D148" s="319"/>
      <c r="E148" s="319"/>
      <c r="F148" s="319"/>
      <c r="G148" s="320"/>
      <c r="H148" s="319"/>
      <c r="I148" s="319"/>
      <c r="J148" s="319"/>
      <c r="K148" s="343"/>
    </row>
    <row r="149" spans="2:11" ht="15" customHeight="1">
      <c r="B149" s="322"/>
      <c r="C149" s="347" t="s">
        <v>868</v>
      </c>
      <c r="D149" s="300"/>
      <c r="E149" s="300"/>
      <c r="F149" s="348" t="s">
        <v>865</v>
      </c>
      <c r="G149" s="300"/>
      <c r="H149" s="347" t="s">
        <v>904</v>
      </c>
      <c r="I149" s="347" t="s">
        <v>867</v>
      </c>
      <c r="J149" s="347">
        <v>120</v>
      </c>
      <c r="K149" s="343"/>
    </row>
    <row r="150" spans="2:11" ht="15" customHeight="1">
      <c r="B150" s="322"/>
      <c r="C150" s="347" t="s">
        <v>913</v>
      </c>
      <c r="D150" s="300"/>
      <c r="E150" s="300"/>
      <c r="F150" s="348" t="s">
        <v>865</v>
      </c>
      <c r="G150" s="300"/>
      <c r="H150" s="347" t="s">
        <v>924</v>
      </c>
      <c r="I150" s="347" t="s">
        <v>867</v>
      </c>
      <c r="J150" s="347" t="s">
        <v>915</v>
      </c>
      <c r="K150" s="343"/>
    </row>
    <row r="151" spans="2:11" ht="15" customHeight="1">
      <c r="B151" s="322"/>
      <c r="C151" s="347" t="s">
        <v>814</v>
      </c>
      <c r="D151" s="300"/>
      <c r="E151" s="300"/>
      <c r="F151" s="348" t="s">
        <v>865</v>
      </c>
      <c r="G151" s="300"/>
      <c r="H151" s="347" t="s">
        <v>925</v>
      </c>
      <c r="I151" s="347" t="s">
        <v>867</v>
      </c>
      <c r="J151" s="347" t="s">
        <v>915</v>
      </c>
      <c r="K151" s="343"/>
    </row>
    <row r="152" spans="2:11" ht="15" customHeight="1">
      <c r="B152" s="322"/>
      <c r="C152" s="347" t="s">
        <v>870</v>
      </c>
      <c r="D152" s="300"/>
      <c r="E152" s="300"/>
      <c r="F152" s="348" t="s">
        <v>871</v>
      </c>
      <c r="G152" s="300"/>
      <c r="H152" s="347" t="s">
        <v>904</v>
      </c>
      <c r="I152" s="347" t="s">
        <v>867</v>
      </c>
      <c r="J152" s="347">
        <v>50</v>
      </c>
      <c r="K152" s="343"/>
    </row>
    <row r="153" spans="2:11" ht="15" customHeight="1">
      <c r="B153" s="322"/>
      <c r="C153" s="347" t="s">
        <v>873</v>
      </c>
      <c r="D153" s="300"/>
      <c r="E153" s="300"/>
      <c r="F153" s="348" t="s">
        <v>865</v>
      </c>
      <c r="G153" s="300"/>
      <c r="H153" s="347" t="s">
        <v>904</v>
      </c>
      <c r="I153" s="347" t="s">
        <v>875</v>
      </c>
      <c r="J153" s="347"/>
      <c r="K153" s="343"/>
    </row>
    <row r="154" spans="2:11" ht="15" customHeight="1">
      <c r="B154" s="322"/>
      <c r="C154" s="347" t="s">
        <v>884</v>
      </c>
      <c r="D154" s="300"/>
      <c r="E154" s="300"/>
      <c r="F154" s="348" t="s">
        <v>871</v>
      </c>
      <c r="G154" s="300"/>
      <c r="H154" s="347" t="s">
        <v>904</v>
      </c>
      <c r="I154" s="347" t="s">
        <v>867</v>
      </c>
      <c r="J154" s="347">
        <v>50</v>
      </c>
      <c r="K154" s="343"/>
    </row>
    <row r="155" spans="2:11" ht="15" customHeight="1">
      <c r="B155" s="322"/>
      <c r="C155" s="347" t="s">
        <v>892</v>
      </c>
      <c r="D155" s="300"/>
      <c r="E155" s="300"/>
      <c r="F155" s="348" t="s">
        <v>871</v>
      </c>
      <c r="G155" s="300"/>
      <c r="H155" s="347" t="s">
        <v>904</v>
      </c>
      <c r="I155" s="347" t="s">
        <v>867</v>
      </c>
      <c r="J155" s="347">
        <v>50</v>
      </c>
      <c r="K155" s="343"/>
    </row>
    <row r="156" spans="2:11" ht="15" customHeight="1">
      <c r="B156" s="322"/>
      <c r="C156" s="347" t="s">
        <v>890</v>
      </c>
      <c r="D156" s="300"/>
      <c r="E156" s="300"/>
      <c r="F156" s="348" t="s">
        <v>871</v>
      </c>
      <c r="G156" s="300"/>
      <c r="H156" s="347" t="s">
        <v>904</v>
      </c>
      <c r="I156" s="347" t="s">
        <v>867</v>
      </c>
      <c r="J156" s="347">
        <v>50</v>
      </c>
      <c r="K156" s="343"/>
    </row>
    <row r="157" spans="2:11" ht="15" customHeight="1">
      <c r="B157" s="322"/>
      <c r="C157" s="347" t="s">
        <v>95</v>
      </c>
      <c r="D157" s="300"/>
      <c r="E157" s="300"/>
      <c r="F157" s="348" t="s">
        <v>865</v>
      </c>
      <c r="G157" s="300"/>
      <c r="H157" s="347" t="s">
        <v>926</v>
      </c>
      <c r="I157" s="347" t="s">
        <v>867</v>
      </c>
      <c r="J157" s="347" t="s">
        <v>927</v>
      </c>
      <c r="K157" s="343"/>
    </row>
    <row r="158" spans="2:11" ht="15" customHeight="1">
      <c r="B158" s="322"/>
      <c r="C158" s="347" t="s">
        <v>928</v>
      </c>
      <c r="D158" s="300"/>
      <c r="E158" s="300"/>
      <c r="F158" s="348" t="s">
        <v>865</v>
      </c>
      <c r="G158" s="300"/>
      <c r="H158" s="347" t="s">
        <v>929</v>
      </c>
      <c r="I158" s="347" t="s">
        <v>899</v>
      </c>
      <c r="J158" s="347"/>
      <c r="K158" s="343"/>
    </row>
    <row r="159" spans="2:11" ht="15" customHeight="1">
      <c r="B159" s="349"/>
      <c r="C159" s="331"/>
      <c r="D159" s="331"/>
      <c r="E159" s="331"/>
      <c r="F159" s="331"/>
      <c r="G159" s="331"/>
      <c r="H159" s="331"/>
      <c r="I159" s="331"/>
      <c r="J159" s="331"/>
      <c r="K159" s="350"/>
    </row>
    <row r="160" spans="2:11" ht="18.75" customHeight="1">
      <c r="B160" s="296"/>
      <c r="C160" s="300"/>
      <c r="D160" s="300"/>
      <c r="E160" s="300"/>
      <c r="F160" s="321"/>
      <c r="G160" s="300"/>
      <c r="H160" s="300"/>
      <c r="I160" s="300"/>
      <c r="J160" s="300"/>
      <c r="K160" s="296"/>
    </row>
    <row r="161" spans="2:11" ht="18.75" customHeight="1">
      <c r="B161" s="307"/>
      <c r="C161" s="307"/>
      <c r="D161" s="307"/>
      <c r="E161" s="307"/>
      <c r="F161" s="307"/>
      <c r="G161" s="307"/>
      <c r="H161" s="307"/>
      <c r="I161" s="307"/>
      <c r="J161" s="307"/>
      <c r="K161" s="307"/>
    </row>
    <row r="162" spans="2:11" ht="7.5" customHeight="1">
      <c r="B162" s="286"/>
      <c r="C162" s="287"/>
      <c r="D162" s="287"/>
      <c r="E162" s="287"/>
      <c r="F162" s="287"/>
      <c r="G162" s="287"/>
      <c r="H162" s="287"/>
      <c r="I162" s="287"/>
      <c r="J162" s="287"/>
      <c r="K162" s="288"/>
    </row>
    <row r="163" spans="2:11" ht="45" customHeight="1">
      <c r="B163" s="289"/>
      <c r="C163" s="290" t="s">
        <v>930</v>
      </c>
      <c r="D163" s="290"/>
      <c r="E163" s="290"/>
      <c r="F163" s="290"/>
      <c r="G163" s="290"/>
      <c r="H163" s="290"/>
      <c r="I163" s="290"/>
      <c r="J163" s="290"/>
      <c r="K163" s="291"/>
    </row>
    <row r="164" spans="2:11" ht="17.25" customHeight="1">
      <c r="B164" s="289"/>
      <c r="C164" s="314" t="s">
        <v>859</v>
      </c>
      <c r="D164" s="314"/>
      <c r="E164" s="314"/>
      <c r="F164" s="314" t="s">
        <v>860</v>
      </c>
      <c r="G164" s="351"/>
      <c r="H164" s="352" t="s">
        <v>113</v>
      </c>
      <c r="I164" s="352" t="s">
        <v>58</v>
      </c>
      <c r="J164" s="314" t="s">
        <v>861</v>
      </c>
      <c r="K164" s="291"/>
    </row>
    <row r="165" spans="2:11" ht="17.25" customHeight="1">
      <c r="B165" s="292"/>
      <c r="C165" s="316" t="s">
        <v>862</v>
      </c>
      <c r="D165" s="316"/>
      <c r="E165" s="316"/>
      <c r="F165" s="317" t="s">
        <v>863</v>
      </c>
      <c r="G165" s="353"/>
      <c r="H165" s="354"/>
      <c r="I165" s="354"/>
      <c r="J165" s="316" t="s">
        <v>864</v>
      </c>
      <c r="K165" s="294"/>
    </row>
    <row r="166" spans="2:11" ht="5.25" customHeight="1">
      <c r="B166" s="322"/>
      <c r="C166" s="319"/>
      <c r="D166" s="319"/>
      <c r="E166" s="319"/>
      <c r="F166" s="319"/>
      <c r="G166" s="320"/>
      <c r="H166" s="319"/>
      <c r="I166" s="319"/>
      <c r="J166" s="319"/>
      <c r="K166" s="343"/>
    </row>
    <row r="167" spans="2:11" ht="15" customHeight="1">
      <c r="B167" s="322"/>
      <c r="C167" s="300" t="s">
        <v>868</v>
      </c>
      <c r="D167" s="300"/>
      <c r="E167" s="300"/>
      <c r="F167" s="321" t="s">
        <v>865</v>
      </c>
      <c r="G167" s="300"/>
      <c r="H167" s="300" t="s">
        <v>904</v>
      </c>
      <c r="I167" s="300" t="s">
        <v>867</v>
      </c>
      <c r="J167" s="300">
        <v>120</v>
      </c>
      <c r="K167" s="343"/>
    </row>
    <row r="168" spans="2:11" ht="15" customHeight="1">
      <c r="B168" s="322"/>
      <c r="C168" s="300" t="s">
        <v>913</v>
      </c>
      <c r="D168" s="300"/>
      <c r="E168" s="300"/>
      <c r="F168" s="321" t="s">
        <v>865</v>
      </c>
      <c r="G168" s="300"/>
      <c r="H168" s="300" t="s">
        <v>914</v>
      </c>
      <c r="I168" s="300" t="s">
        <v>867</v>
      </c>
      <c r="J168" s="300" t="s">
        <v>915</v>
      </c>
      <c r="K168" s="343"/>
    </row>
    <row r="169" spans="2:11" ht="15" customHeight="1">
      <c r="B169" s="322"/>
      <c r="C169" s="300" t="s">
        <v>814</v>
      </c>
      <c r="D169" s="300"/>
      <c r="E169" s="300"/>
      <c r="F169" s="321" t="s">
        <v>865</v>
      </c>
      <c r="G169" s="300"/>
      <c r="H169" s="300" t="s">
        <v>931</v>
      </c>
      <c r="I169" s="300" t="s">
        <v>867</v>
      </c>
      <c r="J169" s="300" t="s">
        <v>915</v>
      </c>
      <c r="K169" s="343"/>
    </row>
    <row r="170" spans="2:11" ht="15" customHeight="1">
      <c r="B170" s="322"/>
      <c r="C170" s="300" t="s">
        <v>870</v>
      </c>
      <c r="D170" s="300"/>
      <c r="E170" s="300"/>
      <c r="F170" s="321" t="s">
        <v>871</v>
      </c>
      <c r="G170" s="300"/>
      <c r="H170" s="300" t="s">
        <v>931</v>
      </c>
      <c r="I170" s="300" t="s">
        <v>867</v>
      </c>
      <c r="J170" s="300">
        <v>50</v>
      </c>
      <c r="K170" s="343"/>
    </row>
    <row r="171" spans="2:11" ht="15" customHeight="1">
      <c r="B171" s="322"/>
      <c r="C171" s="300" t="s">
        <v>873</v>
      </c>
      <c r="D171" s="300"/>
      <c r="E171" s="300"/>
      <c r="F171" s="321" t="s">
        <v>865</v>
      </c>
      <c r="G171" s="300"/>
      <c r="H171" s="300" t="s">
        <v>931</v>
      </c>
      <c r="I171" s="300" t="s">
        <v>875</v>
      </c>
      <c r="J171" s="300"/>
      <c r="K171" s="343"/>
    </row>
    <row r="172" spans="2:11" ht="15" customHeight="1">
      <c r="B172" s="322"/>
      <c r="C172" s="300" t="s">
        <v>884</v>
      </c>
      <c r="D172" s="300"/>
      <c r="E172" s="300"/>
      <c r="F172" s="321" t="s">
        <v>871</v>
      </c>
      <c r="G172" s="300"/>
      <c r="H172" s="300" t="s">
        <v>931</v>
      </c>
      <c r="I172" s="300" t="s">
        <v>867</v>
      </c>
      <c r="J172" s="300">
        <v>50</v>
      </c>
      <c r="K172" s="343"/>
    </row>
    <row r="173" spans="2:11" ht="15" customHeight="1">
      <c r="B173" s="322"/>
      <c r="C173" s="300" t="s">
        <v>892</v>
      </c>
      <c r="D173" s="300"/>
      <c r="E173" s="300"/>
      <c r="F173" s="321" t="s">
        <v>871</v>
      </c>
      <c r="G173" s="300"/>
      <c r="H173" s="300" t="s">
        <v>931</v>
      </c>
      <c r="I173" s="300" t="s">
        <v>867</v>
      </c>
      <c r="J173" s="300">
        <v>50</v>
      </c>
      <c r="K173" s="343"/>
    </row>
    <row r="174" spans="2:11" ht="15" customHeight="1">
      <c r="B174" s="322"/>
      <c r="C174" s="300" t="s">
        <v>890</v>
      </c>
      <c r="D174" s="300"/>
      <c r="E174" s="300"/>
      <c r="F174" s="321" t="s">
        <v>871</v>
      </c>
      <c r="G174" s="300"/>
      <c r="H174" s="300" t="s">
        <v>931</v>
      </c>
      <c r="I174" s="300" t="s">
        <v>867</v>
      </c>
      <c r="J174" s="300">
        <v>50</v>
      </c>
      <c r="K174" s="343"/>
    </row>
    <row r="175" spans="2:11" ht="15" customHeight="1">
      <c r="B175" s="322"/>
      <c r="C175" s="300" t="s">
        <v>112</v>
      </c>
      <c r="D175" s="300"/>
      <c r="E175" s="300"/>
      <c r="F175" s="321" t="s">
        <v>865</v>
      </c>
      <c r="G175" s="300"/>
      <c r="H175" s="300" t="s">
        <v>932</v>
      </c>
      <c r="I175" s="300" t="s">
        <v>933</v>
      </c>
      <c r="J175" s="300"/>
      <c r="K175" s="343"/>
    </row>
    <row r="176" spans="2:11" ht="15" customHeight="1">
      <c r="B176" s="322"/>
      <c r="C176" s="300" t="s">
        <v>58</v>
      </c>
      <c r="D176" s="300"/>
      <c r="E176" s="300"/>
      <c r="F176" s="321" t="s">
        <v>865</v>
      </c>
      <c r="G176" s="300"/>
      <c r="H176" s="300" t="s">
        <v>934</v>
      </c>
      <c r="I176" s="300" t="s">
        <v>935</v>
      </c>
      <c r="J176" s="300">
        <v>1</v>
      </c>
      <c r="K176" s="343"/>
    </row>
    <row r="177" spans="2:11" ht="15" customHeight="1">
      <c r="B177" s="322"/>
      <c r="C177" s="300" t="s">
        <v>54</v>
      </c>
      <c r="D177" s="300"/>
      <c r="E177" s="300"/>
      <c r="F177" s="321" t="s">
        <v>865</v>
      </c>
      <c r="G177" s="300"/>
      <c r="H177" s="300" t="s">
        <v>936</v>
      </c>
      <c r="I177" s="300" t="s">
        <v>867</v>
      </c>
      <c r="J177" s="300">
        <v>20</v>
      </c>
      <c r="K177" s="343"/>
    </row>
    <row r="178" spans="2:11" ht="15" customHeight="1">
      <c r="B178" s="322"/>
      <c r="C178" s="300" t="s">
        <v>113</v>
      </c>
      <c r="D178" s="300"/>
      <c r="E178" s="300"/>
      <c r="F178" s="321" t="s">
        <v>865</v>
      </c>
      <c r="G178" s="300"/>
      <c r="H178" s="300" t="s">
        <v>937</v>
      </c>
      <c r="I178" s="300" t="s">
        <v>867</v>
      </c>
      <c r="J178" s="300">
        <v>255</v>
      </c>
      <c r="K178" s="343"/>
    </row>
    <row r="179" spans="2:11" ht="15" customHeight="1">
      <c r="B179" s="322"/>
      <c r="C179" s="300" t="s">
        <v>114</v>
      </c>
      <c r="D179" s="300"/>
      <c r="E179" s="300"/>
      <c r="F179" s="321" t="s">
        <v>865</v>
      </c>
      <c r="G179" s="300"/>
      <c r="H179" s="300" t="s">
        <v>830</v>
      </c>
      <c r="I179" s="300" t="s">
        <v>867</v>
      </c>
      <c r="J179" s="300">
        <v>10</v>
      </c>
      <c r="K179" s="343"/>
    </row>
    <row r="180" spans="2:11" ht="15" customHeight="1">
      <c r="B180" s="322"/>
      <c r="C180" s="300" t="s">
        <v>115</v>
      </c>
      <c r="D180" s="300"/>
      <c r="E180" s="300"/>
      <c r="F180" s="321" t="s">
        <v>865</v>
      </c>
      <c r="G180" s="300"/>
      <c r="H180" s="300" t="s">
        <v>938</v>
      </c>
      <c r="I180" s="300" t="s">
        <v>899</v>
      </c>
      <c r="J180" s="300"/>
      <c r="K180" s="343"/>
    </row>
    <row r="181" spans="2:11" ht="15" customHeight="1">
      <c r="B181" s="322"/>
      <c r="C181" s="300" t="s">
        <v>939</v>
      </c>
      <c r="D181" s="300"/>
      <c r="E181" s="300"/>
      <c r="F181" s="321" t="s">
        <v>865</v>
      </c>
      <c r="G181" s="300"/>
      <c r="H181" s="300" t="s">
        <v>940</v>
      </c>
      <c r="I181" s="300" t="s">
        <v>899</v>
      </c>
      <c r="J181" s="300"/>
      <c r="K181" s="343"/>
    </row>
    <row r="182" spans="2:11" ht="15" customHeight="1">
      <c r="B182" s="322"/>
      <c r="C182" s="300" t="s">
        <v>928</v>
      </c>
      <c r="D182" s="300"/>
      <c r="E182" s="300"/>
      <c r="F182" s="321" t="s">
        <v>865</v>
      </c>
      <c r="G182" s="300"/>
      <c r="H182" s="300" t="s">
        <v>941</v>
      </c>
      <c r="I182" s="300" t="s">
        <v>899</v>
      </c>
      <c r="J182" s="300"/>
      <c r="K182" s="343"/>
    </row>
    <row r="183" spans="2:11" ht="15" customHeight="1">
      <c r="B183" s="322"/>
      <c r="C183" s="300" t="s">
        <v>117</v>
      </c>
      <c r="D183" s="300"/>
      <c r="E183" s="300"/>
      <c r="F183" s="321" t="s">
        <v>871</v>
      </c>
      <c r="G183" s="300"/>
      <c r="H183" s="300" t="s">
        <v>942</v>
      </c>
      <c r="I183" s="300" t="s">
        <v>867</v>
      </c>
      <c r="J183" s="300">
        <v>50</v>
      </c>
      <c r="K183" s="343"/>
    </row>
    <row r="184" spans="2:11" ht="15" customHeight="1">
      <c r="B184" s="322"/>
      <c r="C184" s="300" t="s">
        <v>943</v>
      </c>
      <c r="D184" s="300"/>
      <c r="E184" s="300"/>
      <c r="F184" s="321" t="s">
        <v>871</v>
      </c>
      <c r="G184" s="300"/>
      <c r="H184" s="300" t="s">
        <v>944</v>
      </c>
      <c r="I184" s="300" t="s">
        <v>945</v>
      </c>
      <c r="J184" s="300"/>
      <c r="K184" s="343"/>
    </row>
    <row r="185" spans="2:11" ht="15" customHeight="1">
      <c r="B185" s="322"/>
      <c r="C185" s="300" t="s">
        <v>946</v>
      </c>
      <c r="D185" s="300"/>
      <c r="E185" s="300"/>
      <c r="F185" s="321" t="s">
        <v>871</v>
      </c>
      <c r="G185" s="300"/>
      <c r="H185" s="300" t="s">
        <v>947</v>
      </c>
      <c r="I185" s="300" t="s">
        <v>945</v>
      </c>
      <c r="J185" s="300"/>
      <c r="K185" s="343"/>
    </row>
    <row r="186" spans="2:11" ht="15" customHeight="1">
      <c r="B186" s="322"/>
      <c r="C186" s="300" t="s">
        <v>948</v>
      </c>
      <c r="D186" s="300"/>
      <c r="E186" s="300"/>
      <c r="F186" s="321" t="s">
        <v>871</v>
      </c>
      <c r="G186" s="300"/>
      <c r="H186" s="300" t="s">
        <v>949</v>
      </c>
      <c r="I186" s="300" t="s">
        <v>945</v>
      </c>
      <c r="J186" s="300"/>
      <c r="K186" s="343"/>
    </row>
    <row r="187" spans="2:11" ht="15" customHeight="1">
      <c r="B187" s="322"/>
      <c r="C187" s="355" t="s">
        <v>950</v>
      </c>
      <c r="D187" s="300"/>
      <c r="E187" s="300"/>
      <c r="F187" s="321" t="s">
        <v>871</v>
      </c>
      <c r="G187" s="300"/>
      <c r="H187" s="300" t="s">
        <v>951</v>
      </c>
      <c r="I187" s="300" t="s">
        <v>952</v>
      </c>
      <c r="J187" s="356" t="s">
        <v>953</v>
      </c>
      <c r="K187" s="343"/>
    </row>
    <row r="188" spans="2:11" ht="15" customHeight="1">
      <c r="B188" s="322"/>
      <c r="C188" s="306" t="s">
        <v>43</v>
      </c>
      <c r="D188" s="300"/>
      <c r="E188" s="300"/>
      <c r="F188" s="321" t="s">
        <v>865</v>
      </c>
      <c r="G188" s="300"/>
      <c r="H188" s="296" t="s">
        <v>954</v>
      </c>
      <c r="I188" s="300" t="s">
        <v>955</v>
      </c>
      <c r="J188" s="300"/>
      <c r="K188" s="343"/>
    </row>
    <row r="189" spans="2:11" ht="15" customHeight="1">
      <c r="B189" s="322"/>
      <c r="C189" s="306" t="s">
        <v>956</v>
      </c>
      <c r="D189" s="300"/>
      <c r="E189" s="300"/>
      <c r="F189" s="321" t="s">
        <v>865</v>
      </c>
      <c r="G189" s="300"/>
      <c r="H189" s="300" t="s">
        <v>957</v>
      </c>
      <c r="I189" s="300" t="s">
        <v>899</v>
      </c>
      <c r="J189" s="300"/>
      <c r="K189" s="343"/>
    </row>
    <row r="190" spans="2:11" ht="15" customHeight="1">
      <c r="B190" s="322"/>
      <c r="C190" s="306" t="s">
        <v>958</v>
      </c>
      <c r="D190" s="300"/>
      <c r="E190" s="300"/>
      <c r="F190" s="321" t="s">
        <v>865</v>
      </c>
      <c r="G190" s="300"/>
      <c r="H190" s="300" t="s">
        <v>959</v>
      </c>
      <c r="I190" s="300" t="s">
        <v>899</v>
      </c>
      <c r="J190" s="300"/>
      <c r="K190" s="343"/>
    </row>
    <row r="191" spans="2:11" ht="15" customHeight="1">
      <c r="B191" s="322"/>
      <c r="C191" s="306" t="s">
        <v>960</v>
      </c>
      <c r="D191" s="300"/>
      <c r="E191" s="300"/>
      <c r="F191" s="321" t="s">
        <v>871</v>
      </c>
      <c r="G191" s="300"/>
      <c r="H191" s="300" t="s">
        <v>961</v>
      </c>
      <c r="I191" s="300" t="s">
        <v>899</v>
      </c>
      <c r="J191" s="300"/>
      <c r="K191" s="343"/>
    </row>
    <row r="192" spans="2:11" ht="15" customHeight="1">
      <c r="B192" s="349"/>
      <c r="C192" s="357"/>
      <c r="D192" s="331"/>
      <c r="E192" s="331"/>
      <c r="F192" s="331"/>
      <c r="G192" s="331"/>
      <c r="H192" s="331"/>
      <c r="I192" s="331"/>
      <c r="J192" s="331"/>
      <c r="K192" s="350"/>
    </row>
    <row r="193" spans="2:11" ht="18.75" customHeight="1">
      <c r="B193" s="296"/>
      <c r="C193" s="300"/>
      <c r="D193" s="300"/>
      <c r="E193" s="300"/>
      <c r="F193" s="321"/>
      <c r="G193" s="300"/>
      <c r="H193" s="300"/>
      <c r="I193" s="300"/>
      <c r="J193" s="300"/>
      <c r="K193" s="296"/>
    </row>
    <row r="194" spans="2:11" ht="18.75" customHeight="1">
      <c r="B194" s="296"/>
      <c r="C194" s="300"/>
      <c r="D194" s="300"/>
      <c r="E194" s="300"/>
      <c r="F194" s="321"/>
      <c r="G194" s="300"/>
      <c r="H194" s="300"/>
      <c r="I194" s="300"/>
      <c r="J194" s="300"/>
      <c r="K194" s="296"/>
    </row>
    <row r="195" spans="2:11" ht="18.75" customHeight="1">
      <c r="B195" s="307"/>
      <c r="C195" s="307"/>
      <c r="D195" s="307"/>
      <c r="E195" s="307"/>
      <c r="F195" s="307"/>
      <c r="G195" s="307"/>
      <c r="H195" s="307"/>
      <c r="I195" s="307"/>
      <c r="J195" s="307"/>
      <c r="K195" s="307"/>
    </row>
    <row r="196" spans="2:11" ht="13.5">
      <c r="B196" s="286"/>
      <c r="C196" s="287"/>
      <c r="D196" s="287"/>
      <c r="E196" s="287"/>
      <c r="F196" s="287"/>
      <c r="G196" s="287"/>
      <c r="H196" s="287"/>
      <c r="I196" s="287"/>
      <c r="J196" s="287"/>
      <c r="K196" s="288"/>
    </row>
    <row r="197" spans="2:11" ht="21">
      <c r="B197" s="289"/>
      <c r="C197" s="290" t="s">
        <v>962</v>
      </c>
      <c r="D197" s="290"/>
      <c r="E197" s="290"/>
      <c r="F197" s="290"/>
      <c r="G197" s="290"/>
      <c r="H197" s="290"/>
      <c r="I197" s="290"/>
      <c r="J197" s="290"/>
      <c r="K197" s="291"/>
    </row>
    <row r="198" spans="2:11" ht="25.5" customHeight="1">
      <c r="B198" s="289"/>
      <c r="C198" s="358" t="s">
        <v>963</v>
      </c>
      <c r="D198" s="358"/>
      <c r="E198" s="358"/>
      <c r="F198" s="358" t="s">
        <v>964</v>
      </c>
      <c r="G198" s="359"/>
      <c r="H198" s="358" t="s">
        <v>965</v>
      </c>
      <c r="I198" s="358"/>
      <c r="J198" s="358"/>
      <c r="K198" s="291"/>
    </row>
    <row r="199" spans="2:11" ht="5.25" customHeight="1">
      <c r="B199" s="322"/>
      <c r="C199" s="319"/>
      <c r="D199" s="319"/>
      <c r="E199" s="319"/>
      <c r="F199" s="319"/>
      <c r="G199" s="300"/>
      <c r="H199" s="319"/>
      <c r="I199" s="319"/>
      <c r="J199" s="319"/>
      <c r="K199" s="343"/>
    </row>
    <row r="200" spans="2:11" ht="15" customHeight="1">
      <c r="B200" s="322"/>
      <c r="C200" s="300" t="s">
        <v>955</v>
      </c>
      <c r="D200" s="300"/>
      <c r="E200" s="300"/>
      <c r="F200" s="321" t="s">
        <v>44</v>
      </c>
      <c r="G200" s="300"/>
      <c r="H200" s="300" t="s">
        <v>966</v>
      </c>
      <c r="I200" s="300"/>
      <c r="J200" s="300"/>
      <c r="K200" s="343"/>
    </row>
    <row r="201" spans="2:11" ht="15" customHeight="1">
      <c r="B201" s="322"/>
      <c r="C201" s="328"/>
      <c r="D201" s="300"/>
      <c r="E201" s="300"/>
      <c r="F201" s="321" t="s">
        <v>45</v>
      </c>
      <c r="G201" s="300"/>
      <c r="H201" s="300" t="s">
        <v>967</v>
      </c>
      <c r="I201" s="300"/>
      <c r="J201" s="300"/>
      <c r="K201" s="343"/>
    </row>
    <row r="202" spans="2:11" ht="15" customHeight="1">
      <c r="B202" s="322"/>
      <c r="C202" s="328"/>
      <c r="D202" s="300"/>
      <c r="E202" s="300"/>
      <c r="F202" s="321" t="s">
        <v>48</v>
      </c>
      <c r="G202" s="300"/>
      <c r="H202" s="300" t="s">
        <v>968</v>
      </c>
      <c r="I202" s="300"/>
      <c r="J202" s="300"/>
      <c r="K202" s="343"/>
    </row>
    <row r="203" spans="2:11" ht="15" customHeight="1">
      <c r="B203" s="322"/>
      <c r="C203" s="300"/>
      <c r="D203" s="300"/>
      <c r="E203" s="300"/>
      <c r="F203" s="321" t="s">
        <v>46</v>
      </c>
      <c r="G203" s="300"/>
      <c r="H203" s="300" t="s">
        <v>969</v>
      </c>
      <c r="I203" s="300"/>
      <c r="J203" s="300"/>
      <c r="K203" s="343"/>
    </row>
    <row r="204" spans="2:11" ht="15" customHeight="1">
      <c r="B204" s="322"/>
      <c r="C204" s="300"/>
      <c r="D204" s="300"/>
      <c r="E204" s="300"/>
      <c r="F204" s="321" t="s">
        <v>47</v>
      </c>
      <c r="G204" s="300"/>
      <c r="H204" s="300" t="s">
        <v>970</v>
      </c>
      <c r="I204" s="300"/>
      <c r="J204" s="300"/>
      <c r="K204" s="343"/>
    </row>
    <row r="205" spans="2:11" ht="15" customHeight="1">
      <c r="B205" s="322"/>
      <c r="C205" s="300"/>
      <c r="D205" s="300"/>
      <c r="E205" s="300"/>
      <c r="F205" s="321"/>
      <c r="G205" s="300"/>
      <c r="H205" s="300"/>
      <c r="I205" s="300"/>
      <c r="J205" s="300"/>
      <c r="K205" s="343"/>
    </row>
    <row r="206" spans="2:11" ht="15" customHeight="1">
      <c r="B206" s="322"/>
      <c r="C206" s="300" t="s">
        <v>911</v>
      </c>
      <c r="D206" s="300"/>
      <c r="E206" s="300"/>
      <c r="F206" s="321" t="s">
        <v>806</v>
      </c>
      <c r="G206" s="300"/>
      <c r="H206" s="300" t="s">
        <v>971</v>
      </c>
      <c r="I206" s="300"/>
      <c r="J206" s="300"/>
      <c r="K206" s="343"/>
    </row>
    <row r="207" spans="2:11" ht="15" customHeight="1">
      <c r="B207" s="322"/>
      <c r="C207" s="328"/>
      <c r="D207" s="300"/>
      <c r="E207" s="300"/>
      <c r="F207" s="321" t="s">
        <v>809</v>
      </c>
      <c r="G207" s="300"/>
      <c r="H207" s="300" t="s">
        <v>810</v>
      </c>
      <c r="I207" s="300"/>
      <c r="J207" s="300"/>
      <c r="K207" s="343"/>
    </row>
    <row r="208" spans="2:11" ht="15" customHeight="1">
      <c r="B208" s="322"/>
      <c r="C208" s="300"/>
      <c r="D208" s="300"/>
      <c r="E208" s="300"/>
      <c r="F208" s="321" t="s">
        <v>80</v>
      </c>
      <c r="G208" s="300"/>
      <c r="H208" s="300" t="s">
        <v>972</v>
      </c>
      <c r="I208" s="300"/>
      <c r="J208" s="300"/>
      <c r="K208" s="343"/>
    </row>
    <row r="209" spans="2:11" ht="15" customHeight="1">
      <c r="B209" s="360"/>
      <c r="C209" s="328"/>
      <c r="D209" s="328"/>
      <c r="E209" s="328"/>
      <c r="F209" s="321" t="s">
        <v>83</v>
      </c>
      <c r="G209" s="306"/>
      <c r="H209" s="347" t="s">
        <v>811</v>
      </c>
      <c r="I209" s="347"/>
      <c r="J209" s="347"/>
      <c r="K209" s="361"/>
    </row>
    <row r="210" spans="2:11" ht="15" customHeight="1">
      <c r="B210" s="360"/>
      <c r="C210" s="328"/>
      <c r="D210" s="328"/>
      <c r="E210" s="328"/>
      <c r="F210" s="321" t="s">
        <v>812</v>
      </c>
      <c r="G210" s="306"/>
      <c r="H210" s="347" t="s">
        <v>973</v>
      </c>
      <c r="I210" s="347"/>
      <c r="J210" s="347"/>
      <c r="K210" s="361"/>
    </row>
    <row r="211" spans="2:11" ht="15" customHeight="1">
      <c r="B211" s="360"/>
      <c r="C211" s="328"/>
      <c r="D211" s="328"/>
      <c r="E211" s="328"/>
      <c r="F211" s="362"/>
      <c r="G211" s="306"/>
      <c r="H211" s="363"/>
      <c r="I211" s="363"/>
      <c r="J211" s="363"/>
      <c r="K211" s="361"/>
    </row>
    <row r="212" spans="2:11" ht="15" customHeight="1">
      <c r="B212" s="360"/>
      <c r="C212" s="300" t="s">
        <v>935</v>
      </c>
      <c r="D212" s="328"/>
      <c r="E212" s="328"/>
      <c r="F212" s="321">
        <v>1</v>
      </c>
      <c r="G212" s="306"/>
      <c r="H212" s="347" t="s">
        <v>974</v>
      </c>
      <c r="I212" s="347"/>
      <c r="J212" s="347"/>
      <c r="K212" s="361"/>
    </row>
    <row r="213" spans="2:11" ht="15" customHeight="1">
      <c r="B213" s="360"/>
      <c r="C213" s="328"/>
      <c r="D213" s="328"/>
      <c r="E213" s="328"/>
      <c r="F213" s="321">
        <v>2</v>
      </c>
      <c r="G213" s="306"/>
      <c r="H213" s="347" t="s">
        <v>975</v>
      </c>
      <c r="I213" s="347"/>
      <c r="J213" s="347"/>
      <c r="K213" s="361"/>
    </row>
    <row r="214" spans="2:11" ht="15" customHeight="1">
      <c r="B214" s="360"/>
      <c r="C214" s="328"/>
      <c r="D214" s="328"/>
      <c r="E214" s="328"/>
      <c r="F214" s="321">
        <v>3</v>
      </c>
      <c r="G214" s="306"/>
      <c r="H214" s="347" t="s">
        <v>976</v>
      </c>
      <c r="I214" s="347"/>
      <c r="J214" s="347"/>
      <c r="K214" s="361"/>
    </row>
    <row r="215" spans="2:11" ht="15" customHeight="1">
      <c r="B215" s="360"/>
      <c r="C215" s="328"/>
      <c r="D215" s="328"/>
      <c r="E215" s="328"/>
      <c r="F215" s="321">
        <v>4</v>
      </c>
      <c r="G215" s="306"/>
      <c r="H215" s="347" t="s">
        <v>977</v>
      </c>
      <c r="I215" s="347"/>
      <c r="J215" s="347"/>
      <c r="K215" s="361"/>
    </row>
    <row r="216" spans="2:11" ht="12.75" customHeight="1">
      <c r="B216" s="364"/>
      <c r="C216" s="365"/>
      <c r="D216" s="365"/>
      <c r="E216" s="365"/>
      <c r="F216" s="365"/>
      <c r="G216" s="365"/>
      <c r="H216" s="365"/>
      <c r="I216" s="365"/>
      <c r="J216" s="365"/>
      <c r="K216" s="366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Richtrová</dc:creator>
  <cp:keywords/>
  <dc:description/>
  <cp:lastModifiedBy>Richtrová</cp:lastModifiedBy>
  <dcterms:created xsi:type="dcterms:W3CDTF">2018-06-06T09:49:27Z</dcterms:created>
  <dcterms:modified xsi:type="dcterms:W3CDTF">2018-06-06T09:49:33Z</dcterms:modified>
  <cp:category/>
  <cp:version/>
  <cp:contentType/>
  <cp:contentStatus/>
</cp:coreProperties>
</file>