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C1 - SO 101 - Komunikace ..." sheetId="2" r:id="rId2"/>
    <sheet name="VON -KSUS P.K. - vedlejší..." sheetId="3" r:id="rId3"/>
    <sheet name="Pokyny pro vyplnění" sheetId="4" r:id="rId4"/>
  </sheets>
  <definedNames>
    <definedName name="_xlnm._FilterDatabase" localSheetId="1" hidden="1">'C1 - SO 101 - Komunikace ...'!$C$82:$K$82</definedName>
    <definedName name="_xlnm._FilterDatabase" localSheetId="2" hidden="1">'VON -KSUS P.K. - vedlejší...'!$C$76:$K$76</definedName>
    <definedName name="_xlnm.Print_Titles" localSheetId="1">'C1 - SO 101 - Komunikace ...'!$82:$82</definedName>
    <definedName name="_xlnm.Print_Titles" localSheetId="0">'Rekapitulace stavby'!$49:$49</definedName>
    <definedName name="_xlnm.Print_Titles" localSheetId="2">'VON -KSUS P.K. - vedlejší...'!$76:$76</definedName>
    <definedName name="_xlnm.Print_Area" localSheetId="1">'C1 - SO 101 - Komunikace ...'!$C$4:$J$36,'C1 - SO 101 - Komunikace ...'!$C$42:$J$64,'C1 - SO 101 - Komunikace ...'!$C$70:$K$403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2">'VON -KSUS P.K. - vedlejší...'!$C$4:$J$36,'VON -KSUS P.K. - vedlejší...'!$C$42:$J$58,'VON -KSUS P.K. - vedlejší...'!$C$64:$K$113</definedName>
  </definedNames>
  <calcPr fullCalcOnLoad="1"/>
</workbook>
</file>

<file path=xl/sharedStrings.xml><?xml version="1.0" encoding="utf-8"?>
<sst xmlns="http://schemas.openxmlformats.org/spreadsheetml/2006/main" count="3799" uniqueCount="827">
  <si>
    <t>Export VZ</t>
  </si>
  <si>
    <t>List obsahuje:</t>
  </si>
  <si>
    <t>3.0</t>
  </si>
  <si>
    <t>ZAMOK</t>
  </si>
  <si>
    <t>False</t>
  </si>
  <si>
    <t>{8C95799E-5EC2-47A7-A654-03E124155D0A}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</si>
  <si>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</si>
  <si>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</si>
  <si>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</si>
  <si>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</si>
  <si>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</si>
  <si>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</si>
  <si>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</si>
  <si>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</si>
  <si>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208_b_SUS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</si>
  <si>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</si>
  <si>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</t>
  </si>
  <si>
    <t>Stavba:</t>
  </si>
  <si>
    <t>Poběžovice, rekonstrukce Masarykovy ul. a Slovanské ul. - SLOVANSKÁ UL.</t>
  </si>
  <si>
    <t>KSO:</t>
  </si>
  <si>
    <t>827 11 11</t>
  </si>
  <si>
    <t>CC-CZ:</t>
  </si>
  <si>
    <t>22221</t>
  </si>
  <si>
    <t>Místo:</t>
  </si>
  <si>
    <t>Poběžovice</t>
  </si>
  <si>
    <t>Datum:</t>
  </si>
  <si>
    <t>04.11.2016</t>
  </si>
  <si>
    <t>Zadavatel:</t>
  </si>
  <si>
    <t>IČ:</t>
  </si>
  <si>
    <t>Město Poběžovice</t>
  </si>
  <si>
    <t>DIČ:</t>
  </si>
  <si>
    <t>Uchazeč:</t>
  </si>
  <si>
    <t>Vyplň údaj</t>
  </si>
  <si>
    <t>Projektant:</t>
  </si>
  <si>
    <t>SUDOP Project Plzeň a.s.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</si>
  <si>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</si>
  <si>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</si>
  <si>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</si>
  <si>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</si>
  <si>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</si>
  <si>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</si>
  <si>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</si>
  <si>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</si>
  <si>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</si>
  <si>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</si>
  <si>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</si>
  <si>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</si>
  <si>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</si>
  <si>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</si>
  <si>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</si>
  <si>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</si>
  <si>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</si>
  <si>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</si>
  <si>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</si>
  <si>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</si>
  <si>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</si>
  <si>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</si>
  <si>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</si>
  <si>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</si>
  <si>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</si>
  <si>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</si>
  <si>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</si>
  <si>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</si>
  <si>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</si>
  <si>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</si>
  <si>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</si>
  <si>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</si>
  <si>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</si>
  <si>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</si>
  <si>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</si>
  <si>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</si>
  <si>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</si>
  <si>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</si>
  <si>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</si>
  <si>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C1</t>
  </si>
  <si>
    <t>SO 101 - Komunikace - Slovanské ulice (investor KSÚS PK)</t>
  </si>
  <si>
    <t>ING</t>
  </si>
  <si>
    <t>1</t>
  </si>
  <si>
    <t>{2FCA3746-7C5B-4360-BD88-F98EFE547623}</t>
  </si>
  <si>
    <t>822 23</t>
  </si>
  <si>
    <t>2</t>
  </si>
  <si>
    <t>VON -KSUS P.K.</t>
  </si>
  <si>
    <t>vedlejší a ostatní náklady</t>
  </si>
  <si>
    <t>VON</t>
  </si>
  <si>
    <t>{63972C96-4C36-4FF9-8461-3FA31F7CFA06}</t>
  </si>
  <si>
    <t>Zpět na list:</t>
  </si>
  <si>
    <t>KRYCÍ LIST SOUPISU</t>
  </si>
  <si>
    <t>Objekt:</t>
  </si>
  <si>
    <t>C1 - SO 101 - Komunikace - Slovanské ulice (investor KSÚS PK)</t>
  </si>
  <si>
    <t>J.Miška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</si>
  <si>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</si>
  <si>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</si>
  <si>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</si>
  <si>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</si>
  <si>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</si>
  <si>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</si>
  <si>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</si>
  <si>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</si>
  <si>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</si>
  <si>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</si>
  <si>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práce+přesun hmot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</si>
  <si>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</si>
  <si>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</si>
  <si>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</si>
  <si>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</si>
  <si>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</si>
  <si>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</si>
  <si>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</si>
  <si>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</si>
  <si>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</si>
  <si>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</si>
  <si>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</si>
  <si>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</si>
  <si>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</si>
  <si>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</si>
  <si>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</si>
  <si>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</si>
  <si>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</si>
  <si>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</si>
  <si>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</si>
  <si>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</si>
  <si>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</si>
  <si>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</si>
  <si>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podkladu pl přes 50 do 200 m2 živičných tl 50 mm</t>
  </si>
  <si>
    <t>m2</t>
  </si>
  <si>
    <t>CS ÚRS 2016 01</t>
  </si>
  <si>
    <t>4</t>
  </si>
  <si>
    <t>-1021810302</t>
  </si>
  <si>
    <t>PP</t>
  </si>
  <si>
    <t>Odstranění podkladů nebo krytů s přemístěním hmot na skládku na vzdálenost do 20 m nebo s naložením na dopravní prostředek v ploše jednotlivě přes 50 m2 do 200 m2 živičných, o tl. vrstvy do 50 mm</t>
  </si>
  <si>
    <t>VV</t>
  </si>
  <si>
    <t xml:space="preserve">4+4+5+8+3+3+23+2+5 "tl30mm po odfr." </t>
  </si>
  <si>
    <t>Součet</t>
  </si>
  <si>
    <t>113154323</t>
  </si>
  <si>
    <t>Frézování živičného krytu tl 50 mm pruh š 1 m pl do 10000 m2 bez překážek v trase</t>
  </si>
  <si>
    <t>-2061041689</t>
  </si>
  <si>
    <t>Frézování živičného podkladu nebo krytu s naložením na dopravní prostředek plochy přes 1 000 do 10 000 m2 bez překážek v trase pruhu šířky do 1 m, tloušťky vrstvy 50 mm</t>
  </si>
  <si>
    <t>440+767</t>
  </si>
  <si>
    <t>3</t>
  </si>
  <si>
    <t>122202202</t>
  </si>
  <si>
    <t>Odkopávky a prokopávky nezapažené pro silnice objemu do 1000 m3 v hornině tř. 3</t>
  </si>
  <si>
    <t>m3</t>
  </si>
  <si>
    <t>-2117134767</t>
  </si>
  <si>
    <t>Odkopávky a prokopávky nezapažené pro silnice s přemístěním výkopku v příčných profilech na vzdálenost do 15 m nebo s naložením na dopravní prostředek v hornině tř. 3 přes 100 do 1 000 m3</t>
  </si>
  <si>
    <t>(10+25)*0.4</t>
  </si>
  <si>
    <t>(3.8+31+4.8+8+3+13+23+5.4+1.7)*0.4   " odkop.pro sanace "</t>
  </si>
  <si>
    <t>122302202</t>
  </si>
  <si>
    <t>Odkopávky a prokopávky nezapažené pro silnice objemu do 1000 m3 v hornině tř. 4</t>
  </si>
  <si>
    <t>-1439955526</t>
  </si>
  <si>
    <t>Odkopávky a prokopávky nezapažené pro silnice s přemístěním výkopku v příčných profilech na vzdálenost do 15 m nebo s naložením na dopravní prostředek v hornině tř. 4 přes 100 do 1 000 m3</t>
  </si>
  <si>
    <t xml:space="preserve">85.27 " odkop.v ryze" </t>
  </si>
  <si>
    <t xml:space="preserve">87*0.4 "odkop.pro sanace" </t>
  </si>
  <si>
    <t>5</t>
  </si>
  <si>
    <t>12221250R</t>
  </si>
  <si>
    <t>Odkopávky a prokopávky nezapažené ručně do 10 m3  hornině tř. 3 vč příplatku za ztížení vykopávky v blízkosti podzemního vedení -IS</t>
  </si>
  <si>
    <t>-2074018331</t>
  </si>
  <si>
    <t>Odkopávky a prokopávky nezapažené ručně do 10 m3  hornině tř. 3 vc. příplatku za ztížení vykopávky v blízkosti podzemního vedení -IS</t>
  </si>
  <si>
    <t>6</t>
  </si>
  <si>
    <t>132201202</t>
  </si>
  <si>
    <t>Hloubení rýh š do 2000 mm v hornině tř. 3 objemu do 1000 m3</t>
  </si>
  <si>
    <t>1434242336</t>
  </si>
  <si>
    <t>Hloubení zapažených i nezapažených rýh šířky přes 600 do 2 000 mm s urovnáním dna do předepsaného profilu a spádu v hornině tř. 3 přes 100 do 1 000 m3</t>
  </si>
  <si>
    <t xml:space="preserve">1.0*1.0*33+1.0*1.0*1.2*8 "UV  pripojka " </t>
  </si>
  <si>
    <t>Mezisoučet UV</t>
  </si>
  <si>
    <t>7</t>
  </si>
  <si>
    <t>132301202</t>
  </si>
  <si>
    <t>Hloubení rýh š do 2000 mm v hornině tř. 4 objemu do 1000 m3</t>
  </si>
  <si>
    <t>-41535234</t>
  </si>
  <si>
    <t>Hloubení zapažených i nezapažených rýh šířky přes 600 do 2 000 mm s urovnáním dna do předepsaného profilu a spádu v hornině tř. 4 přes 100 do 1 000 m3</t>
  </si>
  <si>
    <t xml:space="preserve">60*0.4 " podkl.vrstvy v ryze pro pripojky" </t>
  </si>
  <si>
    <t xml:space="preserve">87*0.4 " podkl.vrstvy v mistech kraju vozovky" </t>
  </si>
  <si>
    <t>8</t>
  </si>
  <si>
    <t>162701105</t>
  </si>
  <si>
    <t>Vodorovné přemístění do 10000 m výkopku/sypaniny z horniny tř. 1 až 4</t>
  </si>
  <si>
    <t>1075440434</t>
  </si>
  <si>
    <t>Vodorovné přemístění výkopku nebo sypaniny po suchu na obvyklém dopravním prostředku, bez naložení výkopku, avšak se složením bez rozhrnutí z horniny tř. 1 až 4 na vzdálenost přes 9 000 do 10 000 m</t>
  </si>
  <si>
    <t>51.48+120.07+15+42.6+58.8</t>
  </si>
  <si>
    <t>-20.45</t>
  </si>
  <si>
    <t>9</t>
  </si>
  <si>
    <t>162701109</t>
  </si>
  <si>
    <t>Příplatek k vodorovnému přemístění výkopku/sypaniny z horniny tř. 1 až 4 ZKD 1000 m přes 10000 m</t>
  </si>
  <si>
    <t>702621600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</si>
  <si>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</si>
  <si>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267.5*5</t>
  </si>
  <si>
    <t>10</t>
  </si>
  <si>
    <t>171201211</t>
  </si>
  <si>
    <t>Poplatek za uložení odpadu ze sypaniny na skládce (skládkovné)</t>
  </si>
  <si>
    <t>t</t>
  </si>
  <si>
    <t>3313950</t>
  </si>
  <si>
    <t>Uložení sypaniny poplatek za uložení sypaniny na skládce (skládkovné)</t>
  </si>
  <si>
    <t>267.5*1.8</t>
  </si>
  <si>
    <t>11</t>
  </si>
  <si>
    <t>174101101</t>
  </si>
  <si>
    <t>Zásyp jam, šachet rýh nebo kolem objektů sypaninou se zhutněním</t>
  </si>
  <si>
    <t>1382073960</t>
  </si>
  <si>
    <t>Zásyp sypaninou z jakékoliv horniny s uložením výkopku ve vrstvách se zhutněním jam, šachet, rýh nebo kolem objektů v těchto vykopávkách</t>
  </si>
  <si>
    <t xml:space="preserve">42.6 "pripojky" </t>
  </si>
  <si>
    <t>-1.0*(0.1+0.45)*33</t>
  </si>
  <si>
    <t>-0.5*8</t>
  </si>
  <si>
    <t>12</t>
  </si>
  <si>
    <t>175151101</t>
  </si>
  <si>
    <t>Obsypání potrubí  vč.lože strojně sypaninou bez prohození, uloženou do 3 m</t>
  </si>
  <si>
    <t>-1553697493</t>
  </si>
  <si>
    <t>Obsypání potrubí vč.lože  strojně sypaninou z vhodných hornin tř. 1 až 4 nebo materiálem připraveným podél výkopu ve vzdálenosti do 3 m od jeho kraje, pro jakoukoliv hloubku výkopu a míru zhutnění bez prohození sypaniny</t>
  </si>
  <si>
    <t xml:space="preserve">1.0*0.45*33 "DN150" </t>
  </si>
  <si>
    <t>13</t>
  </si>
  <si>
    <t>M</t>
  </si>
  <si>
    <t>583373440</t>
  </si>
  <si>
    <t>štěrkopísek   frakce 0-32 vc.presunu hmot na stavbe</t>
  </si>
  <si>
    <t>-91769340</t>
  </si>
  <si>
    <t xml:space="preserve">Kamenivo přírodní těžené pro stavební účely  PTK  (drobné, hrubé, štěrkopísky) štěrkopísky frakce   0-32 </t>
  </si>
  <si>
    <t>14.85*1.89*1.01</t>
  </si>
  <si>
    <t>28.35</t>
  </si>
  <si>
    <t>14</t>
  </si>
  <si>
    <t>181951102</t>
  </si>
  <si>
    <t>Úprava pláně v hornině tř. 1 až 4 se zhutněním</t>
  </si>
  <si>
    <t>1625137299</t>
  </si>
  <si>
    <t>Úprava pláně vyrovnáním výškových rozdílů v hornině tř. 1 až 4 se zhutněním</t>
  </si>
  <si>
    <t>87+94</t>
  </si>
  <si>
    <t>Vodorovné konstrukce</t>
  </si>
  <si>
    <t>451572111.1</t>
  </si>
  <si>
    <t>Lože pod potrubí otevřený výkop z kameniva drobného těženého</t>
  </si>
  <si>
    <t>765715999</t>
  </si>
  <si>
    <t>Lože pod potrubí, stoky a drobné objekty v otevřeném výkopu z kameniva drobného těženého 0 až 4 mm</t>
  </si>
  <si>
    <t xml:space="preserve">1.0*0.1*33 "pripojky " </t>
  </si>
  <si>
    <t xml:space="preserve">3.14*0.4*0.4*0.1*8 "UV" </t>
  </si>
  <si>
    <t>3.7</t>
  </si>
  <si>
    <t>16</t>
  </si>
  <si>
    <t>452112111</t>
  </si>
  <si>
    <t>Osazení betonových prstenců nebo rámů v do 100 mm</t>
  </si>
  <si>
    <t>kus</t>
  </si>
  <si>
    <t>653373807</t>
  </si>
  <si>
    <t>Osazení betonových dílců prstenců nebo rámů pod poklopy a mříže, výšky do 100 mm</t>
  </si>
  <si>
    <t>17</t>
  </si>
  <si>
    <t>592238640</t>
  </si>
  <si>
    <t>prstenec betonový pro uliční vpusť vyrovnávací TBV-Q 390/60/10a, 39x6x5 cm</t>
  </si>
  <si>
    <t>-946866763</t>
  </si>
  <si>
    <t>Prefabrikáty pro uliční vpusti dílce betonové pro uliční vpusti prstenec vyrovnávací TBV-Q 390/60/10a       39 x 6 x 5</t>
  </si>
  <si>
    <t>7.07</t>
  </si>
  <si>
    <t>18</t>
  </si>
  <si>
    <t>452311131</t>
  </si>
  <si>
    <t>Podkladní desky z betonu prostého tř. C 12/15 otevřený výkop</t>
  </si>
  <si>
    <t>2099589004</t>
  </si>
  <si>
    <t>Podkladní a zajišťovací konstrukce z betonu prostého v otevřeném výkopu desky pod potrubí, stoky a drobné objekty z betonu tř. C 12/15</t>
  </si>
  <si>
    <t>3.14*0.4*0.4*0.1*8</t>
  </si>
  <si>
    <t>0.4</t>
  </si>
  <si>
    <t>19</t>
  </si>
  <si>
    <t>452351101</t>
  </si>
  <si>
    <t>Bednění podkladních desek nebo bloků nebo sedlového lože otevřený výkop</t>
  </si>
  <si>
    <t>1325993089</t>
  </si>
  <si>
    <t>Bednění podkladních a zajišťovacích konstrukcí v otevřeném výkopu desek nebo sedlových loží pod potrubí, stoky a drobné objekty</t>
  </si>
  <si>
    <t>3.14*0.8*0.1*8</t>
  </si>
  <si>
    <t>Komunikace</t>
  </si>
  <si>
    <t>20</t>
  </si>
  <si>
    <t>564861111</t>
  </si>
  <si>
    <t>Podklad ze štěrkodrtě ŠD tl 200 mm</t>
  </si>
  <si>
    <t>-2082935858</t>
  </si>
  <si>
    <t>Podklad ze štěrkodrti ŠD s rozprostřením a zhutněním, po zhutnění tl. 200 mm</t>
  </si>
  <si>
    <t>93.7</t>
  </si>
  <si>
    <t>Mezisoučet  úprava vozov. v rýze nad 30cm</t>
  </si>
  <si>
    <t>68</t>
  </si>
  <si>
    <t>Mezisoučet  úprava vozov. v rýze do 30cm</t>
  </si>
  <si>
    <t>87</t>
  </si>
  <si>
    <t>Mezisoučet lokalni opravy</t>
  </si>
  <si>
    <t>56487111R</t>
  </si>
  <si>
    <t xml:space="preserve">Podklad  -sanace ze štěrkodrtě ŠD tl. 400 mm </t>
  </si>
  <si>
    <t>-1837594418</t>
  </si>
  <si>
    <t>Podklad -sanace ze štěrkodrti ŠD s rozprostřením a zhutněním, po zhutnění tl. 300 mm</t>
  </si>
  <si>
    <t>87+93.7</t>
  </si>
  <si>
    <t>22</t>
  </si>
  <si>
    <t>565131111.</t>
  </si>
  <si>
    <t>Vyrovnání povrchu podkladů obalovaným kamenivem ACP 16 (OK) tl 40 mm</t>
  </si>
  <si>
    <t>158279847</t>
  </si>
  <si>
    <t>Vyrovnání povrchu  podkladů s rozprostřením hmot a zhutněním obalovaným kamenivem ACP (OK) tl. 40 mm</t>
  </si>
  <si>
    <t xml:space="preserve">46.5 "vyrovnavky" </t>
  </si>
  <si>
    <t>23</t>
  </si>
  <si>
    <t>567122111</t>
  </si>
  <si>
    <t>Podklad ze směsi stmelené cementem SC C 8/10 (KSC I) tl 120 mm</t>
  </si>
  <si>
    <t>-2014664169</t>
  </si>
  <si>
    <t>Podklad ze směsi stmelené cementem bez dilatačních spár, s rozprostřením a zhutněním SC C 8/10 (KSC I), po zhutnění tl. 120 mm</t>
  </si>
  <si>
    <t>Mezisoučet nova konstr.v miste rozs.ryhy</t>
  </si>
  <si>
    <t>24</t>
  </si>
  <si>
    <t>567134112</t>
  </si>
  <si>
    <t xml:space="preserve">Podklad z podkladového betonu tř. PB II (C 16/20) tl 200 mm  </t>
  </si>
  <si>
    <t>-1637153147</t>
  </si>
  <si>
    <t>Podklad z podkladového betonu PB tř. PB II (C 16/20) tl. 200 mm</t>
  </si>
  <si>
    <t>(18.5+28+10+14+30+40.5+76.5+8)*0.3</t>
  </si>
  <si>
    <t>25</t>
  </si>
  <si>
    <t>573191111</t>
  </si>
  <si>
    <t>Postřik infiltrační kationaktivní v množství emulzí 0.4 kg/m2</t>
  </si>
  <si>
    <t>261033529</t>
  </si>
  <si>
    <t>783</t>
  </si>
  <si>
    <t>Mezisoučet  povrch.uprava -techn.oprav</t>
  </si>
  <si>
    <t>26</t>
  </si>
  <si>
    <t>57323112R</t>
  </si>
  <si>
    <t>Postřik živičný spojovací ze silniční modif. emulze v množství do 0,2 kg/m2</t>
  </si>
  <si>
    <t>-1085042167</t>
  </si>
  <si>
    <t>Postřik živičný spojovací bez posypu kamenivem ze silniční modif. emulze, v množství  do 0,20 kg/m2</t>
  </si>
  <si>
    <t>27</t>
  </si>
  <si>
    <t>577134111</t>
  </si>
  <si>
    <t>Asfaltový beton vrstva obrusná ACO 11 (ABS) tř. I tl 40 mm š do 3 m z nemodifikovaného asfaltu</t>
  </si>
  <si>
    <t>-1721442200</t>
  </si>
  <si>
    <t>Asfaltový beton vrstva obrusná ACO 11 (ABS) s rozprostřením a se zhutněním z nemodifikovaného asfaltu v pruhu šířky do 3 m tř. I, po zhutnění tl. 40 mm</t>
  </si>
  <si>
    <t>28</t>
  </si>
  <si>
    <t>577134121</t>
  </si>
  <si>
    <t>Asfaltový beton vrstva obrusná ACO 11 (ABS) tř. I tl 40 mm š přes 3 m z nemodifikovaného asfaltu</t>
  </si>
  <si>
    <t>1269761737</t>
  </si>
  <si>
    <t>Asfaltový beton vrstva obrusná ACO 11 (ABS) s rozprostřením a se zhutněním z nemodifikovaného asfaltu v pruhu šířky přes 3 m tř. I, po zhutnění tl. 40 mm</t>
  </si>
  <si>
    <t>29</t>
  </si>
  <si>
    <t>577155112</t>
  </si>
  <si>
    <t>Asfaltový beton vrstva ložní ACL 16 (ABH) tl 60 mm š do 3 m z nemodifikovaného asfaltu</t>
  </si>
  <si>
    <t>-1430230127</t>
  </si>
  <si>
    <t>Asfaltový beton vrstva ložní ACL 16 (ABH) s rozprostřením a zhutněním z nemodifikovaného asfaltu v pruhu šířky do 3 m, po zhutnění tl. 60 mm</t>
  </si>
  <si>
    <t>30</t>
  </si>
  <si>
    <t>577155122</t>
  </si>
  <si>
    <t>Asfaltový beton vrstva ložní ACL 16 (ABH) tl 60 mm š přes 3 m z nemodifikovaného asfaltu +vyrovnavky</t>
  </si>
  <si>
    <t>1951147494</t>
  </si>
  <si>
    <t>Asfaltový beton vrstva ložní ACL 16 (ABH) s rozprostřením a zhutněním z nemodifikovaného asfaltu v pruhu šířky přes 3 m, po zhutnění tl. 60 mm</t>
  </si>
  <si>
    <t xml:space="preserve">955.02 " vyrovnavka" </t>
  </si>
  <si>
    <t>Mezisoučet</t>
  </si>
  <si>
    <t>Trubní vedení</t>
  </si>
  <si>
    <t>31</t>
  </si>
  <si>
    <t>871315221</t>
  </si>
  <si>
    <t>Kanalizační potrubí z PPKGEM  tuhost třídy SN10 DN150</t>
  </si>
  <si>
    <t>m</t>
  </si>
  <si>
    <t>-1114541658</t>
  </si>
  <si>
    <t>(5+3+4+7+5*2+2+2)*1.03+(1.0*3+2)*1.03</t>
  </si>
  <si>
    <t>39</t>
  </si>
  <si>
    <t>32</t>
  </si>
  <si>
    <t>877315211</t>
  </si>
  <si>
    <t>Montáž tvarovek z tvrdého PVC-systém KG nebo z polypropylenu-systém KG 2000 jednoosé DN 150</t>
  </si>
  <si>
    <t>-1667528539</t>
  </si>
  <si>
    <t>Montáž tvarovek na kanalizačním potrubí z trub z plastu z tvrdého PVC systém KG nebo z polypropylenu systém KG 2000 v otevřeném výkopu jednoosých DN 150</t>
  </si>
  <si>
    <t>1 "15st"</t>
  </si>
  <si>
    <t xml:space="preserve">8 "87 st" </t>
  </si>
  <si>
    <t>33</t>
  </si>
  <si>
    <t>286118980</t>
  </si>
  <si>
    <t>koleno kanalizační plastové s hrdlem PPKGB 160x87°</t>
  </si>
  <si>
    <t>1415909011</t>
  </si>
  <si>
    <t>Trubky z polyvinylchloridu kanalizace KG 2000 kolena PPKGB PPKGB 160x87°</t>
  </si>
  <si>
    <t>8*1.03</t>
  </si>
  <si>
    <t>8.2</t>
  </si>
  <si>
    <t>34</t>
  </si>
  <si>
    <t>286118900</t>
  </si>
  <si>
    <t>koleno kanalizační plastové s hrdlem PPKGB 160x15°</t>
  </si>
  <si>
    <t>-1023977609</t>
  </si>
  <si>
    <t>Trubky z polyvinylchloridu kanalizace KG 2000 kolena PPKGB PPKGB 160x15°</t>
  </si>
  <si>
    <t>1.03</t>
  </si>
  <si>
    <t>35</t>
  </si>
  <si>
    <t>87735512R</t>
  </si>
  <si>
    <t>Montáž +dodáv.-navrtav. sedlo  600/150 kolmo  na potrubí z kanalizačních trub z PVC  do DN 200 č těsnění</t>
  </si>
  <si>
    <t>479580001</t>
  </si>
  <si>
    <t>36</t>
  </si>
  <si>
    <t>8923510R</t>
  </si>
  <si>
    <t>Tesnici zkouška kanal.vodou potrubí DN 100 nebo 150 vc zabezp.koncu</t>
  </si>
  <si>
    <t>-72864175</t>
  </si>
  <si>
    <t>37</t>
  </si>
  <si>
    <t>895941111</t>
  </si>
  <si>
    <t>Zřízení vpusti kanalizační uliční z betonových dílců typ UV-50 normální</t>
  </si>
  <si>
    <t>470491963</t>
  </si>
  <si>
    <t>38</t>
  </si>
  <si>
    <t>592238500</t>
  </si>
  <si>
    <t>dno betonové pro uliční vpusť s výtokovým otvorem TBV-Q 450/330/1a 45x33x5 cm</t>
  </si>
  <si>
    <t>-806571473</t>
  </si>
  <si>
    <t>Prefabrikáty pro uliční vpusti dílce betonové pro uliční vpusti dno s výtokovým otvorem TBV-Q 450/330/1a      45 x 33 x 5</t>
  </si>
  <si>
    <t>5.05</t>
  </si>
  <si>
    <t>592238570</t>
  </si>
  <si>
    <t>skruž betonová pro uliční vpusť horní TBV-Q 450/295/5b, 45x30x5 cm</t>
  </si>
  <si>
    <t>1460134791</t>
  </si>
  <si>
    <t>Prefabrikáty pro uliční vpusti dílce betonové pro uliční vpusti skruže horní TBV-Q 450/295/5b         45 x 30 x 5</t>
  </si>
  <si>
    <t>40</t>
  </si>
  <si>
    <t>592238560</t>
  </si>
  <si>
    <t>skruž betonová pro uliční vpusť horní TBV-Q 450/195/5c, 45x20x5 cm</t>
  </si>
  <si>
    <t>1050089056</t>
  </si>
  <si>
    <t>Prefabrikáty pro uliční vpusti dílce betonové pro uliční vpusti skruže horní TBV-Q 450/195/5c         45 x 20 x 5</t>
  </si>
  <si>
    <t>1.01</t>
  </si>
  <si>
    <t>41</t>
  </si>
  <si>
    <t>592238600</t>
  </si>
  <si>
    <t>skruž betonová pro uliční vpusť středová TBV-Q 450/195/6b, 45x20x5 cm</t>
  </si>
  <si>
    <t>1509674279</t>
  </si>
  <si>
    <t>Prefabrikáty pro uliční vpusti dílce betonové pro uliční vpusti skruže středové TBV-Q 450/195/6b        45 x 20 x 5</t>
  </si>
  <si>
    <t>4.04</t>
  </si>
  <si>
    <t>42</t>
  </si>
  <si>
    <t>592238520</t>
  </si>
  <si>
    <t>dno betonové pro uliční vpusť s kalovou prohlubní TBV-Q 2a 45x30x5 cm</t>
  </si>
  <si>
    <t>901988182</t>
  </si>
  <si>
    <t>Prefabrikáty pro uliční vpusti dílce betonové pro uliční vpusti dno s kalovou prohlubní TBV-Q 450/300/2a       45 x 30 x 5</t>
  </si>
  <si>
    <t>8.08</t>
  </si>
  <si>
    <t>43</t>
  </si>
  <si>
    <t>5922385řR</t>
  </si>
  <si>
    <t>skruž betonová pro uliční vpusťs se zápach.uzávěrkou  PVC TBV-Q 450/350/3z, 45x35x5 cm</t>
  </si>
  <si>
    <t>704162885</t>
  </si>
  <si>
    <t>44</t>
  </si>
  <si>
    <t>899202111</t>
  </si>
  <si>
    <t>Osazení mříží litinových včetně rámů a košů na bahno hmotnosti nad 50 do 100 kg</t>
  </si>
  <si>
    <t>-1146222292</t>
  </si>
  <si>
    <t>Osazení mříží litinových včetně rámů a košů na bahno hmotnosti jednotlivě přes 50 do 100 kg</t>
  </si>
  <si>
    <t>45</t>
  </si>
  <si>
    <t>592238780</t>
  </si>
  <si>
    <t>mříž M1 D400 DIN 19583-13, 500/500 mm</t>
  </si>
  <si>
    <t>1712593855</t>
  </si>
  <si>
    <t>Prefabrikáty pro uliční vpusti dílce betonové pro uliční vpusti vpusť dešťová uliční s rámem mříž M1 D400 DIN 19583-13, 500/500mm</t>
  </si>
  <si>
    <t>46</t>
  </si>
  <si>
    <t>59223874R</t>
  </si>
  <si>
    <t>kalovy koš pozink. 600</t>
  </si>
  <si>
    <t>342237923</t>
  </si>
  <si>
    <t>Prefabrikáty pro uliční vpusti dílce betonové pro uliční vpusti vpusť dešťová uliční s rámem koš pozink. C3 DIN 4052, vysoký, rám 500/300</t>
  </si>
  <si>
    <t>47</t>
  </si>
  <si>
    <t>899231111</t>
  </si>
  <si>
    <t>Výšková úprava uličního vstupu nebo vpusti do 200 mm zvýšením mříže</t>
  </si>
  <si>
    <t>-1536589379</t>
  </si>
  <si>
    <t>48</t>
  </si>
  <si>
    <t>899331111</t>
  </si>
  <si>
    <t>Výšková úprava uličního vstupu nebo vpusti do 200 mm zvýšením poklopu</t>
  </si>
  <si>
    <t>-596740976</t>
  </si>
  <si>
    <t>49</t>
  </si>
  <si>
    <t>899431111</t>
  </si>
  <si>
    <t>Výšková úprava uličního vstupu nebo vpusti do 200 mm zvýšením krycího hrnce, šoupěte nebo hydrantu</t>
  </si>
  <si>
    <t>-1547839785</t>
  </si>
  <si>
    <t>Výšková úprava uličního vstupu nebo vpusti do 200 mm zvýšením krycího hrnce, šoupěte nebo hydrantu bez úpravy armatur</t>
  </si>
  <si>
    <t>50</t>
  </si>
  <si>
    <t>8996231R</t>
  </si>
  <si>
    <t xml:space="preserve">Obetonování mříže -UV - betonem prostým tř. C 12/15 otevřený výkop vč bednění </t>
  </si>
  <si>
    <t>1658610349</t>
  </si>
  <si>
    <t>0.15*8+0.2*8 "potr.+obet.mrize UV"</t>
  </si>
  <si>
    <t>Ostatní konstrukce a práce+přesun hmot</t>
  </si>
  <si>
    <t>51</t>
  </si>
  <si>
    <t>914111111</t>
  </si>
  <si>
    <t>Montáž svislé dopravní značky do velikosti 1 m2 objímkami na sloupek nebo konzolu</t>
  </si>
  <si>
    <t>-1122324376</t>
  </si>
  <si>
    <t>Montáž svislé dopravní značky základní velikosti do 1 m2 objímkami na sloupky nebo konzoly</t>
  </si>
  <si>
    <t>6+1</t>
  </si>
  <si>
    <t>52</t>
  </si>
  <si>
    <t>404440040</t>
  </si>
  <si>
    <t>značka dopravní svislá reflexní výstražná AL 3M A 6a  700 mm</t>
  </si>
  <si>
    <t>2005238507</t>
  </si>
  <si>
    <t>2.02</t>
  </si>
  <si>
    <t>53</t>
  </si>
  <si>
    <t>404442320</t>
  </si>
  <si>
    <t>značka svislá reflexní AL- 3M 500 x 500 mm  P2</t>
  </si>
  <si>
    <t>-28656416</t>
  </si>
  <si>
    <t>54</t>
  </si>
  <si>
    <t>404442380</t>
  </si>
  <si>
    <t>značka svislá reflexní AL- 3M 750 x 750 mm  P8</t>
  </si>
  <si>
    <t>-20768988</t>
  </si>
  <si>
    <t>55</t>
  </si>
  <si>
    <t>404441130</t>
  </si>
  <si>
    <t>značka svislá reflexní zákazová B AL- 3M 700 mm  P7</t>
  </si>
  <si>
    <t>-966996459</t>
  </si>
  <si>
    <t>56</t>
  </si>
  <si>
    <t>404441040</t>
  </si>
  <si>
    <t>značka svislá reflexní zákazová B AL- 3M 500 mm  B28</t>
  </si>
  <si>
    <t>358995610</t>
  </si>
  <si>
    <t>57</t>
  </si>
  <si>
    <t>40445201R</t>
  </si>
  <si>
    <t xml:space="preserve">zrcadlo dopravní   kruhové D 900 mm-parabolicke </t>
  </si>
  <si>
    <t>229587140</t>
  </si>
  <si>
    <t>Výrobky a zabezpečovací prvky pro zařízení silniční značky dopravní svislé zrcadla dopravní   kruhové D 900 mm</t>
  </si>
  <si>
    <t>58</t>
  </si>
  <si>
    <t>914511112</t>
  </si>
  <si>
    <t>Montáž sloupku dopravních značek délky do 3,5 m s betonovým základem a patkou</t>
  </si>
  <si>
    <t>1498866753</t>
  </si>
  <si>
    <t>Montáž sloupku dopravních značek délky do 3,5 m do hliníkové patky</t>
  </si>
  <si>
    <t xml:space="preserve">6+1 "+zrcadlo" </t>
  </si>
  <si>
    <t>59</t>
  </si>
  <si>
    <t>4045530R</t>
  </si>
  <si>
    <t xml:space="preserve">Dod sloupku dopr.znač.+víčko +ukotvení patka hlinikova   vč nátěru sl.-  dl. 2,5m </t>
  </si>
  <si>
    <t>663695699</t>
  </si>
  <si>
    <t xml:space="preserve">Dod sloupku dopr.znač.+vicko +ukotvení patka hlinikova   vč nátěru sl.-  dl. 2,5m </t>
  </si>
  <si>
    <t>60</t>
  </si>
  <si>
    <t>91523112R</t>
  </si>
  <si>
    <t>Vodorovné dopravní značení stříkaným plastem +předznačení  barva bila</t>
  </si>
  <si>
    <t>-775660208</t>
  </si>
  <si>
    <t>bílý strukturov.plast s předstřikem bílou barvou</t>
  </si>
  <si>
    <t xml:space="preserve">14*0.25 " V2b" </t>
  </si>
  <si>
    <t>61</t>
  </si>
  <si>
    <t>916111123</t>
  </si>
  <si>
    <t>Osazení obruby/přídlažba  z drobných kostek s boční opěrou do lože z betonu prostého CT- C30 F5 s přísadou zpomalovače tuhnutí</t>
  </si>
  <si>
    <t>-523399198</t>
  </si>
  <si>
    <t>Osazení silniční obruby/ přídlažba z dlažebních kostek v jedné řadě s ložem tl. přes 50 do 100 mm, s vyplněním a zatřením spár cementovou maltou z drobných kostek s boční opěrou z betonu prostého a  lože  CT- C30 F5 s přísadou zpomalovače tuhnutí</t>
  </si>
  <si>
    <t xml:space="preserve">88+77+51+52 " pridlazba" </t>
  </si>
  <si>
    <t>62</t>
  </si>
  <si>
    <t>5838012R</t>
  </si>
  <si>
    <t>kostka dlažební drobná, žula, I.jakost, velikost 10 cm</t>
  </si>
  <si>
    <t>495596072</t>
  </si>
  <si>
    <t>268*0.024*1.02</t>
  </si>
  <si>
    <t>6.6</t>
  </si>
  <si>
    <t>63</t>
  </si>
  <si>
    <t>919726122</t>
  </si>
  <si>
    <t>Geotextilie pro ochranu, separaci a filtraci netkaná měrná hmotnost do 300 g/m2</t>
  </si>
  <si>
    <t>1131557215</t>
  </si>
  <si>
    <t>Geotextilie netkaná pro ochranu, separaci nebo filtraci měrná hmotnost přes 200 do 300 g/m2</t>
  </si>
  <si>
    <t>(94+87)*1.1</t>
  </si>
  <si>
    <t>199</t>
  </si>
  <si>
    <t>64</t>
  </si>
  <si>
    <t>91972622R</t>
  </si>
  <si>
    <t xml:space="preserve">Položení a dodávka sklovláknité mříže </t>
  </si>
  <si>
    <t>961123008</t>
  </si>
  <si>
    <t>1.35*87</t>
  </si>
  <si>
    <t>Mezisoučet  -sanace krajů vozovky</t>
  </si>
  <si>
    <t>118</t>
  </si>
  <si>
    <t>65</t>
  </si>
  <si>
    <t>919731121.</t>
  </si>
  <si>
    <t>Zarovnání styčné plochy podkladu nebo krytu živičného tl do 50 mm vč.asfalt.zálivky</t>
  </si>
  <si>
    <t>-638267714</t>
  </si>
  <si>
    <t>Zarovnání styčné plochy podkladu nebo krytu podél vybourané části komunikace nebo zpevněné plochy živičné tl. do 50 mm</t>
  </si>
  <si>
    <t>P</t>
  </si>
  <si>
    <t>Poznámka k položce:
vč.asfalt.zálivky</t>
  </si>
  <si>
    <t>30+11+14+7+10</t>
  </si>
  <si>
    <t>66</t>
  </si>
  <si>
    <t>919735111</t>
  </si>
  <si>
    <t>Řezání stávajícího živičného krytu hl do 50 mm</t>
  </si>
  <si>
    <t>1867624999</t>
  </si>
  <si>
    <t>Řezání stávajícího živičného krytu nebo podkladu hloubky do 50 mm</t>
  </si>
  <si>
    <t>11+28+46+117+12+8+13+5+123+13</t>
  </si>
  <si>
    <t>67</t>
  </si>
  <si>
    <t>938909311</t>
  </si>
  <si>
    <t>Čištění vozovek metením strojně podkladu nebo krytu betonového nebo živičného</t>
  </si>
  <si>
    <t>-988690596</t>
  </si>
  <si>
    <t>Čištění vozovek metením bláta, prachu nebo hlinitého nánosu s odklizením na hromady na vzdálenost do 20 m nebo naložením na dopravní prostředek strojně povrchu podkladu nebo krytu betonového nebo živičného</t>
  </si>
  <si>
    <t xml:space="preserve">850 "po  odfrez.-vybourani" </t>
  </si>
  <si>
    <t>96301515R</t>
  </si>
  <si>
    <t xml:space="preserve">Demontáž  stáv. UV  vč.hutněného zásypu+zabeton.přípojky +odvoz na skládku s poplatkem  </t>
  </si>
  <si>
    <t>874273889</t>
  </si>
  <si>
    <t xml:space="preserve">Demontáž  stáv. UV   +odvoz na skládku s poplatkem  </t>
  </si>
  <si>
    <t>Poznámka k položce:
vč.hutněného zásypu+zabeton.přípojky</t>
  </si>
  <si>
    <t>7 "UV"</t>
  </si>
  <si>
    <t>69</t>
  </si>
  <si>
    <t>966006132</t>
  </si>
  <si>
    <t>Odstranění značek dopravních nebo orientačních se sloupky s betonovými patkami</t>
  </si>
  <si>
    <t>502028793</t>
  </si>
  <si>
    <t>Odstranění dopravních nebo orientačních značek se sloupkem s uložením hmot na vzdálenost do 20 m nebo s naložením na dopravní prostředek, se zásypem jam a jeho zhutněním s betonovou patkou</t>
  </si>
  <si>
    <t xml:space="preserve">5 " sloupek+znacka" </t>
  </si>
  <si>
    <t>70</t>
  </si>
  <si>
    <t>96600613R</t>
  </si>
  <si>
    <t>Zpětná montáž stáv.značek do připravených jamek+ betonové patky+sloupky</t>
  </si>
  <si>
    <t>1934458164</t>
  </si>
  <si>
    <t xml:space="preserve">2 " IS3c+IS3d" </t>
  </si>
  <si>
    <t>71</t>
  </si>
  <si>
    <t>997221551</t>
  </si>
  <si>
    <t>Vodorovná doprava suti ze sypkých materiálů do 1 km</t>
  </si>
  <si>
    <t>-1043304566</t>
  </si>
  <si>
    <t>Vodorovná doprava suti bez naložení, ale se složením a s hrubým urovnáním ze sypkých materiálů, na vzdálenost do 1 km</t>
  </si>
  <si>
    <t>72</t>
  </si>
  <si>
    <t>997221559</t>
  </si>
  <si>
    <t>Příplatek ZKD 1 km u vodorovné dopravy suti ze sypkých materiálů</t>
  </si>
  <si>
    <t>-860761308</t>
  </si>
  <si>
    <t>Vodorovná doprava suti bez naložení, ale se složením a s hrubým urovnáním Příplatek k ceně za každý další i započatý 1 km přes 1 km</t>
  </si>
  <si>
    <t>177.492*14</t>
  </si>
  <si>
    <t>73</t>
  </si>
  <si>
    <t>997221845</t>
  </si>
  <si>
    <t>Poplatek za uložení odpadu z asfaltových povrchů na skládce (skládkovné)</t>
  </si>
  <si>
    <t>680194554</t>
  </si>
  <si>
    <t>Poplatek za uložení stavebního odpadu na skládce (skládkovné) z asfaltových povrchů</t>
  </si>
  <si>
    <t>177.492-17,41</t>
  </si>
  <si>
    <t>74</t>
  </si>
  <si>
    <t>9972218R</t>
  </si>
  <si>
    <t>Poplatek za uložení  směsného  odpadu na skládce (skládkovné)</t>
  </si>
  <si>
    <t>-738781821</t>
  </si>
  <si>
    <t xml:space="preserve">Poplatek za uložení stavebního odpadu na skládce (skládkovné)  směsného </t>
  </si>
  <si>
    <t>17.41</t>
  </si>
  <si>
    <t>998</t>
  </si>
  <si>
    <t>Přesun hmot</t>
  </si>
  <si>
    <t>75</t>
  </si>
  <si>
    <t>998225111</t>
  </si>
  <si>
    <t>Přesun hmot pro pozemní komunikace s krytem z kamene, monolitickým betonovým nebo živičným</t>
  </si>
  <si>
    <t>1874935187</t>
  </si>
  <si>
    <t>Přesun hmot pro komunikace s krytem z kameniva, monolitickým betonovým nebo živičným dopravní vzdálenost do 200 m jakékoliv délky objektu</t>
  </si>
  <si>
    <t>VON -KSUS P.K. - vedlejší a ostatní náklady</t>
  </si>
  <si>
    <t>VRN - Vedlejší rozpočtové náklady</t>
  </si>
  <si>
    <t>VRN</t>
  </si>
  <si>
    <t>Vedlejší rozpočtové náklady</t>
  </si>
  <si>
    <t>011403000</t>
  </si>
  <si>
    <t>Průzkum výskytu nebezpečných látek bez rozlišení</t>
  </si>
  <si>
    <t>kč</t>
  </si>
  <si>
    <t>1024</t>
  </si>
  <si>
    <t>1570546554</t>
  </si>
  <si>
    <t>Průzkumné, geodetické a projektové práce průzkumné práce průzkum výskytu nebezpečných látek bez rozlišení-laboratorní zkoušky s posouzením výskytu nebezpečných látek vyskytujících se ve výkopku zeminy dle předpisů</t>
  </si>
  <si>
    <t>012103000</t>
  </si>
  <si>
    <t>Geodetické práce před výstavbou</t>
  </si>
  <si>
    <t>-1828349026</t>
  </si>
  <si>
    <t>Průzkumné, geodetické a projektové práce geodetické práce před výstavbou</t>
  </si>
  <si>
    <t>012103000.1</t>
  </si>
  <si>
    <t>Geodetické práce před výstavbou - vytyčení stávajících podzemních sítí</t>
  </si>
  <si>
    <t>hod</t>
  </si>
  <si>
    <t>1535852903</t>
  </si>
  <si>
    <t>Geodetické práce před výstavbou - vytyčení stávajících podzemních sítí
SO 401, SO 403, SO 201 (osvětlení budovy)</t>
  </si>
  <si>
    <t>012203000</t>
  </si>
  <si>
    <t>Geodetické práce při provádění stavby</t>
  </si>
  <si>
    <t>1352055225</t>
  </si>
  <si>
    <t>Průzkumné, geodetické a projektové práce geodetické práce při provádění stavby</t>
  </si>
  <si>
    <t>012303000</t>
  </si>
  <si>
    <t>Geodetické práce po výstavbě - zaměření kabelové trasy</t>
  </si>
  <si>
    <t>1146129598</t>
  </si>
  <si>
    <t>Geodetické práce po výstavbě - zaměření kabelové trasy
SO 401, SO 403, SO 201 (osvětlení budovy)</t>
  </si>
  <si>
    <t>013002000</t>
  </si>
  <si>
    <t>Projektové práce</t>
  </si>
  <si>
    <t>Kč</t>
  </si>
  <si>
    <t>-1962050297</t>
  </si>
  <si>
    <t>Hlavní tituly průvodních činností a nákladů průzkumné, geodetické a projektové práce projektové práce - zhotovení geometrického plánu pro slouvy k převodu majetku mezi městem a KSÚS</t>
  </si>
  <si>
    <t>013254000</t>
  </si>
  <si>
    <t>Dokumentace skutečného provedení stavby vč zaměření</t>
  </si>
  <si>
    <t>-1916121302</t>
  </si>
  <si>
    <t>Průzkumné, geodetické a projektové práce projektové práce dokumentace stavby (výkresová a textová) skutečného provedení stavby</t>
  </si>
  <si>
    <t>030001000</t>
  </si>
  <si>
    <t>Zařízení staveniště</t>
  </si>
  <si>
    <t>1007039561</t>
  </si>
  <si>
    <t>Základní rozdělení průvodních činností a nákladů zařízení staveniště</t>
  </si>
  <si>
    <t>034403000</t>
  </si>
  <si>
    <t>Dopravní značení na staveništi</t>
  </si>
  <si>
    <t>-2056562564</t>
  </si>
  <si>
    <t>Zařízení staveniště zabezpečení staveniště dopravní značení na staveništi</t>
  </si>
  <si>
    <t>042503000</t>
  </si>
  <si>
    <t>Plán BOZP na staveništi</t>
  </si>
  <si>
    <t>ks</t>
  </si>
  <si>
    <t>262133654</t>
  </si>
  <si>
    <t>Inženýrská činnost posudky plán BOZP na staveništi</t>
  </si>
  <si>
    <t>043134000</t>
  </si>
  <si>
    <t>Zkoušky zatěžovací kruhovou deskou</t>
  </si>
  <si>
    <t>730602204</t>
  </si>
  <si>
    <t>Inženýrská činnost zkoušky a ostatní měření zkoušky zátěžové</t>
  </si>
  <si>
    <t>045002000</t>
  </si>
  <si>
    <t>Kompletační a koordinační činnost</t>
  </si>
  <si>
    <t>-1362347168</t>
  </si>
  <si>
    <t>Hlavní tituly průvodních činností a nákladů inženýrská činnost kompletační a koordinační činnost</t>
  </si>
  <si>
    <t>049103000</t>
  </si>
  <si>
    <t>Náklady vzniklé v souvislosti s realizací stavby</t>
  </si>
  <si>
    <t>-1508667283</t>
  </si>
  <si>
    <t>Inženýrská činnost inženýrská činnost ostatní náklady vzniklé v souvislosti s realizací stavby - informace pro vlastníky sousedních nemovitostí</t>
  </si>
  <si>
    <t>051002000</t>
  </si>
  <si>
    <t>Pojistné</t>
  </si>
  <si>
    <t>638824921</t>
  </si>
  <si>
    <t>Hlavní tituly průvodních činností a nákladů finanční náklady pojistné - pojištění stavby</t>
  </si>
  <si>
    <t>053203000</t>
  </si>
  <si>
    <t>Úhrady za užití průmyslových práv</t>
  </si>
  <si>
    <t>926554215</t>
  </si>
  <si>
    <t>Finanční náklady úhrady za užití průmyslových práv - správní a místní poplatky</t>
  </si>
  <si>
    <t>070001000</t>
  </si>
  <si>
    <t>Provozní vlivy</t>
  </si>
  <si>
    <t>-478918063</t>
  </si>
  <si>
    <t>Základní rozdělení průvodních činností a nákladů provozní vlivy</t>
  </si>
  <si>
    <t>091704000</t>
  </si>
  <si>
    <t>Náklady na údržbu</t>
  </si>
  <si>
    <t>621526506</t>
  </si>
  <si>
    <t xml:space="preserve">Ostatní náklady související s objektem náklady na údržbu - čištění komunikací po dobu výstavby
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</si>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</sst>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7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7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2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2501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4F4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9BFB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42" t="s">
        <v>0</v>
      </c>
      <c r="B1" s="243"/>
      <c r="C1" s="243"/>
      <c r="D1" s="244" t="s">
        <v>1</v>
      </c>
      <c r="E1" s="243"/>
      <c r="F1" s="243"/>
      <c r="G1" s="243"/>
      <c r="H1" s="243"/>
      <c r="I1" s="243"/>
      <c r="J1" s="243"/>
      <c r="K1" s="245" t="s">
        <v>645</v>
      </c>
      <c r="L1" s="245"/>
      <c r="M1" s="245"/>
      <c r="N1" s="245"/>
      <c r="O1" s="245"/>
      <c r="P1" s="245"/>
      <c r="Q1" s="245"/>
      <c r="R1" s="245"/>
      <c r="S1" s="245"/>
      <c r="T1" s="243"/>
      <c r="U1" s="243"/>
      <c r="V1" s="243"/>
      <c r="W1" s="245" t="s">
        <v>646</v>
      </c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3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4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02" t="s">
        <v>14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11"/>
      <c r="AQ5" s="13"/>
      <c r="BE5" s="198" t="s">
        <v>15</v>
      </c>
      <c r="BS5" s="6" t="s">
        <v>16</v>
      </c>
    </row>
    <row r="6" spans="2:71" s="2" customFormat="1" ht="37.5" customHeight="1">
      <c r="B6" s="10"/>
      <c r="C6" s="11"/>
      <c r="D6" s="18" t="s">
        <v>17</v>
      </c>
      <c r="E6" s="11"/>
      <c r="F6" s="11"/>
      <c r="G6" s="11"/>
      <c r="H6" s="11"/>
      <c r="I6" s="11"/>
      <c r="J6" s="11"/>
      <c r="K6" s="204" t="s">
        <v>18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11"/>
      <c r="AQ6" s="13"/>
      <c r="BE6" s="199"/>
      <c r="BS6" s="6" t="s">
        <v>16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 t="s">
        <v>20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21</v>
      </c>
      <c r="AL7" s="11"/>
      <c r="AM7" s="11"/>
      <c r="AN7" s="17" t="s">
        <v>22</v>
      </c>
      <c r="AO7" s="11"/>
      <c r="AP7" s="11"/>
      <c r="AQ7" s="13"/>
      <c r="BE7" s="199"/>
      <c r="BS7" s="6" t="s">
        <v>16</v>
      </c>
    </row>
    <row r="8" spans="2:71" s="2" customFormat="1" ht="15" customHeight="1">
      <c r="B8" s="10"/>
      <c r="C8" s="11"/>
      <c r="D8" s="19" t="s">
        <v>23</v>
      </c>
      <c r="E8" s="11"/>
      <c r="F8" s="11"/>
      <c r="G8" s="11"/>
      <c r="H8" s="11"/>
      <c r="I8" s="11"/>
      <c r="J8" s="11"/>
      <c r="K8" s="17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25</v>
      </c>
      <c r="AL8" s="11"/>
      <c r="AM8" s="11"/>
      <c r="AN8" s="20" t="s">
        <v>26</v>
      </c>
      <c r="AO8" s="11"/>
      <c r="AP8" s="11"/>
      <c r="AQ8" s="13"/>
      <c r="BE8" s="199"/>
      <c r="BS8" s="6" t="s">
        <v>16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9"/>
      <c r="BS9" s="6" t="s">
        <v>16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99"/>
      <c r="BS10" s="6" t="s">
        <v>16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99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9"/>
      <c r="BS12" s="6" t="s">
        <v>16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199"/>
      <c r="BS13" s="6" t="s">
        <v>16</v>
      </c>
    </row>
    <row r="14" spans="2:71" s="2" customFormat="1" ht="15.75" customHeight="1">
      <c r="B14" s="10"/>
      <c r="C14" s="11"/>
      <c r="D14" s="11"/>
      <c r="E14" s="205" t="s">
        <v>32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99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9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99"/>
      <c r="BS16" s="6" t="s">
        <v>4</v>
      </c>
    </row>
    <row r="17" spans="2:71" s="2" customFormat="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99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9"/>
      <c r="BS18" s="6" t="s">
        <v>6</v>
      </c>
    </row>
    <row r="19" spans="2:71" s="2" customFormat="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9"/>
      <c r="BS19" s="6" t="s">
        <v>6</v>
      </c>
    </row>
    <row r="20" spans="2:71" s="2" customFormat="1" ht="15.75" customHeight="1">
      <c r="B20" s="10"/>
      <c r="C20" s="11"/>
      <c r="D20" s="11"/>
      <c r="E20" s="206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11"/>
      <c r="AP20" s="11"/>
      <c r="AQ20" s="13"/>
      <c r="BE20" s="199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9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9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7">
        <f>ROUND($AG$51,2)</f>
        <v>0</v>
      </c>
      <c r="AL23" s="208"/>
      <c r="AM23" s="208"/>
      <c r="AN23" s="208"/>
      <c r="AO23" s="208"/>
      <c r="AP23" s="24"/>
      <c r="AQ23" s="27"/>
      <c r="BE23" s="20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9" t="s">
        <v>38</v>
      </c>
      <c r="M25" s="210"/>
      <c r="N25" s="210"/>
      <c r="O25" s="210"/>
      <c r="P25" s="24"/>
      <c r="Q25" s="24"/>
      <c r="R25" s="24"/>
      <c r="S25" s="24"/>
      <c r="T25" s="24"/>
      <c r="U25" s="24"/>
      <c r="V25" s="24"/>
      <c r="W25" s="209" t="s">
        <v>39</v>
      </c>
      <c r="X25" s="210"/>
      <c r="Y25" s="210"/>
      <c r="Z25" s="210"/>
      <c r="AA25" s="210"/>
      <c r="AB25" s="210"/>
      <c r="AC25" s="210"/>
      <c r="AD25" s="210"/>
      <c r="AE25" s="210"/>
      <c r="AF25" s="24"/>
      <c r="AG25" s="24"/>
      <c r="AH25" s="24"/>
      <c r="AI25" s="24"/>
      <c r="AJ25" s="24"/>
      <c r="AK25" s="209" t="s">
        <v>40</v>
      </c>
      <c r="AL25" s="210"/>
      <c r="AM25" s="210"/>
      <c r="AN25" s="210"/>
      <c r="AO25" s="210"/>
      <c r="AP25" s="24"/>
      <c r="AQ25" s="27"/>
      <c r="BE25" s="200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11">
        <v>0.21</v>
      </c>
      <c r="M26" s="212"/>
      <c r="N26" s="212"/>
      <c r="O26" s="212"/>
      <c r="P26" s="30"/>
      <c r="Q26" s="30"/>
      <c r="R26" s="30"/>
      <c r="S26" s="30"/>
      <c r="T26" s="30"/>
      <c r="U26" s="30"/>
      <c r="V26" s="30"/>
      <c r="W26" s="213">
        <f>ROUND($AZ$51,2)</f>
        <v>0</v>
      </c>
      <c r="X26" s="212"/>
      <c r="Y26" s="212"/>
      <c r="Z26" s="212"/>
      <c r="AA26" s="212"/>
      <c r="AB26" s="212"/>
      <c r="AC26" s="212"/>
      <c r="AD26" s="212"/>
      <c r="AE26" s="212"/>
      <c r="AF26" s="30"/>
      <c r="AG26" s="30"/>
      <c r="AH26" s="30"/>
      <c r="AI26" s="30"/>
      <c r="AJ26" s="30"/>
      <c r="AK26" s="213">
        <f>ROUND($AV$51,2)</f>
        <v>0</v>
      </c>
      <c r="AL26" s="212"/>
      <c r="AM26" s="212"/>
      <c r="AN26" s="212"/>
      <c r="AO26" s="212"/>
      <c r="AP26" s="30"/>
      <c r="AQ26" s="31"/>
      <c r="BE26" s="201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11">
        <v>0.15</v>
      </c>
      <c r="M27" s="212"/>
      <c r="N27" s="212"/>
      <c r="O27" s="212"/>
      <c r="P27" s="30"/>
      <c r="Q27" s="30"/>
      <c r="R27" s="30"/>
      <c r="S27" s="30"/>
      <c r="T27" s="30"/>
      <c r="U27" s="30"/>
      <c r="V27" s="30"/>
      <c r="W27" s="213">
        <f>ROUND($BA$51,2)</f>
        <v>0</v>
      </c>
      <c r="X27" s="212"/>
      <c r="Y27" s="212"/>
      <c r="Z27" s="212"/>
      <c r="AA27" s="212"/>
      <c r="AB27" s="212"/>
      <c r="AC27" s="212"/>
      <c r="AD27" s="212"/>
      <c r="AE27" s="212"/>
      <c r="AF27" s="30"/>
      <c r="AG27" s="30"/>
      <c r="AH27" s="30"/>
      <c r="AI27" s="30"/>
      <c r="AJ27" s="30"/>
      <c r="AK27" s="213">
        <f>ROUND($AW$51,2)</f>
        <v>0</v>
      </c>
      <c r="AL27" s="212"/>
      <c r="AM27" s="212"/>
      <c r="AN27" s="212"/>
      <c r="AO27" s="212"/>
      <c r="AP27" s="30"/>
      <c r="AQ27" s="31"/>
      <c r="BE27" s="201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11">
        <v>0.21</v>
      </c>
      <c r="M28" s="212"/>
      <c r="N28" s="212"/>
      <c r="O28" s="212"/>
      <c r="P28" s="30"/>
      <c r="Q28" s="30"/>
      <c r="R28" s="30"/>
      <c r="S28" s="30"/>
      <c r="T28" s="30"/>
      <c r="U28" s="30"/>
      <c r="V28" s="30"/>
      <c r="W28" s="213">
        <f>ROUND($BB$51,2)</f>
        <v>0</v>
      </c>
      <c r="X28" s="212"/>
      <c r="Y28" s="212"/>
      <c r="Z28" s="212"/>
      <c r="AA28" s="212"/>
      <c r="AB28" s="212"/>
      <c r="AC28" s="212"/>
      <c r="AD28" s="212"/>
      <c r="AE28" s="212"/>
      <c r="AF28" s="30"/>
      <c r="AG28" s="30"/>
      <c r="AH28" s="30"/>
      <c r="AI28" s="30"/>
      <c r="AJ28" s="30"/>
      <c r="AK28" s="213">
        <v>0</v>
      </c>
      <c r="AL28" s="212"/>
      <c r="AM28" s="212"/>
      <c r="AN28" s="212"/>
      <c r="AO28" s="212"/>
      <c r="AP28" s="30"/>
      <c r="AQ28" s="31"/>
      <c r="BE28" s="201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11">
        <v>0.15</v>
      </c>
      <c r="M29" s="212"/>
      <c r="N29" s="212"/>
      <c r="O29" s="212"/>
      <c r="P29" s="30"/>
      <c r="Q29" s="30"/>
      <c r="R29" s="30"/>
      <c r="S29" s="30"/>
      <c r="T29" s="30"/>
      <c r="U29" s="30"/>
      <c r="V29" s="30"/>
      <c r="W29" s="213">
        <f>ROUND($BC$51,2)</f>
        <v>0</v>
      </c>
      <c r="X29" s="212"/>
      <c r="Y29" s="212"/>
      <c r="Z29" s="212"/>
      <c r="AA29" s="212"/>
      <c r="AB29" s="212"/>
      <c r="AC29" s="212"/>
      <c r="AD29" s="212"/>
      <c r="AE29" s="212"/>
      <c r="AF29" s="30"/>
      <c r="AG29" s="30"/>
      <c r="AH29" s="30"/>
      <c r="AI29" s="30"/>
      <c r="AJ29" s="30"/>
      <c r="AK29" s="213">
        <v>0</v>
      </c>
      <c r="AL29" s="212"/>
      <c r="AM29" s="212"/>
      <c r="AN29" s="212"/>
      <c r="AO29" s="212"/>
      <c r="AP29" s="30"/>
      <c r="AQ29" s="31"/>
      <c r="BE29" s="201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11">
        <v>0</v>
      </c>
      <c r="M30" s="212"/>
      <c r="N30" s="212"/>
      <c r="O30" s="212"/>
      <c r="P30" s="30"/>
      <c r="Q30" s="30"/>
      <c r="R30" s="30"/>
      <c r="S30" s="30"/>
      <c r="T30" s="30"/>
      <c r="U30" s="30"/>
      <c r="V30" s="30"/>
      <c r="W30" s="213">
        <f>ROUND($BD$51,2)</f>
        <v>0</v>
      </c>
      <c r="X30" s="212"/>
      <c r="Y30" s="212"/>
      <c r="Z30" s="212"/>
      <c r="AA30" s="212"/>
      <c r="AB30" s="212"/>
      <c r="AC30" s="212"/>
      <c r="AD30" s="212"/>
      <c r="AE30" s="212"/>
      <c r="AF30" s="30"/>
      <c r="AG30" s="30"/>
      <c r="AH30" s="30"/>
      <c r="AI30" s="30"/>
      <c r="AJ30" s="30"/>
      <c r="AK30" s="213">
        <v>0</v>
      </c>
      <c r="AL30" s="212"/>
      <c r="AM30" s="212"/>
      <c r="AN30" s="212"/>
      <c r="AO30" s="212"/>
      <c r="AP30" s="30"/>
      <c r="AQ30" s="31"/>
      <c r="BE30" s="20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0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14" t="s">
        <v>49</v>
      </c>
      <c r="Y32" s="215"/>
      <c r="Z32" s="215"/>
      <c r="AA32" s="215"/>
      <c r="AB32" s="215"/>
      <c r="AC32" s="34"/>
      <c r="AD32" s="34"/>
      <c r="AE32" s="34"/>
      <c r="AF32" s="34"/>
      <c r="AG32" s="34"/>
      <c r="AH32" s="34"/>
      <c r="AI32" s="34"/>
      <c r="AJ32" s="34"/>
      <c r="AK32" s="216">
        <f>SUM($AK$23:$AK$30)</f>
        <v>0</v>
      </c>
      <c r="AL32" s="215"/>
      <c r="AM32" s="215"/>
      <c r="AN32" s="215"/>
      <c r="AO32" s="217"/>
      <c r="AP32" s="32"/>
      <c r="AQ32" s="37"/>
      <c r="BE32" s="20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208_b_SUS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17</v>
      </c>
      <c r="D42" s="49"/>
      <c r="E42" s="49"/>
      <c r="F42" s="49"/>
      <c r="G42" s="49"/>
      <c r="H42" s="49"/>
      <c r="I42" s="49"/>
      <c r="J42" s="49"/>
      <c r="K42" s="49"/>
      <c r="L42" s="218" t="str">
        <f>$K$6</f>
        <v>Poběžovice, rekonstrukce Masarykovy ul. a Slovanské ul. - SLOVANSKÁ UL.</v>
      </c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23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Poběžovice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25</v>
      </c>
      <c r="AJ44" s="24"/>
      <c r="AK44" s="24"/>
      <c r="AL44" s="24"/>
      <c r="AM44" s="220" t="str">
        <f>IF($AN$8="","",$AN$8)</f>
        <v>04.11.2016</v>
      </c>
      <c r="AN44" s="21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Poběžovice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02" t="str">
        <f>IF($E$17="","",$E$17)</f>
        <v>SUDOP Project Plzeň a.s.</v>
      </c>
      <c r="AN46" s="210"/>
      <c r="AO46" s="210"/>
      <c r="AP46" s="210"/>
      <c r="AQ46" s="24"/>
      <c r="AR46" s="43"/>
      <c r="AS46" s="221" t="s">
        <v>51</v>
      </c>
      <c r="AT46" s="22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3"/>
      <c r="AT47" s="20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4"/>
      <c r="AT48" s="210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5" t="s">
        <v>52</v>
      </c>
      <c r="D49" s="215"/>
      <c r="E49" s="215"/>
      <c r="F49" s="215"/>
      <c r="G49" s="215"/>
      <c r="H49" s="34"/>
      <c r="I49" s="226" t="s">
        <v>53</v>
      </c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27" t="s">
        <v>54</v>
      </c>
      <c r="AH49" s="215"/>
      <c r="AI49" s="215"/>
      <c r="AJ49" s="215"/>
      <c r="AK49" s="215"/>
      <c r="AL49" s="215"/>
      <c r="AM49" s="215"/>
      <c r="AN49" s="226" t="s">
        <v>55</v>
      </c>
      <c r="AO49" s="215"/>
      <c r="AP49" s="215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32">
        <f>ROUND(SUM($AG$52:$AG$53),2)</f>
        <v>0</v>
      </c>
      <c r="AH51" s="233"/>
      <c r="AI51" s="233"/>
      <c r="AJ51" s="233"/>
      <c r="AK51" s="233"/>
      <c r="AL51" s="233"/>
      <c r="AM51" s="233"/>
      <c r="AN51" s="232">
        <f>SUM($AG$51,$AT$51)</f>
        <v>0</v>
      </c>
      <c r="AO51" s="233"/>
      <c r="AP51" s="233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70</v>
      </c>
      <c r="BT51" s="47" t="s">
        <v>16</v>
      </c>
      <c r="BU51" s="73" t="s">
        <v>71</v>
      </c>
      <c r="BV51" s="47" t="s">
        <v>72</v>
      </c>
      <c r="BW51" s="47" t="s">
        <v>5</v>
      </c>
      <c r="BX51" s="47" t="s">
        <v>73</v>
      </c>
      <c r="CL51" s="47" t="s">
        <v>20</v>
      </c>
    </row>
    <row r="52" spans="1:91" s="74" customFormat="1" ht="28.5" customHeight="1">
      <c r="A52" s="238" t="s">
        <v>647</v>
      </c>
      <c r="B52" s="75"/>
      <c r="C52" s="76"/>
      <c r="D52" s="230" t="s">
        <v>74</v>
      </c>
      <c r="E52" s="231"/>
      <c r="F52" s="231"/>
      <c r="G52" s="231"/>
      <c r="H52" s="231"/>
      <c r="I52" s="76"/>
      <c r="J52" s="230" t="s">
        <v>75</v>
      </c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28">
        <f>'C1 - SO 101 - Komunikace ...'!$J$27</f>
        <v>0</v>
      </c>
      <c r="AH52" s="229"/>
      <c r="AI52" s="229"/>
      <c r="AJ52" s="229"/>
      <c r="AK52" s="229"/>
      <c r="AL52" s="229"/>
      <c r="AM52" s="229"/>
      <c r="AN52" s="228">
        <f>SUM($AG$52,$AT$52)</f>
        <v>0</v>
      </c>
      <c r="AO52" s="229"/>
      <c r="AP52" s="229"/>
      <c r="AQ52" s="77" t="s">
        <v>76</v>
      </c>
      <c r="AR52" s="78"/>
      <c r="AS52" s="79">
        <v>0</v>
      </c>
      <c r="AT52" s="80">
        <f>ROUND(SUM($AV$52:$AW$52),2)</f>
        <v>0</v>
      </c>
      <c r="AU52" s="81">
        <f>'C1 - SO 101 - Komunikace ...'!$P$83</f>
        <v>0</v>
      </c>
      <c r="AV52" s="80">
        <f>'C1 - SO 101 - Komunikace ...'!$J$30</f>
        <v>0</v>
      </c>
      <c r="AW52" s="80">
        <f>'C1 - SO 101 - Komunikace ...'!$J$31</f>
        <v>0</v>
      </c>
      <c r="AX52" s="80">
        <f>'C1 - SO 101 - Komunikace ...'!$J$32</f>
        <v>0</v>
      </c>
      <c r="AY52" s="80">
        <f>'C1 - SO 101 - Komunikace ...'!$J$33</f>
        <v>0</v>
      </c>
      <c r="AZ52" s="80">
        <f>'C1 - SO 101 - Komunikace ...'!$F$30</f>
        <v>0</v>
      </c>
      <c r="BA52" s="80">
        <f>'C1 - SO 101 - Komunikace ...'!$F$31</f>
        <v>0</v>
      </c>
      <c r="BB52" s="80">
        <f>'C1 - SO 101 - Komunikace ...'!$F$32</f>
        <v>0</v>
      </c>
      <c r="BC52" s="80">
        <f>'C1 - SO 101 - Komunikace ...'!$F$33</f>
        <v>0</v>
      </c>
      <c r="BD52" s="82">
        <f>'C1 - SO 101 - Komunikace ...'!$F$34</f>
        <v>0</v>
      </c>
      <c r="BT52" s="74" t="s">
        <v>77</v>
      </c>
      <c r="BV52" s="74" t="s">
        <v>72</v>
      </c>
      <c r="BW52" s="74" t="s">
        <v>78</v>
      </c>
      <c r="BX52" s="74" t="s">
        <v>5</v>
      </c>
      <c r="CL52" s="74" t="s">
        <v>79</v>
      </c>
      <c r="CM52" s="74" t="s">
        <v>80</v>
      </c>
    </row>
    <row r="53" spans="1:91" s="74" customFormat="1" ht="28.5" customHeight="1">
      <c r="A53" s="238" t="s">
        <v>647</v>
      </c>
      <c r="B53" s="75"/>
      <c r="C53" s="76"/>
      <c r="D53" s="230" t="s">
        <v>81</v>
      </c>
      <c r="E53" s="231"/>
      <c r="F53" s="231"/>
      <c r="G53" s="231"/>
      <c r="H53" s="231"/>
      <c r="I53" s="76"/>
      <c r="J53" s="230" t="s">
        <v>82</v>
      </c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28">
        <f>'VON -KSUS P.K. - vedlejší...'!$J$27</f>
        <v>0</v>
      </c>
      <c r="AH53" s="229"/>
      <c r="AI53" s="229"/>
      <c r="AJ53" s="229"/>
      <c r="AK53" s="229"/>
      <c r="AL53" s="229"/>
      <c r="AM53" s="229"/>
      <c r="AN53" s="228">
        <f>SUM($AG$53,$AT$53)</f>
        <v>0</v>
      </c>
      <c r="AO53" s="229"/>
      <c r="AP53" s="229"/>
      <c r="AQ53" s="77" t="s">
        <v>83</v>
      </c>
      <c r="AR53" s="78"/>
      <c r="AS53" s="83">
        <v>0</v>
      </c>
      <c r="AT53" s="84">
        <f>ROUND(SUM($AV$53:$AW$53),2)</f>
        <v>0</v>
      </c>
      <c r="AU53" s="85">
        <f>'VON -KSUS P.K. - vedlejší...'!$P$77</f>
        <v>0</v>
      </c>
      <c r="AV53" s="84">
        <f>'VON -KSUS P.K. - vedlejší...'!$J$30</f>
        <v>0</v>
      </c>
      <c r="AW53" s="84">
        <f>'VON -KSUS P.K. - vedlejší...'!$J$31</f>
        <v>0</v>
      </c>
      <c r="AX53" s="84">
        <f>'VON -KSUS P.K. - vedlejší...'!$J$32</f>
        <v>0</v>
      </c>
      <c r="AY53" s="84">
        <f>'VON -KSUS P.K. - vedlejší...'!$J$33</f>
        <v>0</v>
      </c>
      <c r="AZ53" s="84">
        <f>'VON -KSUS P.K. - vedlejší...'!$F$30</f>
        <v>0</v>
      </c>
      <c r="BA53" s="84">
        <f>'VON -KSUS P.K. - vedlejší...'!$F$31</f>
        <v>0</v>
      </c>
      <c r="BB53" s="84">
        <f>'VON -KSUS P.K. - vedlejší...'!$F$32</f>
        <v>0</v>
      </c>
      <c r="BC53" s="84">
        <f>'VON -KSUS P.K. - vedlejší...'!$F$33</f>
        <v>0</v>
      </c>
      <c r="BD53" s="86">
        <f>'VON -KSUS P.K. - vedlejší...'!$F$34</f>
        <v>0</v>
      </c>
      <c r="BT53" s="74" t="s">
        <v>77</v>
      </c>
      <c r="BV53" s="74" t="s">
        <v>72</v>
      </c>
      <c r="BW53" s="74" t="s">
        <v>84</v>
      </c>
      <c r="BX53" s="74" t="s">
        <v>5</v>
      </c>
      <c r="CL53" s="74" t="s">
        <v>79</v>
      </c>
      <c r="CM53" s="74" t="s">
        <v>80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C1 - SO 101 - Komunikace ...'!C2" tooltip="C1 - SO 101 - Komunikace ..." display="/"/>
    <hyperlink ref="A53" location="'VON -KSUS P.K. - vedlejší...'!C2" tooltip="VON -KSUS P.K. - vedlejší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0"/>
      <c r="C1" s="240"/>
      <c r="D1" s="239" t="s">
        <v>1</v>
      </c>
      <c r="E1" s="240"/>
      <c r="F1" s="241" t="s">
        <v>648</v>
      </c>
      <c r="G1" s="246" t="s">
        <v>649</v>
      </c>
      <c r="H1" s="246"/>
      <c r="I1" s="240"/>
      <c r="J1" s="241" t="s">
        <v>650</v>
      </c>
      <c r="K1" s="239" t="s">
        <v>85</v>
      </c>
      <c r="L1" s="241" t="s">
        <v>651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17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5" t="str">
        <f>'Rekapitulace stavby'!$K$6</f>
        <v>Poběžovice, rekonstrukce Masarykovy ul. a Slovanské ul. - SLOVANSKÁ UL.</v>
      </c>
      <c r="F7" s="203"/>
      <c r="G7" s="203"/>
      <c r="H7" s="203"/>
      <c r="J7" s="11"/>
      <c r="K7" s="13"/>
    </row>
    <row r="8" spans="2:11" s="6" customFormat="1" ht="15.75" customHeight="1">
      <c r="B8" s="23"/>
      <c r="C8" s="24"/>
      <c r="D8" s="19" t="s">
        <v>87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8" t="s">
        <v>88</v>
      </c>
      <c r="F9" s="210"/>
      <c r="G9" s="210"/>
      <c r="H9" s="21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 t="s">
        <v>79</v>
      </c>
      <c r="G11" s="24"/>
      <c r="H11" s="24"/>
      <c r="I11" s="88" t="s">
        <v>21</v>
      </c>
      <c r="J11" s="17"/>
      <c r="K11" s="27"/>
    </row>
    <row r="12" spans="2:11" s="6" customFormat="1" ht="15" customHeight="1">
      <c r="B12" s="23"/>
      <c r="C12" s="24"/>
      <c r="D12" s="19" t="s">
        <v>23</v>
      </c>
      <c r="E12" s="24"/>
      <c r="F12" s="17" t="s">
        <v>24</v>
      </c>
      <c r="G12" s="24"/>
      <c r="H12" s="24"/>
      <c r="I12" s="88" t="s">
        <v>25</v>
      </c>
      <c r="J12" s="52" t="str">
        <f>'Rekapitulace stavby'!$AN$8</f>
        <v>04.11.2016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89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6"/>
      <c r="F24" s="236"/>
      <c r="G24" s="236"/>
      <c r="H24" s="23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ROUND(SUM($BE$83:$BE$403),2)</f>
        <v>0</v>
      </c>
      <c r="G30" s="24"/>
      <c r="H30" s="24"/>
      <c r="I30" s="97">
        <v>0.21</v>
      </c>
      <c r="J30" s="96">
        <f>ROUND(ROUND((SUM($BE$83:$BE$403)),2)*$I$30,2)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ROUND(SUM($BF$83:$BF$403),2)</f>
        <v>0</v>
      </c>
      <c r="G31" s="24"/>
      <c r="H31" s="24"/>
      <c r="I31" s="97">
        <v>0.15</v>
      </c>
      <c r="J31" s="96">
        <f>ROUND(ROUND((SUM($BF$83:$BF$403)),2)*$I$31,2)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ROUND(SUM($BG$83:$BG$403),2)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ROUND(SUM($BH$83:$BH$403),2)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ROUND(SUM($BI$83:$BI$403),2)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17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5" t="str">
        <f>$E$7</f>
        <v>Poběžovice, rekonstrukce Masarykovy ul. a Slovanské ul. - SLOVANSKÁ UL.</v>
      </c>
      <c r="F45" s="210"/>
      <c r="G45" s="210"/>
      <c r="H45" s="210"/>
      <c r="J45" s="24"/>
      <c r="K45" s="27"/>
    </row>
    <row r="46" spans="2:11" s="6" customFormat="1" ht="15" customHeight="1">
      <c r="B46" s="23"/>
      <c r="C46" s="19" t="s">
        <v>87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8" t="str">
        <f>$E$9</f>
        <v>C1 - SO 101 - Komunikace - Slovanské ulice (investor KSÚS PK)</v>
      </c>
      <c r="F47" s="210"/>
      <c r="G47" s="210"/>
      <c r="H47" s="21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23</v>
      </c>
      <c r="D49" s="24"/>
      <c r="E49" s="24"/>
      <c r="F49" s="17" t="str">
        <f>$F$12</f>
        <v>Poběžovice</v>
      </c>
      <c r="G49" s="24"/>
      <c r="H49" s="24"/>
      <c r="I49" s="88" t="s">
        <v>25</v>
      </c>
      <c r="J49" s="52" t="str">
        <f>IF($J$12="","",$J$12)</f>
        <v>04.11.2016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Poběžovice</v>
      </c>
      <c r="G51" s="24"/>
      <c r="H51" s="24"/>
      <c r="I51" s="88" t="s">
        <v>33</v>
      </c>
      <c r="J51" s="17" t="str">
        <f>$E$21</f>
        <v>J.Miška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$J$83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$J$84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$J$85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$J$149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$J$172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$J$247</f>
        <v>0</v>
      </c>
      <c r="K61" s="120"/>
    </row>
    <row r="62" spans="2:11" s="114" customFormat="1" ht="21" customHeight="1">
      <c r="B62" s="115"/>
      <c r="C62" s="116"/>
      <c r="D62" s="117" t="s">
        <v>100</v>
      </c>
      <c r="E62" s="117"/>
      <c r="F62" s="117"/>
      <c r="G62" s="117"/>
      <c r="H62" s="117"/>
      <c r="I62" s="118"/>
      <c r="J62" s="119">
        <f>$J$317</f>
        <v>0</v>
      </c>
      <c r="K62" s="120"/>
    </row>
    <row r="63" spans="2:11" s="114" customFormat="1" ht="21" customHeight="1">
      <c r="B63" s="115"/>
      <c r="C63" s="116"/>
      <c r="D63" s="117" t="s">
        <v>101</v>
      </c>
      <c r="E63" s="117"/>
      <c r="F63" s="117"/>
      <c r="G63" s="117"/>
      <c r="H63" s="117"/>
      <c r="I63" s="118"/>
      <c r="J63" s="119">
        <f>$J$401</f>
        <v>0</v>
      </c>
      <c r="K63" s="120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1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3"/>
      <c r="J69" s="42"/>
      <c r="K69" s="42"/>
      <c r="L69" s="43"/>
    </row>
    <row r="70" spans="2:12" s="6" customFormat="1" ht="37.5" customHeight="1">
      <c r="B70" s="23"/>
      <c r="C70" s="12" t="s">
        <v>102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17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235" t="str">
        <f>$E$7</f>
        <v>Poběžovice, rekonstrukce Masarykovy ul. a Slovanské ul. - SLOVANSKÁ UL.</v>
      </c>
      <c r="F73" s="210"/>
      <c r="G73" s="210"/>
      <c r="H73" s="210"/>
      <c r="J73" s="24"/>
      <c r="K73" s="24"/>
      <c r="L73" s="43"/>
    </row>
    <row r="74" spans="2:12" s="6" customFormat="1" ht="15" customHeight="1">
      <c r="B74" s="23"/>
      <c r="C74" s="19" t="s">
        <v>87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218" t="str">
        <f>$E$9</f>
        <v>C1 - SO 101 - Komunikace - Slovanské ulice (investor KSÚS PK)</v>
      </c>
      <c r="F75" s="210"/>
      <c r="G75" s="210"/>
      <c r="H75" s="210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23</v>
      </c>
      <c r="D77" s="24"/>
      <c r="E77" s="24"/>
      <c r="F77" s="17" t="str">
        <f>$F$12</f>
        <v>Poběžovice</v>
      </c>
      <c r="G77" s="24"/>
      <c r="H77" s="24"/>
      <c r="I77" s="88" t="s">
        <v>25</v>
      </c>
      <c r="J77" s="52" t="str">
        <f>IF($J$12="","",$J$12)</f>
        <v>04.11.2016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27</v>
      </c>
      <c r="D79" s="24"/>
      <c r="E79" s="24"/>
      <c r="F79" s="17" t="str">
        <f>$E$15</f>
        <v>Město Poběžovice</v>
      </c>
      <c r="G79" s="24"/>
      <c r="H79" s="24"/>
      <c r="I79" s="88" t="s">
        <v>33</v>
      </c>
      <c r="J79" s="17" t="str">
        <f>$E$21</f>
        <v>J.Miška</v>
      </c>
      <c r="K79" s="24"/>
      <c r="L79" s="43"/>
    </row>
    <row r="80" spans="2:12" s="6" customFormat="1" ht="15" customHeight="1">
      <c r="B80" s="23"/>
      <c r="C80" s="19" t="s">
        <v>31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21" customFormat="1" ht="30" customHeight="1">
      <c r="B82" s="122"/>
      <c r="C82" s="123" t="s">
        <v>103</v>
      </c>
      <c r="D82" s="124" t="s">
        <v>56</v>
      </c>
      <c r="E82" s="124" t="s">
        <v>52</v>
      </c>
      <c r="F82" s="124" t="s">
        <v>104</v>
      </c>
      <c r="G82" s="124" t="s">
        <v>105</v>
      </c>
      <c r="H82" s="124" t="s">
        <v>106</v>
      </c>
      <c r="I82" s="125" t="s">
        <v>107</v>
      </c>
      <c r="J82" s="124" t="s">
        <v>108</v>
      </c>
      <c r="K82" s="126" t="s">
        <v>109</v>
      </c>
      <c r="L82" s="127"/>
      <c r="M82" s="59" t="s">
        <v>110</v>
      </c>
      <c r="N82" s="60" t="s">
        <v>41</v>
      </c>
      <c r="O82" s="60" t="s">
        <v>111</v>
      </c>
      <c r="P82" s="60" t="s">
        <v>112</v>
      </c>
      <c r="Q82" s="60" t="s">
        <v>113</v>
      </c>
      <c r="R82" s="60" t="s">
        <v>114</v>
      </c>
      <c r="S82" s="60" t="s">
        <v>115</v>
      </c>
      <c r="T82" s="61" t="s">
        <v>116</v>
      </c>
    </row>
    <row r="83" spans="2:63" s="6" customFormat="1" ht="30" customHeight="1">
      <c r="B83" s="23"/>
      <c r="C83" s="66" t="s">
        <v>93</v>
      </c>
      <c r="D83" s="24"/>
      <c r="E83" s="24"/>
      <c r="F83" s="24"/>
      <c r="G83" s="24"/>
      <c r="H83" s="24"/>
      <c r="J83" s="128">
        <f>$BK$83</f>
        <v>0</v>
      </c>
      <c r="K83" s="24"/>
      <c r="L83" s="43"/>
      <c r="M83" s="63"/>
      <c r="N83" s="64"/>
      <c r="O83" s="64"/>
      <c r="P83" s="129">
        <f>$P$84</f>
        <v>0</v>
      </c>
      <c r="Q83" s="64"/>
      <c r="R83" s="129">
        <f>$R$84</f>
        <v>64.3577707</v>
      </c>
      <c r="S83" s="64"/>
      <c r="T83" s="130">
        <f>$T$84</f>
        <v>177.65600000000003</v>
      </c>
      <c r="AT83" s="6" t="s">
        <v>70</v>
      </c>
      <c r="AU83" s="6" t="s">
        <v>94</v>
      </c>
      <c r="BK83" s="131">
        <f>$BK$84</f>
        <v>0</v>
      </c>
    </row>
    <row r="84" spans="2:63" s="132" customFormat="1" ht="37.5" customHeight="1">
      <c r="B84" s="133"/>
      <c r="C84" s="134"/>
      <c r="D84" s="134" t="s">
        <v>70</v>
      </c>
      <c r="E84" s="135" t="s">
        <v>117</v>
      </c>
      <c r="F84" s="135" t="s">
        <v>118</v>
      </c>
      <c r="G84" s="134"/>
      <c r="H84" s="134"/>
      <c r="J84" s="136">
        <f>$BK$84</f>
        <v>0</v>
      </c>
      <c r="K84" s="134"/>
      <c r="L84" s="137"/>
      <c r="M84" s="138"/>
      <c r="N84" s="134"/>
      <c r="O84" s="134"/>
      <c r="P84" s="139">
        <f>$P$85+$P$149+$P$172+$P$247+$P$317+$P$401</f>
        <v>0</v>
      </c>
      <c r="Q84" s="134"/>
      <c r="R84" s="139">
        <f>$R$85+$R$149+$R$172+$R$247+$R$317+$R$401</f>
        <v>64.3577707</v>
      </c>
      <c r="S84" s="134"/>
      <c r="T84" s="140">
        <f>$T$85+$T$149+$T$172+$T$247+$T$317+$T$401</f>
        <v>177.65600000000003</v>
      </c>
      <c r="AR84" s="141" t="s">
        <v>77</v>
      </c>
      <c r="AT84" s="141" t="s">
        <v>70</v>
      </c>
      <c r="AU84" s="141" t="s">
        <v>16</v>
      </c>
      <c r="AY84" s="141" t="s">
        <v>119</v>
      </c>
      <c r="BK84" s="142">
        <f>$BK$85+$BK$149+$BK$172+$BK$247+$BK$317+$BK$401</f>
        <v>0</v>
      </c>
    </row>
    <row r="85" spans="2:63" s="132" customFormat="1" ht="21" customHeight="1">
      <c r="B85" s="133"/>
      <c r="C85" s="134"/>
      <c r="D85" s="134" t="s">
        <v>70</v>
      </c>
      <c r="E85" s="143" t="s">
        <v>77</v>
      </c>
      <c r="F85" s="143" t="s">
        <v>120</v>
      </c>
      <c r="G85" s="134"/>
      <c r="H85" s="134"/>
      <c r="J85" s="144">
        <f>$BK$85</f>
        <v>0</v>
      </c>
      <c r="K85" s="134"/>
      <c r="L85" s="137"/>
      <c r="M85" s="138"/>
      <c r="N85" s="134"/>
      <c r="O85" s="134"/>
      <c r="P85" s="139">
        <f>SUM($P$86:$P$148)</f>
        <v>0</v>
      </c>
      <c r="Q85" s="134"/>
      <c r="R85" s="139">
        <f>SUM($R$86:$R$148)</f>
        <v>0.06035</v>
      </c>
      <c r="S85" s="134"/>
      <c r="T85" s="140">
        <f>SUM($T$86:$T$148)</f>
        <v>160.08200000000002</v>
      </c>
      <c r="AR85" s="141" t="s">
        <v>77</v>
      </c>
      <c r="AT85" s="141" t="s">
        <v>70</v>
      </c>
      <c r="AU85" s="141" t="s">
        <v>77</v>
      </c>
      <c r="AY85" s="141" t="s">
        <v>119</v>
      </c>
      <c r="BK85" s="142">
        <f>SUM($BK$86:$BK$148)</f>
        <v>0</v>
      </c>
    </row>
    <row r="86" spans="2:65" s="6" customFormat="1" ht="15.75" customHeight="1">
      <c r="B86" s="23"/>
      <c r="C86" s="145" t="s">
        <v>77</v>
      </c>
      <c r="D86" s="145" t="s">
        <v>121</v>
      </c>
      <c r="E86" s="146" t="s">
        <v>122</v>
      </c>
      <c r="F86" s="147" t="s">
        <v>123</v>
      </c>
      <c r="G86" s="148" t="s">
        <v>124</v>
      </c>
      <c r="H86" s="149">
        <v>57</v>
      </c>
      <c r="I86" s="150"/>
      <c r="J86" s="151">
        <f>ROUND($I$86*$H$86,2)</f>
        <v>0</v>
      </c>
      <c r="K86" s="147" t="s">
        <v>125</v>
      </c>
      <c r="L86" s="43"/>
      <c r="M86" s="152"/>
      <c r="N86" s="153" t="s">
        <v>42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0.098</v>
      </c>
      <c r="T86" s="155">
        <f>$S$86*$H$86</f>
        <v>5.586</v>
      </c>
      <c r="AR86" s="89" t="s">
        <v>126</v>
      </c>
      <c r="AT86" s="89" t="s">
        <v>121</v>
      </c>
      <c r="AU86" s="89" t="s">
        <v>80</v>
      </c>
      <c r="AY86" s="6" t="s">
        <v>119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77</v>
      </c>
      <c r="BK86" s="156">
        <f>ROUND($I$86*$H$86,2)</f>
        <v>0</v>
      </c>
      <c r="BL86" s="89" t="s">
        <v>126</v>
      </c>
      <c r="BM86" s="89" t="s">
        <v>127</v>
      </c>
    </row>
    <row r="87" spans="2:47" s="6" customFormat="1" ht="27" customHeight="1">
      <c r="B87" s="23"/>
      <c r="C87" s="24"/>
      <c r="D87" s="157" t="s">
        <v>128</v>
      </c>
      <c r="E87" s="24"/>
      <c r="F87" s="158" t="s">
        <v>129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128</v>
      </c>
      <c r="AU87" s="6" t="s">
        <v>80</v>
      </c>
    </row>
    <row r="88" spans="2:51" s="6" customFormat="1" ht="15.75" customHeight="1">
      <c r="B88" s="159"/>
      <c r="C88" s="160"/>
      <c r="D88" s="161" t="s">
        <v>130</v>
      </c>
      <c r="E88" s="160"/>
      <c r="F88" s="162" t="s">
        <v>131</v>
      </c>
      <c r="G88" s="160"/>
      <c r="H88" s="163">
        <v>57</v>
      </c>
      <c r="J88" s="160"/>
      <c r="K88" s="160"/>
      <c r="L88" s="164"/>
      <c r="M88" s="165"/>
      <c r="N88" s="160"/>
      <c r="O88" s="160"/>
      <c r="P88" s="160"/>
      <c r="Q88" s="160"/>
      <c r="R88" s="160"/>
      <c r="S88" s="160"/>
      <c r="T88" s="166"/>
      <c r="AT88" s="167" t="s">
        <v>130</v>
      </c>
      <c r="AU88" s="167" t="s">
        <v>80</v>
      </c>
      <c r="AV88" s="167" t="s">
        <v>80</v>
      </c>
      <c r="AW88" s="167" t="s">
        <v>94</v>
      </c>
      <c r="AX88" s="167" t="s">
        <v>16</v>
      </c>
      <c r="AY88" s="167" t="s">
        <v>119</v>
      </c>
    </row>
    <row r="89" spans="2:51" s="6" customFormat="1" ht="15.75" customHeight="1">
      <c r="B89" s="168"/>
      <c r="C89" s="169"/>
      <c r="D89" s="161" t="s">
        <v>130</v>
      </c>
      <c r="E89" s="169"/>
      <c r="F89" s="170" t="s">
        <v>132</v>
      </c>
      <c r="G89" s="169"/>
      <c r="H89" s="171">
        <v>57</v>
      </c>
      <c r="J89" s="169"/>
      <c r="K89" s="169"/>
      <c r="L89" s="172"/>
      <c r="M89" s="173"/>
      <c r="N89" s="169"/>
      <c r="O89" s="169"/>
      <c r="P89" s="169"/>
      <c r="Q89" s="169"/>
      <c r="R89" s="169"/>
      <c r="S89" s="169"/>
      <c r="T89" s="174"/>
      <c r="AT89" s="175" t="s">
        <v>130</v>
      </c>
      <c r="AU89" s="175" t="s">
        <v>80</v>
      </c>
      <c r="AV89" s="175" t="s">
        <v>126</v>
      </c>
      <c r="AW89" s="175" t="s">
        <v>94</v>
      </c>
      <c r="AX89" s="175" t="s">
        <v>77</v>
      </c>
      <c r="AY89" s="175" t="s">
        <v>119</v>
      </c>
    </row>
    <row r="90" spans="2:65" s="6" customFormat="1" ht="15.75" customHeight="1">
      <c r="B90" s="23"/>
      <c r="C90" s="145" t="s">
        <v>80</v>
      </c>
      <c r="D90" s="145" t="s">
        <v>121</v>
      </c>
      <c r="E90" s="146" t="s">
        <v>133</v>
      </c>
      <c r="F90" s="147" t="s">
        <v>134</v>
      </c>
      <c r="G90" s="148" t="s">
        <v>124</v>
      </c>
      <c r="H90" s="149">
        <v>1207</v>
      </c>
      <c r="I90" s="150"/>
      <c r="J90" s="151">
        <f>ROUND($I$90*$H$90,2)</f>
        <v>0</v>
      </c>
      <c r="K90" s="147" t="s">
        <v>125</v>
      </c>
      <c r="L90" s="43"/>
      <c r="M90" s="152"/>
      <c r="N90" s="153" t="s">
        <v>42</v>
      </c>
      <c r="O90" s="24"/>
      <c r="P90" s="154">
        <f>$O$90*$H$90</f>
        <v>0</v>
      </c>
      <c r="Q90" s="154">
        <v>5E-05</v>
      </c>
      <c r="R90" s="154">
        <f>$Q$90*$H$90</f>
        <v>0.06035</v>
      </c>
      <c r="S90" s="154">
        <v>0.128</v>
      </c>
      <c r="T90" s="155">
        <f>$S$90*$H$90</f>
        <v>154.496</v>
      </c>
      <c r="AR90" s="89" t="s">
        <v>126</v>
      </c>
      <c r="AT90" s="89" t="s">
        <v>121</v>
      </c>
      <c r="AU90" s="89" t="s">
        <v>80</v>
      </c>
      <c r="AY90" s="6" t="s">
        <v>119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77</v>
      </c>
      <c r="BK90" s="156">
        <f>ROUND($I$90*$H$90,2)</f>
        <v>0</v>
      </c>
      <c r="BL90" s="89" t="s">
        <v>126</v>
      </c>
      <c r="BM90" s="89" t="s">
        <v>135</v>
      </c>
    </row>
    <row r="91" spans="2:47" s="6" customFormat="1" ht="27" customHeight="1">
      <c r="B91" s="23"/>
      <c r="C91" s="24"/>
      <c r="D91" s="157" t="s">
        <v>128</v>
      </c>
      <c r="E91" s="24"/>
      <c r="F91" s="158" t="s">
        <v>136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128</v>
      </c>
      <c r="AU91" s="6" t="s">
        <v>80</v>
      </c>
    </row>
    <row r="92" spans="2:51" s="6" customFormat="1" ht="15.75" customHeight="1">
      <c r="B92" s="159"/>
      <c r="C92" s="160"/>
      <c r="D92" s="161" t="s">
        <v>130</v>
      </c>
      <c r="E92" s="160"/>
      <c r="F92" s="162" t="s">
        <v>137</v>
      </c>
      <c r="G92" s="160"/>
      <c r="H92" s="163">
        <v>1207</v>
      </c>
      <c r="J92" s="160"/>
      <c r="K92" s="160"/>
      <c r="L92" s="164"/>
      <c r="M92" s="165"/>
      <c r="N92" s="160"/>
      <c r="O92" s="160"/>
      <c r="P92" s="160"/>
      <c r="Q92" s="160"/>
      <c r="R92" s="160"/>
      <c r="S92" s="160"/>
      <c r="T92" s="166"/>
      <c r="AT92" s="167" t="s">
        <v>130</v>
      </c>
      <c r="AU92" s="167" t="s">
        <v>80</v>
      </c>
      <c r="AV92" s="167" t="s">
        <v>80</v>
      </c>
      <c r="AW92" s="167" t="s">
        <v>94</v>
      </c>
      <c r="AX92" s="167" t="s">
        <v>16</v>
      </c>
      <c r="AY92" s="167" t="s">
        <v>119</v>
      </c>
    </row>
    <row r="93" spans="2:51" s="6" customFormat="1" ht="15.75" customHeight="1">
      <c r="B93" s="168"/>
      <c r="C93" s="169"/>
      <c r="D93" s="161" t="s">
        <v>130</v>
      </c>
      <c r="E93" s="169"/>
      <c r="F93" s="170" t="s">
        <v>132</v>
      </c>
      <c r="G93" s="169"/>
      <c r="H93" s="171">
        <v>1207</v>
      </c>
      <c r="J93" s="169"/>
      <c r="K93" s="169"/>
      <c r="L93" s="172"/>
      <c r="M93" s="173"/>
      <c r="N93" s="169"/>
      <c r="O93" s="169"/>
      <c r="P93" s="169"/>
      <c r="Q93" s="169"/>
      <c r="R93" s="169"/>
      <c r="S93" s="169"/>
      <c r="T93" s="174"/>
      <c r="AT93" s="175" t="s">
        <v>130</v>
      </c>
      <c r="AU93" s="175" t="s">
        <v>80</v>
      </c>
      <c r="AV93" s="175" t="s">
        <v>126</v>
      </c>
      <c r="AW93" s="175" t="s">
        <v>94</v>
      </c>
      <c r="AX93" s="175" t="s">
        <v>77</v>
      </c>
      <c r="AY93" s="175" t="s">
        <v>119</v>
      </c>
    </row>
    <row r="94" spans="2:65" s="6" customFormat="1" ht="15.75" customHeight="1">
      <c r="B94" s="23"/>
      <c r="C94" s="145" t="s">
        <v>138</v>
      </c>
      <c r="D94" s="145" t="s">
        <v>121</v>
      </c>
      <c r="E94" s="146" t="s">
        <v>139</v>
      </c>
      <c r="F94" s="147" t="s">
        <v>140</v>
      </c>
      <c r="G94" s="148" t="s">
        <v>141</v>
      </c>
      <c r="H94" s="149">
        <v>51.48</v>
      </c>
      <c r="I94" s="150"/>
      <c r="J94" s="151">
        <f>ROUND($I$94*$H$94,2)</f>
        <v>0</v>
      </c>
      <c r="K94" s="147" t="s">
        <v>125</v>
      </c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126</v>
      </c>
      <c r="AT94" s="89" t="s">
        <v>121</v>
      </c>
      <c r="AU94" s="89" t="s">
        <v>80</v>
      </c>
      <c r="AY94" s="6" t="s">
        <v>119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77</v>
      </c>
      <c r="BK94" s="156">
        <f>ROUND($I$94*$H$94,2)</f>
        <v>0</v>
      </c>
      <c r="BL94" s="89" t="s">
        <v>126</v>
      </c>
      <c r="BM94" s="89" t="s">
        <v>142</v>
      </c>
    </row>
    <row r="95" spans="2:47" s="6" customFormat="1" ht="27" customHeight="1">
      <c r="B95" s="23"/>
      <c r="C95" s="24"/>
      <c r="D95" s="157" t="s">
        <v>128</v>
      </c>
      <c r="E95" s="24"/>
      <c r="F95" s="158" t="s">
        <v>143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128</v>
      </c>
      <c r="AU95" s="6" t="s">
        <v>80</v>
      </c>
    </row>
    <row r="96" spans="2:51" s="6" customFormat="1" ht="15.75" customHeight="1">
      <c r="B96" s="159"/>
      <c r="C96" s="160"/>
      <c r="D96" s="161" t="s">
        <v>130</v>
      </c>
      <c r="E96" s="160"/>
      <c r="F96" s="162" t="s">
        <v>144</v>
      </c>
      <c r="G96" s="160"/>
      <c r="H96" s="163">
        <v>14</v>
      </c>
      <c r="J96" s="160"/>
      <c r="K96" s="160"/>
      <c r="L96" s="164"/>
      <c r="M96" s="165"/>
      <c r="N96" s="160"/>
      <c r="O96" s="160"/>
      <c r="P96" s="160"/>
      <c r="Q96" s="160"/>
      <c r="R96" s="160"/>
      <c r="S96" s="160"/>
      <c r="T96" s="166"/>
      <c r="AT96" s="167" t="s">
        <v>130</v>
      </c>
      <c r="AU96" s="167" t="s">
        <v>80</v>
      </c>
      <c r="AV96" s="167" t="s">
        <v>80</v>
      </c>
      <c r="AW96" s="167" t="s">
        <v>94</v>
      </c>
      <c r="AX96" s="167" t="s">
        <v>16</v>
      </c>
      <c r="AY96" s="167" t="s">
        <v>119</v>
      </c>
    </row>
    <row r="97" spans="2:51" s="6" customFormat="1" ht="15.75" customHeight="1">
      <c r="B97" s="159"/>
      <c r="C97" s="160"/>
      <c r="D97" s="161" t="s">
        <v>130</v>
      </c>
      <c r="E97" s="160"/>
      <c r="F97" s="162" t="s">
        <v>145</v>
      </c>
      <c r="G97" s="160"/>
      <c r="H97" s="163">
        <v>37.48</v>
      </c>
      <c r="J97" s="160"/>
      <c r="K97" s="160"/>
      <c r="L97" s="164"/>
      <c r="M97" s="165"/>
      <c r="N97" s="160"/>
      <c r="O97" s="160"/>
      <c r="P97" s="160"/>
      <c r="Q97" s="160"/>
      <c r="R97" s="160"/>
      <c r="S97" s="160"/>
      <c r="T97" s="166"/>
      <c r="AT97" s="167" t="s">
        <v>130</v>
      </c>
      <c r="AU97" s="167" t="s">
        <v>80</v>
      </c>
      <c r="AV97" s="167" t="s">
        <v>80</v>
      </c>
      <c r="AW97" s="167" t="s">
        <v>94</v>
      </c>
      <c r="AX97" s="167" t="s">
        <v>16</v>
      </c>
      <c r="AY97" s="167" t="s">
        <v>119</v>
      </c>
    </row>
    <row r="98" spans="2:51" s="6" customFormat="1" ht="15.75" customHeight="1">
      <c r="B98" s="168"/>
      <c r="C98" s="169"/>
      <c r="D98" s="161" t="s">
        <v>130</v>
      </c>
      <c r="E98" s="169"/>
      <c r="F98" s="170" t="s">
        <v>132</v>
      </c>
      <c r="G98" s="169"/>
      <c r="H98" s="171">
        <v>51.48</v>
      </c>
      <c r="J98" s="169"/>
      <c r="K98" s="169"/>
      <c r="L98" s="172"/>
      <c r="M98" s="173"/>
      <c r="N98" s="169"/>
      <c r="O98" s="169"/>
      <c r="P98" s="169"/>
      <c r="Q98" s="169"/>
      <c r="R98" s="169"/>
      <c r="S98" s="169"/>
      <c r="T98" s="174"/>
      <c r="AT98" s="175" t="s">
        <v>130</v>
      </c>
      <c r="AU98" s="175" t="s">
        <v>80</v>
      </c>
      <c r="AV98" s="175" t="s">
        <v>126</v>
      </c>
      <c r="AW98" s="175" t="s">
        <v>94</v>
      </c>
      <c r="AX98" s="175" t="s">
        <v>77</v>
      </c>
      <c r="AY98" s="175" t="s">
        <v>119</v>
      </c>
    </row>
    <row r="99" spans="2:65" s="6" customFormat="1" ht="15.75" customHeight="1">
      <c r="B99" s="23"/>
      <c r="C99" s="145" t="s">
        <v>126</v>
      </c>
      <c r="D99" s="145" t="s">
        <v>121</v>
      </c>
      <c r="E99" s="146" t="s">
        <v>146</v>
      </c>
      <c r="F99" s="147" t="s">
        <v>147</v>
      </c>
      <c r="G99" s="148" t="s">
        <v>141</v>
      </c>
      <c r="H99" s="149">
        <v>120.07</v>
      </c>
      <c r="I99" s="150"/>
      <c r="J99" s="151">
        <f>ROUND($I$99*$H$99,2)</f>
        <v>0</v>
      </c>
      <c r="K99" s="147" t="s">
        <v>125</v>
      </c>
      <c r="L99" s="43"/>
      <c r="M99" s="152"/>
      <c r="N99" s="153" t="s">
        <v>42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126</v>
      </c>
      <c r="AT99" s="89" t="s">
        <v>121</v>
      </c>
      <c r="AU99" s="89" t="s">
        <v>80</v>
      </c>
      <c r="AY99" s="6" t="s">
        <v>119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77</v>
      </c>
      <c r="BK99" s="156">
        <f>ROUND($I$99*$H$99,2)</f>
        <v>0</v>
      </c>
      <c r="BL99" s="89" t="s">
        <v>126</v>
      </c>
      <c r="BM99" s="89" t="s">
        <v>148</v>
      </c>
    </row>
    <row r="100" spans="2:47" s="6" customFormat="1" ht="27" customHeight="1">
      <c r="B100" s="23"/>
      <c r="C100" s="24"/>
      <c r="D100" s="157" t="s">
        <v>128</v>
      </c>
      <c r="E100" s="24"/>
      <c r="F100" s="158" t="s">
        <v>149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128</v>
      </c>
      <c r="AU100" s="6" t="s">
        <v>80</v>
      </c>
    </row>
    <row r="101" spans="2:51" s="6" customFormat="1" ht="15.75" customHeight="1">
      <c r="B101" s="159"/>
      <c r="C101" s="160"/>
      <c r="D101" s="161" t="s">
        <v>130</v>
      </c>
      <c r="E101" s="160"/>
      <c r="F101" s="162" t="s">
        <v>150</v>
      </c>
      <c r="G101" s="160"/>
      <c r="H101" s="163">
        <v>85.27</v>
      </c>
      <c r="J101" s="160"/>
      <c r="K101" s="160"/>
      <c r="L101" s="164"/>
      <c r="M101" s="165"/>
      <c r="N101" s="160"/>
      <c r="O101" s="160"/>
      <c r="P101" s="160"/>
      <c r="Q101" s="160"/>
      <c r="R101" s="160"/>
      <c r="S101" s="160"/>
      <c r="T101" s="166"/>
      <c r="AT101" s="167" t="s">
        <v>130</v>
      </c>
      <c r="AU101" s="167" t="s">
        <v>80</v>
      </c>
      <c r="AV101" s="167" t="s">
        <v>80</v>
      </c>
      <c r="AW101" s="167" t="s">
        <v>94</v>
      </c>
      <c r="AX101" s="167" t="s">
        <v>16</v>
      </c>
      <c r="AY101" s="167" t="s">
        <v>119</v>
      </c>
    </row>
    <row r="102" spans="2:51" s="6" customFormat="1" ht="15.75" customHeight="1">
      <c r="B102" s="159"/>
      <c r="C102" s="160"/>
      <c r="D102" s="161" t="s">
        <v>130</v>
      </c>
      <c r="E102" s="160"/>
      <c r="F102" s="162" t="s">
        <v>151</v>
      </c>
      <c r="G102" s="160"/>
      <c r="H102" s="163">
        <v>34.8</v>
      </c>
      <c r="J102" s="160"/>
      <c r="K102" s="160"/>
      <c r="L102" s="164"/>
      <c r="M102" s="165"/>
      <c r="N102" s="160"/>
      <c r="O102" s="160"/>
      <c r="P102" s="160"/>
      <c r="Q102" s="160"/>
      <c r="R102" s="160"/>
      <c r="S102" s="160"/>
      <c r="T102" s="166"/>
      <c r="AT102" s="167" t="s">
        <v>130</v>
      </c>
      <c r="AU102" s="167" t="s">
        <v>80</v>
      </c>
      <c r="AV102" s="167" t="s">
        <v>80</v>
      </c>
      <c r="AW102" s="167" t="s">
        <v>94</v>
      </c>
      <c r="AX102" s="167" t="s">
        <v>16</v>
      </c>
      <c r="AY102" s="167" t="s">
        <v>119</v>
      </c>
    </row>
    <row r="103" spans="2:51" s="6" customFormat="1" ht="15.75" customHeight="1">
      <c r="B103" s="168"/>
      <c r="C103" s="169"/>
      <c r="D103" s="161" t="s">
        <v>130</v>
      </c>
      <c r="E103" s="169"/>
      <c r="F103" s="170" t="s">
        <v>132</v>
      </c>
      <c r="G103" s="169"/>
      <c r="H103" s="171">
        <v>120.07</v>
      </c>
      <c r="J103" s="169"/>
      <c r="K103" s="169"/>
      <c r="L103" s="172"/>
      <c r="M103" s="173"/>
      <c r="N103" s="169"/>
      <c r="O103" s="169"/>
      <c r="P103" s="169"/>
      <c r="Q103" s="169"/>
      <c r="R103" s="169"/>
      <c r="S103" s="169"/>
      <c r="T103" s="174"/>
      <c r="AT103" s="175" t="s">
        <v>130</v>
      </c>
      <c r="AU103" s="175" t="s">
        <v>80</v>
      </c>
      <c r="AV103" s="175" t="s">
        <v>126</v>
      </c>
      <c r="AW103" s="175" t="s">
        <v>94</v>
      </c>
      <c r="AX103" s="175" t="s">
        <v>77</v>
      </c>
      <c r="AY103" s="175" t="s">
        <v>119</v>
      </c>
    </row>
    <row r="104" spans="2:65" s="6" customFormat="1" ht="27" customHeight="1">
      <c r="B104" s="23"/>
      <c r="C104" s="145" t="s">
        <v>152</v>
      </c>
      <c r="D104" s="145" t="s">
        <v>121</v>
      </c>
      <c r="E104" s="146" t="s">
        <v>153</v>
      </c>
      <c r="F104" s="147" t="s">
        <v>154</v>
      </c>
      <c r="G104" s="148" t="s">
        <v>141</v>
      </c>
      <c r="H104" s="149">
        <v>15</v>
      </c>
      <c r="I104" s="150"/>
      <c r="J104" s="151">
        <f>ROUND($I$104*$H$104,2)</f>
        <v>0</v>
      </c>
      <c r="K104" s="147"/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126</v>
      </c>
      <c r="AT104" s="89" t="s">
        <v>121</v>
      </c>
      <c r="AU104" s="89" t="s">
        <v>80</v>
      </c>
      <c r="AY104" s="6" t="s">
        <v>119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77</v>
      </c>
      <c r="BK104" s="156">
        <f>ROUND($I$104*$H$104,2)</f>
        <v>0</v>
      </c>
      <c r="BL104" s="89" t="s">
        <v>126</v>
      </c>
      <c r="BM104" s="89" t="s">
        <v>155</v>
      </c>
    </row>
    <row r="105" spans="2:47" s="6" customFormat="1" ht="27" customHeight="1">
      <c r="B105" s="23"/>
      <c r="C105" s="24"/>
      <c r="D105" s="157" t="s">
        <v>128</v>
      </c>
      <c r="E105" s="24"/>
      <c r="F105" s="158" t="s">
        <v>156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128</v>
      </c>
      <c r="AU105" s="6" t="s">
        <v>80</v>
      </c>
    </row>
    <row r="106" spans="2:51" s="6" customFormat="1" ht="15.75" customHeight="1">
      <c r="B106" s="159"/>
      <c r="C106" s="160"/>
      <c r="D106" s="161" t="s">
        <v>130</v>
      </c>
      <c r="E106" s="160"/>
      <c r="F106" s="162" t="s">
        <v>8</v>
      </c>
      <c r="G106" s="160"/>
      <c r="H106" s="163">
        <v>15</v>
      </c>
      <c r="J106" s="160"/>
      <c r="K106" s="160"/>
      <c r="L106" s="164"/>
      <c r="M106" s="165"/>
      <c r="N106" s="160"/>
      <c r="O106" s="160"/>
      <c r="P106" s="160"/>
      <c r="Q106" s="160"/>
      <c r="R106" s="160"/>
      <c r="S106" s="160"/>
      <c r="T106" s="166"/>
      <c r="AT106" s="167" t="s">
        <v>130</v>
      </c>
      <c r="AU106" s="167" t="s">
        <v>80</v>
      </c>
      <c r="AV106" s="167" t="s">
        <v>80</v>
      </c>
      <c r="AW106" s="167" t="s">
        <v>94</v>
      </c>
      <c r="AX106" s="167" t="s">
        <v>16</v>
      </c>
      <c r="AY106" s="167" t="s">
        <v>119</v>
      </c>
    </row>
    <row r="107" spans="2:51" s="6" customFormat="1" ht="15.75" customHeight="1">
      <c r="B107" s="168"/>
      <c r="C107" s="169"/>
      <c r="D107" s="161" t="s">
        <v>130</v>
      </c>
      <c r="E107" s="169"/>
      <c r="F107" s="170" t="s">
        <v>132</v>
      </c>
      <c r="G107" s="169"/>
      <c r="H107" s="171">
        <v>15</v>
      </c>
      <c r="J107" s="169"/>
      <c r="K107" s="169"/>
      <c r="L107" s="172"/>
      <c r="M107" s="173"/>
      <c r="N107" s="169"/>
      <c r="O107" s="169"/>
      <c r="P107" s="169"/>
      <c r="Q107" s="169"/>
      <c r="R107" s="169"/>
      <c r="S107" s="169"/>
      <c r="T107" s="174"/>
      <c r="AT107" s="175" t="s">
        <v>130</v>
      </c>
      <c r="AU107" s="175" t="s">
        <v>80</v>
      </c>
      <c r="AV107" s="175" t="s">
        <v>126</v>
      </c>
      <c r="AW107" s="175" t="s">
        <v>94</v>
      </c>
      <c r="AX107" s="175" t="s">
        <v>77</v>
      </c>
      <c r="AY107" s="175" t="s">
        <v>119</v>
      </c>
    </row>
    <row r="108" spans="2:65" s="6" customFormat="1" ht="15.75" customHeight="1">
      <c r="B108" s="23"/>
      <c r="C108" s="145" t="s">
        <v>157</v>
      </c>
      <c r="D108" s="145" t="s">
        <v>121</v>
      </c>
      <c r="E108" s="146" t="s">
        <v>158</v>
      </c>
      <c r="F108" s="147" t="s">
        <v>159</v>
      </c>
      <c r="G108" s="148" t="s">
        <v>141</v>
      </c>
      <c r="H108" s="149">
        <v>42.6</v>
      </c>
      <c r="I108" s="150"/>
      <c r="J108" s="151">
        <f>ROUND($I$108*$H$108,2)</f>
        <v>0</v>
      </c>
      <c r="K108" s="147" t="s">
        <v>125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126</v>
      </c>
      <c r="AT108" s="89" t="s">
        <v>121</v>
      </c>
      <c r="AU108" s="89" t="s">
        <v>80</v>
      </c>
      <c r="AY108" s="6" t="s">
        <v>119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77</v>
      </c>
      <c r="BK108" s="156">
        <f>ROUND($I$108*$H$108,2)</f>
        <v>0</v>
      </c>
      <c r="BL108" s="89" t="s">
        <v>126</v>
      </c>
      <c r="BM108" s="89" t="s">
        <v>160</v>
      </c>
    </row>
    <row r="109" spans="2:47" s="6" customFormat="1" ht="27" customHeight="1">
      <c r="B109" s="23"/>
      <c r="C109" s="24"/>
      <c r="D109" s="157" t="s">
        <v>128</v>
      </c>
      <c r="E109" s="24"/>
      <c r="F109" s="158" t="s">
        <v>161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128</v>
      </c>
      <c r="AU109" s="6" t="s">
        <v>80</v>
      </c>
    </row>
    <row r="110" spans="2:51" s="6" customFormat="1" ht="15.75" customHeight="1">
      <c r="B110" s="159"/>
      <c r="C110" s="160"/>
      <c r="D110" s="161" t="s">
        <v>130</v>
      </c>
      <c r="E110" s="160"/>
      <c r="F110" s="162" t="s">
        <v>162</v>
      </c>
      <c r="G110" s="160"/>
      <c r="H110" s="163">
        <v>42.6</v>
      </c>
      <c r="J110" s="160"/>
      <c r="K110" s="160"/>
      <c r="L110" s="164"/>
      <c r="M110" s="165"/>
      <c r="N110" s="160"/>
      <c r="O110" s="160"/>
      <c r="P110" s="160"/>
      <c r="Q110" s="160"/>
      <c r="R110" s="160"/>
      <c r="S110" s="160"/>
      <c r="T110" s="166"/>
      <c r="AT110" s="167" t="s">
        <v>130</v>
      </c>
      <c r="AU110" s="167" t="s">
        <v>80</v>
      </c>
      <c r="AV110" s="167" t="s">
        <v>80</v>
      </c>
      <c r="AW110" s="167" t="s">
        <v>94</v>
      </c>
      <c r="AX110" s="167" t="s">
        <v>16</v>
      </c>
      <c r="AY110" s="167" t="s">
        <v>119</v>
      </c>
    </row>
    <row r="111" spans="2:51" s="6" customFormat="1" ht="15.75" customHeight="1">
      <c r="B111" s="176"/>
      <c r="C111" s="177"/>
      <c r="D111" s="161" t="s">
        <v>130</v>
      </c>
      <c r="E111" s="177"/>
      <c r="F111" s="178" t="s">
        <v>163</v>
      </c>
      <c r="G111" s="177"/>
      <c r="H111" s="179">
        <v>42.6</v>
      </c>
      <c r="J111" s="177"/>
      <c r="K111" s="177"/>
      <c r="L111" s="180"/>
      <c r="M111" s="181"/>
      <c r="N111" s="177"/>
      <c r="O111" s="177"/>
      <c r="P111" s="177"/>
      <c r="Q111" s="177"/>
      <c r="R111" s="177"/>
      <c r="S111" s="177"/>
      <c r="T111" s="182"/>
      <c r="AT111" s="183" t="s">
        <v>130</v>
      </c>
      <c r="AU111" s="183" t="s">
        <v>80</v>
      </c>
      <c r="AV111" s="183" t="s">
        <v>138</v>
      </c>
      <c r="AW111" s="183" t="s">
        <v>94</v>
      </c>
      <c r="AX111" s="183" t="s">
        <v>16</v>
      </c>
      <c r="AY111" s="183" t="s">
        <v>119</v>
      </c>
    </row>
    <row r="112" spans="2:51" s="6" customFormat="1" ht="15.75" customHeight="1">
      <c r="B112" s="168"/>
      <c r="C112" s="169"/>
      <c r="D112" s="161" t="s">
        <v>130</v>
      </c>
      <c r="E112" s="169"/>
      <c r="F112" s="170" t="s">
        <v>132</v>
      </c>
      <c r="G112" s="169"/>
      <c r="H112" s="171">
        <v>42.6</v>
      </c>
      <c r="J112" s="169"/>
      <c r="K112" s="169"/>
      <c r="L112" s="172"/>
      <c r="M112" s="173"/>
      <c r="N112" s="169"/>
      <c r="O112" s="169"/>
      <c r="P112" s="169"/>
      <c r="Q112" s="169"/>
      <c r="R112" s="169"/>
      <c r="S112" s="169"/>
      <c r="T112" s="174"/>
      <c r="AT112" s="175" t="s">
        <v>130</v>
      </c>
      <c r="AU112" s="175" t="s">
        <v>80</v>
      </c>
      <c r="AV112" s="175" t="s">
        <v>126</v>
      </c>
      <c r="AW112" s="175" t="s">
        <v>94</v>
      </c>
      <c r="AX112" s="175" t="s">
        <v>77</v>
      </c>
      <c r="AY112" s="175" t="s">
        <v>119</v>
      </c>
    </row>
    <row r="113" spans="2:65" s="6" customFormat="1" ht="15.75" customHeight="1">
      <c r="B113" s="23"/>
      <c r="C113" s="145" t="s">
        <v>164</v>
      </c>
      <c r="D113" s="145" t="s">
        <v>121</v>
      </c>
      <c r="E113" s="146" t="s">
        <v>165</v>
      </c>
      <c r="F113" s="147" t="s">
        <v>166</v>
      </c>
      <c r="G113" s="148" t="s">
        <v>141</v>
      </c>
      <c r="H113" s="149">
        <v>58.8</v>
      </c>
      <c r="I113" s="150"/>
      <c r="J113" s="151">
        <f>ROUND($I$113*$H$113,2)</f>
        <v>0</v>
      </c>
      <c r="K113" s="147" t="s">
        <v>125</v>
      </c>
      <c r="L113" s="43"/>
      <c r="M113" s="152"/>
      <c r="N113" s="153" t="s">
        <v>42</v>
      </c>
      <c r="O113" s="24"/>
      <c r="P113" s="154">
        <f>$O$113*$H$113</f>
        <v>0</v>
      </c>
      <c r="Q113" s="154">
        <v>0</v>
      </c>
      <c r="R113" s="154">
        <f>$Q$113*$H$113</f>
        <v>0</v>
      </c>
      <c r="S113" s="154">
        <v>0</v>
      </c>
      <c r="T113" s="155">
        <f>$S$113*$H$113</f>
        <v>0</v>
      </c>
      <c r="AR113" s="89" t="s">
        <v>126</v>
      </c>
      <c r="AT113" s="89" t="s">
        <v>121</v>
      </c>
      <c r="AU113" s="89" t="s">
        <v>80</v>
      </c>
      <c r="AY113" s="6" t="s">
        <v>119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77</v>
      </c>
      <c r="BK113" s="156">
        <f>ROUND($I$113*$H$113,2)</f>
        <v>0</v>
      </c>
      <c r="BL113" s="89" t="s">
        <v>126</v>
      </c>
      <c r="BM113" s="89" t="s">
        <v>167</v>
      </c>
    </row>
    <row r="114" spans="2:47" s="6" customFormat="1" ht="27" customHeight="1">
      <c r="B114" s="23"/>
      <c r="C114" s="24"/>
      <c r="D114" s="157" t="s">
        <v>128</v>
      </c>
      <c r="E114" s="24"/>
      <c r="F114" s="158" t="s">
        <v>168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128</v>
      </c>
      <c r="AU114" s="6" t="s">
        <v>80</v>
      </c>
    </row>
    <row r="115" spans="2:51" s="6" customFormat="1" ht="15.75" customHeight="1">
      <c r="B115" s="159"/>
      <c r="C115" s="160"/>
      <c r="D115" s="161" t="s">
        <v>130</v>
      </c>
      <c r="E115" s="160"/>
      <c r="F115" s="162" t="s">
        <v>169</v>
      </c>
      <c r="G115" s="160"/>
      <c r="H115" s="163">
        <v>24</v>
      </c>
      <c r="J115" s="160"/>
      <c r="K115" s="160"/>
      <c r="L115" s="164"/>
      <c r="M115" s="165"/>
      <c r="N115" s="160"/>
      <c r="O115" s="160"/>
      <c r="P115" s="160"/>
      <c r="Q115" s="160"/>
      <c r="R115" s="160"/>
      <c r="S115" s="160"/>
      <c r="T115" s="166"/>
      <c r="AT115" s="167" t="s">
        <v>130</v>
      </c>
      <c r="AU115" s="167" t="s">
        <v>80</v>
      </c>
      <c r="AV115" s="167" t="s">
        <v>80</v>
      </c>
      <c r="AW115" s="167" t="s">
        <v>94</v>
      </c>
      <c r="AX115" s="167" t="s">
        <v>16</v>
      </c>
      <c r="AY115" s="167" t="s">
        <v>119</v>
      </c>
    </row>
    <row r="116" spans="2:51" s="6" customFormat="1" ht="15.75" customHeight="1">
      <c r="B116" s="159"/>
      <c r="C116" s="160"/>
      <c r="D116" s="161" t="s">
        <v>130</v>
      </c>
      <c r="E116" s="160"/>
      <c r="F116" s="162" t="s">
        <v>170</v>
      </c>
      <c r="G116" s="160"/>
      <c r="H116" s="163">
        <v>34.8</v>
      </c>
      <c r="J116" s="160"/>
      <c r="K116" s="160"/>
      <c r="L116" s="164"/>
      <c r="M116" s="165"/>
      <c r="N116" s="160"/>
      <c r="O116" s="160"/>
      <c r="P116" s="160"/>
      <c r="Q116" s="160"/>
      <c r="R116" s="160"/>
      <c r="S116" s="160"/>
      <c r="T116" s="166"/>
      <c r="AT116" s="167" t="s">
        <v>130</v>
      </c>
      <c r="AU116" s="167" t="s">
        <v>80</v>
      </c>
      <c r="AV116" s="167" t="s">
        <v>80</v>
      </c>
      <c r="AW116" s="167" t="s">
        <v>94</v>
      </c>
      <c r="AX116" s="167" t="s">
        <v>16</v>
      </c>
      <c r="AY116" s="167" t="s">
        <v>119</v>
      </c>
    </row>
    <row r="117" spans="2:51" s="6" customFormat="1" ht="15.75" customHeight="1">
      <c r="B117" s="168"/>
      <c r="C117" s="169"/>
      <c r="D117" s="161" t="s">
        <v>130</v>
      </c>
      <c r="E117" s="169"/>
      <c r="F117" s="170" t="s">
        <v>132</v>
      </c>
      <c r="G117" s="169"/>
      <c r="H117" s="171">
        <v>58.8</v>
      </c>
      <c r="J117" s="169"/>
      <c r="K117" s="169"/>
      <c r="L117" s="172"/>
      <c r="M117" s="173"/>
      <c r="N117" s="169"/>
      <c r="O117" s="169"/>
      <c r="P117" s="169"/>
      <c r="Q117" s="169"/>
      <c r="R117" s="169"/>
      <c r="S117" s="169"/>
      <c r="T117" s="174"/>
      <c r="AT117" s="175" t="s">
        <v>130</v>
      </c>
      <c r="AU117" s="175" t="s">
        <v>80</v>
      </c>
      <c r="AV117" s="175" t="s">
        <v>126</v>
      </c>
      <c r="AW117" s="175" t="s">
        <v>94</v>
      </c>
      <c r="AX117" s="175" t="s">
        <v>77</v>
      </c>
      <c r="AY117" s="175" t="s">
        <v>119</v>
      </c>
    </row>
    <row r="118" spans="2:65" s="6" customFormat="1" ht="15.75" customHeight="1">
      <c r="B118" s="23"/>
      <c r="C118" s="145" t="s">
        <v>171</v>
      </c>
      <c r="D118" s="145" t="s">
        <v>121</v>
      </c>
      <c r="E118" s="146" t="s">
        <v>172</v>
      </c>
      <c r="F118" s="147" t="s">
        <v>173</v>
      </c>
      <c r="G118" s="148" t="s">
        <v>141</v>
      </c>
      <c r="H118" s="149">
        <v>267.5</v>
      </c>
      <c r="I118" s="150"/>
      <c r="J118" s="151">
        <f>ROUND($I$118*$H$118,2)</f>
        <v>0</v>
      </c>
      <c r="K118" s="147" t="s">
        <v>125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126</v>
      </c>
      <c r="AT118" s="89" t="s">
        <v>121</v>
      </c>
      <c r="AU118" s="89" t="s">
        <v>80</v>
      </c>
      <c r="AY118" s="6" t="s">
        <v>119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77</v>
      </c>
      <c r="BK118" s="156">
        <f>ROUND($I$118*$H$118,2)</f>
        <v>0</v>
      </c>
      <c r="BL118" s="89" t="s">
        <v>126</v>
      </c>
      <c r="BM118" s="89" t="s">
        <v>174</v>
      </c>
    </row>
    <row r="119" spans="2:47" s="6" customFormat="1" ht="27" customHeight="1">
      <c r="B119" s="23"/>
      <c r="C119" s="24"/>
      <c r="D119" s="157" t="s">
        <v>128</v>
      </c>
      <c r="E119" s="24"/>
      <c r="F119" s="158" t="s">
        <v>175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128</v>
      </c>
      <c r="AU119" s="6" t="s">
        <v>80</v>
      </c>
    </row>
    <row r="120" spans="2:51" s="6" customFormat="1" ht="15.75" customHeight="1">
      <c r="B120" s="159"/>
      <c r="C120" s="160"/>
      <c r="D120" s="161" t="s">
        <v>130</v>
      </c>
      <c r="E120" s="160"/>
      <c r="F120" s="162" t="s">
        <v>176</v>
      </c>
      <c r="G120" s="160"/>
      <c r="H120" s="163">
        <v>287.95</v>
      </c>
      <c r="J120" s="160"/>
      <c r="K120" s="160"/>
      <c r="L120" s="164"/>
      <c r="M120" s="165"/>
      <c r="N120" s="160"/>
      <c r="O120" s="160"/>
      <c r="P120" s="160"/>
      <c r="Q120" s="160"/>
      <c r="R120" s="160"/>
      <c r="S120" s="160"/>
      <c r="T120" s="166"/>
      <c r="AT120" s="167" t="s">
        <v>130</v>
      </c>
      <c r="AU120" s="167" t="s">
        <v>80</v>
      </c>
      <c r="AV120" s="167" t="s">
        <v>80</v>
      </c>
      <c r="AW120" s="167" t="s">
        <v>94</v>
      </c>
      <c r="AX120" s="167" t="s">
        <v>16</v>
      </c>
      <c r="AY120" s="167" t="s">
        <v>119</v>
      </c>
    </row>
    <row r="121" spans="2:51" s="6" customFormat="1" ht="15.75" customHeight="1">
      <c r="B121" s="159"/>
      <c r="C121" s="160"/>
      <c r="D121" s="161" t="s">
        <v>130</v>
      </c>
      <c r="E121" s="160"/>
      <c r="F121" s="162" t="s">
        <v>177</v>
      </c>
      <c r="G121" s="160"/>
      <c r="H121" s="163">
        <v>-20.45</v>
      </c>
      <c r="J121" s="160"/>
      <c r="K121" s="160"/>
      <c r="L121" s="164"/>
      <c r="M121" s="165"/>
      <c r="N121" s="160"/>
      <c r="O121" s="160"/>
      <c r="P121" s="160"/>
      <c r="Q121" s="160"/>
      <c r="R121" s="160"/>
      <c r="S121" s="160"/>
      <c r="T121" s="166"/>
      <c r="AT121" s="167" t="s">
        <v>130</v>
      </c>
      <c r="AU121" s="167" t="s">
        <v>80</v>
      </c>
      <c r="AV121" s="167" t="s">
        <v>80</v>
      </c>
      <c r="AW121" s="167" t="s">
        <v>94</v>
      </c>
      <c r="AX121" s="167" t="s">
        <v>16</v>
      </c>
      <c r="AY121" s="167" t="s">
        <v>119</v>
      </c>
    </row>
    <row r="122" spans="2:51" s="6" customFormat="1" ht="15.75" customHeight="1">
      <c r="B122" s="168"/>
      <c r="C122" s="169"/>
      <c r="D122" s="161" t="s">
        <v>130</v>
      </c>
      <c r="E122" s="169"/>
      <c r="F122" s="170" t="s">
        <v>132</v>
      </c>
      <c r="G122" s="169"/>
      <c r="H122" s="171">
        <v>267.5</v>
      </c>
      <c r="J122" s="169"/>
      <c r="K122" s="169"/>
      <c r="L122" s="172"/>
      <c r="M122" s="173"/>
      <c r="N122" s="169"/>
      <c r="O122" s="169"/>
      <c r="P122" s="169"/>
      <c r="Q122" s="169"/>
      <c r="R122" s="169"/>
      <c r="S122" s="169"/>
      <c r="T122" s="174"/>
      <c r="AT122" s="175" t="s">
        <v>130</v>
      </c>
      <c r="AU122" s="175" t="s">
        <v>80</v>
      </c>
      <c r="AV122" s="175" t="s">
        <v>126</v>
      </c>
      <c r="AW122" s="175" t="s">
        <v>94</v>
      </c>
      <c r="AX122" s="175" t="s">
        <v>77</v>
      </c>
      <c r="AY122" s="175" t="s">
        <v>119</v>
      </c>
    </row>
    <row r="123" spans="2:65" s="6" customFormat="1" ht="15.75" customHeight="1">
      <c r="B123" s="23"/>
      <c r="C123" s="145" t="s">
        <v>178</v>
      </c>
      <c r="D123" s="145" t="s">
        <v>121</v>
      </c>
      <c r="E123" s="146" t="s">
        <v>179</v>
      </c>
      <c r="F123" s="147" t="s">
        <v>180</v>
      </c>
      <c r="G123" s="148" t="s">
        <v>141</v>
      </c>
      <c r="H123" s="149">
        <v>1337.5</v>
      </c>
      <c r="I123" s="150"/>
      <c r="J123" s="151">
        <f>ROUND($I$123*$H$123,2)</f>
        <v>0</v>
      </c>
      <c r="K123" s="147" t="s">
        <v>125</v>
      </c>
      <c r="L123" s="43"/>
      <c r="M123" s="152"/>
      <c r="N123" s="153" t="s">
        <v>42</v>
      </c>
      <c r="O123" s="24"/>
      <c r="P123" s="154">
        <f>$O$123*$H$123</f>
        <v>0</v>
      </c>
      <c r="Q123" s="154">
        <v>0</v>
      </c>
      <c r="R123" s="154">
        <f>$Q$123*$H$123</f>
        <v>0</v>
      </c>
      <c r="S123" s="154">
        <v>0</v>
      </c>
      <c r="T123" s="155">
        <f>$S$123*$H$123</f>
        <v>0</v>
      </c>
      <c r="AR123" s="89" t="s">
        <v>126</v>
      </c>
      <c r="AT123" s="89" t="s">
        <v>121</v>
      </c>
      <c r="AU123" s="89" t="s">
        <v>80</v>
      </c>
      <c r="AY123" s="6" t="s">
        <v>119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77</v>
      </c>
      <c r="BK123" s="156">
        <f>ROUND($I$123*$H$123,2)</f>
        <v>0</v>
      </c>
      <c r="BL123" s="89" t="s">
        <v>126</v>
      </c>
      <c r="BM123" s="89" t="s">
        <v>181</v>
      </c>
    </row>
    <row r="124" spans="2:47" s="6" customFormat="1" ht="27" customHeight="1">
      <c r="B124" s="23"/>
      <c r="C124" s="24"/>
      <c r="D124" s="157" t="s">
        <v>128</v>
      </c>
      <c r="E124" s="24"/>
      <c r="F124" s="158" t="s">
        <v>182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128</v>
      </c>
      <c r="AU124" s="6" t="s">
        <v>80</v>
      </c>
    </row>
    <row r="125" spans="2:51" s="6" customFormat="1" ht="15.75" customHeight="1">
      <c r="B125" s="159"/>
      <c r="C125" s="160"/>
      <c r="D125" s="161" t="s">
        <v>130</v>
      </c>
      <c r="E125" s="160"/>
      <c r="F125" s="162" t="s">
        <v>183</v>
      </c>
      <c r="G125" s="160"/>
      <c r="H125" s="163">
        <v>1337.5</v>
      </c>
      <c r="J125" s="160"/>
      <c r="K125" s="160"/>
      <c r="L125" s="164"/>
      <c r="M125" s="165"/>
      <c r="N125" s="160"/>
      <c r="O125" s="160"/>
      <c r="P125" s="160"/>
      <c r="Q125" s="160"/>
      <c r="R125" s="160"/>
      <c r="S125" s="160"/>
      <c r="T125" s="166"/>
      <c r="AT125" s="167" t="s">
        <v>130</v>
      </c>
      <c r="AU125" s="167" t="s">
        <v>80</v>
      </c>
      <c r="AV125" s="167" t="s">
        <v>80</v>
      </c>
      <c r="AW125" s="167" t="s">
        <v>94</v>
      </c>
      <c r="AX125" s="167" t="s">
        <v>16</v>
      </c>
      <c r="AY125" s="167" t="s">
        <v>119</v>
      </c>
    </row>
    <row r="126" spans="2:51" s="6" customFormat="1" ht="15.75" customHeight="1">
      <c r="B126" s="168"/>
      <c r="C126" s="169"/>
      <c r="D126" s="161" t="s">
        <v>130</v>
      </c>
      <c r="E126" s="169"/>
      <c r="F126" s="170" t="s">
        <v>132</v>
      </c>
      <c r="G126" s="169"/>
      <c r="H126" s="171">
        <v>1337.5</v>
      </c>
      <c r="J126" s="169"/>
      <c r="K126" s="169"/>
      <c r="L126" s="172"/>
      <c r="M126" s="173"/>
      <c r="N126" s="169"/>
      <c r="O126" s="169"/>
      <c r="P126" s="169"/>
      <c r="Q126" s="169"/>
      <c r="R126" s="169"/>
      <c r="S126" s="169"/>
      <c r="T126" s="174"/>
      <c r="AT126" s="175" t="s">
        <v>130</v>
      </c>
      <c r="AU126" s="175" t="s">
        <v>80</v>
      </c>
      <c r="AV126" s="175" t="s">
        <v>126</v>
      </c>
      <c r="AW126" s="175" t="s">
        <v>94</v>
      </c>
      <c r="AX126" s="175" t="s">
        <v>77</v>
      </c>
      <c r="AY126" s="175" t="s">
        <v>119</v>
      </c>
    </row>
    <row r="127" spans="2:65" s="6" customFormat="1" ht="15.75" customHeight="1">
      <c r="B127" s="23"/>
      <c r="C127" s="145" t="s">
        <v>184</v>
      </c>
      <c r="D127" s="145" t="s">
        <v>121</v>
      </c>
      <c r="E127" s="146" t="s">
        <v>185</v>
      </c>
      <c r="F127" s="147" t="s">
        <v>186</v>
      </c>
      <c r="G127" s="148" t="s">
        <v>187</v>
      </c>
      <c r="H127" s="149">
        <v>481.5</v>
      </c>
      <c r="I127" s="150"/>
      <c r="J127" s="151">
        <f>ROUND($I$127*$H$127,2)</f>
        <v>0</v>
      </c>
      <c r="K127" s="147" t="s">
        <v>125</v>
      </c>
      <c r="L127" s="43"/>
      <c r="M127" s="152"/>
      <c r="N127" s="153" t="s">
        <v>42</v>
      </c>
      <c r="O127" s="24"/>
      <c r="P127" s="154">
        <f>$O$127*$H$127</f>
        <v>0</v>
      </c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126</v>
      </c>
      <c r="AT127" s="89" t="s">
        <v>121</v>
      </c>
      <c r="AU127" s="89" t="s">
        <v>80</v>
      </c>
      <c r="AY127" s="6" t="s">
        <v>119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77</v>
      </c>
      <c r="BK127" s="156">
        <f>ROUND($I$127*$H$127,2)</f>
        <v>0</v>
      </c>
      <c r="BL127" s="89" t="s">
        <v>126</v>
      </c>
      <c r="BM127" s="89" t="s">
        <v>188</v>
      </c>
    </row>
    <row r="128" spans="2:47" s="6" customFormat="1" ht="16.5" customHeight="1">
      <c r="B128" s="23"/>
      <c r="C128" s="24"/>
      <c r="D128" s="157" t="s">
        <v>128</v>
      </c>
      <c r="E128" s="24"/>
      <c r="F128" s="158" t="s">
        <v>189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128</v>
      </c>
      <c r="AU128" s="6" t="s">
        <v>80</v>
      </c>
    </row>
    <row r="129" spans="2:51" s="6" customFormat="1" ht="15.75" customHeight="1">
      <c r="B129" s="159"/>
      <c r="C129" s="160"/>
      <c r="D129" s="161" t="s">
        <v>130</v>
      </c>
      <c r="E129" s="160"/>
      <c r="F129" s="162" t="s">
        <v>190</v>
      </c>
      <c r="G129" s="160"/>
      <c r="H129" s="163">
        <v>481.5</v>
      </c>
      <c r="J129" s="160"/>
      <c r="K129" s="160"/>
      <c r="L129" s="164"/>
      <c r="M129" s="165"/>
      <c r="N129" s="160"/>
      <c r="O129" s="160"/>
      <c r="P129" s="160"/>
      <c r="Q129" s="160"/>
      <c r="R129" s="160"/>
      <c r="S129" s="160"/>
      <c r="T129" s="166"/>
      <c r="AT129" s="167" t="s">
        <v>130</v>
      </c>
      <c r="AU129" s="167" t="s">
        <v>80</v>
      </c>
      <c r="AV129" s="167" t="s">
        <v>80</v>
      </c>
      <c r="AW129" s="167" t="s">
        <v>94</v>
      </c>
      <c r="AX129" s="167" t="s">
        <v>16</v>
      </c>
      <c r="AY129" s="167" t="s">
        <v>119</v>
      </c>
    </row>
    <row r="130" spans="2:51" s="6" customFormat="1" ht="15.75" customHeight="1">
      <c r="B130" s="168"/>
      <c r="C130" s="169"/>
      <c r="D130" s="161" t="s">
        <v>130</v>
      </c>
      <c r="E130" s="169"/>
      <c r="F130" s="170" t="s">
        <v>132</v>
      </c>
      <c r="G130" s="169"/>
      <c r="H130" s="171">
        <v>481.5</v>
      </c>
      <c r="J130" s="169"/>
      <c r="K130" s="169"/>
      <c r="L130" s="172"/>
      <c r="M130" s="173"/>
      <c r="N130" s="169"/>
      <c r="O130" s="169"/>
      <c r="P130" s="169"/>
      <c r="Q130" s="169"/>
      <c r="R130" s="169"/>
      <c r="S130" s="169"/>
      <c r="T130" s="174"/>
      <c r="AT130" s="175" t="s">
        <v>130</v>
      </c>
      <c r="AU130" s="175" t="s">
        <v>80</v>
      </c>
      <c r="AV130" s="175" t="s">
        <v>126</v>
      </c>
      <c r="AW130" s="175" t="s">
        <v>94</v>
      </c>
      <c r="AX130" s="175" t="s">
        <v>77</v>
      </c>
      <c r="AY130" s="175" t="s">
        <v>119</v>
      </c>
    </row>
    <row r="131" spans="2:65" s="6" customFormat="1" ht="15.75" customHeight="1">
      <c r="B131" s="23"/>
      <c r="C131" s="145" t="s">
        <v>191</v>
      </c>
      <c r="D131" s="145" t="s">
        <v>121</v>
      </c>
      <c r="E131" s="146" t="s">
        <v>192</v>
      </c>
      <c r="F131" s="147" t="s">
        <v>193</v>
      </c>
      <c r="G131" s="148" t="s">
        <v>141</v>
      </c>
      <c r="H131" s="149">
        <v>20.45</v>
      </c>
      <c r="I131" s="150"/>
      <c r="J131" s="151">
        <f>ROUND($I$131*$H$131,2)</f>
        <v>0</v>
      </c>
      <c r="K131" s="147" t="s">
        <v>125</v>
      </c>
      <c r="L131" s="43"/>
      <c r="M131" s="152"/>
      <c r="N131" s="153" t="s">
        <v>42</v>
      </c>
      <c r="O131" s="24"/>
      <c r="P131" s="154">
        <f>$O$131*$H$131</f>
        <v>0</v>
      </c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126</v>
      </c>
      <c r="AT131" s="89" t="s">
        <v>121</v>
      </c>
      <c r="AU131" s="89" t="s">
        <v>80</v>
      </c>
      <c r="AY131" s="6" t="s">
        <v>119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77</v>
      </c>
      <c r="BK131" s="156">
        <f>ROUND($I$131*$H$131,2)</f>
        <v>0</v>
      </c>
      <c r="BL131" s="89" t="s">
        <v>126</v>
      </c>
      <c r="BM131" s="89" t="s">
        <v>194</v>
      </c>
    </row>
    <row r="132" spans="2:47" s="6" customFormat="1" ht="27" customHeight="1">
      <c r="B132" s="23"/>
      <c r="C132" s="24"/>
      <c r="D132" s="157" t="s">
        <v>128</v>
      </c>
      <c r="E132" s="24"/>
      <c r="F132" s="158" t="s">
        <v>195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128</v>
      </c>
      <c r="AU132" s="6" t="s">
        <v>80</v>
      </c>
    </row>
    <row r="133" spans="2:51" s="6" customFormat="1" ht="15.75" customHeight="1">
      <c r="B133" s="159"/>
      <c r="C133" s="160"/>
      <c r="D133" s="161" t="s">
        <v>130</v>
      </c>
      <c r="E133" s="160"/>
      <c r="F133" s="162" t="s">
        <v>196</v>
      </c>
      <c r="G133" s="160"/>
      <c r="H133" s="163">
        <v>42.6</v>
      </c>
      <c r="J133" s="160"/>
      <c r="K133" s="160"/>
      <c r="L133" s="164"/>
      <c r="M133" s="165"/>
      <c r="N133" s="160"/>
      <c r="O133" s="160"/>
      <c r="P133" s="160"/>
      <c r="Q133" s="160"/>
      <c r="R133" s="160"/>
      <c r="S133" s="160"/>
      <c r="T133" s="166"/>
      <c r="AT133" s="167" t="s">
        <v>130</v>
      </c>
      <c r="AU133" s="167" t="s">
        <v>80</v>
      </c>
      <c r="AV133" s="167" t="s">
        <v>80</v>
      </c>
      <c r="AW133" s="167" t="s">
        <v>94</v>
      </c>
      <c r="AX133" s="167" t="s">
        <v>16</v>
      </c>
      <c r="AY133" s="167" t="s">
        <v>119</v>
      </c>
    </row>
    <row r="134" spans="2:51" s="6" customFormat="1" ht="15.75" customHeight="1">
      <c r="B134" s="159"/>
      <c r="C134" s="160"/>
      <c r="D134" s="161" t="s">
        <v>130</v>
      </c>
      <c r="E134" s="160"/>
      <c r="F134" s="162" t="s">
        <v>197</v>
      </c>
      <c r="G134" s="160"/>
      <c r="H134" s="163">
        <v>-18.15</v>
      </c>
      <c r="J134" s="160"/>
      <c r="K134" s="160"/>
      <c r="L134" s="164"/>
      <c r="M134" s="165"/>
      <c r="N134" s="160"/>
      <c r="O134" s="160"/>
      <c r="P134" s="160"/>
      <c r="Q134" s="160"/>
      <c r="R134" s="160"/>
      <c r="S134" s="160"/>
      <c r="T134" s="166"/>
      <c r="AT134" s="167" t="s">
        <v>130</v>
      </c>
      <c r="AU134" s="167" t="s">
        <v>80</v>
      </c>
      <c r="AV134" s="167" t="s">
        <v>80</v>
      </c>
      <c r="AW134" s="167" t="s">
        <v>94</v>
      </c>
      <c r="AX134" s="167" t="s">
        <v>16</v>
      </c>
      <c r="AY134" s="167" t="s">
        <v>119</v>
      </c>
    </row>
    <row r="135" spans="2:51" s="6" customFormat="1" ht="15.75" customHeight="1">
      <c r="B135" s="159"/>
      <c r="C135" s="160"/>
      <c r="D135" s="161" t="s">
        <v>130</v>
      </c>
      <c r="E135" s="160"/>
      <c r="F135" s="162" t="s">
        <v>198</v>
      </c>
      <c r="G135" s="160"/>
      <c r="H135" s="163">
        <v>-4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130</v>
      </c>
      <c r="AU135" s="167" t="s">
        <v>80</v>
      </c>
      <c r="AV135" s="167" t="s">
        <v>80</v>
      </c>
      <c r="AW135" s="167" t="s">
        <v>94</v>
      </c>
      <c r="AX135" s="167" t="s">
        <v>16</v>
      </c>
      <c r="AY135" s="167" t="s">
        <v>119</v>
      </c>
    </row>
    <row r="136" spans="2:51" s="6" customFormat="1" ht="15.75" customHeight="1">
      <c r="B136" s="168"/>
      <c r="C136" s="169"/>
      <c r="D136" s="161" t="s">
        <v>130</v>
      </c>
      <c r="E136" s="169"/>
      <c r="F136" s="170" t="s">
        <v>132</v>
      </c>
      <c r="G136" s="169"/>
      <c r="H136" s="171">
        <v>20.45</v>
      </c>
      <c r="J136" s="169"/>
      <c r="K136" s="169"/>
      <c r="L136" s="172"/>
      <c r="M136" s="173"/>
      <c r="N136" s="169"/>
      <c r="O136" s="169"/>
      <c r="P136" s="169"/>
      <c r="Q136" s="169"/>
      <c r="R136" s="169"/>
      <c r="S136" s="169"/>
      <c r="T136" s="174"/>
      <c r="AT136" s="175" t="s">
        <v>130</v>
      </c>
      <c r="AU136" s="175" t="s">
        <v>80</v>
      </c>
      <c r="AV136" s="175" t="s">
        <v>126</v>
      </c>
      <c r="AW136" s="175" t="s">
        <v>94</v>
      </c>
      <c r="AX136" s="175" t="s">
        <v>77</v>
      </c>
      <c r="AY136" s="175" t="s">
        <v>119</v>
      </c>
    </row>
    <row r="137" spans="2:65" s="6" customFormat="1" ht="15.75" customHeight="1">
      <c r="B137" s="23"/>
      <c r="C137" s="145" t="s">
        <v>199</v>
      </c>
      <c r="D137" s="145" t="s">
        <v>121</v>
      </c>
      <c r="E137" s="146" t="s">
        <v>200</v>
      </c>
      <c r="F137" s="147" t="s">
        <v>201</v>
      </c>
      <c r="G137" s="148" t="s">
        <v>141</v>
      </c>
      <c r="H137" s="149">
        <v>14.85</v>
      </c>
      <c r="I137" s="150"/>
      <c r="J137" s="151">
        <f>ROUND($I$137*$H$137,2)</f>
        <v>0</v>
      </c>
      <c r="K137" s="147" t="s">
        <v>125</v>
      </c>
      <c r="L137" s="43"/>
      <c r="M137" s="152"/>
      <c r="N137" s="153" t="s">
        <v>42</v>
      </c>
      <c r="O137" s="24"/>
      <c r="P137" s="154">
        <f>$O$137*$H$137</f>
        <v>0</v>
      </c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126</v>
      </c>
      <c r="AT137" s="89" t="s">
        <v>121</v>
      </c>
      <c r="AU137" s="89" t="s">
        <v>80</v>
      </c>
      <c r="AY137" s="6" t="s">
        <v>119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77</v>
      </c>
      <c r="BK137" s="156">
        <f>ROUND($I$137*$H$137,2)</f>
        <v>0</v>
      </c>
      <c r="BL137" s="89" t="s">
        <v>126</v>
      </c>
      <c r="BM137" s="89" t="s">
        <v>202</v>
      </c>
    </row>
    <row r="138" spans="2:47" s="6" customFormat="1" ht="27" customHeight="1">
      <c r="B138" s="23"/>
      <c r="C138" s="24"/>
      <c r="D138" s="157" t="s">
        <v>128</v>
      </c>
      <c r="E138" s="24"/>
      <c r="F138" s="158" t="s">
        <v>203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128</v>
      </c>
      <c r="AU138" s="6" t="s">
        <v>80</v>
      </c>
    </row>
    <row r="139" spans="2:51" s="6" customFormat="1" ht="15.75" customHeight="1">
      <c r="B139" s="159"/>
      <c r="C139" s="160"/>
      <c r="D139" s="161" t="s">
        <v>130</v>
      </c>
      <c r="E139" s="160"/>
      <c r="F139" s="162" t="s">
        <v>204</v>
      </c>
      <c r="G139" s="160"/>
      <c r="H139" s="163">
        <v>14.85</v>
      </c>
      <c r="J139" s="160"/>
      <c r="K139" s="160"/>
      <c r="L139" s="164"/>
      <c r="M139" s="165"/>
      <c r="N139" s="160"/>
      <c r="O139" s="160"/>
      <c r="P139" s="160"/>
      <c r="Q139" s="160"/>
      <c r="R139" s="160"/>
      <c r="S139" s="160"/>
      <c r="T139" s="166"/>
      <c r="AT139" s="167" t="s">
        <v>130</v>
      </c>
      <c r="AU139" s="167" t="s">
        <v>80</v>
      </c>
      <c r="AV139" s="167" t="s">
        <v>80</v>
      </c>
      <c r="AW139" s="167" t="s">
        <v>94</v>
      </c>
      <c r="AX139" s="167" t="s">
        <v>16</v>
      </c>
      <c r="AY139" s="167" t="s">
        <v>119</v>
      </c>
    </row>
    <row r="140" spans="2:51" s="6" customFormat="1" ht="15.75" customHeight="1">
      <c r="B140" s="168"/>
      <c r="C140" s="169"/>
      <c r="D140" s="161" t="s">
        <v>130</v>
      </c>
      <c r="E140" s="169"/>
      <c r="F140" s="170" t="s">
        <v>132</v>
      </c>
      <c r="G140" s="169"/>
      <c r="H140" s="171">
        <v>14.85</v>
      </c>
      <c r="J140" s="169"/>
      <c r="K140" s="169"/>
      <c r="L140" s="172"/>
      <c r="M140" s="173"/>
      <c r="N140" s="169"/>
      <c r="O140" s="169"/>
      <c r="P140" s="169"/>
      <c r="Q140" s="169"/>
      <c r="R140" s="169"/>
      <c r="S140" s="169"/>
      <c r="T140" s="174"/>
      <c r="AT140" s="175" t="s">
        <v>130</v>
      </c>
      <c r="AU140" s="175" t="s">
        <v>80</v>
      </c>
      <c r="AV140" s="175" t="s">
        <v>126</v>
      </c>
      <c r="AW140" s="175" t="s">
        <v>94</v>
      </c>
      <c r="AX140" s="175" t="s">
        <v>77</v>
      </c>
      <c r="AY140" s="175" t="s">
        <v>119</v>
      </c>
    </row>
    <row r="141" spans="2:65" s="6" customFormat="1" ht="15.75" customHeight="1">
      <c r="B141" s="23"/>
      <c r="C141" s="184" t="s">
        <v>205</v>
      </c>
      <c r="D141" s="184" t="s">
        <v>206</v>
      </c>
      <c r="E141" s="185" t="s">
        <v>207</v>
      </c>
      <c r="F141" s="186" t="s">
        <v>208</v>
      </c>
      <c r="G141" s="187" t="s">
        <v>187</v>
      </c>
      <c r="H141" s="188">
        <v>28.35</v>
      </c>
      <c r="I141" s="189"/>
      <c r="J141" s="190">
        <f>ROUND($I$141*$H$141,2)</f>
        <v>0</v>
      </c>
      <c r="K141" s="186" t="s">
        <v>125</v>
      </c>
      <c r="L141" s="191"/>
      <c r="M141" s="192"/>
      <c r="N141" s="193" t="s">
        <v>42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171</v>
      </c>
      <c r="AT141" s="89" t="s">
        <v>206</v>
      </c>
      <c r="AU141" s="89" t="s">
        <v>80</v>
      </c>
      <c r="AY141" s="6" t="s">
        <v>119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77</v>
      </c>
      <c r="BK141" s="156">
        <f>ROUND($I$141*$H$141,2)</f>
        <v>0</v>
      </c>
      <c r="BL141" s="89" t="s">
        <v>126</v>
      </c>
      <c r="BM141" s="89" t="s">
        <v>209</v>
      </c>
    </row>
    <row r="142" spans="2:47" s="6" customFormat="1" ht="16.5" customHeight="1">
      <c r="B142" s="23"/>
      <c r="C142" s="24"/>
      <c r="D142" s="157" t="s">
        <v>128</v>
      </c>
      <c r="E142" s="24"/>
      <c r="F142" s="158" t="s">
        <v>210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128</v>
      </c>
      <c r="AU142" s="6" t="s">
        <v>80</v>
      </c>
    </row>
    <row r="143" spans="2:51" s="6" customFormat="1" ht="15.75" customHeight="1">
      <c r="B143" s="159"/>
      <c r="C143" s="160"/>
      <c r="D143" s="161" t="s">
        <v>130</v>
      </c>
      <c r="E143" s="160"/>
      <c r="F143" s="162" t="s">
        <v>211</v>
      </c>
      <c r="G143" s="160"/>
      <c r="H143" s="163">
        <v>28.347</v>
      </c>
      <c r="J143" s="160"/>
      <c r="K143" s="160"/>
      <c r="L143" s="164"/>
      <c r="M143" s="165"/>
      <c r="N143" s="160"/>
      <c r="O143" s="160"/>
      <c r="P143" s="160"/>
      <c r="Q143" s="160"/>
      <c r="R143" s="160"/>
      <c r="S143" s="160"/>
      <c r="T143" s="166"/>
      <c r="AT143" s="167" t="s">
        <v>130</v>
      </c>
      <c r="AU143" s="167" t="s">
        <v>80</v>
      </c>
      <c r="AV143" s="167" t="s">
        <v>80</v>
      </c>
      <c r="AW143" s="167" t="s">
        <v>94</v>
      </c>
      <c r="AX143" s="167" t="s">
        <v>16</v>
      </c>
      <c r="AY143" s="167" t="s">
        <v>119</v>
      </c>
    </row>
    <row r="144" spans="2:51" s="6" customFormat="1" ht="15.75" customHeight="1">
      <c r="B144" s="168"/>
      <c r="C144" s="169"/>
      <c r="D144" s="161" t="s">
        <v>130</v>
      </c>
      <c r="E144" s="169"/>
      <c r="F144" s="170" t="s">
        <v>132</v>
      </c>
      <c r="G144" s="169"/>
      <c r="H144" s="171">
        <v>28.347</v>
      </c>
      <c r="J144" s="169"/>
      <c r="K144" s="169"/>
      <c r="L144" s="172"/>
      <c r="M144" s="173"/>
      <c r="N144" s="169"/>
      <c r="O144" s="169"/>
      <c r="P144" s="169"/>
      <c r="Q144" s="169"/>
      <c r="R144" s="169"/>
      <c r="S144" s="169"/>
      <c r="T144" s="174"/>
      <c r="AT144" s="175" t="s">
        <v>130</v>
      </c>
      <c r="AU144" s="175" t="s">
        <v>80</v>
      </c>
      <c r="AV144" s="175" t="s">
        <v>126</v>
      </c>
      <c r="AW144" s="175" t="s">
        <v>94</v>
      </c>
      <c r="AX144" s="175" t="s">
        <v>16</v>
      </c>
      <c r="AY144" s="175" t="s">
        <v>119</v>
      </c>
    </row>
    <row r="145" spans="2:51" s="6" customFormat="1" ht="15.75" customHeight="1">
      <c r="B145" s="159"/>
      <c r="C145" s="160"/>
      <c r="D145" s="161" t="s">
        <v>130</v>
      </c>
      <c r="E145" s="160"/>
      <c r="F145" s="162" t="s">
        <v>212</v>
      </c>
      <c r="G145" s="160"/>
      <c r="H145" s="163">
        <v>28.35</v>
      </c>
      <c r="J145" s="160"/>
      <c r="K145" s="160"/>
      <c r="L145" s="164"/>
      <c r="M145" s="165"/>
      <c r="N145" s="160"/>
      <c r="O145" s="160"/>
      <c r="P145" s="160"/>
      <c r="Q145" s="160"/>
      <c r="R145" s="160"/>
      <c r="S145" s="160"/>
      <c r="T145" s="166"/>
      <c r="AT145" s="167" t="s">
        <v>130</v>
      </c>
      <c r="AU145" s="167" t="s">
        <v>80</v>
      </c>
      <c r="AV145" s="167" t="s">
        <v>80</v>
      </c>
      <c r="AW145" s="167" t="s">
        <v>94</v>
      </c>
      <c r="AX145" s="167" t="s">
        <v>77</v>
      </c>
      <c r="AY145" s="167" t="s">
        <v>119</v>
      </c>
    </row>
    <row r="146" spans="2:65" s="6" customFormat="1" ht="15.75" customHeight="1">
      <c r="B146" s="23"/>
      <c r="C146" s="145" t="s">
        <v>213</v>
      </c>
      <c r="D146" s="145" t="s">
        <v>121</v>
      </c>
      <c r="E146" s="146" t="s">
        <v>214</v>
      </c>
      <c r="F146" s="147" t="s">
        <v>215</v>
      </c>
      <c r="G146" s="148" t="s">
        <v>124</v>
      </c>
      <c r="H146" s="149">
        <v>181</v>
      </c>
      <c r="I146" s="150"/>
      <c r="J146" s="151">
        <f>ROUND($I$146*$H$146,2)</f>
        <v>0</v>
      </c>
      <c r="K146" s="147" t="s">
        <v>125</v>
      </c>
      <c r="L146" s="43"/>
      <c r="M146" s="152"/>
      <c r="N146" s="153" t="s">
        <v>42</v>
      </c>
      <c r="O146" s="24"/>
      <c r="P146" s="154">
        <f>$O$146*$H$146</f>
        <v>0</v>
      </c>
      <c r="Q146" s="154">
        <v>0</v>
      </c>
      <c r="R146" s="154">
        <f>$Q$146*$H$146</f>
        <v>0</v>
      </c>
      <c r="S146" s="154">
        <v>0</v>
      </c>
      <c r="T146" s="155">
        <f>$S$146*$H$146</f>
        <v>0</v>
      </c>
      <c r="AR146" s="89" t="s">
        <v>126</v>
      </c>
      <c r="AT146" s="89" t="s">
        <v>121</v>
      </c>
      <c r="AU146" s="89" t="s">
        <v>80</v>
      </c>
      <c r="AY146" s="6" t="s">
        <v>119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77</v>
      </c>
      <c r="BK146" s="156">
        <f>ROUND($I$146*$H$146,2)</f>
        <v>0</v>
      </c>
      <c r="BL146" s="89" t="s">
        <v>126</v>
      </c>
      <c r="BM146" s="89" t="s">
        <v>216</v>
      </c>
    </row>
    <row r="147" spans="2:47" s="6" customFormat="1" ht="16.5" customHeight="1">
      <c r="B147" s="23"/>
      <c r="C147" s="24"/>
      <c r="D147" s="157" t="s">
        <v>128</v>
      </c>
      <c r="E147" s="24"/>
      <c r="F147" s="158" t="s">
        <v>217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128</v>
      </c>
      <c r="AU147" s="6" t="s">
        <v>80</v>
      </c>
    </row>
    <row r="148" spans="2:51" s="6" customFormat="1" ht="15.75" customHeight="1">
      <c r="B148" s="159"/>
      <c r="C148" s="160"/>
      <c r="D148" s="161" t="s">
        <v>130</v>
      </c>
      <c r="E148" s="160"/>
      <c r="F148" s="162" t="s">
        <v>218</v>
      </c>
      <c r="G148" s="160"/>
      <c r="H148" s="163">
        <v>181</v>
      </c>
      <c r="J148" s="160"/>
      <c r="K148" s="160"/>
      <c r="L148" s="164"/>
      <c r="M148" s="165"/>
      <c r="N148" s="160"/>
      <c r="O148" s="160"/>
      <c r="P148" s="160"/>
      <c r="Q148" s="160"/>
      <c r="R148" s="160"/>
      <c r="S148" s="160"/>
      <c r="T148" s="166"/>
      <c r="AT148" s="167" t="s">
        <v>130</v>
      </c>
      <c r="AU148" s="167" t="s">
        <v>80</v>
      </c>
      <c r="AV148" s="167" t="s">
        <v>80</v>
      </c>
      <c r="AW148" s="167" t="s">
        <v>94</v>
      </c>
      <c r="AX148" s="167" t="s">
        <v>77</v>
      </c>
      <c r="AY148" s="167" t="s">
        <v>119</v>
      </c>
    </row>
    <row r="149" spans="2:63" s="132" customFormat="1" ht="30.75" customHeight="1">
      <c r="B149" s="133"/>
      <c r="C149" s="134"/>
      <c r="D149" s="134" t="s">
        <v>70</v>
      </c>
      <c r="E149" s="143" t="s">
        <v>126</v>
      </c>
      <c r="F149" s="143" t="s">
        <v>219</v>
      </c>
      <c r="G149" s="134"/>
      <c r="H149" s="134"/>
      <c r="J149" s="144">
        <f>$BK$149</f>
        <v>0</v>
      </c>
      <c r="K149" s="134"/>
      <c r="L149" s="137"/>
      <c r="M149" s="138"/>
      <c r="N149" s="134"/>
      <c r="O149" s="134"/>
      <c r="P149" s="139">
        <f>SUM($P$150:$P$171)</f>
        <v>0</v>
      </c>
      <c r="Q149" s="134"/>
      <c r="R149" s="139">
        <f>SUM($R$150:$R$171)</f>
        <v>8.1392422</v>
      </c>
      <c r="S149" s="134"/>
      <c r="T149" s="140">
        <f>SUM($T$150:$T$171)</f>
        <v>0</v>
      </c>
      <c r="AR149" s="141" t="s">
        <v>77</v>
      </c>
      <c r="AT149" s="141" t="s">
        <v>70</v>
      </c>
      <c r="AU149" s="141" t="s">
        <v>77</v>
      </c>
      <c r="AY149" s="141" t="s">
        <v>119</v>
      </c>
      <c r="BK149" s="142">
        <f>SUM($BK$150:$BK$171)</f>
        <v>0</v>
      </c>
    </row>
    <row r="150" spans="2:65" s="6" customFormat="1" ht="15.75" customHeight="1">
      <c r="B150" s="23"/>
      <c r="C150" s="145" t="s">
        <v>8</v>
      </c>
      <c r="D150" s="145" t="s">
        <v>121</v>
      </c>
      <c r="E150" s="146" t="s">
        <v>220</v>
      </c>
      <c r="F150" s="147" t="s">
        <v>221</v>
      </c>
      <c r="G150" s="148" t="s">
        <v>141</v>
      </c>
      <c r="H150" s="149">
        <v>3.7</v>
      </c>
      <c r="I150" s="150"/>
      <c r="J150" s="151">
        <f>ROUND($I$150*$H$150,2)</f>
        <v>0</v>
      </c>
      <c r="K150" s="147" t="s">
        <v>125</v>
      </c>
      <c r="L150" s="43"/>
      <c r="M150" s="152"/>
      <c r="N150" s="153" t="s">
        <v>42</v>
      </c>
      <c r="O150" s="24"/>
      <c r="P150" s="154">
        <f>$O$150*$H$150</f>
        <v>0</v>
      </c>
      <c r="Q150" s="154">
        <v>1.89077</v>
      </c>
      <c r="R150" s="154">
        <f>$Q$150*$H$150</f>
        <v>6.995849000000001</v>
      </c>
      <c r="S150" s="154">
        <v>0</v>
      </c>
      <c r="T150" s="155">
        <f>$S$150*$H$150</f>
        <v>0</v>
      </c>
      <c r="AR150" s="89" t="s">
        <v>126</v>
      </c>
      <c r="AT150" s="89" t="s">
        <v>121</v>
      </c>
      <c r="AU150" s="89" t="s">
        <v>80</v>
      </c>
      <c r="AY150" s="6" t="s">
        <v>119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77</v>
      </c>
      <c r="BK150" s="156">
        <f>ROUND($I$150*$H$150,2)</f>
        <v>0</v>
      </c>
      <c r="BL150" s="89" t="s">
        <v>126</v>
      </c>
      <c r="BM150" s="89" t="s">
        <v>222</v>
      </c>
    </row>
    <row r="151" spans="2:47" s="6" customFormat="1" ht="16.5" customHeight="1">
      <c r="B151" s="23"/>
      <c r="C151" s="24"/>
      <c r="D151" s="157" t="s">
        <v>128</v>
      </c>
      <c r="E151" s="24"/>
      <c r="F151" s="158" t="s">
        <v>223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128</v>
      </c>
      <c r="AU151" s="6" t="s">
        <v>80</v>
      </c>
    </row>
    <row r="152" spans="2:51" s="6" customFormat="1" ht="15.75" customHeight="1">
      <c r="B152" s="159"/>
      <c r="C152" s="160"/>
      <c r="D152" s="161" t="s">
        <v>130</v>
      </c>
      <c r="E152" s="160"/>
      <c r="F152" s="162" t="s">
        <v>224</v>
      </c>
      <c r="G152" s="160"/>
      <c r="H152" s="163">
        <v>3.3</v>
      </c>
      <c r="J152" s="160"/>
      <c r="K152" s="160"/>
      <c r="L152" s="164"/>
      <c r="M152" s="165"/>
      <c r="N152" s="160"/>
      <c r="O152" s="160"/>
      <c r="P152" s="160"/>
      <c r="Q152" s="160"/>
      <c r="R152" s="160"/>
      <c r="S152" s="160"/>
      <c r="T152" s="166"/>
      <c r="AT152" s="167" t="s">
        <v>130</v>
      </c>
      <c r="AU152" s="167" t="s">
        <v>80</v>
      </c>
      <c r="AV152" s="167" t="s">
        <v>80</v>
      </c>
      <c r="AW152" s="167" t="s">
        <v>94</v>
      </c>
      <c r="AX152" s="167" t="s">
        <v>16</v>
      </c>
      <c r="AY152" s="167" t="s">
        <v>119</v>
      </c>
    </row>
    <row r="153" spans="2:51" s="6" customFormat="1" ht="15.75" customHeight="1">
      <c r="B153" s="159"/>
      <c r="C153" s="160"/>
      <c r="D153" s="161" t="s">
        <v>130</v>
      </c>
      <c r="E153" s="160"/>
      <c r="F153" s="162" t="s">
        <v>225</v>
      </c>
      <c r="G153" s="160"/>
      <c r="H153" s="163">
        <v>0.402</v>
      </c>
      <c r="J153" s="160"/>
      <c r="K153" s="160"/>
      <c r="L153" s="164"/>
      <c r="M153" s="165"/>
      <c r="N153" s="160"/>
      <c r="O153" s="160"/>
      <c r="P153" s="160"/>
      <c r="Q153" s="160"/>
      <c r="R153" s="160"/>
      <c r="S153" s="160"/>
      <c r="T153" s="166"/>
      <c r="AT153" s="167" t="s">
        <v>130</v>
      </c>
      <c r="AU153" s="167" t="s">
        <v>80</v>
      </c>
      <c r="AV153" s="167" t="s">
        <v>80</v>
      </c>
      <c r="AW153" s="167" t="s">
        <v>94</v>
      </c>
      <c r="AX153" s="167" t="s">
        <v>16</v>
      </c>
      <c r="AY153" s="167" t="s">
        <v>119</v>
      </c>
    </row>
    <row r="154" spans="2:51" s="6" customFormat="1" ht="15.75" customHeight="1">
      <c r="B154" s="168"/>
      <c r="C154" s="169"/>
      <c r="D154" s="161" t="s">
        <v>130</v>
      </c>
      <c r="E154" s="169"/>
      <c r="F154" s="170" t="s">
        <v>132</v>
      </c>
      <c r="G154" s="169"/>
      <c r="H154" s="171">
        <v>3.702</v>
      </c>
      <c r="J154" s="169"/>
      <c r="K154" s="169"/>
      <c r="L154" s="172"/>
      <c r="M154" s="173"/>
      <c r="N154" s="169"/>
      <c r="O154" s="169"/>
      <c r="P154" s="169"/>
      <c r="Q154" s="169"/>
      <c r="R154" s="169"/>
      <c r="S154" s="169"/>
      <c r="T154" s="174"/>
      <c r="AT154" s="175" t="s">
        <v>130</v>
      </c>
      <c r="AU154" s="175" t="s">
        <v>80</v>
      </c>
      <c r="AV154" s="175" t="s">
        <v>126</v>
      </c>
      <c r="AW154" s="175" t="s">
        <v>94</v>
      </c>
      <c r="AX154" s="175" t="s">
        <v>16</v>
      </c>
      <c r="AY154" s="175" t="s">
        <v>119</v>
      </c>
    </row>
    <row r="155" spans="2:51" s="6" customFormat="1" ht="15.75" customHeight="1">
      <c r="B155" s="159"/>
      <c r="C155" s="160"/>
      <c r="D155" s="161" t="s">
        <v>130</v>
      </c>
      <c r="E155" s="160"/>
      <c r="F155" s="162" t="s">
        <v>226</v>
      </c>
      <c r="G155" s="160"/>
      <c r="H155" s="163">
        <v>3.7</v>
      </c>
      <c r="J155" s="160"/>
      <c r="K155" s="160"/>
      <c r="L155" s="164"/>
      <c r="M155" s="165"/>
      <c r="N155" s="160"/>
      <c r="O155" s="160"/>
      <c r="P155" s="160"/>
      <c r="Q155" s="160"/>
      <c r="R155" s="160"/>
      <c r="S155" s="160"/>
      <c r="T155" s="166"/>
      <c r="AT155" s="167" t="s">
        <v>130</v>
      </c>
      <c r="AU155" s="167" t="s">
        <v>80</v>
      </c>
      <c r="AV155" s="167" t="s">
        <v>80</v>
      </c>
      <c r="AW155" s="167" t="s">
        <v>94</v>
      </c>
      <c r="AX155" s="167" t="s">
        <v>77</v>
      </c>
      <c r="AY155" s="167" t="s">
        <v>119</v>
      </c>
    </row>
    <row r="156" spans="2:65" s="6" customFormat="1" ht="15.75" customHeight="1">
      <c r="B156" s="23"/>
      <c r="C156" s="145" t="s">
        <v>227</v>
      </c>
      <c r="D156" s="145" t="s">
        <v>121</v>
      </c>
      <c r="E156" s="146" t="s">
        <v>228</v>
      </c>
      <c r="F156" s="147" t="s">
        <v>229</v>
      </c>
      <c r="G156" s="148" t="s">
        <v>230</v>
      </c>
      <c r="H156" s="149">
        <v>7</v>
      </c>
      <c r="I156" s="150"/>
      <c r="J156" s="151">
        <f>ROUND($I$156*$H$156,2)</f>
        <v>0</v>
      </c>
      <c r="K156" s="147" t="s">
        <v>125</v>
      </c>
      <c r="L156" s="43"/>
      <c r="M156" s="152"/>
      <c r="N156" s="153" t="s">
        <v>42</v>
      </c>
      <c r="O156" s="24"/>
      <c r="P156" s="154">
        <f>$O$156*$H$156</f>
        <v>0</v>
      </c>
      <c r="Q156" s="154">
        <v>0.0066</v>
      </c>
      <c r="R156" s="154">
        <f>$Q$156*$H$156</f>
        <v>0.0462</v>
      </c>
      <c r="S156" s="154">
        <v>0</v>
      </c>
      <c r="T156" s="155">
        <f>$S$156*$H$156</f>
        <v>0</v>
      </c>
      <c r="AR156" s="89" t="s">
        <v>126</v>
      </c>
      <c r="AT156" s="89" t="s">
        <v>121</v>
      </c>
      <c r="AU156" s="89" t="s">
        <v>80</v>
      </c>
      <c r="AY156" s="6" t="s">
        <v>119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77</v>
      </c>
      <c r="BK156" s="156">
        <f>ROUND($I$156*$H$156,2)</f>
        <v>0</v>
      </c>
      <c r="BL156" s="89" t="s">
        <v>126</v>
      </c>
      <c r="BM156" s="89" t="s">
        <v>231</v>
      </c>
    </row>
    <row r="157" spans="2:47" s="6" customFormat="1" ht="16.5" customHeight="1">
      <c r="B157" s="23"/>
      <c r="C157" s="24"/>
      <c r="D157" s="157" t="s">
        <v>128</v>
      </c>
      <c r="E157" s="24"/>
      <c r="F157" s="158" t="s">
        <v>232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128</v>
      </c>
      <c r="AU157" s="6" t="s">
        <v>80</v>
      </c>
    </row>
    <row r="158" spans="2:51" s="6" customFormat="1" ht="15.75" customHeight="1">
      <c r="B158" s="159"/>
      <c r="C158" s="160"/>
      <c r="D158" s="161" t="s">
        <v>130</v>
      </c>
      <c r="E158" s="160"/>
      <c r="F158" s="162" t="s">
        <v>164</v>
      </c>
      <c r="G158" s="160"/>
      <c r="H158" s="163">
        <v>7</v>
      </c>
      <c r="J158" s="160"/>
      <c r="K158" s="160"/>
      <c r="L158" s="164"/>
      <c r="M158" s="165"/>
      <c r="N158" s="160"/>
      <c r="O158" s="160"/>
      <c r="P158" s="160"/>
      <c r="Q158" s="160"/>
      <c r="R158" s="160"/>
      <c r="S158" s="160"/>
      <c r="T158" s="166"/>
      <c r="AT158" s="167" t="s">
        <v>130</v>
      </c>
      <c r="AU158" s="167" t="s">
        <v>80</v>
      </c>
      <c r="AV158" s="167" t="s">
        <v>80</v>
      </c>
      <c r="AW158" s="167" t="s">
        <v>94</v>
      </c>
      <c r="AX158" s="167" t="s">
        <v>77</v>
      </c>
      <c r="AY158" s="167" t="s">
        <v>119</v>
      </c>
    </row>
    <row r="159" spans="2:65" s="6" customFormat="1" ht="15.75" customHeight="1">
      <c r="B159" s="23"/>
      <c r="C159" s="184" t="s">
        <v>233</v>
      </c>
      <c r="D159" s="184" t="s">
        <v>206</v>
      </c>
      <c r="E159" s="185" t="s">
        <v>234</v>
      </c>
      <c r="F159" s="186" t="s">
        <v>235</v>
      </c>
      <c r="G159" s="187" t="s">
        <v>230</v>
      </c>
      <c r="H159" s="188">
        <v>7.07</v>
      </c>
      <c r="I159" s="189"/>
      <c r="J159" s="190">
        <f>ROUND($I$159*$H$159,2)</f>
        <v>0</v>
      </c>
      <c r="K159" s="186" t="s">
        <v>125</v>
      </c>
      <c r="L159" s="191"/>
      <c r="M159" s="192"/>
      <c r="N159" s="193" t="s">
        <v>42</v>
      </c>
      <c r="O159" s="24"/>
      <c r="P159" s="154">
        <f>$O$159*$H$159</f>
        <v>0</v>
      </c>
      <c r="Q159" s="154">
        <v>0.027</v>
      </c>
      <c r="R159" s="154">
        <f>$Q$159*$H$159</f>
        <v>0.19089</v>
      </c>
      <c r="S159" s="154">
        <v>0</v>
      </c>
      <c r="T159" s="155">
        <f>$S$159*$H$159</f>
        <v>0</v>
      </c>
      <c r="AR159" s="89" t="s">
        <v>171</v>
      </c>
      <c r="AT159" s="89" t="s">
        <v>206</v>
      </c>
      <c r="AU159" s="89" t="s">
        <v>80</v>
      </c>
      <c r="AY159" s="6" t="s">
        <v>119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77</v>
      </c>
      <c r="BK159" s="156">
        <f>ROUND($I$159*$H$159,2)</f>
        <v>0</v>
      </c>
      <c r="BL159" s="89" t="s">
        <v>126</v>
      </c>
      <c r="BM159" s="89" t="s">
        <v>236</v>
      </c>
    </row>
    <row r="160" spans="2:47" s="6" customFormat="1" ht="16.5" customHeight="1">
      <c r="B160" s="23"/>
      <c r="C160" s="24"/>
      <c r="D160" s="157" t="s">
        <v>128</v>
      </c>
      <c r="E160" s="24"/>
      <c r="F160" s="158" t="s">
        <v>237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128</v>
      </c>
      <c r="AU160" s="6" t="s">
        <v>80</v>
      </c>
    </row>
    <row r="161" spans="2:51" s="6" customFormat="1" ht="15.75" customHeight="1">
      <c r="B161" s="159"/>
      <c r="C161" s="160"/>
      <c r="D161" s="161" t="s">
        <v>130</v>
      </c>
      <c r="E161" s="160"/>
      <c r="F161" s="162" t="s">
        <v>238</v>
      </c>
      <c r="G161" s="160"/>
      <c r="H161" s="163">
        <v>7.07</v>
      </c>
      <c r="J161" s="160"/>
      <c r="K161" s="160"/>
      <c r="L161" s="164"/>
      <c r="M161" s="165"/>
      <c r="N161" s="160"/>
      <c r="O161" s="160"/>
      <c r="P161" s="160"/>
      <c r="Q161" s="160"/>
      <c r="R161" s="160"/>
      <c r="S161" s="160"/>
      <c r="T161" s="166"/>
      <c r="AT161" s="167" t="s">
        <v>130</v>
      </c>
      <c r="AU161" s="167" t="s">
        <v>80</v>
      </c>
      <c r="AV161" s="167" t="s">
        <v>80</v>
      </c>
      <c r="AW161" s="167" t="s">
        <v>94</v>
      </c>
      <c r="AX161" s="167" t="s">
        <v>16</v>
      </c>
      <c r="AY161" s="167" t="s">
        <v>119</v>
      </c>
    </row>
    <row r="162" spans="2:51" s="6" customFormat="1" ht="15.75" customHeight="1">
      <c r="B162" s="168"/>
      <c r="C162" s="169"/>
      <c r="D162" s="161" t="s">
        <v>130</v>
      </c>
      <c r="E162" s="169"/>
      <c r="F162" s="170" t="s">
        <v>132</v>
      </c>
      <c r="G162" s="169"/>
      <c r="H162" s="171">
        <v>7.07</v>
      </c>
      <c r="J162" s="169"/>
      <c r="K162" s="169"/>
      <c r="L162" s="172"/>
      <c r="M162" s="173"/>
      <c r="N162" s="169"/>
      <c r="O162" s="169"/>
      <c r="P162" s="169"/>
      <c r="Q162" s="169"/>
      <c r="R162" s="169"/>
      <c r="S162" s="169"/>
      <c r="T162" s="174"/>
      <c r="AT162" s="175" t="s">
        <v>130</v>
      </c>
      <c r="AU162" s="175" t="s">
        <v>80</v>
      </c>
      <c r="AV162" s="175" t="s">
        <v>126</v>
      </c>
      <c r="AW162" s="175" t="s">
        <v>94</v>
      </c>
      <c r="AX162" s="175" t="s">
        <v>77</v>
      </c>
      <c r="AY162" s="175" t="s">
        <v>119</v>
      </c>
    </row>
    <row r="163" spans="2:65" s="6" customFormat="1" ht="15.75" customHeight="1">
      <c r="B163" s="23"/>
      <c r="C163" s="145" t="s">
        <v>239</v>
      </c>
      <c r="D163" s="145" t="s">
        <v>121</v>
      </c>
      <c r="E163" s="146" t="s">
        <v>240</v>
      </c>
      <c r="F163" s="147" t="s">
        <v>241</v>
      </c>
      <c r="G163" s="148" t="s">
        <v>141</v>
      </c>
      <c r="H163" s="149">
        <v>0.4</v>
      </c>
      <c r="I163" s="150"/>
      <c r="J163" s="151">
        <f>ROUND($I$163*$H$163,2)</f>
        <v>0</v>
      </c>
      <c r="K163" s="147" t="s">
        <v>125</v>
      </c>
      <c r="L163" s="43"/>
      <c r="M163" s="152"/>
      <c r="N163" s="153" t="s">
        <v>42</v>
      </c>
      <c r="O163" s="24"/>
      <c r="P163" s="154">
        <f>$O$163*$H$163</f>
        <v>0</v>
      </c>
      <c r="Q163" s="154">
        <v>2.234</v>
      </c>
      <c r="R163" s="154">
        <f>$Q$163*$H$163</f>
        <v>0.8936000000000001</v>
      </c>
      <c r="S163" s="154">
        <v>0</v>
      </c>
      <c r="T163" s="155">
        <f>$S$163*$H$163</f>
        <v>0</v>
      </c>
      <c r="AR163" s="89" t="s">
        <v>126</v>
      </c>
      <c r="AT163" s="89" t="s">
        <v>121</v>
      </c>
      <c r="AU163" s="89" t="s">
        <v>80</v>
      </c>
      <c r="AY163" s="6" t="s">
        <v>119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77</v>
      </c>
      <c r="BK163" s="156">
        <f>ROUND($I$163*$H$163,2)</f>
        <v>0</v>
      </c>
      <c r="BL163" s="89" t="s">
        <v>126</v>
      </c>
      <c r="BM163" s="89" t="s">
        <v>242</v>
      </c>
    </row>
    <row r="164" spans="2:47" s="6" customFormat="1" ht="27" customHeight="1">
      <c r="B164" s="23"/>
      <c r="C164" s="24"/>
      <c r="D164" s="157" t="s">
        <v>128</v>
      </c>
      <c r="E164" s="24"/>
      <c r="F164" s="158" t="s">
        <v>243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128</v>
      </c>
      <c r="AU164" s="6" t="s">
        <v>80</v>
      </c>
    </row>
    <row r="165" spans="2:51" s="6" customFormat="1" ht="15.75" customHeight="1">
      <c r="B165" s="159"/>
      <c r="C165" s="160"/>
      <c r="D165" s="161" t="s">
        <v>130</v>
      </c>
      <c r="E165" s="160"/>
      <c r="F165" s="162" t="s">
        <v>244</v>
      </c>
      <c r="G165" s="160"/>
      <c r="H165" s="163">
        <v>0.402</v>
      </c>
      <c r="J165" s="160"/>
      <c r="K165" s="160"/>
      <c r="L165" s="164"/>
      <c r="M165" s="165"/>
      <c r="N165" s="160"/>
      <c r="O165" s="160"/>
      <c r="P165" s="160"/>
      <c r="Q165" s="160"/>
      <c r="R165" s="160"/>
      <c r="S165" s="160"/>
      <c r="T165" s="166"/>
      <c r="AT165" s="167" t="s">
        <v>130</v>
      </c>
      <c r="AU165" s="167" t="s">
        <v>80</v>
      </c>
      <c r="AV165" s="167" t="s">
        <v>80</v>
      </c>
      <c r="AW165" s="167" t="s">
        <v>94</v>
      </c>
      <c r="AX165" s="167" t="s">
        <v>16</v>
      </c>
      <c r="AY165" s="167" t="s">
        <v>119</v>
      </c>
    </row>
    <row r="166" spans="2:51" s="6" customFormat="1" ht="15.75" customHeight="1">
      <c r="B166" s="168"/>
      <c r="C166" s="169"/>
      <c r="D166" s="161" t="s">
        <v>130</v>
      </c>
      <c r="E166" s="169"/>
      <c r="F166" s="170" t="s">
        <v>132</v>
      </c>
      <c r="G166" s="169"/>
      <c r="H166" s="171">
        <v>0.402</v>
      </c>
      <c r="J166" s="169"/>
      <c r="K166" s="169"/>
      <c r="L166" s="172"/>
      <c r="M166" s="173"/>
      <c r="N166" s="169"/>
      <c r="O166" s="169"/>
      <c r="P166" s="169"/>
      <c r="Q166" s="169"/>
      <c r="R166" s="169"/>
      <c r="S166" s="169"/>
      <c r="T166" s="174"/>
      <c r="AT166" s="175" t="s">
        <v>130</v>
      </c>
      <c r="AU166" s="175" t="s">
        <v>80</v>
      </c>
      <c r="AV166" s="175" t="s">
        <v>126</v>
      </c>
      <c r="AW166" s="175" t="s">
        <v>94</v>
      </c>
      <c r="AX166" s="175" t="s">
        <v>16</v>
      </c>
      <c r="AY166" s="175" t="s">
        <v>119</v>
      </c>
    </row>
    <row r="167" spans="2:51" s="6" customFormat="1" ht="15.75" customHeight="1">
      <c r="B167" s="159"/>
      <c r="C167" s="160"/>
      <c r="D167" s="161" t="s">
        <v>130</v>
      </c>
      <c r="E167" s="160"/>
      <c r="F167" s="162" t="s">
        <v>245</v>
      </c>
      <c r="G167" s="160"/>
      <c r="H167" s="163">
        <v>0.4</v>
      </c>
      <c r="J167" s="160"/>
      <c r="K167" s="160"/>
      <c r="L167" s="164"/>
      <c r="M167" s="165"/>
      <c r="N167" s="160"/>
      <c r="O167" s="160"/>
      <c r="P167" s="160"/>
      <c r="Q167" s="160"/>
      <c r="R167" s="160"/>
      <c r="S167" s="160"/>
      <c r="T167" s="166"/>
      <c r="AT167" s="167" t="s">
        <v>130</v>
      </c>
      <c r="AU167" s="167" t="s">
        <v>80</v>
      </c>
      <c r="AV167" s="167" t="s">
        <v>80</v>
      </c>
      <c r="AW167" s="167" t="s">
        <v>94</v>
      </c>
      <c r="AX167" s="167" t="s">
        <v>77</v>
      </c>
      <c r="AY167" s="167" t="s">
        <v>119</v>
      </c>
    </row>
    <row r="168" spans="2:65" s="6" customFormat="1" ht="15.75" customHeight="1">
      <c r="B168" s="23"/>
      <c r="C168" s="145" t="s">
        <v>246</v>
      </c>
      <c r="D168" s="145" t="s">
        <v>121</v>
      </c>
      <c r="E168" s="146" t="s">
        <v>247</v>
      </c>
      <c r="F168" s="147" t="s">
        <v>248</v>
      </c>
      <c r="G168" s="148" t="s">
        <v>124</v>
      </c>
      <c r="H168" s="149">
        <v>2.01</v>
      </c>
      <c r="I168" s="150"/>
      <c r="J168" s="151">
        <f>ROUND($I$168*$H$168,2)</f>
        <v>0</v>
      </c>
      <c r="K168" s="147" t="s">
        <v>125</v>
      </c>
      <c r="L168" s="43"/>
      <c r="M168" s="152"/>
      <c r="N168" s="153" t="s">
        <v>42</v>
      </c>
      <c r="O168" s="24"/>
      <c r="P168" s="154">
        <f>$O$168*$H$168</f>
        <v>0</v>
      </c>
      <c r="Q168" s="154">
        <v>0.00632</v>
      </c>
      <c r="R168" s="154">
        <f>$Q$168*$H$168</f>
        <v>0.0127032</v>
      </c>
      <c r="S168" s="154">
        <v>0</v>
      </c>
      <c r="T168" s="155">
        <f>$S$168*$H$168</f>
        <v>0</v>
      </c>
      <c r="AR168" s="89" t="s">
        <v>126</v>
      </c>
      <c r="AT168" s="89" t="s">
        <v>121</v>
      </c>
      <c r="AU168" s="89" t="s">
        <v>80</v>
      </c>
      <c r="AY168" s="6" t="s">
        <v>119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77</v>
      </c>
      <c r="BK168" s="156">
        <f>ROUND($I$168*$H$168,2)</f>
        <v>0</v>
      </c>
      <c r="BL168" s="89" t="s">
        <v>126</v>
      </c>
      <c r="BM168" s="89" t="s">
        <v>249</v>
      </c>
    </row>
    <row r="169" spans="2:47" s="6" customFormat="1" ht="27" customHeight="1">
      <c r="B169" s="23"/>
      <c r="C169" s="24"/>
      <c r="D169" s="157" t="s">
        <v>128</v>
      </c>
      <c r="E169" s="24"/>
      <c r="F169" s="158" t="s">
        <v>250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128</v>
      </c>
      <c r="AU169" s="6" t="s">
        <v>80</v>
      </c>
    </row>
    <row r="170" spans="2:51" s="6" customFormat="1" ht="15.75" customHeight="1">
      <c r="B170" s="159"/>
      <c r="C170" s="160"/>
      <c r="D170" s="161" t="s">
        <v>130</v>
      </c>
      <c r="E170" s="160"/>
      <c r="F170" s="162" t="s">
        <v>251</v>
      </c>
      <c r="G170" s="160"/>
      <c r="H170" s="163">
        <v>2.01</v>
      </c>
      <c r="J170" s="160"/>
      <c r="K170" s="160"/>
      <c r="L170" s="164"/>
      <c r="M170" s="165"/>
      <c r="N170" s="160"/>
      <c r="O170" s="160"/>
      <c r="P170" s="160"/>
      <c r="Q170" s="160"/>
      <c r="R170" s="160"/>
      <c r="S170" s="160"/>
      <c r="T170" s="166"/>
      <c r="AT170" s="167" t="s">
        <v>130</v>
      </c>
      <c r="AU170" s="167" t="s">
        <v>80</v>
      </c>
      <c r="AV170" s="167" t="s">
        <v>80</v>
      </c>
      <c r="AW170" s="167" t="s">
        <v>94</v>
      </c>
      <c r="AX170" s="167" t="s">
        <v>16</v>
      </c>
      <c r="AY170" s="167" t="s">
        <v>119</v>
      </c>
    </row>
    <row r="171" spans="2:51" s="6" customFormat="1" ht="15.75" customHeight="1">
      <c r="B171" s="168"/>
      <c r="C171" s="169"/>
      <c r="D171" s="161" t="s">
        <v>130</v>
      </c>
      <c r="E171" s="169"/>
      <c r="F171" s="170" t="s">
        <v>132</v>
      </c>
      <c r="G171" s="169"/>
      <c r="H171" s="171">
        <v>2.01</v>
      </c>
      <c r="J171" s="169"/>
      <c r="K171" s="169"/>
      <c r="L171" s="172"/>
      <c r="M171" s="173"/>
      <c r="N171" s="169"/>
      <c r="O171" s="169"/>
      <c r="P171" s="169"/>
      <c r="Q171" s="169"/>
      <c r="R171" s="169"/>
      <c r="S171" s="169"/>
      <c r="T171" s="174"/>
      <c r="AT171" s="175" t="s">
        <v>130</v>
      </c>
      <c r="AU171" s="175" t="s">
        <v>80</v>
      </c>
      <c r="AV171" s="175" t="s">
        <v>126</v>
      </c>
      <c r="AW171" s="175" t="s">
        <v>94</v>
      </c>
      <c r="AX171" s="175" t="s">
        <v>77</v>
      </c>
      <c r="AY171" s="175" t="s">
        <v>119</v>
      </c>
    </row>
    <row r="172" spans="2:63" s="132" customFormat="1" ht="30.75" customHeight="1">
      <c r="B172" s="133"/>
      <c r="C172" s="134"/>
      <c r="D172" s="134" t="s">
        <v>70</v>
      </c>
      <c r="E172" s="143" t="s">
        <v>152</v>
      </c>
      <c r="F172" s="143" t="s">
        <v>252</v>
      </c>
      <c r="G172" s="134"/>
      <c r="H172" s="134"/>
      <c r="J172" s="144">
        <f>$BK$172</f>
        <v>0</v>
      </c>
      <c r="K172" s="134"/>
      <c r="L172" s="137"/>
      <c r="M172" s="138"/>
      <c r="N172" s="134"/>
      <c r="O172" s="134"/>
      <c r="P172" s="139">
        <f>SUM($P$173:$P$246)</f>
        <v>0</v>
      </c>
      <c r="Q172" s="134"/>
      <c r="R172" s="139">
        <f>SUM($R$173:$R$246)</f>
        <v>7.144305</v>
      </c>
      <c r="S172" s="134"/>
      <c r="T172" s="140">
        <f>SUM($T$173:$T$246)</f>
        <v>0</v>
      </c>
      <c r="AR172" s="141" t="s">
        <v>77</v>
      </c>
      <c r="AT172" s="141" t="s">
        <v>70</v>
      </c>
      <c r="AU172" s="141" t="s">
        <v>77</v>
      </c>
      <c r="AY172" s="141" t="s">
        <v>119</v>
      </c>
      <c r="BK172" s="142">
        <f>SUM($BK$173:$BK$246)</f>
        <v>0</v>
      </c>
    </row>
    <row r="173" spans="2:65" s="6" customFormat="1" ht="15.75" customHeight="1">
      <c r="B173" s="23"/>
      <c r="C173" s="145" t="s">
        <v>253</v>
      </c>
      <c r="D173" s="145" t="s">
        <v>121</v>
      </c>
      <c r="E173" s="146" t="s">
        <v>254</v>
      </c>
      <c r="F173" s="147" t="s">
        <v>255</v>
      </c>
      <c r="G173" s="148" t="s">
        <v>124</v>
      </c>
      <c r="H173" s="149">
        <v>248.7</v>
      </c>
      <c r="I173" s="150"/>
      <c r="J173" s="151">
        <f>ROUND($I$173*$H$173,2)</f>
        <v>0</v>
      </c>
      <c r="K173" s="147" t="s">
        <v>125</v>
      </c>
      <c r="L173" s="43"/>
      <c r="M173" s="152"/>
      <c r="N173" s="153" t="s">
        <v>42</v>
      </c>
      <c r="O173" s="24"/>
      <c r="P173" s="154">
        <f>$O$173*$H$173</f>
        <v>0</v>
      </c>
      <c r="Q173" s="154">
        <v>0</v>
      </c>
      <c r="R173" s="154">
        <f>$Q$173*$H$173</f>
        <v>0</v>
      </c>
      <c r="S173" s="154">
        <v>0</v>
      </c>
      <c r="T173" s="155">
        <f>$S$173*$H$173</f>
        <v>0</v>
      </c>
      <c r="AR173" s="89" t="s">
        <v>126</v>
      </c>
      <c r="AT173" s="89" t="s">
        <v>121</v>
      </c>
      <c r="AU173" s="89" t="s">
        <v>80</v>
      </c>
      <c r="AY173" s="6" t="s">
        <v>119</v>
      </c>
      <c r="BE173" s="156">
        <f>IF($N$173="základní",$J$173,0)</f>
        <v>0</v>
      </c>
      <c r="BF173" s="156">
        <f>IF($N$173="snížená",$J$173,0)</f>
        <v>0</v>
      </c>
      <c r="BG173" s="156">
        <f>IF($N$173="zákl. přenesená",$J$173,0)</f>
        <v>0</v>
      </c>
      <c r="BH173" s="156">
        <f>IF($N$173="sníž. přenesená",$J$173,0)</f>
        <v>0</v>
      </c>
      <c r="BI173" s="156">
        <f>IF($N$173="nulová",$J$173,0)</f>
        <v>0</v>
      </c>
      <c r="BJ173" s="89" t="s">
        <v>77</v>
      </c>
      <c r="BK173" s="156">
        <f>ROUND($I$173*$H$173,2)</f>
        <v>0</v>
      </c>
      <c r="BL173" s="89" t="s">
        <v>126</v>
      </c>
      <c r="BM173" s="89" t="s">
        <v>256</v>
      </c>
    </row>
    <row r="174" spans="2:47" s="6" customFormat="1" ht="16.5" customHeight="1">
      <c r="B174" s="23"/>
      <c r="C174" s="24"/>
      <c r="D174" s="157" t="s">
        <v>128</v>
      </c>
      <c r="E174" s="24"/>
      <c r="F174" s="158" t="s">
        <v>257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128</v>
      </c>
      <c r="AU174" s="6" t="s">
        <v>80</v>
      </c>
    </row>
    <row r="175" spans="2:51" s="6" customFormat="1" ht="15.75" customHeight="1">
      <c r="B175" s="159"/>
      <c r="C175" s="160"/>
      <c r="D175" s="161" t="s">
        <v>130</v>
      </c>
      <c r="E175" s="160"/>
      <c r="F175" s="162" t="s">
        <v>258</v>
      </c>
      <c r="G175" s="160"/>
      <c r="H175" s="163">
        <v>93.7</v>
      </c>
      <c r="J175" s="160"/>
      <c r="K175" s="160"/>
      <c r="L175" s="164"/>
      <c r="M175" s="165"/>
      <c r="N175" s="160"/>
      <c r="O175" s="160"/>
      <c r="P175" s="160"/>
      <c r="Q175" s="160"/>
      <c r="R175" s="160"/>
      <c r="S175" s="160"/>
      <c r="T175" s="166"/>
      <c r="AT175" s="167" t="s">
        <v>130</v>
      </c>
      <c r="AU175" s="167" t="s">
        <v>80</v>
      </c>
      <c r="AV175" s="167" t="s">
        <v>80</v>
      </c>
      <c r="AW175" s="167" t="s">
        <v>94</v>
      </c>
      <c r="AX175" s="167" t="s">
        <v>16</v>
      </c>
      <c r="AY175" s="167" t="s">
        <v>119</v>
      </c>
    </row>
    <row r="176" spans="2:51" s="6" customFormat="1" ht="15.75" customHeight="1">
      <c r="B176" s="176"/>
      <c r="C176" s="177"/>
      <c r="D176" s="161" t="s">
        <v>130</v>
      </c>
      <c r="E176" s="177"/>
      <c r="F176" s="178" t="s">
        <v>259</v>
      </c>
      <c r="G176" s="177"/>
      <c r="H176" s="179">
        <v>93.7</v>
      </c>
      <c r="J176" s="177"/>
      <c r="K176" s="177"/>
      <c r="L176" s="180"/>
      <c r="M176" s="181"/>
      <c r="N176" s="177"/>
      <c r="O176" s="177"/>
      <c r="P176" s="177"/>
      <c r="Q176" s="177"/>
      <c r="R176" s="177"/>
      <c r="S176" s="177"/>
      <c r="T176" s="182"/>
      <c r="AT176" s="183" t="s">
        <v>130</v>
      </c>
      <c r="AU176" s="183" t="s">
        <v>80</v>
      </c>
      <c r="AV176" s="183" t="s">
        <v>138</v>
      </c>
      <c r="AW176" s="183" t="s">
        <v>94</v>
      </c>
      <c r="AX176" s="183" t="s">
        <v>16</v>
      </c>
      <c r="AY176" s="183" t="s">
        <v>119</v>
      </c>
    </row>
    <row r="177" spans="2:51" s="6" customFormat="1" ht="15.75" customHeight="1">
      <c r="B177" s="159"/>
      <c r="C177" s="160"/>
      <c r="D177" s="161" t="s">
        <v>130</v>
      </c>
      <c r="E177" s="160"/>
      <c r="F177" s="162" t="s">
        <v>260</v>
      </c>
      <c r="G177" s="160"/>
      <c r="H177" s="163">
        <v>68</v>
      </c>
      <c r="J177" s="160"/>
      <c r="K177" s="160"/>
      <c r="L177" s="164"/>
      <c r="M177" s="165"/>
      <c r="N177" s="160"/>
      <c r="O177" s="160"/>
      <c r="P177" s="160"/>
      <c r="Q177" s="160"/>
      <c r="R177" s="160"/>
      <c r="S177" s="160"/>
      <c r="T177" s="166"/>
      <c r="AT177" s="167" t="s">
        <v>130</v>
      </c>
      <c r="AU177" s="167" t="s">
        <v>80</v>
      </c>
      <c r="AV177" s="167" t="s">
        <v>80</v>
      </c>
      <c r="AW177" s="167" t="s">
        <v>94</v>
      </c>
      <c r="AX177" s="167" t="s">
        <v>16</v>
      </c>
      <c r="AY177" s="167" t="s">
        <v>119</v>
      </c>
    </row>
    <row r="178" spans="2:51" s="6" customFormat="1" ht="15.75" customHeight="1">
      <c r="B178" s="176"/>
      <c r="C178" s="177"/>
      <c r="D178" s="161" t="s">
        <v>130</v>
      </c>
      <c r="E178" s="177"/>
      <c r="F178" s="178" t="s">
        <v>261</v>
      </c>
      <c r="G178" s="177"/>
      <c r="H178" s="179">
        <v>68</v>
      </c>
      <c r="J178" s="177"/>
      <c r="K178" s="177"/>
      <c r="L178" s="180"/>
      <c r="M178" s="181"/>
      <c r="N178" s="177"/>
      <c r="O178" s="177"/>
      <c r="P178" s="177"/>
      <c r="Q178" s="177"/>
      <c r="R178" s="177"/>
      <c r="S178" s="177"/>
      <c r="T178" s="182"/>
      <c r="AT178" s="183" t="s">
        <v>130</v>
      </c>
      <c r="AU178" s="183" t="s">
        <v>80</v>
      </c>
      <c r="AV178" s="183" t="s">
        <v>138</v>
      </c>
      <c r="AW178" s="183" t="s">
        <v>94</v>
      </c>
      <c r="AX178" s="183" t="s">
        <v>16</v>
      </c>
      <c r="AY178" s="183" t="s">
        <v>119</v>
      </c>
    </row>
    <row r="179" spans="2:51" s="6" customFormat="1" ht="15.75" customHeight="1">
      <c r="B179" s="159"/>
      <c r="C179" s="160"/>
      <c r="D179" s="161" t="s">
        <v>130</v>
      </c>
      <c r="E179" s="160"/>
      <c r="F179" s="162" t="s">
        <v>262</v>
      </c>
      <c r="G179" s="160"/>
      <c r="H179" s="163">
        <v>87</v>
      </c>
      <c r="J179" s="160"/>
      <c r="K179" s="160"/>
      <c r="L179" s="164"/>
      <c r="M179" s="165"/>
      <c r="N179" s="160"/>
      <c r="O179" s="160"/>
      <c r="P179" s="160"/>
      <c r="Q179" s="160"/>
      <c r="R179" s="160"/>
      <c r="S179" s="160"/>
      <c r="T179" s="166"/>
      <c r="AT179" s="167" t="s">
        <v>130</v>
      </c>
      <c r="AU179" s="167" t="s">
        <v>80</v>
      </c>
      <c r="AV179" s="167" t="s">
        <v>80</v>
      </c>
      <c r="AW179" s="167" t="s">
        <v>94</v>
      </c>
      <c r="AX179" s="167" t="s">
        <v>16</v>
      </c>
      <c r="AY179" s="167" t="s">
        <v>119</v>
      </c>
    </row>
    <row r="180" spans="2:51" s="6" customFormat="1" ht="15.75" customHeight="1">
      <c r="B180" s="176"/>
      <c r="C180" s="177"/>
      <c r="D180" s="161" t="s">
        <v>130</v>
      </c>
      <c r="E180" s="177"/>
      <c r="F180" s="178" t="s">
        <v>263</v>
      </c>
      <c r="G180" s="177"/>
      <c r="H180" s="179">
        <v>87</v>
      </c>
      <c r="J180" s="177"/>
      <c r="K180" s="177"/>
      <c r="L180" s="180"/>
      <c r="M180" s="181"/>
      <c r="N180" s="177"/>
      <c r="O180" s="177"/>
      <c r="P180" s="177"/>
      <c r="Q180" s="177"/>
      <c r="R180" s="177"/>
      <c r="S180" s="177"/>
      <c r="T180" s="182"/>
      <c r="AT180" s="183" t="s">
        <v>130</v>
      </c>
      <c r="AU180" s="183" t="s">
        <v>80</v>
      </c>
      <c r="AV180" s="183" t="s">
        <v>138</v>
      </c>
      <c r="AW180" s="183" t="s">
        <v>94</v>
      </c>
      <c r="AX180" s="183" t="s">
        <v>16</v>
      </c>
      <c r="AY180" s="183" t="s">
        <v>119</v>
      </c>
    </row>
    <row r="181" spans="2:51" s="6" customFormat="1" ht="15.75" customHeight="1">
      <c r="B181" s="168"/>
      <c r="C181" s="169"/>
      <c r="D181" s="161" t="s">
        <v>130</v>
      </c>
      <c r="E181" s="169"/>
      <c r="F181" s="170" t="s">
        <v>132</v>
      </c>
      <c r="G181" s="169"/>
      <c r="H181" s="171">
        <v>248.7</v>
      </c>
      <c r="J181" s="169"/>
      <c r="K181" s="169"/>
      <c r="L181" s="172"/>
      <c r="M181" s="173"/>
      <c r="N181" s="169"/>
      <c r="O181" s="169"/>
      <c r="P181" s="169"/>
      <c r="Q181" s="169"/>
      <c r="R181" s="169"/>
      <c r="S181" s="169"/>
      <c r="T181" s="174"/>
      <c r="AT181" s="175" t="s">
        <v>130</v>
      </c>
      <c r="AU181" s="175" t="s">
        <v>80</v>
      </c>
      <c r="AV181" s="175" t="s">
        <v>126</v>
      </c>
      <c r="AW181" s="175" t="s">
        <v>94</v>
      </c>
      <c r="AX181" s="175" t="s">
        <v>77</v>
      </c>
      <c r="AY181" s="175" t="s">
        <v>119</v>
      </c>
    </row>
    <row r="182" spans="2:65" s="6" customFormat="1" ht="15.75" customHeight="1">
      <c r="B182" s="23"/>
      <c r="C182" s="145" t="s">
        <v>7</v>
      </c>
      <c r="D182" s="145" t="s">
        <v>121</v>
      </c>
      <c r="E182" s="146" t="s">
        <v>264</v>
      </c>
      <c r="F182" s="147" t="s">
        <v>265</v>
      </c>
      <c r="G182" s="148" t="s">
        <v>124</v>
      </c>
      <c r="H182" s="149">
        <v>180.7</v>
      </c>
      <c r="I182" s="150"/>
      <c r="J182" s="151">
        <f>ROUND($I$182*$H$182,2)</f>
        <v>0</v>
      </c>
      <c r="K182" s="147"/>
      <c r="L182" s="43"/>
      <c r="M182" s="152"/>
      <c r="N182" s="153" t="s">
        <v>42</v>
      </c>
      <c r="O182" s="24"/>
      <c r="P182" s="154">
        <f>$O$182*$H$182</f>
        <v>0</v>
      </c>
      <c r="Q182" s="154">
        <v>0</v>
      </c>
      <c r="R182" s="154">
        <f>$Q$182*$H$182</f>
        <v>0</v>
      </c>
      <c r="S182" s="154">
        <v>0</v>
      </c>
      <c r="T182" s="155">
        <f>$S$182*$H$182</f>
        <v>0</v>
      </c>
      <c r="AR182" s="89" t="s">
        <v>126</v>
      </c>
      <c r="AT182" s="89" t="s">
        <v>121</v>
      </c>
      <c r="AU182" s="89" t="s">
        <v>80</v>
      </c>
      <c r="AY182" s="6" t="s">
        <v>119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77</v>
      </c>
      <c r="BK182" s="156">
        <f>ROUND($I$182*$H$182,2)</f>
        <v>0</v>
      </c>
      <c r="BL182" s="89" t="s">
        <v>126</v>
      </c>
      <c r="BM182" s="89" t="s">
        <v>266</v>
      </c>
    </row>
    <row r="183" spans="2:47" s="6" customFormat="1" ht="16.5" customHeight="1">
      <c r="B183" s="23"/>
      <c r="C183" s="24"/>
      <c r="D183" s="157" t="s">
        <v>128</v>
      </c>
      <c r="E183" s="24"/>
      <c r="F183" s="158" t="s">
        <v>267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128</v>
      </c>
      <c r="AU183" s="6" t="s">
        <v>80</v>
      </c>
    </row>
    <row r="184" spans="2:51" s="6" customFormat="1" ht="15.75" customHeight="1">
      <c r="B184" s="159"/>
      <c r="C184" s="160"/>
      <c r="D184" s="161" t="s">
        <v>130</v>
      </c>
      <c r="E184" s="160"/>
      <c r="F184" s="162" t="s">
        <v>268</v>
      </c>
      <c r="G184" s="160"/>
      <c r="H184" s="163">
        <v>180.7</v>
      </c>
      <c r="J184" s="160"/>
      <c r="K184" s="160"/>
      <c r="L184" s="164"/>
      <c r="M184" s="165"/>
      <c r="N184" s="160"/>
      <c r="O184" s="160"/>
      <c r="P184" s="160"/>
      <c r="Q184" s="160"/>
      <c r="R184" s="160"/>
      <c r="S184" s="160"/>
      <c r="T184" s="166"/>
      <c r="AT184" s="167" t="s">
        <v>130</v>
      </c>
      <c r="AU184" s="167" t="s">
        <v>80</v>
      </c>
      <c r="AV184" s="167" t="s">
        <v>80</v>
      </c>
      <c r="AW184" s="167" t="s">
        <v>94</v>
      </c>
      <c r="AX184" s="167" t="s">
        <v>16</v>
      </c>
      <c r="AY184" s="167" t="s">
        <v>119</v>
      </c>
    </row>
    <row r="185" spans="2:51" s="6" customFormat="1" ht="15.75" customHeight="1">
      <c r="B185" s="168"/>
      <c r="C185" s="169"/>
      <c r="D185" s="161" t="s">
        <v>130</v>
      </c>
      <c r="E185" s="169"/>
      <c r="F185" s="170" t="s">
        <v>132</v>
      </c>
      <c r="G185" s="169"/>
      <c r="H185" s="171">
        <v>180.7</v>
      </c>
      <c r="J185" s="169"/>
      <c r="K185" s="169"/>
      <c r="L185" s="172"/>
      <c r="M185" s="173"/>
      <c r="N185" s="169"/>
      <c r="O185" s="169"/>
      <c r="P185" s="169"/>
      <c r="Q185" s="169"/>
      <c r="R185" s="169"/>
      <c r="S185" s="169"/>
      <c r="T185" s="174"/>
      <c r="AT185" s="175" t="s">
        <v>130</v>
      </c>
      <c r="AU185" s="175" t="s">
        <v>80</v>
      </c>
      <c r="AV185" s="175" t="s">
        <v>126</v>
      </c>
      <c r="AW185" s="175" t="s">
        <v>94</v>
      </c>
      <c r="AX185" s="175" t="s">
        <v>77</v>
      </c>
      <c r="AY185" s="175" t="s">
        <v>119</v>
      </c>
    </row>
    <row r="186" spans="2:65" s="6" customFormat="1" ht="15.75" customHeight="1">
      <c r="B186" s="23"/>
      <c r="C186" s="145" t="s">
        <v>269</v>
      </c>
      <c r="D186" s="145" t="s">
        <v>121</v>
      </c>
      <c r="E186" s="146" t="s">
        <v>270</v>
      </c>
      <c r="F186" s="147" t="s">
        <v>271</v>
      </c>
      <c r="G186" s="148" t="s">
        <v>124</v>
      </c>
      <c r="H186" s="149">
        <v>46.5</v>
      </c>
      <c r="I186" s="150"/>
      <c r="J186" s="151">
        <f>ROUND($I$186*$H$186,2)</f>
        <v>0</v>
      </c>
      <c r="K186" s="147"/>
      <c r="L186" s="43"/>
      <c r="M186" s="152"/>
      <c r="N186" s="153" t="s">
        <v>42</v>
      </c>
      <c r="O186" s="24"/>
      <c r="P186" s="154">
        <f>$O$186*$H$186</f>
        <v>0</v>
      </c>
      <c r="Q186" s="154">
        <v>0.13188</v>
      </c>
      <c r="R186" s="154">
        <f>$Q$186*$H$186</f>
        <v>6.13242</v>
      </c>
      <c r="S186" s="154">
        <v>0</v>
      </c>
      <c r="T186" s="155">
        <f>$S$186*$H$186</f>
        <v>0</v>
      </c>
      <c r="AR186" s="89" t="s">
        <v>126</v>
      </c>
      <c r="AT186" s="89" t="s">
        <v>121</v>
      </c>
      <c r="AU186" s="89" t="s">
        <v>80</v>
      </c>
      <c r="AY186" s="6" t="s">
        <v>119</v>
      </c>
      <c r="BE186" s="156">
        <f>IF($N$186="základní",$J$186,0)</f>
        <v>0</v>
      </c>
      <c r="BF186" s="156">
        <f>IF($N$186="snížená",$J$186,0)</f>
        <v>0</v>
      </c>
      <c r="BG186" s="156">
        <f>IF($N$186="zákl. přenesená",$J$186,0)</f>
        <v>0</v>
      </c>
      <c r="BH186" s="156">
        <f>IF($N$186="sníž. přenesená",$J$186,0)</f>
        <v>0</v>
      </c>
      <c r="BI186" s="156">
        <f>IF($N$186="nulová",$J$186,0)</f>
        <v>0</v>
      </c>
      <c r="BJ186" s="89" t="s">
        <v>77</v>
      </c>
      <c r="BK186" s="156">
        <f>ROUND($I$186*$H$186,2)</f>
        <v>0</v>
      </c>
      <c r="BL186" s="89" t="s">
        <v>126</v>
      </c>
      <c r="BM186" s="89" t="s">
        <v>272</v>
      </c>
    </row>
    <row r="187" spans="2:47" s="6" customFormat="1" ht="16.5" customHeight="1">
      <c r="B187" s="23"/>
      <c r="C187" s="24"/>
      <c r="D187" s="157" t="s">
        <v>128</v>
      </c>
      <c r="E187" s="24"/>
      <c r="F187" s="158" t="s">
        <v>273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128</v>
      </c>
      <c r="AU187" s="6" t="s">
        <v>80</v>
      </c>
    </row>
    <row r="188" spans="2:51" s="6" customFormat="1" ht="15.75" customHeight="1">
      <c r="B188" s="159"/>
      <c r="C188" s="160"/>
      <c r="D188" s="161" t="s">
        <v>130</v>
      </c>
      <c r="E188" s="160"/>
      <c r="F188" s="162" t="s">
        <v>274</v>
      </c>
      <c r="G188" s="160"/>
      <c r="H188" s="163">
        <v>46.5</v>
      </c>
      <c r="J188" s="160"/>
      <c r="K188" s="160"/>
      <c r="L188" s="164"/>
      <c r="M188" s="165"/>
      <c r="N188" s="160"/>
      <c r="O188" s="160"/>
      <c r="P188" s="160"/>
      <c r="Q188" s="160"/>
      <c r="R188" s="160"/>
      <c r="S188" s="160"/>
      <c r="T188" s="166"/>
      <c r="AT188" s="167" t="s">
        <v>130</v>
      </c>
      <c r="AU188" s="167" t="s">
        <v>80</v>
      </c>
      <c r="AV188" s="167" t="s">
        <v>80</v>
      </c>
      <c r="AW188" s="167" t="s">
        <v>94</v>
      </c>
      <c r="AX188" s="167" t="s">
        <v>16</v>
      </c>
      <c r="AY188" s="167" t="s">
        <v>119</v>
      </c>
    </row>
    <row r="189" spans="2:51" s="6" customFormat="1" ht="15.75" customHeight="1">
      <c r="B189" s="168"/>
      <c r="C189" s="169"/>
      <c r="D189" s="161" t="s">
        <v>130</v>
      </c>
      <c r="E189" s="169"/>
      <c r="F189" s="170" t="s">
        <v>132</v>
      </c>
      <c r="G189" s="169"/>
      <c r="H189" s="171">
        <v>46.5</v>
      </c>
      <c r="J189" s="169"/>
      <c r="K189" s="169"/>
      <c r="L189" s="172"/>
      <c r="M189" s="173"/>
      <c r="N189" s="169"/>
      <c r="O189" s="169"/>
      <c r="P189" s="169"/>
      <c r="Q189" s="169"/>
      <c r="R189" s="169"/>
      <c r="S189" s="169"/>
      <c r="T189" s="174"/>
      <c r="AT189" s="175" t="s">
        <v>130</v>
      </c>
      <c r="AU189" s="175" t="s">
        <v>80</v>
      </c>
      <c r="AV189" s="175" t="s">
        <v>126</v>
      </c>
      <c r="AW189" s="175" t="s">
        <v>94</v>
      </c>
      <c r="AX189" s="175" t="s">
        <v>77</v>
      </c>
      <c r="AY189" s="175" t="s">
        <v>119</v>
      </c>
    </row>
    <row r="190" spans="2:65" s="6" customFormat="1" ht="15.75" customHeight="1">
      <c r="B190" s="23"/>
      <c r="C190" s="145" t="s">
        <v>275</v>
      </c>
      <c r="D190" s="145" t="s">
        <v>121</v>
      </c>
      <c r="E190" s="146" t="s">
        <v>276</v>
      </c>
      <c r="F190" s="147" t="s">
        <v>277</v>
      </c>
      <c r="G190" s="148" t="s">
        <v>124</v>
      </c>
      <c r="H190" s="149">
        <v>180.7</v>
      </c>
      <c r="I190" s="150"/>
      <c r="J190" s="151">
        <f>ROUND($I$190*$H$190,2)</f>
        <v>0</v>
      </c>
      <c r="K190" s="147" t="s">
        <v>125</v>
      </c>
      <c r="L190" s="43"/>
      <c r="M190" s="152"/>
      <c r="N190" s="153" t="s">
        <v>42</v>
      </c>
      <c r="O190" s="24"/>
      <c r="P190" s="154">
        <f>$O$190*$H$190</f>
        <v>0</v>
      </c>
      <c r="Q190" s="154">
        <v>0</v>
      </c>
      <c r="R190" s="154">
        <f>$Q$190*$H$190</f>
        <v>0</v>
      </c>
      <c r="S190" s="154">
        <v>0</v>
      </c>
      <c r="T190" s="155">
        <f>$S$190*$H$190</f>
        <v>0</v>
      </c>
      <c r="AR190" s="89" t="s">
        <v>126</v>
      </c>
      <c r="AT190" s="89" t="s">
        <v>121</v>
      </c>
      <c r="AU190" s="89" t="s">
        <v>80</v>
      </c>
      <c r="AY190" s="6" t="s">
        <v>119</v>
      </c>
      <c r="BE190" s="156">
        <f>IF($N$190="základní",$J$190,0)</f>
        <v>0</v>
      </c>
      <c r="BF190" s="156">
        <f>IF($N$190="snížená",$J$190,0)</f>
        <v>0</v>
      </c>
      <c r="BG190" s="156">
        <f>IF($N$190="zákl. přenesená",$J$190,0)</f>
        <v>0</v>
      </c>
      <c r="BH190" s="156">
        <f>IF($N$190="sníž. přenesená",$J$190,0)</f>
        <v>0</v>
      </c>
      <c r="BI190" s="156">
        <f>IF($N$190="nulová",$J$190,0)</f>
        <v>0</v>
      </c>
      <c r="BJ190" s="89" t="s">
        <v>77</v>
      </c>
      <c r="BK190" s="156">
        <f>ROUND($I$190*$H$190,2)</f>
        <v>0</v>
      </c>
      <c r="BL190" s="89" t="s">
        <v>126</v>
      </c>
      <c r="BM190" s="89" t="s">
        <v>278</v>
      </c>
    </row>
    <row r="191" spans="2:47" s="6" customFormat="1" ht="27" customHeight="1">
      <c r="B191" s="23"/>
      <c r="C191" s="24"/>
      <c r="D191" s="157" t="s">
        <v>128</v>
      </c>
      <c r="E191" s="24"/>
      <c r="F191" s="158" t="s">
        <v>279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128</v>
      </c>
      <c r="AU191" s="6" t="s">
        <v>80</v>
      </c>
    </row>
    <row r="192" spans="2:51" s="6" customFormat="1" ht="15.75" customHeight="1">
      <c r="B192" s="159"/>
      <c r="C192" s="160"/>
      <c r="D192" s="161" t="s">
        <v>130</v>
      </c>
      <c r="E192" s="160"/>
      <c r="F192" s="162" t="s">
        <v>258</v>
      </c>
      <c r="G192" s="160"/>
      <c r="H192" s="163">
        <v>93.7</v>
      </c>
      <c r="J192" s="160"/>
      <c r="K192" s="160"/>
      <c r="L192" s="164"/>
      <c r="M192" s="165"/>
      <c r="N192" s="160"/>
      <c r="O192" s="160"/>
      <c r="P192" s="160"/>
      <c r="Q192" s="160"/>
      <c r="R192" s="160"/>
      <c r="S192" s="160"/>
      <c r="T192" s="166"/>
      <c r="AT192" s="167" t="s">
        <v>130</v>
      </c>
      <c r="AU192" s="167" t="s">
        <v>80</v>
      </c>
      <c r="AV192" s="167" t="s">
        <v>80</v>
      </c>
      <c r="AW192" s="167" t="s">
        <v>94</v>
      </c>
      <c r="AX192" s="167" t="s">
        <v>16</v>
      </c>
      <c r="AY192" s="167" t="s">
        <v>119</v>
      </c>
    </row>
    <row r="193" spans="2:51" s="6" customFormat="1" ht="15.75" customHeight="1">
      <c r="B193" s="176"/>
      <c r="C193" s="177"/>
      <c r="D193" s="161" t="s">
        <v>130</v>
      </c>
      <c r="E193" s="177"/>
      <c r="F193" s="178" t="s">
        <v>280</v>
      </c>
      <c r="G193" s="177"/>
      <c r="H193" s="179">
        <v>93.7</v>
      </c>
      <c r="J193" s="177"/>
      <c r="K193" s="177"/>
      <c r="L193" s="180"/>
      <c r="M193" s="181"/>
      <c r="N193" s="177"/>
      <c r="O193" s="177"/>
      <c r="P193" s="177"/>
      <c r="Q193" s="177"/>
      <c r="R193" s="177"/>
      <c r="S193" s="177"/>
      <c r="T193" s="182"/>
      <c r="AT193" s="183" t="s">
        <v>130</v>
      </c>
      <c r="AU193" s="183" t="s">
        <v>80</v>
      </c>
      <c r="AV193" s="183" t="s">
        <v>138</v>
      </c>
      <c r="AW193" s="183" t="s">
        <v>94</v>
      </c>
      <c r="AX193" s="183" t="s">
        <v>16</v>
      </c>
      <c r="AY193" s="183" t="s">
        <v>119</v>
      </c>
    </row>
    <row r="194" spans="2:51" s="6" customFormat="1" ht="15.75" customHeight="1">
      <c r="B194" s="159"/>
      <c r="C194" s="160"/>
      <c r="D194" s="161" t="s">
        <v>130</v>
      </c>
      <c r="E194" s="160"/>
      <c r="F194" s="162" t="s">
        <v>262</v>
      </c>
      <c r="G194" s="160"/>
      <c r="H194" s="163">
        <v>87</v>
      </c>
      <c r="J194" s="160"/>
      <c r="K194" s="160"/>
      <c r="L194" s="164"/>
      <c r="M194" s="165"/>
      <c r="N194" s="160"/>
      <c r="O194" s="160"/>
      <c r="P194" s="160"/>
      <c r="Q194" s="160"/>
      <c r="R194" s="160"/>
      <c r="S194" s="160"/>
      <c r="T194" s="166"/>
      <c r="AT194" s="167" t="s">
        <v>130</v>
      </c>
      <c r="AU194" s="167" t="s">
        <v>80</v>
      </c>
      <c r="AV194" s="167" t="s">
        <v>80</v>
      </c>
      <c r="AW194" s="167" t="s">
        <v>94</v>
      </c>
      <c r="AX194" s="167" t="s">
        <v>16</v>
      </c>
      <c r="AY194" s="167" t="s">
        <v>119</v>
      </c>
    </row>
    <row r="195" spans="2:51" s="6" customFormat="1" ht="15.75" customHeight="1">
      <c r="B195" s="176"/>
      <c r="C195" s="177"/>
      <c r="D195" s="161" t="s">
        <v>130</v>
      </c>
      <c r="E195" s="177"/>
      <c r="F195" s="178" t="s">
        <v>263</v>
      </c>
      <c r="G195" s="177"/>
      <c r="H195" s="179">
        <v>87</v>
      </c>
      <c r="J195" s="177"/>
      <c r="K195" s="177"/>
      <c r="L195" s="180"/>
      <c r="M195" s="181"/>
      <c r="N195" s="177"/>
      <c r="O195" s="177"/>
      <c r="P195" s="177"/>
      <c r="Q195" s="177"/>
      <c r="R195" s="177"/>
      <c r="S195" s="177"/>
      <c r="T195" s="182"/>
      <c r="AT195" s="183" t="s">
        <v>130</v>
      </c>
      <c r="AU195" s="183" t="s">
        <v>80</v>
      </c>
      <c r="AV195" s="183" t="s">
        <v>138</v>
      </c>
      <c r="AW195" s="183" t="s">
        <v>94</v>
      </c>
      <c r="AX195" s="183" t="s">
        <v>16</v>
      </c>
      <c r="AY195" s="183" t="s">
        <v>119</v>
      </c>
    </row>
    <row r="196" spans="2:51" s="6" customFormat="1" ht="15.75" customHeight="1">
      <c r="B196" s="168"/>
      <c r="C196" s="169"/>
      <c r="D196" s="161" t="s">
        <v>130</v>
      </c>
      <c r="E196" s="169"/>
      <c r="F196" s="170" t="s">
        <v>132</v>
      </c>
      <c r="G196" s="169"/>
      <c r="H196" s="171">
        <v>180.7</v>
      </c>
      <c r="J196" s="169"/>
      <c r="K196" s="169"/>
      <c r="L196" s="172"/>
      <c r="M196" s="173"/>
      <c r="N196" s="169"/>
      <c r="O196" s="169"/>
      <c r="P196" s="169"/>
      <c r="Q196" s="169"/>
      <c r="R196" s="169"/>
      <c r="S196" s="169"/>
      <c r="T196" s="174"/>
      <c r="AT196" s="175" t="s">
        <v>130</v>
      </c>
      <c r="AU196" s="175" t="s">
        <v>80</v>
      </c>
      <c r="AV196" s="175" t="s">
        <v>126</v>
      </c>
      <c r="AW196" s="175" t="s">
        <v>94</v>
      </c>
      <c r="AX196" s="175" t="s">
        <v>77</v>
      </c>
      <c r="AY196" s="175" t="s">
        <v>119</v>
      </c>
    </row>
    <row r="197" spans="2:65" s="6" customFormat="1" ht="15.75" customHeight="1">
      <c r="B197" s="23"/>
      <c r="C197" s="145" t="s">
        <v>281</v>
      </c>
      <c r="D197" s="145" t="s">
        <v>121</v>
      </c>
      <c r="E197" s="146" t="s">
        <v>282</v>
      </c>
      <c r="F197" s="147" t="s">
        <v>283</v>
      </c>
      <c r="G197" s="148" t="s">
        <v>124</v>
      </c>
      <c r="H197" s="149">
        <v>68</v>
      </c>
      <c r="I197" s="150"/>
      <c r="J197" s="151">
        <f>ROUND($I$197*$H$197,2)</f>
        <v>0</v>
      </c>
      <c r="K197" s="147" t="s">
        <v>125</v>
      </c>
      <c r="L197" s="43"/>
      <c r="M197" s="152"/>
      <c r="N197" s="153" t="s">
        <v>42</v>
      </c>
      <c r="O197" s="24"/>
      <c r="P197" s="154">
        <f>$O$197*$H$197</f>
        <v>0</v>
      </c>
      <c r="Q197" s="154">
        <v>0</v>
      </c>
      <c r="R197" s="154">
        <f>$Q$197*$H$197</f>
        <v>0</v>
      </c>
      <c r="S197" s="154">
        <v>0</v>
      </c>
      <c r="T197" s="155">
        <f>$S$197*$H$197</f>
        <v>0</v>
      </c>
      <c r="AR197" s="89" t="s">
        <v>126</v>
      </c>
      <c r="AT197" s="89" t="s">
        <v>121</v>
      </c>
      <c r="AU197" s="89" t="s">
        <v>80</v>
      </c>
      <c r="AY197" s="6" t="s">
        <v>119</v>
      </c>
      <c r="BE197" s="156">
        <f>IF($N$197="základní",$J$197,0)</f>
        <v>0</v>
      </c>
      <c r="BF197" s="156">
        <f>IF($N$197="snížená",$J$197,0)</f>
        <v>0</v>
      </c>
      <c r="BG197" s="156">
        <f>IF($N$197="zákl. přenesená",$J$197,0)</f>
        <v>0</v>
      </c>
      <c r="BH197" s="156">
        <f>IF($N$197="sníž. přenesená",$J$197,0)</f>
        <v>0</v>
      </c>
      <c r="BI197" s="156">
        <f>IF($N$197="nulová",$J$197,0)</f>
        <v>0</v>
      </c>
      <c r="BJ197" s="89" t="s">
        <v>77</v>
      </c>
      <c r="BK197" s="156">
        <f>ROUND($I$197*$H$197,2)</f>
        <v>0</v>
      </c>
      <c r="BL197" s="89" t="s">
        <v>126</v>
      </c>
      <c r="BM197" s="89" t="s">
        <v>284</v>
      </c>
    </row>
    <row r="198" spans="2:47" s="6" customFormat="1" ht="16.5" customHeight="1">
      <c r="B198" s="23"/>
      <c r="C198" s="24"/>
      <c r="D198" s="157" t="s">
        <v>128</v>
      </c>
      <c r="E198" s="24"/>
      <c r="F198" s="158" t="s">
        <v>285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128</v>
      </c>
      <c r="AU198" s="6" t="s">
        <v>80</v>
      </c>
    </row>
    <row r="199" spans="2:51" s="6" customFormat="1" ht="15.75" customHeight="1">
      <c r="B199" s="159"/>
      <c r="C199" s="160"/>
      <c r="D199" s="161" t="s">
        <v>130</v>
      </c>
      <c r="E199" s="160"/>
      <c r="F199" s="162" t="s">
        <v>286</v>
      </c>
      <c r="G199" s="160"/>
      <c r="H199" s="163">
        <v>67.65</v>
      </c>
      <c r="J199" s="160"/>
      <c r="K199" s="160"/>
      <c r="L199" s="164"/>
      <c r="M199" s="165"/>
      <c r="N199" s="160"/>
      <c r="O199" s="160"/>
      <c r="P199" s="160"/>
      <c r="Q199" s="160"/>
      <c r="R199" s="160"/>
      <c r="S199" s="160"/>
      <c r="T199" s="166"/>
      <c r="AT199" s="167" t="s">
        <v>130</v>
      </c>
      <c r="AU199" s="167" t="s">
        <v>80</v>
      </c>
      <c r="AV199" s="167" t="s">
        <v>80</v>
      </c>
      <c r="AW199" s="167" t="s">
        <v>94</v>
      </c>
      <c r="AX199" s="167" t="s">
        <v>16</v>
      </c>
      <c r="AY199" s="167" t="s">
        <v>119</v>
      </c>
    </row>
    <row r="200" spans="2:51" s="6" customFormat="1" ht="15.75" customHeight="1">
      <c r="B200" s="176"/>
      <c r="C200" s="177"/>
      <c r="D200" s="161" t="s">
        <v>130</v>
      </c>
      <c r="E200" s="177"/>
      <c r="F200" s="178" t="s">
        <v>261</v>
      </c>
      <c r="G200" s="177"/>
      <c r="H200" s="179">
        <v>67.65</v>
      </c>
      <c r="J200" s="177"/>
      <c r="K200" s="177"/>
      <c r="L200" s="180"/>
      <c r="M200" s="181"/>
      <c r="N200" s="177"/>
      <c r="O200" s="177"/>
      <c r="P200" s="177"/>
      <c r="Q200" s="177"/>
      <c r="R200" s="177"/>
      <c r="S200" s="177"/>
      <c r="T200" s="182"/>
      <c r="AT200" s="183" t="s">
        <v>130</v>
      </c>
      <c r="AU200" s="183" t="s">
        <v>80</v>
      </c>
      <c r="AV200" s="183" t="s">
        <v>138</v>
      </c>
      <c r="AW200" s="183" t="s">
        <v>94</v>
      </c>
      <c r="AX200" s="183" t="s">
        <v>16</v>
      </c>
      <c r="AY200" s="183" t="s">
        <v>119</v>
      </c>
    </row>
    <row r="201" spans="2:51" s="6" customFormat="1" ht="15.75" customHeight="1">
      <c r="B201" s="168"/>
      <c r="C201" s="169"/>
      <c r="D201" s="161" t="s">
        <v>130</v>
      </c>
      <c r="E201" s="169"/>
      <c r="F201" s="170" t="s">
        <v>132</v>
      </c>
      <c r="G201" s="169"/>
      <c r="H201" s="171">
        <v>67.65</v>
      </c>
      <c r="J201" s="169"/>
      <c r="K201" s="169"/>
      <c r="L201" s="172"/>
      <c r="M201" s="173"/>
      <c r="N201" s="169"/>
      <c r="O201" s="169"/>
      <c r="P201" s="169"/>
      <c r="Q201" s="169"/>
      <c r="R201" s="169"/>
      <c r="S201" s="169"/>
      <c r="T201" s="174"/>
      <c r="AT201" s="175" t="s">
        <v>130</v>
      </c>
      <c r="AU201" s="175" t="s">
        <v>80</v>
      </c>
      <c r="AV201" s="175" t="s">
        <v>126</v>
      </c>
      <c r="AW201" s="175" t="s">
        <v>94</v>
      </c>
      <c r="AX201" s="175" t="s">
        <v>16</v>
      </c>
      <c r="AY201" s="175" t="s">
        <v>119</v>
      </c>
    </row>
    <row r="202" spans="2:51" s="6" customFormat="1" ht="15.75" customHeight="1">
      <c r="B202" s="159"/>
      <c r="C202" s="160"/>
      <c r="D202" s="161" t="s">
        <v>130</v>
      </c>
      <c r="E202" s="160"/>
      <c r="F202" s="162" t="s">
        <v>260</v>
      </c>
      <c r="G202" s="160"/>
      <c r="H202" s="163">
        <v>68</v>
      </c>
      <c r="J202" s="160"/>
      <c r="K202" s="160"/>
      <c r="L202" s="164"/>
      <c r="M202" s="165"/>
      <c r="N202" s="160"/>
      <c r="O202" s="160"/>
      <c r="P202" s="160"/>
      <c r="Q202" s="160"/>
      <c r="R202" s="160"/>
      <c r="S202" s="160"/>
      <c r="T202" s="166"/>
      <c r="AT202" s="167" t="s">
        <v>130</v>
      </c>
      <c r="AU202" s="167" t="s">
        <v>80</v>
      </c>
      <c r="AV202" s="167" t="s">
        <v>80</v>
      </c>
      <c r="AW202" s="167" t="s">
        <v>94</v>
      </c>
      <c r="AX202" s="167" t="s">
        <v>77</v>
      </c>
      <c r="AY202" s="167" t="s">
        <v>119</v>
      </c>
    </row>
    <row r="203" spans="2:65" s="6" customFormat="1" ht="15.75" customHeight="1">
      <c r="B203" s="23"/>
      <c r="C203" s="145" t="s">
        <v>287</v>
      </c>
      <c r="D203" s="145" t="s">
        <v>121</v>
      </c>
      <c r="E203" s="146" t="s">
        <v>288</v>
      </c>
      <c r="F203" s="147" t="s">
        <v>289</v>
      </c>
      <c r="G203" s="148" t="s">
        <v>124</v>
      </c>
      <c r="H203" s="149">
        <v>963.7</v>
      </c>
      <c r="I203" s="150"/>
      <c r="J203" s="151">
        <f>ROUND($I$203*$H$203,2)</f>
        <v>0</v>
      </c>
      <c r="K203" s="147" t="s">
        <v>125</v>
      </c>
      <c r="L203" s="43"/>
      <c r="M203" s="152"/>
      <c r="N203" s="153" t="s">
        <v>42</v>
      </c>
      <c r="O203" s="24"/>
      <c r="P203" s="154">
        <f>$O$203*$H$203</f>
        <v>0</v>
      </c>
      <c r="Q203" s="154">
        <v>0.00034</v>
      </c>
      <c r="R203" s="154">
        <f>$Q$203*$H$203</f>
        <v>0.32765800000000006</v>
      </c>
      <c r="S203" s="154">
        <v>0</v>
      </c>
      <c r="T203" s="155">
        <f>$S$203*$H$203</f>
        <v>0</v>
      </c>
      <c r="AR203" s="89" t="s">
        <v>126</v>
      </c>
      <c r="AT203" s="89" t="s">
        <v>121</v>
      </c>
      <c r="AU203" s="89" t="s">
        <v>80</v>
      </c>
      <c r="AY203" s="6" t="s">
        <v>119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77</v>
      </c>
      <c r="BK203" s="156">
        <f>ROUND($I$203*$H$203,2)</f>
        <v>0</v>
      </c>
      <c r="BL203" s="89" t="s">
        <v>126</v>
      </c>
      <c r="BM203" s="89" t="s">
        <v>290</v>
      </c>
    </row>
    <row r="204" spans="2:47" s="6" customFormat="1" ht="16.5" customHeight="1">
      <c r="B204" s="23"/>
      <c r="C204" s="24"/>
      <c r="D204" s="157" t="s">
        <v>128</v>
      </c>
      <c r="E204" s="24"/>
      <c r="F204" s="158" t="s">
        <v>289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128</v>
      </c>
      <c r="AU204" s="6" t="s">
        <v>80</v>
      </c>
    </row>
    <row r="205" spans="2:51" s="6" customFormat="1" ht="15.75" customHeight="1">
      <c r="B205" s="159"/>
      <c r="C205" s="160"/>
      <c r="D205" s="161" t="s">
        <v>130</v>
      </c>
      <c r="E205" s="160"/>
      <c r="F205" s="162" t="s">
        <v>262</v>
      </c>
      <c r="G205" s="160"/>
      <c r="H205" s="163">
        <v>87</v>
      </c>
      <c r="J205" s="160"/>
      <c r="K205" s="160"/>
      <c r="L205" s="164"/>
      <c r="M205" s="165"/>
      <c r="N205" s="160"/>
      <c r="O205" s="160"/>
      <c r="P205" s="160"/>
      <c r="Q205" s="160"/>
      <c r="R205" s="160"/>
      <c r="S205" s="160"/>
      <c r="T205" s="166"/>
      <c r="AT205" s="167" t="s">
        <v>130</v>
      </c>
      <c r="AU205" s="167" t="s">
        <v>80</v>
      </c>
      <c r="AV205" s="167" t="s">
        <v>80</v>
      </c>
      <c r="AW205" s="167" t="s">
        <v>94</v>
      </c>
      <c r="AX205" s="167" t="s">
        <v>16</v>
      </c>
      <c r="AY205" s="167" t="s">
        <v>119</v>
      </c>
    </row>
    <row r="206" spans="2:51" s="6" customFormat="1" ht="15.75" customHeight="1">
      <c r="B206" s="176"/>
      <c r="C206" s="177"/>
      <c r="D206" s="161" t="s">
        <v>130</v>
      </c>
      <c r="E206" s="177"/>
      <c r="F206" s="178" t="s">
        <v>263</v>
      </c>
      <c r="G206" s="177"/>
      <c r="H206" s="179">
        <v>87</v>
      </c>
      <c r="J206" s="177"/>
      <c r="K206" s="177"/>
      <c r="L206" s="180"/>
      <c r="M206" s="181"/>
      <c r="N206" s="177"/>
      <c r="O206" s="177"/>
      <c r="P206" s="177"/>
      <c r="Q206" s="177"/>
      <c r="R206" s="177"/>
      <c r="S206" s="177"/>
      <c r="T206" s="182"/>
      <c r="AT206" s="183" t="s">
        <v>130</v>
      </c>
      <c r="AU206" s="183" t="s">
        <v>80</v>
      </c>
      <c r="AV206" s="183" t="s">
        <v>138</v>
      </c>
      <c r="AW206" s="183" t="s">
        <v>94</v>
      </c>
      <c r="AX206" s="183" t="s">
        <v>16</v>
      </c>
      <c r="AY206" s="183" t="s">
        <v>119</v>
      </c>
    </row>
    <row r="207" spans="2:51" s="6" customFormat="1" ht="15.75" customHeight="1">
      <c r="B207" s="159"/>
      <c r="C207" s="160"/>
      <c r="D207" s="161" t="s">
        <v>130</v>
      </c>
      <c r="E207" s="160"/>
      <c r="F207" s="162" t="s">
        <v>291</v>
      </c>
      <c r="G207" s="160"/>
      <c r="H207" s="163">
        <v>783</v>
      </c>
      <c r="J207" s="160"/>
      <c r="K207" s="160"/>
      <c r="L207" s="164"/>
      <c r="M207" s="165"/>
      <c r="N207" s="160"/>
      <c r="O207" s="160"/>
      <c r="P207" s="160"/>
      <c r="Q207" s="160"/>
      <c r="R207" s="160"/>
      <c r="S207" s="160"/>
      <c r="T207" s="166"/>
      <c r="AT207" s="167" t="s">
        <v>130</v>
      </c>
      <c r="AU207" s="167" t="s">
        <v>80</v>
      </c>
      <c r="AV207" s="167" t="s">
        <v>80</v>
      </c>
      <c r="AW207" s="167" t="s">
        <v>94</v>
      </c>
      <c r="AX207" s="167" t="s">
        <v>16</v>
      </c>
      <c r="AY207" s="167" t="s">
        <v>119</v>
      </c>
    </row>
    <row r="208" spans="2:51" s="6" customFormat="1" ht="15.75" customHeight="1">
      <c r="B208" s="176"/>
      <c r="C208" s="177"/>
      <c r="D208" s="161" t="s">
        <v>130</v>
      </c>
      <c r="E208" s="177"/>
      <c r="F208" s="178" t="s">
        <v>292</v>
      </c>
      <c r="G208" s="177"/>
      <c r="H208" s="179">
        <v>783</v>
      </c>
      <c r="J208" s="177"/>
      <c r="K208" s="177"/>
      <c r="L208" s="180"/>
      <c r="M208" s="181"/>
      <c r="N208" s="177"/>
      <c r="O208" s="177"/>
      <c r="P208" s="177"/>
      <c r="Q208" s="177"/>
      <c r="R208" s="177"/>
      <c r="S208" s="177"/>
      <c r="T208" s="182"/>
      <c r="AT208" s="183" t="s">
        <v>130</v>
      </c>
      <c r="AU208" s="183" t="s">
        <v>80</v>
      </c>
      <c r="AV208" s="183" t="s">
        <v>138</v>
      </c>
      <c r="AW208" s="183" t="s">
        <v>94</v>
      </c>
      <c r="AX208" s="183" t="s">
        <v>16</v>
      </c>
      <c r="AY208" s="183" t="s">
        <v>119</v>
      </c>
    </row>
    <row r="209" spans="2:51" s="6" customFormat="1" ht="15.75" customHeight="1">
      <c r="B209" s="159"/>
      <c r="C209" s="160"/>
      <c r="D209" s="161" t="s">
        <v>130</v>
      </c>
      <c r="E209" s="160"/>
      <c r="F209" s="162" t="s">
        <v>258</v>
      </c>
      <c r="G209" s="160"/>
      <c r="H209" s="163">
        <v>93.7</v>
      </c>
      <c r="J209" s="160"/>
      <c r="K209" s="160"/>
      <c r="L209" s="164"/>
      <c r="M209" s="165"/>
      <c r="N209" s="160"/>
      <c r="O209" s="160"/>
      <c r="P209" s="160"/>
      <c r="Q209" s="160"/>
      <c r="R209" s="160"/>
      <c r="S209" s="160"/>
      <c r="T209" s="166"/>
      <c r="AT209" s="167" t="s">
        <v>130</v>
      </c>
      <c r="AU209" s="167" t="s">
        <v>80</v>
      </c>
      <c r="AV209" s="167" t="s">
        <v>80</v>
      </c>
      <c r="AW209" s="167" t="s">
        <v>94</v>
      </c>
      <c r="AX209" s="167" t="s">
        <v>16</v>
      </c>
      <c r="AY209" s="167" t="s">
        <v>119</v>
      </c>
    </row>
    <row r="210" spans="2:51" s="6" customFormat="1" ht="15.75" customHeight="1">
      <c r="B210" s="176"/>
      <c r="C210" s="177"/>
      <c r="D210" s="161" t="s">
        <v>130</v>
      </c>
      <c r="E210" s="177"/>
      <c r="F210" s="178" t="s">
        <v>259</v>
      </c>
      <c r="G210" s="177"/>
      <c r="H210" s="179">
        <v>93.7</v>
      </c>
      <c r="J210" s="177"/>
      <c r="K210" s="177"/>
      <c r="L210" s="180"/>
      <c r="M210" s="181"/>
      <c r="N210" s="177"/>
      <c r="O210" s="177"/>
      <c r="P210" s="177"/>
      <c r="Q210" s="177"/>
      <c r="R210" s="177"/>
      <c r="S210" s="177"/>
      <c r="T210" s="182"/>
      <c r="AT210" s="183" t="s">
        <v>130</v>
      </c>
      <c r="AU210" s="183" t="s">
        <v>80</v>
      </c>
      <c r="AV210" s="183" t="s">
        <v>138</v>
      </c>
      <c r="AW210" s="183" t="s">
        <v>94</v>
      </c>
      <c r="AX210" s="183" t="s">
        <v>16</v>
      </c>
      <c r="AY210" s="183" t="s">
        <v>119</v>
      </c>
    </row>
    <row r="211" spans="2:51" s="6" customFormat="1" ht="15.75" customHeight="1">
      <c r="B211" s="168"/>
      <c r="C211" s="169"/>
      <c r="D211" s="161" t="s">
        <v>130</v>
      </c>
      <c r="E211" s="169"/>
      <c r="F211" s="170" t="s">
        <v>132</v>
      </c>
      <c r="G211" s="169"/>
      <c r="H211" s="171">
        <v>963.7</v>
      </c>
      <c r="J211" s="169"/>
      <c r="K211" s="169"/>
      <c r="L211" s="172"/>
      <c r="M211" s="173"/>
      <c r="N211" s="169"/>
      <c r="O211" s="169"/>
      <c r="P211" s="169"/>
      <c r="Q211" s="169"/>
      <c r="R211" s="169"/>
      <c r="S211" s="169"/>
      <c r="T211" s="174"/>
      <c r="AT211" s="175" t="s">
        <v>130</v>
      </c>
      <c r="AU211" s="175" t="s">
        <v>80</v>
      </c>
      <c r="AV211" s="175" t="s">
        <v>126</v>
      </c>
      <c r="AW211" s="175" t="s">
        <v>94</v>
      </c>
      <c r="AX211" s="175" t="s">
        <v>77</v>
      </c>
      <c r="AY211" s="175" t="s">
        <v>119</v>
      </c>
    </row>
    <row r="212" spans="2:65" s="6" customFormat="1" ht="15.75" customHeight="1">
      <c r="B212" s="23"/>
      <c r="C212" s="145" t="s">
        <v>293</v>
      </c>
      <c r="D212" s="145" t="s">
        <v>121</v>
      </c>
      <c r="E212" s="146" t="s">
        <v>294</v>
      </c>
      <c r="F212" s="147" t="s">
        <v>295</v>
      </c>
      <c r="G212" s="148" t="s">
        <v>124</v>
      </c>
      <c r="H212" s="149">
        <v>963.7</v>
      </c>
      <c r="I212" s="150"/>
      <c r="J212" s="151">
        <f>ROUND($I$212*$H$212,2)</f>
        <v>0</v>
      </c>
      <c r="K212" s="147"/>
      <c r="L212" s="43"/>
      <c r="M212" s="152"/>
      <c r="N212" s="153" t="s">
        <v>42</v>
      </c>
      <c r="O212" s="24"/>
      <c r="P212" s="154">
        <f>$O$212*$H$212</f>
        <v>0</v>
      </c>
      <c r="Q212" s="154">
        <v>0.00071</v>
      </c>
      <c r="R212" s="154">
        <f>$Q$212*$H$212</f>
        <v>0.684227</v>
      </c>
      <c r="S212" s="154">
        <v>0</v>
      </c>
      <c r="T212" s="155">
        <f>$S$212*$H$212</f>
        <v>0</v>
      </c>
      <c r="AR212" s="89" t="s">
        <v>126</v>
      </c>
      <c r="AT212" s="89" t="s">
        <v>121</v>
      </c>
      <c r="AU212" s="89" t="s">
        <v>80</v>
      </c>
      <c r="AY212" s="6" t="s">
        <v>119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77</v>
      </c>
      <c r="BK212" s="156">
        <f>ROUND($I$212*$H$212,2)</f>
        <v>0</v>
      </c>
      <c r="BL212" s="89" t="s">
        <v>126</v>
      </c>
      <c r="BM212" s="89" t="s">
        <v>296</v>
      </c>
    </row>
    <row r="213" spans="2:47" s="6" customFormat="1" ht="16.5" customHeight="1">
      <c r="B213" s="23"/>
      <c r="C213" s="24"/>
      <c r="D213" s="157" t="s">
        <v>128</v>
      </c>
      <c r="E213" s="24"/>
      <c r="F213" s="158" t="s">
        <v>297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128</v>
      </c>
      <c r="AU213" s="6" t="s">
        <v>80</v>
      </c>
    </row>
    <row r="214" spans="2:51" s="6" customFormat="1" ht="15.75" customHeight="1">
      <c r="B214" s="159"/>
      <c r="C214" s="160"/>
      <c r="D214" s="161" t="s">
        <v>130</v>
      </c>
      <c r="E214" s="160"/>
      <c r="F214" s="162" t="s">
        <v>262</v>
      </c>
      <c r="G214" s="160"/>
      <c r="H214" s="163">
        <v>87</v>
      </c>
      <c r="J214" s="160"/>
      <c r="K214" s="160"/>
      <c r="L214" s="164"/>
      <c r="M214" s="165"/>
      <c r="N214" s="160"/>
      <c r="O214" s="160"/>
      <c r="P214" s="160"/>
      <c r="Q214" s="160"/>
      <c r="R214" s="160"/>
      <c r="S214" s="160"/>
      <c r="T214" s="166"/>
      <c r="AT214" s="167" t="s">
        <v>130</v>
      </c>
      <c r="AU214" s="167" t="s">
        <v>80</v>
      </c>
      <c r="AV214" s="167" t="s">
        <v>80</v>
      </c>
      <c r="AW214" s="167" t="s">
        <v>94</v>
      </c>
      <c r="AX214" s="167" t="s">
        <v>16</v>
      </c>
      <c r="AY214" s="167" t="s">
        <v>119</v>
      </c>
    </row>
    <row r="215" spans="2:51" s="6" customFormat="1" ht="15.75" customHeight="1">
      <c r="B215" s="176"/>
      <c r="C215" s="177"/>
      <c r="D215" s="161" t="s">
        <v>130</v>
      </c>
      <c r="E215" s="177"/>
      <c r="F215" s="178" t="s">
        <v>263</v>
      </c>
      <c r="G215" s="177"/>
      <c r="H215" s="179">
        <v>87</v>
      </c>
      <c r="J215" s="177"/>
      <c r="K215" s="177"/>
      <c r="L215" s="180"/>
      <c r="M215" s="181"/>
      <c r="N215" s="177"/>
      <c r="O215" s="177"/>
      <c r="P215" s="177"/>
      <c r="Q215" s="177"/>
      <c r="R215" s="177"/>
      <c r="S215" s="177"/>
      <c r="T215" s="182"/>
      <c r="AT215" s="183" t="s">
        <v>130</v>
      </c>
      <c r="AU215" s="183" t="s">
        <v>80</v>
      </c>
      <c r="AV215" s="183" t="s">
        <v>138</v>
      </c>
      <c r="AW215" s="183" t="s">
        <v>94</v>
      </c>
      <c r="AX215" s="183" t="s">
        <v>16</v>
      </c>
      <c r="AY215" s="183" t="s">
        <v>119</v>
      </c>
    </row>
    <row r="216" spans="2:51" s="6" customFormat="1" ht="15.75" customHeight="1">
      <c r="B216" s="159"/>
      <c r="C216" s="160"/>
      <c r="D216" s="161" t="s">
        <v>130</v>
      </c>
      <c r="E216" s="160"/>
      <c r="F216" s="162" t="s">
        <v>291</v>
      </c>
      <c r="G216" s="160"/>
      <c r="H216" s="163">
        <v>783</v>
      </c>
      <c r="J216" s="160"/>
      <c r="K216" s="160"/>
      <c r="L216" s="164"/>
      <c r="M216" s="165"/>
      <c r="N216" s="160"/>
      <c r="O216" s="160"/>
      <c r="P216" s="160"/>
      <c r="Q216" s="160"/>
      <c r="R216" s="160"/>
      <c r="S216" s="160"/>
      <c r="T216" s="166"/>
      <c r="AT216" s="167" t="s">
        <v>130</v>
      </c>
      <c r="AU216" s="167" t="s">
        <v>80</v>
      </c>
      <c r="AV216" s="167" t="s">
        <v>80</v>
      </c>
      <c r="AW216" s="167" t="s">
        <v>94</v>
      </c>
      <c r="AX216" s="167" t="s">
        <v>16</v>
      </c>
      <c r="AY216" s="167" t="s">
        <v>119</v>
      </c>
    </row>
    <row r="217" spans="2:51" s="6" customFormat="1" ht="15.75" customHeight="1">
      <c r="B217" s="176"/>
      <c r="C217" s="177"/>
      <c r="D217" s="161" t="s">
        <v>130</v>
      </c>
      <c r="E217" s="177"/>
      <c r="F217" s="178" t="s">
        <v>292</v>
      </c>
      <c r="G217" s="177"/>
      <c r="H217" s="179">
        <v>783</v>
      </c>
      <c r="J217" s="177"/>
      <c r="K217" s="177"/>
      <c r="L217" s="180"/>
      <c r="M217" s="181"/>
      <c r="N217" s="177"/>
      <c r="O217" s="177"/>
      <c r="P217" s="177"/>
      <c r="Q217" s="177"/>
      <c r="R217" s="177"/>
      <c r="S217" s="177"/>
      <c r="T217" s="182"/>
      <c r="AT217" s="183" t="s">
        <v>130</v>
      </c>
      <c r="AU217" s="183" t="s">
        <v>80</v>
      </c>
      <c r="AV217" s="183" t="s">
        <v>138</v>
      </c>
      <c r="AW217" s="183" t="s">
        <v>94</v>
      </c>
      <c r="AX217" s="183" t="s">
        <v>16</v>
      </c>
      <c r="AY217" s="183" t="s">
        <v>119</v>
      </c>
    </row>
    <row r="218" spans="2:51" s="6" customFormat="1" ht="15.75" customHeight="1">
      <c r="B218" s="159"/>
      <c r="C218" s="160"/>
      <c r="D218" s="161" t="s">
        <v>130</v>
      </c>
      <c r="E218" s="160"/>
      <c r="F218" s="162" t="s">
        <v>258</v>
      </c>
      <c r="G218" s="160"/>
      <c r="H218" s="163">
        <v>93.7</v>
      </c>
      <c r="J218" s="160"/>
      <c r="K218" s="160"/>
      <c r="L218" s="164"/>
      <c r="M218" s="165"/>
      <c r="N218" s="160"/>
      <c r="O218" s="160"/>
      <c r="P218" s="160"/>
      <c r="Q218" s="160"/>
      <c r="R218" s="160"/>
      <c r="S218" s="160"/>
      <c r="T218" s="166"/>
      <c r="AT218" s="167" t="s">
        <v>130</v>
      </c>
      <c r="AU218" s="167" t="s">
        <v>80</v>
      </c>
      <c r="AV218" s="167" t="s">
        <v>80</v>
      </c>
      <c r="AW218" s="167" t="s">
        <v>94</v>
      </c>
      <c r="AX218" s="167" t="s">
        <v>16</v>
      </c>
      <c r="AY218" s="167" t="s">
        <v>119</v>
      </c>
    </row>
    <row r="219" spans="2:51" s="6" customFormat="1" ht="15.75" customHeight="1">
      <c r="B219" s="176"/>
      <c r="C219" s="177"/>
      <c r="D219" s="161" t="s">
        <v>130</v>
      </c>
      <c r="E219" s="177"/>
      <c r="F219" s="178" t="s">
        <v>259</v>
      </c>
      <c r="G219" s="177"/>
      <c r="H219" s="179">
        <v>93.7</v>
      </c>
      <c r="J219" s="177"/>
      <c r="K219" s="177"/>
      <c r="L219" s="180"/>
      <c r="M219" s="181"/>
      <c r="N219" s="177"/>
      <c r="O219" s="177"/>
      <c r="P219" s="177"/>
      <c r="Q219" s="177"/>
      <c r="R219" s="177"/>
      <c r="S219" s="177"/>
      <c r="T219" s="182"/>
      <c r="AT219" s="183" t="s">
        <v>130</v>
      </c>
      <c r="AU219" s="183" t="s">
        <v>80</v>
      </c>
      <c r="AV219" s="183" t="s">
        <v>138</v>
      </c>
      <c r="AW219" s="183" t="s">
        <v>94</v>
      </c>
      <c r="AX219" s="183" t="s">
        <v>16</v>
      </c>
      <c r="AY219" s="183" t="s">
        <v>119</v>
      </c>
    </row>
    <row r="220" spans="2:51" s="6" customFormat="1" ht="15.75" customHeight="1">
      <c r="B220" s="168"/>
      <c r="C220" s="169"/>
      <c r="D220" s="161" t="s">
        <v>130</v>
      </c>
      <c r="E220" s="169"/>
      <c r="F220" s="170" t="s">
        <v>132</v>
      </c>
      <c r="G220" s="169"/>
      <c r="H220" s="171">
        <v>963.7</v>
      </c>
      <c r="J220" s="169"/>
      <c r="K220" s="169"/>
      <c r="L220" s="172"/>
      <c r="M220" s="173"/>
      <c r="N220" s="169"/>
      <c r="O220" s="169"/>
      <c r="P220" s="169"/>
      <c r="Q220" s="169"/>
      <c r="R220" s="169"/>
      <c r="S220" s="169"/>
      <c r="T220" s="174"/>
      <c r="AT220" s="175" t="s">
        <v>130</v>
      </c>
      <c r="AU220" s="175" t="s">
        <v>80</v>
      </c>
      <c r="AV220" s="175" t="s">
        <v>126</v>
      </c>
      <c r="AW220" s="175" t="s">
        <v>94</v>
      </c>
      <c r="AX220" s="175" t="s">
        <v>77</v>
      </c>
      <c r="AY220" s="175" t="s">
        <v>119</v>
      </c>
    </row>
    <row r="221" spans="2:65" s="6" customFormat="1" ht="15.75" customHeight="1">
      <c r="B221" s="23"/>
      <c r="C221" s="145" t="s">
        <v>298</v>
      </c>
      <c r="D221" s="145" t="s">
        <v>121</v>
      </c>
      <c r="E221" s="146" t="s">
        <v>299</v>
      </c>
      <c r="F221" s="147" t="s">
        <v>300</v>
      </c>
      <c r="G221" s="148" t="s">
        <v>124</v>
      </c>
      <c r="H221" s="149">
        <v>180.7</v>
      </c>
      <c r="I221" s="150"/>
      <c r="J221" s="151">
        <f>ROUND($I$221*$H$221,2)</f>
        <v>0</v>
      </c>
      <c r="K221" s="147" t="s">
        <v>125</v>
      </c>
      <c r="L221" s="43"/>
      <c r="M221" s="152"/>
      <c r="N221" s="153" t="s">
        <v>42</v>
      </c>
      <c r="O221" s="24"/>
      <c r="P221" s="154">
        <f>$O$221*$H$221</f>
        <v>0</v>
      </c>
      <c r="Q221" s="154">
        <v>0</v>
      </c>
      <c r="R221" s="154">
        <f>$Q$221*$H$221</f>
        <v>0</v>
      </c>
      <c r="S221" s="154">
        <v>0</v>
      </c>
      <c r="T221" s="155">
        <f>$S$221*$H$221</f>
        <v>0</v>
      </c>
      <c r="AR221" s="89" t="s">
        <v>126</v>
      </c>
      <c r="AT221" s="89" t="s">
        <v>121</v>
      </c>
      <c r="AU221" s="89" t="s">
        <v>80</v>
      </c>
      <c r="AY221" s="6" t="s">
        <v>119</v>
      </c>
      <c r="BE221" s="156">
        <f>IF($N$221="základní",$J$221,0)</f>
        <v>0</v>
      </c>
      <c r="BF221" s="156">
        <f>IF($N$221="snížená",$J$221,0)</f>
        <v>0</v>
      </c>
      <c r="BG221" s="156">
        <f>IF($N$221="zákl. přenesená",$J$221,0)</f>
        <v>0</v>
      </c>
      <c r="BH221" s="156">
        <f>IF($N$221="sníž. přenesená",$J$221,0)</f>
        <v>0</v>
      </c>
      <c r="BI221" s="156">
        <f>IF($N$221="nulová",$J$221,0)</f>
        <v>0</v>
      </c>
      <c r="BJ221" s="89" t="s">
        <v>77</v>
      </c>
      <c r="BK221" s="156">
        <f>ROUND($I$221*$H$221,2)</f>
        <v>0</v>
      </c>
      <c r="BL221" s="89" t="s">
        <v>126</v>
      </c>
      <c r="BM221" s="89" t="s">
        <v>301</v>
      </c>
    </row>
    <row r="222" spans="2:47" s="6" customFormat="1" ht="27" customHeight="1">
      <c r="B222" s="23"/>
      <c r="C222" s="24"/>
      <c r="D222" s="157" t="s">
        <v>128</v>
      </c>
      <c r="E222" s="24"/>
      <c r="F222" s="158" t="s">
        <v>302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128</v>
      </c>
      <c r="AU222" s="6" t="s">
        <v>80</v>
      </c>
    </row>
    <row r="223" spans="2:51" s="6" customFormat="1" ht="15.75" customHeight="1">
      <c r="B223" s="159"/>
      <c r="C223" s="160"/>
      <c r="D223" s="161" t="s">
        <v>130</v>
      </c>
      <c r="E223" s="160"/>
      <c r="F223" s="162" t="s">
        <v>262</v>
      </c>
      <c r="G223" s="160"/>
      <c r="H223" s="163">
        <v>87</v>
      </c>
      <c r="J223" s="160"/>
      <c r="K223" s="160"/>
      <c r="L223" s="164"/>
      <c r="M223" s="165"/>
      <c r="N223" s="160"/>
      <c r="O223" s="160"/>
      <c r="P223" s="160"/>
      <c r="Q223" s="160"/>
      <c r="R223" s="160"/>
      <c r="S223" s="160"/>
      <c r="T223" s="166"/>
      <c r="AT223" s="167" t="s">
        <v>130</v>
      </c>
      <c r="AU223" s="167" t="s">
        <v>80</v>
      </c>
      <c r="AV223" s="167" t="s">
        <v>80</v>
      </c>
      <c r="AW223" s="167" t="s">
        <v>94</v>
      </c>
      <c r="AX223" s="167" t="s">
        <v>16</v>
      </c>
      <c r="AY223" s="167" t="s">
        <v>119</v>
      </c>
    </row>
    <row r="224" spans="2:51" s="6" customFormat="1" ht="15.75" customHeight="1">
      <c r="B224" s="176"/>
      <c r="C224" s="177"/>
      <c r="D224" s="161" t="s">
        <v>130</v>
      </c>
      <c r="E224" s="177"/>
      <c r="F224" s="178" t="s">
        <v>263</v>
      </c>
      <c r="G224" s="177"/>
      <c r="H224" s="179">
        <v>87</v>
      </c>
      <c r="J224" s="177"/>
      <c r="K224" s="177"/>
      <c r="L224" s="180"/>
      <c r="M224" s="181"/>
      <c r="N224" s="177"/>
      <c r="O224" s="177"/>
      <c r="P224" s="177"/>
      <c r="Q224" s="177"/>
      <c r="R224" s="177"/>
      <c r="S224" s="177"/>
      <c r="T224" s="182"/>
      <c r="AT224" s="183" t="s">
        <v>130</v>
      </c>
      <c r="AU224" s="183" t="s">
        <v>80</v>
      </c>
      <c r="AV224" s="183" t="s">
        <v>138</v>
      </c>
      <c r="AW224" s="183" t="s">
        <v>94</v>
      </c>
      <c r="AX224" s="183" t="s">
        <v>16</v>
      </c>
      <c r="AY224" s="183" t="s">
        <v>119</v>
      </c>
    </row>
    <row r="225" spans="2:51" s="6" customFormat="1" ht="15.75" customHeight="1">
      <c r="B225" s="159"/>
      <c r="C225" s="160"/>
      <c r="D225" s="161" t="s">
        <v>130</v>
      </c>
      <c r="E225" s="160"/>
      <c r="F225" s="162" t="s">
        <v>258</v>
      </c>
      <c r="G225" s="160"/>
      <c r="H225" s="163">
        <v>93.7</v>
      </c>
      <c r="J225" s="160"/>
      <c r="K225" s="160"/>
      <c r="L225" s="164"/>
      <c r="M225" s="165"/>
      <c r="N225" s="160"/>
      <c r="O225" s="160"/>
      <c r="P225" s="160"/>
      <c r="Q225" s="160"/>
      <c r="R225" s="160"/>
      <c r="S225" s="160"/>
      <c r="T225" s="166"/>
      <c r="AT225" s="167" t="s">
        <v>130</v>
      </c>
      <c r="AU225" s="167" t="s">
        <v>80</v>
      </c>
      <c r="AV225" s="167" t="s">
        <v>80</v>
      </c>
      <c r="AW225" s="167" t="s">
        <v>94</v>
      </c>
      <c r="AX225" s="167" t="s">
        <v>16</v>
      </c>
      <c r="AY225" s="167" t="s">
        <v>119</v>
      </c>
    </row>
    <row r="226" spans="2:51" s="6" customFormat="1" ht="15.75" customHeight="1">
      <c r="B226" s="176"/>
      <c r="C226" s="177"/>
      <c r="D226" s="161" t="s">
        <v>130</v>
      </c>
      <c r="E226" s="177"/>
      <c r="F226" s="178" t="s">
        <v>259</v>
      </c>
      <c r="G226" s="177"/>
      <c r="H226" s="179">
        <v>93.7</v>
      </c>
      <c r="J226" s="177"/>
      <c r="K226" s="177"/>
      <c r="L226" s="180"/>
      <c r="M226" s="181"/>
      <c r="N226" s="177"/>
      <c r="O226" s="177"/>
      <c r="P226" s="177"/>
      <c r="Q226" s="177"/>
      <c r="R226" s="177"/>
      <c r="S226" s="177"/>
      <c r="T226" s="182"/>
      <c r="AT226" s="183" t="s">
        <v>130</v>
      </c>
      <c r="AU226" s="183" t="s">
        <v>80</v>
      </c>
      <c r="AV226" s="183" t="s">
        <v>138</v>
      </c>
      <c r="AW226" s="183" t="s">
        <v>94</v>
      </c>
      <c r="AX226" s="183" t="s">
        <v>16</v>
      </c>
      <c r="AY226" s="183" t="s">
        <v>119</v>
      </c>
    </row>
    <row r="227" spans="2:51" s="6" customFormat="1" ht="15.75" customHeight="1">
      <c r="B227" s="168"/>
      <c r="C227" s="169"/>
      <c r="D227" s="161" t="s">
        <v>130</v>
      </c>
      <c r="E227" s="169"/>
      <c r="F227" s="170" t="s">
        <v>132</v>
      </c>
      <c r="G227" s="169"/>
      <c r="H227" s="171">
        <v>180.7</v>
      </c>
      <c r="J227" s="169"/>
      <c r="K227" s="169"/>
      <c r="L227" s="172"/>
      <c r="M227" s="173"/>
      <c r="N227" s="169"/>
      <c r="O227" s="169"/>
      <c r="P227" s="169"/>
      <c r="Q227" s="169"/>
      <c r="R227" s="169"/>
      <c r="S227" s="169"/>
      <c r="T227" s="174"/>
      <c r="AT227" s="175" t="s">
        <v>130</v>
      </c>
      <c r="AU227" s="175" t="s">
        <v>80</v>
      </c>
      <c r="AV227" s="175" t="s">
        <v>126</v>
      </c>
      <c r="AW227" s="175" t="s">
        <v>94</v>
      </c>
      <c r="AX227" s="175" t="s">
        <v>77</v>
      </c>
      <c r="AY227" s="175" t="s">
        <v>119</v>
      </c>
    </row>
    <row r="228" spans="2:65" s="6" customFormat="1" ht="15.75" customHeight="1">
      <c r="B228" s="23"/>
      <c r="C228" s="145" t="s">
        <v>303</v>
      </c>
      <c r="D228" s="145" t="s">
        <v>121</v>
      </c>
      <c r="E228" s="146" t="s">
        <v>304</v>
      </c>
      <c r="F228" s="147" t="s">
        <v>305</v>
      </c>
      <c r="G228" s="148" t="s">
        <v>124</v>
      </c>
      <c r="H228" s="149">
        <v>783</v>
      </c>
      <c r="I228" s="150"/>
      <c r="J228" s="151">
        <f>ROUND($I$228*$H$228,2)</f>
        <v>0</v>
      </c>
      <c r="K228" s="147" t="s">
        <v>125</v>
      </c>
      <c r="L228" s="43"/>
      <c r="M228" s="152"/>
      <c r="N228" s="153" t="s">
        <v>42</v>
      </c>
      <c r="O228" s="24"/>
      <c r="P228" s="154">
        <f>$O$228*$H$228</f>
        <v>0</v>
      </c>
      <c r="Q228" s="154">
        <v>0</v>
      </c>
      <c r="R228" s="154">
        <f>$Q$228*$H$228</f>
        <v>0</v>
      </c>
      <c r="S228" s="154">
        <v>0</v>
      </c>
      <c r="T228" s="155">
        <f>$S$228*$H$228</f>
        <v>0</v>
      </c>
      <c r="AR228" s="89" t="s">
        <v>126</v>
      </c>
      <c r="AT228" s="89" t="s">
        <v>121</v>
      </c>
      <c r="AU228" s="89" t="s">
        <v>80</v>
      </c>
      <c r="AY228" s="6" t="s">
        <v>119</v>
      </c>
      <c r="BE228" s="156">
        <f>IF($N$228="základní",$J$228,0)</f>
        <v>0</v>
      </c>
      <c r="BF228" s="156">
        <f>IF($N$228="snížená",$J$228,0)</f>
        <v>0</v>
      </c>
      <c r="BG228" s="156">
        <f>IF($N$228="zákl. přenesená",$J$228,0)</f>
        <v>0</v>
      </c>
      <c r="BH228" s="156">
        <f>IF($N$228="sníž. přenesená",$J$228,0)</f>
        <v>0</v>
      </c>
      <c r="BI228" s="156">
        <f>IF($N$228="nulová",$J$228,0)</f>
        <v>0</v>
      </c>
      <c r="BJ228" s="89" t="s">
        <v>77</v>
      </c>
      <c r="BK228" s="156">
        <f>ROUND($I$228*$H$228,2)</f>
        <v>0</v>
      </c>
      <c r="BL228" s="89" t="s">
        <v>126</v>
      </c>
      <c r="BM228" s="89" t="s">
        <v>306</v>
      </c>
    </row>
    <row r="229" spans="2:47" s="6" customFormat="1" ht="27" customHeight="1">
      <c r="B229" s="23"/>
      <c r="C229" s="24"/>
      <c r="D229" s="157" t="s">
        <v>128</v>
      </c>
      <c r="E229" s="24"/>
      <c r="F229" s="158" t="s">
        <v>307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128</v>
      </c>
      <c r="AU229" s="6" t="s">
        <v>80</v>
      </c>
    </row>
    <row r="230" spans="2:51" s="6" customFormat="1" ht="15.75" customHeight="1">
      <c r="B230" s="159"/>
      <c r="C230" s="160"/>
      <c r="D230" s="161" t="s">
        <v>130</v>
      </c>
      <c r="E230" s="160"/>
      <c r="F230" s="162" t="s">
        <v>291</v>
      </c>
      <c r="G230" s="160"/>
      <c r="H230" s="163">
        <v>783</v>
      </c>
      <c r="J230" s="160"/>
      <c r="K230" s="160"/>
      <c r="L230" s="164"/>
      <c r="M230" s="165"/>
      <c r="N230" s="160"/>
      <c r="O230" s="160"/>
      <c r="P230" s="160"/>
      <c r="Q230" s="160"/>
      <c r="R230" s="160"/>
      <c r="S230" s="160"/>
      <c r="T230" s="166"/>
      <c r="AT230" s="167" t="s">
        <v>130</v>
      </c>
      <c r="AU230" s="167" t="s">
        <v>80</v>
      </c>
      <c r="AV230" s="167" t="s">
        <v>80</v>
      </c>
      <c r="AW230" s="167" t="s">
        <v>94</v>
      </c>
      <c r="AX230" s="167" t="s">
        <v>16</v>
      </c>
      <c r="AY230" s="167" t="s">
        <v>119</v>
      </c>
    </row>
    <row r="231" spans="2:51" s="6" customFormat="1" ht="15.75" customHeight="1">
      <c r="B231" s="176"/>
      <c r="C231" s="177"/>
      <c r="D231" s="161" t="s">
        <v>130</v>
      </c>
      <c r="E231" s="177"/>
      <c r="F231" s="178" t="s">
        <v>292</v>
      </c>
      <c r="G231" s="177"/>
      <c r="H231" s="179">
        <v>783</v>
      </c>
      <c r="J231" s="177"/>
      <c r="K231" s="177"/>
      <c r="L231" s="180"/>
      <c r="M231" s="181"/>
      <c r="N231" s="177"/>
      <c r="O231" s="177"/>
      <c r="P231" s="177"/>
      <c r="Q231" s="177"/>
      <c r="R231" s="177"/>
      <c r="S231" s="177"/>
      <c r="T231" s="182"/>
      <c r="AT231" s="183" t="s">
        <v>130</v>
      </c>
      <c r="AU231" s="183" t="s">
        <v>80</v>
      </c>
      <c r="AV231" s="183" t="s">
        <v>138</v>
      </c>
      <c r="AW231" s="183" t="s">
        <v>94</v>
      </c>
      <c r="AX231" s="183" t="s">
        <v>16</v>
      </c>
      <c r="AY231" s="183" t="s">
        <v>119</v>
      </c>
    </row>
    <row r="232" spans="2:51" s="6" customFormat="1" ht="15.75" customHeight="1">
      <c r="B232" s="168"/>
      <c r="C232" s="169"/>
      <c r="D232" s="161" t="s">
        <v>130</v>
      </c>
      <c r="E232" s="169"/>
      <c r="F232" s="170" t="s">
        <v>132</v>
      </c>
      <c r="G232" s="169"/>
      <c r="H232" s="171">
        <v>783</v>
      </c>
      <c r="J232" s="169"/>
      <c r="K232" s="169"/>
      <c r="L232" s="172"/>
      <c r="M232" s="173"/>
      <c r="N232" s="169"/>
      <c r="O232" s="169"/>
      <c r="P232" s="169"/>
      <c r="Q232" s="169"/>
      <c r="R232" s="169"/>
      <c r="S232" s="169"/>
      <c r="T232" s="174"/>
      <c r="AT232" s="175" t="s">
        <v>130</v>
      </c>
      <c r="AU232" s="175" t="s">
        <v>80</v>
      </c>
      <c r="AV232" s="175" t="s">
        <v>126</v>
      </c>
      <c r="AW232" s="175" t="s">
        <v>94</v>
      </c>
      <c r="AX232" s="175" t="s">
        <v>77</v>
      </c>
      <c r="AY232" s="175" t="s">
        <v>119</v>
      </c>
    </row>
    <row r="233" spans="2:65" s="6" customFormat="1" ht="15.75" customHeight="1">
      <c r="B233" s="23"/>
      <c r="C233" s="145" t="s">
        <v>308</v>
      </c>
      <c r="D233" s="145" t="s">
        <v>121</v>
      </c>
      <c r="E233" s="146" t="s">
        <v>309</v>
      </c>
      <c r="F233" s="147" t="s">
        <v>310</v>
      </c>
      <c r="G233" s="148" t="s">
        <v>124</v>
      </c>
      <c r="H233" s="149">
        <v>180.7</v>
      </c>
      <c r="I233" s="150"/>
      <c r="J233" s="151">
        <f>ROUND($I$233*$H$233,2)</f>
        <v>0</v>
      </c>
      <c r="K233" s="147" t="s">
        <v>125</v>
      </c>
      <c r="L233" s="43"/>
      <c r="M233" s="152"/>
      <c r="N233" s="153" t="s">
        <v>42</v>
      </c>
      <c r="O233" s="24"/>
      <c r="P233" s="154">
        <f>$O$233*$H$233</f>
        <v>0</v>
      </c>
      <c r="Q233" s="154">
        <v>0</v>
      </c>
      <c r="R233" s="154">
        <f>$Q$233*$H$233</f>
        <v>0</v>
      </c>
      <c r="S233" s="154">
        <v>0</v>
      </c>
      <c r="T233" s="155">
        <f>$S$233*$H$233</f>
        <v>0</v>
      </c>
      <c r="AR233" s="89" t="s">
        <v>126</v>
      </c>
      <c r="AT233" s="89" t="s">
        <v>121</v>
      </c>
      <c r="AU233" s="89" t="s">
        <v>80</v>
      </c>
      <c r="AY233" s="6" t="s">
        <v>119</v>
      </c>
      <c r="BE233" s="156">
        <f>IF($N$233="základní",$J$233,0)</f>
        <v>0</v>
      </c>
      <c r="BF233" s="156">
        <f>IF($N$233="snížená",$J$233,0)</f>
        <v>0</v>
      </c>
      <c r="BG233" s="156">
        <f>IF($N$233="zákl. přenesená",$J$233,0)</f>
        <v>0</v>
      </c>
      <c r="BH233" s="156">
        <f>IF($N$233="sníž. přenesená",$J$233,0)</f>
        <v>0</v>
      </c>
      <c r="BI233" s="156">
        <f>IF($N$233="nulová",$J$233,0)</f>
        <v>0</v>
      </c>
      <c r="BJ233" s="89" t="s">
        <v>77</v>
      </c>
      <c r="BK233" s="156">
        <f>ROUND($I$233*$H$233,2)</f>
        <v>0</v>
      </c>
      <c r="BL233" s="89" t="s">
        <v>126</v>
      </c>
      <c r="BM233" s="89" t="s">
        <v>311</v>
      </c>
    </row>
    <row r="234" spans="2:47" s="6" customFormat="1" ht="27" customHeight="1">
      <c r="B234" s="23"/>
      <c r="C234" s="24"/>
      <c r="D234" s="157" t="s">
        <v>128</v>
      </c>
      <c r="E234" s="24"/>
      <c r="F234" s="158" t="s">
        <v>312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128</v>
      </c>
      <c r="AU234" s="6" t="s">
        <v>80</v>
      </c>
    </row>
    <row r="235" spans="2:51" s="6" customFormat="1" ht="15.75" customHeight="1">
      <c r="B235" s="159"/>
      <c r="C235" s="160"/>
      <c r="D235" s="161" t="s">
        <v>130</v>
      </c>
      <c r="E235" s="160"/>
      <c r="F235" s="162" t="s">
        <v>262</v>
      </c>
      <c r="G235" s="160"/>
      <c r="H235" s="163">
        <v>87</v>
      </c>
      <c r="J235" s="160"/>
      <c r="K235" s="160"/>
      <c r="L235" s="164"/>
      <c r="M235" s="165"/>
      <c r="N235" s="160"/>
      <c r="O235" s="160"/>
      <c r="P235" s="160"/>
      <c r="Q235" s="160"/>
      <c r="R235" s="160"/>
      <c r="S235" s="160"/>
      <c r="T235" s="166"/>
      <c r="AT235" s="167" t="s">
        <v>130</v>
      </c>
      <c r="AU235" s="167" t="s">
        <v>80</v>
      </c>
      <c r="AV235" s="167" t="s">
        <v>80</v>
      </c>
      <c r="AW235" s="167" t="s">
        <v>94</v>
      </c>
      <c r="AX235" s="167" t="s">
        <v>16</v>
      </c>
      <c r="AY235" s="167" t="s">
        <v>119</v>
      </c>
    </row>
    <row r="236" spans="2:51" s="6" customFormat="1" ht="15.75" customHeight="1">
      <c r="B236" s="176"/>
      <c r="C236" s="177"/>
      <c r="D236" s="161" t="s">
        <v>130</v>
      </c>
      <c r="E236" s="177"/>
      <c r="F236" s="178" t="s">
        <v>263</v>
      </c>
      <c r="G236" s="177"/>
      <c r="H236" s="179">
        <v>87</v>
      </c>
      <c r="J236" s="177"/>
      <c r="K236" s="177"/>
      <c r="L236" s="180"/>
      <c r="M236" s="181"/>
      <c r="N236" s="177"/>
      <c r="O236" s="177"/>
      <c r="P236" s="177"/>
      <c r="Q236" s="177"/>
      <c r="R236" s="177"/>
      <c r="S236" s="177"/>
      <c r="T236" s="182"/>
      <c r="AT236" s="183" t="s">
        <v>130</v>
      </c>
      <c r="AU236" s="183" t="s">
        <v>80</v>
      </c>
      <c r="AV236" s="183" t="s">
        <v>138</v>
      </c>
      <c r="AW236" s="183" t="s">
        <v>94</v>
      </c>
      <c r="AX236" s="183" t="s">
        <v>16</v>
      </c>
      <c r="AY236" s="183" t="s">
        <v>119</v>
      </c>
    </row>
    <row r="237" spans="2:51" s="6" customFormat="1" ht="15.75" customHeight="1">
      <c r="B237" s="159"/>
      <c r="C237" s="160"/>
      <c r="D237" s="161" t="s">
        <v>130</v>
      </c>
      <c r="E237" s="160"/>
      <c r="F237" s="162" t="s">
        <v>258</v>
      </c>
      <c r="G237" s="160"/>
      <c r="H237" s="163">
        <v>93.7</v>
      </c>
      <c r="J237" s="160"/>
      <c r="K237" s="160"/>
      <c r="L237" s="164"/>
      <c r="M237" s="165"/>
      <c r="N237" s="160"/>
      <c r="O237" s="160"/>
      <c r="P237" s="160"/>
      <c r="Q237" s="160"/>
      <c r="R237" s="160"/>
      <c r="S237" s="160"/>
      <c r="T237" s="166"/>
      <c r="AT237" s="167" t="s">
        <v>130</v>
      </c>
      <c r="AU237" s="167" t="s">
        <v>80</v>
      </c>
      <c r="AV237" s="167" t="s">
        <v>80</v>
      </c>
      <c r="AW237" s="167" t="s">
        <v>94</v>
      </c>
      <c r="AX237" s="167" t="s">
        <v>16</v>
      </c>
      <c r="AY237" s="167" t="s">
        <v>119</v>
      </c>
    </row>
    <row r="238" spans="2:51" s="6" customFormat="1" ht="15.75" customHeight="1">
      <c r="B238" s="176"/>
      <c r="C238" s="177"/>
      <c r="D238" s="161" t="s">
        <v>130</v>
      </c>
      <c r="E238" s="177"/>
      <c r="F238" s="178" t="s">
        <v>259</v>
      </c>
      <c r="G238" s="177"/>
      <c r="H238" s="179">
        <v>93.7</v>
      </c>
      <c r="J238" s="177"/>
      <c r="K238" s="177"/>
      <c r="L238" s="180"/>
      <c r="M238" s="181"/>
      <c r="N238" s="177"/>
      <c r="O238" s="177"/>
      <c r="P238" s="177"/>
      <c r="Q238" s="177"/>
      <c r="R238" s="177"/>
      <c r="S238" s="177"/>
      <c r="T238" s="182"/>
      <c r="AT238" s="183" t="s">
        <v>130</v>
      </c>
      <c r="AU238" s="183" t="s">
        <v>80</v>
      </c>
      <c r="AV238" s="183" t="s">
        <v>138</v>
      </c>
      <c r="AW238" s="183" t="s">
        <v>94</v>
      </c>
      <c r="AX238" s="183" t="s">
        <v>16</v>
      </c>
      <c r="AY238" s="183" t="s">
        <v>119</v>
      </c>
    </row>
    <row r="239" spans="2:51" s="6" customFormat="1" ht="15.75" customHeight="1">
      <c r="B239" s="168"/>
      <c r="C239" s="169"/>
      <c r="D239" s="161" t="s">
        <v>130</v>
      </c>
      <c r="E239" s="169"/>
      <c r="F239" s="170" t="s">
        <v>132</v>
      </c>
      <c r="G239" s="169"/>
      <c r="H239" s="171">
        <v>180.7</v>
      </c>
      <c r="J239" s="169"/>
      <c r="K239" s="169"/>
      <c r="L239" s="172"/>
      <c r="M239" s="173"/>
      <c r="N239" s="169"/>
      <c r="O239" s="169"/>
      <c r="P239" s="169"/>
      <c r="Q239" s="169"/>
      <c r="R239" s="169"/>
      <c r="S239" s="169"/>
      <c r="T239" s="174"/>
      <c r="AT239" s="175" t="s">
        <v>130</v>
      </c>
      <c r="AU239" s="175" t="s">
        <v>80</v>
      </c>
      <c r="AV239" s="175" t="s">
        <v>126</v>
      </c>
      <c r="AW239" s="175" t="s">
        <v>94</v>
      </c>
      <c r="AX239" s="175" t="s">
        <v>77</v>
      </c>
      <c r="AY239" s="175" t="s">
        <v>119</v>
      </c>
    </row>
    <row r="240" spans="2:65" s="6" customFormat="1" ht="15.75" customHeight="1">
      <c r="B240" s="23"/>
      <c r="C240" s="145" t="s">
        <v>313</v>
      </c>
      <c r="D240" s="145" t="s">
        <v>121</v>
      </c>
      <c r="E240" s="146" t="s">
        <v>314</v>
      </c>
      <c r="F240" s="147" t="s">
        <v>315</v>
      </c>
      <c r="G240" s="148" t="s">
        <v>124</v>
      </c>
      <c r="H240" s="149">
        <v>1738.02</v>
      </c>
      <c r="I240" s="150"/>
      <c r="J240" s="151">
        <f>ROUND($I$240*$H$240,2)</f>
        <v>0</v>
      </c>
      <c r="K240" s="147" t="s">
        <v>125</v>
      </c>
      <c r="L240" s="43"/>
      <c r="M240" s="152"/>
      <c r="N240" s="153" t="s">
        <v>42</v>
      </c>
      <c r="O240" s="24"/>
      <c r="P240" s="154">
        <f>$O$240*$H$240</f>
        <v>0</v>
      </c>
      <c r="Q240" s="154">
        <v>0</v>
      </c>
      <c r="R240" s="154">
        <f>$Q$240*$H$240</f>
        <v>0</v>
      </c>
      <c r="S240" s="154">
        <v>0</v>
      </c>
      <c r="T240" s="155">
        <f>$S$240*$H$240</f>
        <v>0</v>
      </c>
      <c r="AR240" s="89" t="s">
        <v>126</v>
      </c>
      <c r="AT240" s="89" t="s">
        <v>121</v>
      </c>
      <c r="AU240" s="89" t="s">
        <v>80</v>
      </c>
      <c r="AY240" s="6" t="s">
        <v>119</v>
      </c>
      <c r="BE240" s="156">
        <f>IF($N$240="základní",$J$240,0)</f>
        <v>0</v>
      </c>
      <c r="BF240" s="156">
        <f>IF($N$240="snížená",$J$240,0)</f>
        <v>0</v>
      </c>
      <c r="BG240" s="156">
        <f>IF($N$240="zákl. přenesená",$J$240,0)</f>
        <v>0</v>
      </c>
      <c r="BH240" s="156">
        <f>IF($N$240="sníž. přenesená",$J$240,0)</f>
        <v>0</v>
      </c>
      <c r="BI240" s="156">
        <f>IF($N$240="nulová",$J$240,0)</f>
        <v>0</v>
      </c>
      <c r="BJ240" s="89" t="s">
        <v>77</v>
      </c>
      <c r="BK240" s="156">
        <f>ROUND($I$240*$H$240,2)</f>
        <v>0</v>
      </c>
      <c r="BL240" s="89" t="s">
        <v>126</v>
      </c>
      <c r="BM240" s="89" t="s">
        <v>316</v>
      </c>
    </row>
    <row r="241" spans="2:47" s="6" customFormat="1" ht="27" customHeight="1">
      <c r="B241" s="23"/>
      <c r="C241" s="24"/>
      <c r="D241" s="157" t="s">
        <v>128</v>
      </c>
      <c r="E241" s="24"/>
      <c r="F241" s="158" t="s">
        <v>317</v>
      </c>
      <c r="G241" s="24"/>
      <c r="H241" s="24"/>
      <c r="J241" s="24"/>
      <c r="K241" s="24"/>
      <c r="L241" s="43"/>
      <c r="M241" s="56"/>
      <c r="N241" s="24"/>
      <c r="O241" s="24"/>
      <c r="P241" s="24"/>
      <c r="Q241" s="24"/>
      <c r="R241" s="24"/>
      <c r="S241" s="24"/>
      <c r="T241" s="57"/>
      <c r="AT241" s="6" t="s">
        <v>128</v>
      </c>
      <c r="AU241" s="6" t="s">
        <v>80</v>
      </c>
    </row>
    <row r="242" spans="2:51" s="6" customFormat="1" ht="15.75" customHeight="1">
      <c r="B242" s="159"/>
      <c r="C242" s="160"/>
      <c r="D242" s="161" t="s">
        <v>130</v>
      </c>
      <c r="E242" s="160"/>
      <c r="F242" s="162" t="s">
        <v>291</v>
      </c>
      <c r="G242" s="160"/>
      <c r="H242" s="163">
        <v>783</v>
      </c>
      <c r="J242" s="160"/>
      <c r="K242" s="160"/>
      <c r="L242" s="164"/>
      <c r="M242" s="165"/>
      <c r="N242" s="160"/>
      <c r="O242" s="160"/>
      <c r="P242" s="160"/>
      <c r="Q242" s="160"/>
      <c r="R242" s="160"/>
      <c r="S242" s="160"/>
      <c r="T242" s="166"/>
      <c r="AT242" s="167" t="s">
        <v>130</v>
      </c>
      <c r="AU242" s="167" t="s">
        <v>80</v>
      </c>
      <c r="AV242" s="167" t="s">
        <v>80</v>
      </c>
      <c r="AW242" s="167" t="s">
        <v>94</v>
      </c>
      <c r="AX242" s="167" t="s">
        <v>16</v>
      </c>
      <c r="AY242" s="167" t="s">
        <v>119</v>
      </c>
    </row>
    <row r="243" spans="2:51" s="6" customFormat="1" ht="15.75" customHeight="1">
      <c r="B243" s="176"/>
      <c r="C243" s="177"/>
      <c r="D243" s="161" t="s">
        <v>130</v>
      </c>
      <c r="E243" s="177"/>
      <c r="F243" s="178" t="s">
        <v>292</v>
      </c>
      <c r="G243" s="177"/>
      <c r="H243" s="179">
        <v>783</v>
      </c>
      <c r="J243" s="177"/>
      <c r="K243" s="177"/>
      <c r="L243" s="180"/>
      <c r="M243" s="181"/>
      <c r="N243" s="177"/>
      <c r="O243" s="177"/>
      <c r="P243" s="177"/>
      <c r="Q243" s="177"/>
      <c r="R243" s="177"/>
      <c r="S243" s="177"/>
      <c r="T243" s="182"/>
      <c r="AT243" s="183" t="s">
        <v>130</v>
      </c>
      <c r="AU243" s="183" t="s">
        <v>80</v>
      </c>
      <c r="AV243" s="183" t="s">
        <v>138</v>
      </c>
      <c r="AW243" s="183" t="s">
        <v>94</v>
      </c>
      <c r="AX243" s="183" t="s">
        <v>16</v>
      </c>
      <c r="AY243" s="183" t="s">
        <v>119</v>
      </c>
    </row>
    <row r="244" spans="2:51" s="6" customFormat="1" ht="15.75" customHeight="1">
      <c r="B244" s="159"/>
      <c r="C244" s="160"/>
      <c r="D244" s="161" t="s">
        <v>130</v>
      </c>
      <c r="E244" s="160"/>
      <c r="F244" s="162" t="s">
        <v>318</v>
      </c>
      <c r="G244" s="160"/>
      <c r="H244" s="163">
        <v>955.02</v>
      </c>
      <c r="J244" s="160"/>
      <c r="K244" s="160"/>
      <c r="L244" s="164"/>
      <c r="M244" s="165"/>
      <c r="N244" s="160"/>
      <c r="O244" s="160"/>
      <c r="P244" s="160"/>
      <c r="Q244" s="160"/>
      <c r="R244" s="160"/>
      <c r="S244" s="160"/>
      <c r="T244" s="166"/>
      <c r="AT244" s="167" t="s">
        <v>130</v>
      </c>
      <c r="AU244" s="167" t="s">
        <v>80</v>
      </c>
      <c r="AV244" s="167" t="s">
        <v>80</v>
      </c>
      <c r="AW244" s="167" t="s">
        <v>94</v>
      </c>
      <c r="AX244" s="167" t="s">
        <v>16</v>
      </c>
      <c r="AY244" s="167" t="s">
        <v>119</v>
      </c>
    </row>
    <row r="245" spans="2:51" s="6" customFormat="1" ht="15.75" customHeight="1">
      <c r="B245" s="176"/>
      <c r="C245" s="177"/>
      <c r="D245" s="161" t="s">
        <v>130</v>
      </c>
      <c r="E245" s="177"/>
      <c r="F245" s="178" t="s">
        <v>319</v>
      </c>
      <c r="G245" s="177"/>
      <c r="H245" s="179">
        <v>955.02</v>
      </c>
      <c r="J245" s="177"/>
      <c r="K245" s="177"/>
      <c r="L245" s="180"/>
      <c r="M245" s="181"/>
      <c r="N245" s="177"/>
      <c r="O245" s="177"/>
      <c r="P245" s="177"/>
      <c r="Q245" s="177"/>
      <c r="R245" s="177"/>
      <c r="S245" s="177"/>
      <c r="T245" s="182"/>
      <c r="AT245" s="183" t="s">
        <v>130</v>
      </c>
      <c r="AU245" s="183" t="s">
        <v>80</v>
      </c>
      <c r="AV245" s="183" t="s">
        <v>138</v>
      </c>
      <c r="AW245" s="183" t="s">
        <v>94</v>
      </c>
      <c r="AX245" s="183" t="s">
        <v>16</v>
      </c>
      <c r="AY245" s="183" t="s">
        <v>119</v>
      </c>
    </row>
    <row r="246" spans="2:51" s="6" customFormat="1" ht="15.75" customHeight="1">
      <c r="B246" s="168"/>
      <c r="C246" s="169"/>
      <c r="D246" s="161" t="s">
        <v>130</v>
      </c>
      <c r="E246" s="169"/>
      <c r="F246" s="170" t="s">
        <v>132</v>
      </c>
      <c r="G246" s="169"/>
      <c r="H246" s="171">
        <v>1738.02</v>
      </c>
      <c r="J246" s="169"/>
      <c r="K246" s="169"/>
      <c r="L246" s="172"/>
      <c r="M246" s="173"/>
      <c r="N246" s="169"/>
      <c r="O246" s="169"/>
      <c r="P246" s="169"/>
      <c r="Q246" s="169"/>
      <c r="R246" s="169"/>
      <c r="S246" s="169"/>
      <c r="T246" s="174"/>
      <c r="AT246" s="175" t="s">
        <v>130</v>
      </c>
      <c r="AU246" s="175" t="s">
        <v>80</v>
      </c>
      <c r="AV246" s="175" t="s">
        <v>126</v>
      </c>
      <c r="AW246" s="175" t="s">
        <v>94</v>
      </c>
      <c r="AX246" s="175" t="s">
        <v>77</v>
      </c>
      <c r="AY246" s="175" t="s">
        <v>119</v>
      </c>
    </row>
    <row r="247" spans="2:63" s="132" customFormat="1" ht="30.75" customHeight="1">
      <c r="B247" s="133"/>
      <c r="C247" s="134"/>
      <c r="D247" s="134" t="s">
        <v>70</v>
      </c>
      <c r="E247" s="143" t="s">
        <v>171</v>
      </c>
      <c r="F247" s="143" t="s">
        <v>320</v>
      </c>
      <c r="G247" s="134"/>
      <c r="H247" s="134"/>
      <c r="J247" s="144">
        <f>$BK$247</f>
        <v>0</v>
      </c>
      <c r="K247" s="134"/>
      <c r="L247" s="137"/>
      <c r="M247" s="138"/>
      <c r="N247" s="134"/>
      <c r="O247" s="134"/>
      <c r="P247" s="139">
        <f>SUM($P$248:$P$316)</f>
        <v>0</v>
      </c>
      <c r="Q247" s="134"/>
      <c r="R247" s="139">
        <f>SUM($R$248:$R$316)</f>
        <v>17.111255500000002</v>
      </c>
      <c r="S247" s="134"/>
      <c r="T247" s="140">
        <f>SUM($T$248:$T$316)</f>
        <v>0</v>
      </c>
      <c r="AR247" s="141" t="s">
        <v>77</v>
      </c>
      <c r="AT247" s="141" t="s">
        <v>70</v>
      </c>
      <c r="AU247" s="141" t="s">
        <v>77</v>
      </c>
      <c r="AY247" s="141" t="s">
        <v>119</v>
      </c>
      <c r="BK247" s="142">
        <f>SUM($BK$248:$BK$316)</f>
        <v>0</v>
      </c>
    </row>
    <row r="248" spans="2:65" s="6" customFormat="1" ht="15.75" customHeight="1">
      <c r="B248" s="23"/>
      <c r="C248" s="145" t="s">
        <v>321</v>
      </c>
      <c r="D248" s="145" t="s">
        <v>121</v>
      </c>
      <c r="E248" s="146" t="s">
        <v>322</v>
      </c>
      <c r="F248" s="147" t="s">
        <v>323</v>
      </c>
      <c r="G248" s="148" t="s">
        <v>324</v>
      </c>
      <c r="H248" s="149">
        <v>39</v>
      </c>
      <c r="I248" s="150"/>
      <c r="J248" s="151">
        <f>ROUND($I$248*$H$248,2)</f>
        <v>0</v>
      </c>
      <c r="K248" s="147" t="s">
        <v>125</v>
      </c>
      <c r="L248" s="43"/>
      <c r="M248" s="152"/>
      <c r="N248" s="153" t="s">
        <v>42</v>
      </c>
      <c r="O248" s="24"/>
      <c r="P248" s="154">
        <f>$O$248*$H$248</f>
        <v>0</v>
      </c>
      <c r="Q248" s="154">
        <v>0.0033</v>
      </c>
      <c r="R248" s="154">
        <f>$Q$248*$H$248</f>
        <v>0.1287</v>
      </c>
      <c r="S248" s="154">
        <v>0</v>
      </c>
      <c r="T248" s="155">
        <f>$S$248*$H$248</f>
        <v>0</v>
      </c>
      <c r="AR248" s="89" t="s">
        <v>126</v>
      </c>
      <c r="AT248" s="89" t="s">
        <v>121</v>
      </c>
      <c r="AU248" s="89" t="s">
        <v>80</v>
      </c>
      <c r="AY248" s="6" t="s">
        <v>119</v>
      </c>
      <c r="BE248" s="156">
        <f>IF($N$248="základní",$J$248,0)</f>
        <v>0</v>
      </c>
      <c r="BF248" s="156">
        <f>IF($N$248="snížená",$J$248,0)</f>
        <v>0</v>
      </c>
      <c r="BG248" s="156">
        <f>IF($N$248="zákl. přenesená",$J$248,0)</f>
        <v>0</v>
      </c>
      <c r="BH248" s="156">
        <f>IF($N$248="sníž. přenesená",$J$248,0)</f>
        <v>0</v>
      </c>
      <c r="BI248" s="156">
        <f>IF($N$248="nulová",$J$248,0)</f>
        <v>0</v>
      </c>
      <c r="BJ248" s="89" t="s">
        <v>77</v>
      </c>
      <c r="BK248" s="156">
        <f>ROUND($I$248*$H$248,2)</f>
        <v>0</v>
      </c>
      <c r="BL248" s="89" t="s">
        <v>126</v>
      </c>
      <c r="BM248" s="89" t="s">
        <v>325</v>
      </c>
    </row>
    <row r="249" spans="2:47" s="6" customFormat="1" ht="16.5" customHeight="1">
      <c r="B249" s="23"/>
      <c r="C249" s="24"/>
      <c r="D249" s="157" t="s">
        <v>128</v>
      </c>
      <c r="E249" s="24"/>
      <c r="F249" s="158" t="s">
        <v>323</v>
      </c>
      <c r="G249" s="24"/>
      <c r="H249" s="24"/>
      <c r="J249" s="24"/>
      <c r="K249" s="24"/>
      <c r="L249" s="43"/>
      <c r="M249" s="56"/>
      <c r="N249" s="24"/>
      <c r="O249" s="24"/>
      <c r="P249" s="24"/>
      <c r="Q249" s="24"/>
      <c r="R249" s="24"/>
      <c r="S249" s="24"/>
      <c r="T249" s="57"/>
      <c r="AT249" s="6" t="s">
        <v>128</v>
      </c>
      <c r="AU249" s="6" t="s">
        <v>80</v>
      </c>
    </row>
    <row r="250" spans="2:51" s="6" customFormat="1" ht="15.75" customHeight="1">
      <c r="B250" s="159"/>
      <c r="C250" s="160"/>
      <c r="D250" s="161" t="s">
        <v>130</v>
      </c>
      <c r="E250" s="160"/>
      <c r="F250" s="162" t="s">
        <v>326</v>
      </c>
      <c r="G250" s="160"/>
      <c r="H250" s="163">
        <v>39.14</v>
      </c>
      <c r="J250" s="160"/>
      <c r="K250" s="160"/>
      <c r="L250" s="164"/>
      <c r="M250" s="165"/>
      <c r="N250" s="160"/>
      <c r="O250" s="160"/>
      <c r="P250" s="160"/>
      <c r="Q250" s="160"/>
      <c r="R250" s="160"/>
      <c r="S250" s="160"/>
      <c r="T250" s="166"/>
      <c r="AT250" s="167" t="s">
        <v>130</v>
      </c>
      <c r="AU250" s="167" t="s">
        <v>80</v>
      </c>
      <c r="AV250" s="167" t="s">
        <v>80</v>
      </c>
      <c r="AW250" s="167" t="s">
        <v>94</v>
      </c>
      <c r="AX250" s="167" t="s">
        <v>16</v>
      </c>
      <c r="AY250" s="167" t="s">
        <v>119</v>
      </c>
    </row>
    <row r="251" spans="2:51" s="6" customFormat="1" ht="15.75" customHeight="1">
      <c r="B251" s="168"/>
      <c r="C251" s="169"/>
      <c r="D251" s="161" t="s">
        <v>130</v>
      </c>
      <c r="E251" s="169"/>
      <c r="F251" s="170" t="s">
        <v>132</v>
      </c>
      <c r="G251" s="169"/>
      <c r="H251" s="171">
        <v>39.14</v>
      </c>
      <c r="J251" s="169"/>
      <c r="K251" s="169"/>
      <c r="L251" s="172"/>
      <c r="M251" s="173"/>
      <c r="N251" s="169"/>
      <c r="O251" s="169"/>
      <c r="P251" s="169"/>
      <c r="Q251" s="169"/>
      <c r="R251" s="169"/>
      <c r="S251" s="169"/>
      <c r="T251" s="174"/>
      <c r="AT251" s="175" t="s">
        <v>130</v>
      </c>
      <c r="AU251" s="175" t="s">
        <v>80</v>
      </c>
      <c r="AV251" s="175" t="s">
        <v>126</v>
      </c>
      <c r="AW251" s="175" t="s">
        <v>94</v>
      </c>
      <c r="AX251" s="175" t="s">
        <v>16</v>
      </c>
      <c r="AY251" s="175" t="s">
        <v>119</v>
      </c>
    </row>
    <row r="252" spans="2:51" s="6" customFormat="1" ht="15.75" customHeight="1">
      <c r="B252" s="159"/>
      <c r="C252" s="160"/>
      <c r="D252" s="161" t="s">
        <v>130</v>
      </c>
      <c r="E252" s="160"/>
      <c r="F252" s="162" t="s">
        <v>327</v>
      </c>
      <c r="G252" s="160"/>
      <c r="H252" s="163">
        <v>39</v>
      </c>
      <c r="J252" s="160"/>
      <c r="K252" s="160"/>
      <c r="L252" s="164"/>
      <c r="M252" s="165"/>
      <c r="N252" s="160"/>
      <c r="O252" s="160"/>
      <c r="P252" s="160"/>
      <c r="Q252" s="160"/>
      <c r="R252" s="160"/>
      <c r="S252" s="160"/>
      <c r="T252" s="166"/>
      <c r="AT252" s="167" t="s">
        <v>130</v>
      </c>
      <c r="AU252" s="167" t="s">
        <v>80</v>
      </c>
      <c r="AV252" s="167" t="s">
        <v>80</v>
      </c>
      <c r="AW252" s="167" t="s">
        <v>94</v>
      </c>
      <c r="AX252" s="167" t="s">
        <v>77</v>
      </c>
      <c r="AY252" s="167" t="s">
        <v>119</v>
      </c>
    </row>
    <row r="253" spans="2:65" s="6" customFormat="1" ht="15.75" customHeight="1">
      <c r="B253" s="23"/>
      <c r="C253" s="145" t="s">
        <v>328</v>
      </c>
      <c r="D253" s="145" t="s">
        <v>121</v>
      </c>
      <c r="E253" s="146" t="s">
        <v>329</v>
      </c>
      <c r="F253" s="147" t="s">
        <v>330</v>
      </c>
      <c r="G253" s="148" t="s">
        <v>230</v>
      </c>
      <c r="H253" s="149">
        <v>9</v>
      </c>
      <c r="I253" s="150"/>
      <c r="J253" s="151">
        <f>ROUND($I$253*$H$253,2)</f>
        <v>0</v>
      </c>
      <c r="K253" s="147" t="s">
        <v>125</v>
      </c>
      <c r="L253" s="43"/>
      <c r="M253" s="152"/>
      <c r="N253" s="153" t="s">
        <v>42</v>
      </c>
      <c r="O253" s="24"/>
      <c r="P253" s="154">
        <f>$O$253*$H$253</f>
        <v>0</v>
      </c>
      <c r="Q253" s="154">
        <v>0</v>
      </c>
      <c r="R253" s="154">
        <f>$Q$253*$H$253</f>
        <v>0</v>
      </c>
      <c r="S253" s="154">
        <v>0</v>
      </c>
      <c r="T253" s="155">
        <f>$S$253*$H$253</f>
        <v>0</v>
      </c>
      <c r="AR253" s="89" t="s">
        <v>126</v>
      </c>
      <c r="AT253" s="89" t="s">
        <v>121</v>
      </c>
      <c r="AU253" s="89" t="s">
        <v>80</v>
      </c>
      <c r="AY253" s="6" t="s">
        <v>119</v>
      </c>
      <c r="BE253" s="156">
        <f>IF($N$253="základní",$J$253,0)</f>
        <v>0</v>
      </c>
      <c r="BF253" s="156">
        <f>IF($N$253="snížená",$J$253,0)</f>
        <v>0</v>
      </c>
      <c r="BG253" s="156">
        <f>IF($N$253="zákl. přenesená",$J$253,0)</f>
        <v>0</v>
      </c>
      <c r="BH253" s="156">
        <f>IF($N$253="sníž. přenesená",$J$253,0)</f>
        <v>0</v>
      </c>
      <c r="BI253" s="156">
        <f>IF($N$253="nulová",$J$253,0)</f>
        <v>0</v>
      </c>
      <c r="BJ253" s="89" t="s">
        <v>77</v>
      </c>
      <c r="BK253" s="156">
        <f>ROUND($I$253*$H$253,2)</f>
        <v>0</v>
      </c>
      <c r="BL253" s="89" t="s">
        <v>126</v>
      </c>
      <c r="BM253" s="89" t="s">
        <v>331</v>
      </c>
    </row>
    <row r="254" spans="2:47" s="6" customFormat="1" ht="27" customHeight="1">
      <c r="B254" s="23"/>
      <c r="C254" s="24"/>
      <c r="D254" s="157" t="s">
        <v>128</v>
      </c>
      <c r="E254" s="24"/>
      <c r="F254" s="158" t="s">
        <v>332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128</v>
      </c>
      <c r="AU254" s="6" t="s">
        <v>80</v>
      </c>
    </row>
    <row r="255" spans="2:51" s="6" customFormat="1" ht="15.75" customHeight="1">
      <c r="B255" s="159"/>
      <c r="C255" s="160"/>
      <c r="D255" s="161" t="s">
        <v>130</v>
      </c>
      <c r="E255" s="160"/>
      <c r="F255" s="162" t="s">
        <v>333</v>
      </c>
      <c r="G255" s="160"/>
      <c r="H255" s="163">
        <v>1</v>
      </c>
      <c r="J255" s="160"/>
      <c r="K255" s="160"/>
      <c r="L255" s="164"/>
      <c r="M255" s="165"/>
      <c r="N255" s="160"/>
      <c r="O255" s="160"/>
      <c r="P255" s="160"/>
      <c r="Q255" s="160"/>
      <c r="R255" s="160"/>
      <c r="S255" s="160"/>
      <c r="T255" s="166"/>
      <c r="AT255" s="167" t="s">
        <v>130</v>
      </c>
      <c r="AU255" s="167" t="s">
        <v>80</v>
      </c>
      <c r="AV255" s="167" t="s">
        <v>80</v>
      </c>
      <c r="AW255" s="167" t="s">
        <v>94</v>
      </c>
      <c r="AX255" s="167" t="s">
        <v>16</v>
      </c>
      <c r="AY255" s="167" t="s">
        <v>119</v>
      </c>
    </row>
    <row r="256" spans="2:51" s="6" customFormat="1" ht="15.75" customHeight="1">
      <c r="B256" s="159"/>
      <c r="C256" s="160"/>
      <c r="D256" s="161" t="s">
        <v>130</v>
      </c>
      <c r="E256" s="160"/>
      <c r="F256" s="162" t="s">
        <v>334</v>
      </c>
      <c r="G256" s="160"/>
      <c r="H256" s="163">
        <v>8</v>
      </c>
      <c r="J256" s="160"/>
      <c r="K256" s="160"/>
      <c r="L256" s="164"/>
      <c r="M256" s="165"/>
      <c r="N256" s="160"/>
      <c r="O256" s="160"/>
      <c r="P256" s="160"/>
      <c r="Q256" s="160"/>
      <c r="R256" s="160"/>
      <c r="S256" s="160"/>
      <c r="T256" s="166"/>
      <c r="AT256" s="167" t="s">
        <v>130</v>
      </c>
      <c r="AU256" s="167" t="s">
        <v>80</v>
      </c>
      <c r="AV256" s="167" t="s">
        <v>80</v>
      </c>
      <c r="AW256" s="167" t="s">
        <v>94</v>
      </c>
      <c r="AX256" s="167" t="s">
        <v>16</v>
      </c>
      <c r="AY256" s="167" t="s">
        <v>119</v>
      </c>
    </row>
    <row r="257" spans="2:51" s="6" customFormat="1" ht="15.75" customHeight="1">
      <c r="B257" s="168"/>
      <c r="C257" s="169"/>
      <c r="D257" s="161" t="s">
        <v>130</v>
      </c>
      <c r="E257" s="169"/>
      <c r="F257" s="170" t="s">
        <v>132</v>
      </c>
      <c r="G257" s="169"/>
      <c r="H257" s="171">
        <v>9</v>
      </c>
      <c r="J257" s="169"/>
      <c r="K257" s="169"/>
      <c r="L257" s="172"/>
      <c r="M257" s="173"/>
      <c r="N257" s="169"/>
      <c r="O257" s="169"/>
      <c r="P257" s="169"/>
      <c r="Q257" s="169"/>
      <c r="R257" s="169"/>
      <c r="S257" s="169"/>
      <c r="T257" s="174"/>
      <c r="AT257" s="175" t="s">
        <v>130</v>
      </c>
      <c r="AU257" s="175" t="s">
        <v>80</v>
      </c>
      <c r="AV257" s="175" t="s">
        <v>126</v>
      </c>
      <c r="AW257" s="175" t="s">
        <v>94</v>
      </c>
      <c r="AX257" s="175" t="s">
        <v>77</v>
      </c>
      <c r="AY257" s="175" t="s">
        <v>119</v>
      </c>
    </row>
    <row r="258" spans="2:65" s="6" customFormat="1" ht="15.75" customHeight="1">
      <c r="B258" s="23"/>
      <c r="C258" s="184" t="s">
        <v>335</v>
      </c>
      <c r="D258" s="184" t="s">
        <v>206</v>
      </c>
      <c r="E258" s="185" t="s">
        <v>336</v>
      </c>
      <c r="F258" s="186" t="s">
        <v>337</v>
      </c>
      <c r="G258" s="187" t="s">
        <v>230</v>
      </c>
      <c r="H258" s="188">
        <v>8.2</v>
      </c>
      <c r="I258" s="189"/>
      <c r="J258" s="190">
        <f>ROUND($I$258*$H$258,2)</f>
        <v>0</v>
      </c>
      <c r="K258" s="186" t="s">
        <v>125</v>
      </c>
      <c r="L258" s="191"/>
      <c r="M258" s="192"/>
      <c r="N258" s="193" t="s">
        <v>42</v>
      </c>
      <c r="O258" s="24"/>
      <c r="P258" s="154">
        <f>$O$258*$H$258</f>
        <v>0</v>
      </c>
      <c r="Q258" s="154">
        <v>0.00108</v>
      </c>
      <c r="R258" s="154">
        <f>$Q$258*$H$258</f>
        <v>0.008856</v>
      </c>
      <c r="S258" s="154">
        <v>0</v>
      </c>
      <c r="T258" s="155">
        <f>$S$258*$H$258</f>
        <v>0</v>
      </c>
      <c r="AR258" s="89" t="s">
        <v>171</v>
      </c>
      <c r="AT258" s="89" t="s">
        <v>206</v>
      </c>
      <c r="AU258" s="89" t="s">
        <v>80</v>
      </c>
      <c r="AY258" s="6" t="s">
        <v>119</v>
      </c>
      <c r="BE258" s="156">
        <f>IF($N$258="základní",$J$258,0)</f>
        <v>0</v>
      </c>
      <c r="BF258" s="156">
        <f>IF($N$258="snížená",$J$258,0)</f>
        <v>0</v>
      </c>
      <c r="BG258" s="156">
        <f>IF($N$258="zákl. přenesená",$J$258,0)</f>
        <v>0</v>
      </c>
      <c r="BH258" s="156">
        <f>IF($N$258="sníž. přenesená",$J$258,0)</f>
        <v>0</v>
      </c>
      <c r="BI258" s="156">
        <f>IF($N$258="nulová",$J$258,0)</f>
        <v>0</v>
      </c>
      <c r="BJ258" s="89" t="s">
        <v>77</v>
      </c>
      <c r="BK258" s="156">
        <f>ROUND($I$258*$H$258,2)</f>
        <v>0</v>
      </c>
      <c r="BL258" s="89" t="s">
        <v>126</v>
      </c>
      <c r="BM258" s="89" t="s">
        <v>338</v>
      </c>
    </row>
    <row r="259" spans="2:47" s="6" customFormat="1" ht="16.5" customHeight="1">
      <c r="B259" s="23"/>
      <c r="C259" s="24"/>
      <c r="D259" s="157" t="s">
        <v>128</v>
      </c>
      <c r="E259" s="24"/>
      <c r="F259" s="158" t="s">
        <v>339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128</v>
      </c>
      <c r="AU259" s="6" t="s">
        <v>80</v>
      </c>
    </row>
    <row r="260" spans="2:51" s="6" customFormat="1" ht="15.75" customHeight="1">
      <c r="B260" s="159"/>
      <c r="C260" s="160"/>
      <c r="D260" s="161" t="s">
        <v>130</v>
      </c>
      <c r="E260" s="160"/>
      <c r="F260" s="162" t="s">
        <v>340</v>
      </c>
      <c r="G260" s="160"/>
      <c r="H260" s="163">
        <v>8.24</v>
      </c>
      <c r="J260" s="160"/>
      <c r="K260" s="160"/>
      <c r="L260" s="164"/>
      <c r="M260" s="165"/>
      <c r="N260" s="160"/>
      <c r="O260" s="160"/>
      <c r="P260" s="160"/>
      <c r="Q260" s="160"/>
      <c r="R260" s="160"/>
      <c r="S260" s="160"/>
      <c r="T260" s="166"/>
      <c r="AT260" s="167" t="s">
        <v>130</v>
      </c>
      <c r="AU260" s="167" t="s">
        <v>80</v>
      </c>
      <c r="AV260" s="167" t="s">
        <v>80</v>
      </c>
      <c r="AW260" s="167" t="s">
        <v>94</v>
      </c>
      <c r="AX260" s="167" t="s">
        <v>16</v>
      </c>
      <c r="AY260" s="167" t="s">
        <v>119</v>
      </c>
    </row>
    <row r="261" spans="2:51" s="6" customFormat="1" ht="15.75" customHeight="1">
      <c r="B261" s="168"/>
      <c r="C261" s="169"/>
      <c r="D261" s="161" t="s">
        <v>130</v>
      </c>
      <c r="E261" s="169"/>
      <c r="F261" s="170" t="s">
        <v>132</v>
      </c>
      <c r="G261" s="169"/>
      <c r="H261" s="171">
        <v>8.24</v>
      </c>
      <c r="J261" s="169"/>
      <c r="K261" s="169"/>
      <c r="L261" s="172"/>
      <c r="M261" s="173"/>
      <c r="N261" s="169"/>
      <c r="O261" s="169"/>
      <c r="P261" s="169"/>
      <c r="Q261" s="169"/>
      <c r="R261" s="169"/>
      <c r="S261" s="169"/>
      <c r="T261" s="174"/>
      <c r="AT261" s="175" t="s">
        <v>130</v>
      </c>
      <c r="AU261" s="175" t="s">
        <v>80</v>
      </c>
      <c r="AV261" s="175" t="s">
        <v>126</v>
      </c>
      <c r="AW261" s="175" t="s">
        <v>94</v>
      </c>
      <c r="AX261" s="175" t="s">
        <v>16</v>
      </c>
      <c r="AY261" s="175" t="s">
        <v>119</v>
      </c>
    </row>
    <row r="262" spans="2:51" s="6" customFormat="1" ht="15.75" customHeight="1">
      <c r="B262" s="159"/>
      <c r="C262" s="160"/>
      <c r="D262" s="161" t="s">
        <v>130</v>
      </c>
      <c r="E262" s="160"/>
      <c r="F262" s="162" t="s">
        <v>341</v>
      </c>
      <c r="G262" s="160"/>
      <c r="H262" s="163">
        <v>8.2</v>
      </c>
      <c r="J262" s="160"/>
      <c r="K262" s="160"/>
      <c r="L262" s="164"/>
      <c r="M262" s="165"/>
      <c r="N262" s="160"/>
      <c r="O262" s="160"/>
      <c r="P262" s="160"/>
      <c r="Q262" s="160"/>
      <c r="R262" s="160"/>
      <c r="S262" s="160"/>
      <c r="T262" s="166"/>
      <c r="AT262" s="167" t="s">
        <v>130</v>
      </c>
      <c r="AU262" s="167" t="s">
        <v>80</v>
      </c>
      <c r="AV262" s="167" t="s">
        <v>80</v>
      </c>
      <c r="AW262" s="167" t="s">
        <v>94</v>
      </c>
      <c r="AX262" s="167" t="s">
        <v>77</v>
      </c>
      <c r="AY262" s="167" t="s">
        <v>119</v>
      </c>
    </row>
    <row r="263" spans="2:65" s="6" customFormat="1" ht="15.75" customHeight="1">
      <c r="B263" s="23"/>
      <c r="C263" s="184" t="s">
        <v>342</v>
      </c>
      <c r="D263" s="184" t="s">
        <v>206</v>
      </c>
      <c r="E263" s="185" t="s">
        <v>343</v>
      </c>
      <c r="F263" s="186" t="s">
        <v>344</v>
      </c>
      <c r="G263" s="187" t="s">
        <v>230</v>
      </c>
      <c r="H263" s="188">
        <v>1.03</v>
      </c>
      <c r="I263" s="189"/>
      <c r="J263" s="190">
        <f>ROUND($I$263*$H$263,2)</f>
        <v>0</v>
      </c>
      <c r="K263" s="186" t="s">
        <v>125</v>
      </c>
      <c r="L263" s="191"/>
      <c r="M263" s="192"/>
      <c r="N263" s="193" t="s">
        <v>42</v>
      </c>
      <c r="O263" s="24"/>
      <c r="P263" s="154">
        <f>$O$263*$H$263</f>
        <v>0</v>
      </c>
      <c r="Q263" s="154">
        <v>0.00065</v>
      </c>
      <c r="R263" s="154">
        <f>$Q$263*$H$263</f>
        <v>0.0006695</v>
      </c>
      <c r="S263" s="154">
        <v>0</v>
      </c>
      <c r="T263" s="155">
        <f>$S$263*$H$263</f>
        <v>0</v>
      </c>
      <c r="AR263" s="89" t="s">
        <v>171</v>
      </c>
      <c r="AT263" s="89" t="s">
        <v>206</v>
      </c>
      <c r="AU263" s="89" t="s">
        <v>80</v>
      </c>
      <c r="AY263" s="6" t="s">
        <v>119</v>
      </c>
      <c r="BE263" s="156">
        <f>IF($N$263="základní",$J$263,0)</f>
        <v>0</v>
      </c>
      <c r="BF263" s="156">
        <f>IF($N$263="snížená",$J$263,0)</f>
        <v>0</v>
      </c>
      <c r="BG263" s="156">
        <f>IF($N$263="zákl. přenesená",$J$263,0)</f>
        <v>0</v>
      </c>
      <c r="BH263" s="156">
        <f>IF($N$263="sníž. přenesená",$J$263,0)</f>
        <v>0</v>
      </c>
      <c r="BI263" s="156">
        <f>IF($N$263="nulová",$J$263,0)</f>
        <v>0</v>
      </c>
      <c r="BJ263" s="89" t="s">
        <v>77</v>
      </c>
      <c r="BK263" s="156">
        <f>ROUND($I$263*$H$263,2)</f>
        <v>0</v>
      </c>
      <c r="BL263" s="89" t="s">
        <v>126</v>
      </c>
      <c r="BM263" s="89" t="s">
        <v>345</v>
      </c>
    </row>
    <row r="264" spans="2:47" s="6" customFormat="1" ht="16.5" customHeight="1">
      <c r="B264" s="23"/>
      <c r="C264" s="24"/>
      <c r="D264" s="157" t="s">
        <v>128</v>
      </c>
      <c r="E264" s="24"/>
      <c r="F264" s="158" t="s">
        <v>346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128</v>
      </c>
      <c r="AU264" s="6" t="s">
        <v>80</v>
      </c>
    </row>
    <row r="265" spans="2:51" s="6" customFormat="1" ht="15.75" customHeight="1">
      <c r="B265" s="159"/>
      <c r="C265" s="160"/>
      <c r="D265" s="161" t="s">
        <v>130</v>
      </c>
      <c r="E265" s="160"/>
      <c r="F265" s="162" t="s">
        <v>347</v>
      </c>
      <c r="G265" s="160"/>
      <c r="H265" s="163">
        <v>1.03</v>
      </c>
      <c r="J265" s="160"/>
      <c r="K265" s="160"/>
      <c r="L265" s="164"/>
      <c r="M265" s="165"/>
      <c r="N265" s="160"/>
      <c r="O265" s="160"/>
      <c r="P265" s="160"/>
      <c r="Q265" s="160"/>
      <c r="R265" s="160"/>
      <c r="S265" s="160"/>
      <c r="T265" s="166"/>
      <c r="AT265" s="167" t="s">
        <v>130</v>
      </c>
      <c r="AU265" s="167" t="s">
        <v>80</v>
      </c>
      <c r="AV265" s="167" t="s">
        <v>80</v>
      </c>
      <c r="AW265" s="167" t="s">
        <v>94</v>
      </c>
      <c r="AX265" s="167" t="s">
        <v>16</v>
      </c>
      <c r="AY265" s="167" t="s">
        <v>119</v>
      </c>
    </row>
    <row r="266" spans="2:51" s="6" customFormat="1" ht="15.75" customHeight="1">
      <c r="B266" s="168"/>
      <c r="C266" s="169"/>
      <c r="D266" s="161" t="s">
        <v>130</v>
      </c>
      <c r="E266" s="169"/>
      <c r="F266" s="170" t="s">
        <v>132</v>
      </c>
      <c r="G266" s="169"/>
      <c r="H266" s="171">
        <v>1.03</v>
      </c>
      <c r="J266" s="169"/>
      <c r="K266" s="169"/>
      <c r="L266" s="172"/>
      <c r="M266" s="173"/>
      <c r="N266" s="169"/>
      <c r="O266" s="169"/>
      <c r="P266" s="169"/>
      <c r="Q266" s="169"/>
      <c r="R266" s="169"/>
      <c r="S266" s="169"/>
      <c r="T266" s="174"/>
      <c r="AT266" s="175" t="s">
        <v>130</v>
      </c>
      <c r="AU266" s="175" t="s">
        <v>80</v>
      </c>
      <c r="AV266" s="175" t="s">
        <v>126</v>
      </c>
      <c r="AW266" s="175" t="s">
        <v>94</v>
      </c>
      <c r="AX266" s="175" t="s">
        <v>77</v>
      </c>
      <c r="AY266" s="175" t="s">
        <v>119</v>
      </c>
    </row>
    <row r="267" spans="2:65" s="6" customFormat="1" ht="27" customHeight="1">
      <c r="B267" s="23"/>
      <c r="C267" s="145" t="s">
        <v>348</v>
      </c>
      <c r="D267" s="145" t="s">
        <v>121</v>
      </c>
      <c r="E267" s="146" t="s">
        <v>349</v>
      </c>
      <c r="F267" s="147" t="s">
        <v>350</v>
      </c>
      <c r="G267" s="148" t="s">
        <v>230</v>
      </c>
      <c r="H267" s="149">
        <v>7</v>
      </c>
      <c r="I267" s="150"/>
      <c r="J267" s="151">
        <f>ROUND($I$267*$H$267,2)</f>
        <v>0</v>
      </c>
      <c r="K267" s="147"/>
      <c r="L267" s="43"/>
      <c r="M267" s="152"/>
      <c r="N267" s="153" t="s">
        <v>42</v>
      </c>
      <c r="O267" s="24"/>
      <c r="P267" s="154">
        <f>$O$267*$H$267</f>
        <v>0</v>
      </c>
      <c r="Q267" s="154">
        <v>0.0006</v>
      </c>
      <c r="R267" s="154">
        <f>$Q$267*$H$267</f>
        <v>0.0042</v>
      </c>
      <c r="S267" s="154">
        <v>0</v>
      </c>
      <c r="T267" s="155">
        <f>$S$267*$H$267</f>
        <v>0</v>
      </c>
      <c r="AR267" s="89" t="s">
        <v>126</v>
      </c>
      <c r="AT267" s="89" t="s">
        <v>121</v>
      </c>
      <c r="AU267" s="89" t="s">
        <v>80</v>
      </c>
      <c r="AY267" s="6" t="s">
        <v>119</v>
      </c>
      <c r="BE267" s="156">
        <f>IF($N$267="základní",$J$267,0)</f>
        <v>0</v>
      </c>
      <c r="BF267" s="156">
        <f>IF($N$267="snížená",$J$267,0)</f>
        <v>0</v>
      </c>
      <c r="BG267" s="156">
        <f>IF($N$267="zákl. přenesená",$J$267,0)</f>
        <v>0</v>
      </c>
      <c r="BH267" s="156">
        <f>IF($N$267="sníž. přenesená",$J$267,0)</f>
        <v>0</v>
      </c>
      <c r="BI267" s="156">
        <f>IF($N$267="nulová",$J$267,0)</f>
        <v>0</v>
      </c>
      <c r="BJ267" s="89" t="s">
        <v>77</v>
      </c>
      <c r="BK267" s="156">
        <f>ROUND($I$267*$H$267,2)</f>
        <v>0</v>
      </c>
      <c r="BL267" s="89" t="s">
        <v>126</v>
      </c>
      <c r="BM267" s="89" t="s">
        <v>351</v>
      </c>
    </row>
    <row r="268" spans="2:47" s="6" customFormat="1" ht="16.5" customHeight="1">
      <c r="B268" s="23"/>
      <c r="C268" s="24"/>
      <c r="D268" s="157" t="s">
        <v>128</v>
      </c>
      <c r="E268" s="24"/>
      <c r="F268" s="158" t="s">
        <v>350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128</v>
      </c>
      <c r="AU268" s="6" t="s">
        <v>80</v>
      </c>
    </row>
    <row r="269" spans="2:51" s="6" customFormat="1" ht="15.75" customHeight="1">
      <c r="B269" s="159"/>
      <c r="C269" s="160"/>
      <c r="D269" s="161" t="s">
        <v>130</v>
      </c>
      <c r="E269" s="160"/>
      <c r="F269" s="162" t="s">
        <v>164</v>
      </c>
      <c r="G269" s="160"/>
      <c r="H269" s="163">
        <v>7</v>
      </c>
      <c r="J269" s="160"/>
      <c r="K269" s="160"/>
      <c r="L269" s="164"/>
      <c r="M269" s="165"/>
      <c r="N269" s="160"/>
      <c r="O269" s="160"/>
      <c r="P269" s="160"/>
      <c r="Q269" s="160"/>
      <c r="R269" s="160"/>
      <c r="S269" s="160"/>
      <c r="T269" s="166"/>
      <c r="AT269" s="167" t="s">
        <v>130</v>
      </c>
      <c r="AU269" s="167" t="s">
        <v>80</v>
      </c>
      <c r="AV269" s="167" t="s">
        <v>80</v>
      </c>
      <c r="AW269" s="167" t="s">
        <v>94</v>
      </c>
      <c r="AX269" s="167" t="s">
        <v>77</v>
      </c>
      <c r="AY269" s="167" t="s">
        <v>119</v>
      </c>
    </row>
    <row r="270" spans="2:65" s="6" customFormat="1" ht="15.75" customHeight="1">
      <c r="B270" s="23"/>
      <c r="C270" s="145" t="s">
        <v>352</v>
      </c>
      <c r="D270" s="145" t="s">
        <v>121</v>
      </c>
      <c r="E270" s="146" t="s">
        <v>353</v>
      </c>
      <c r="F270" s="147" t="s">
        <v>354</v>
      </c>
      <c r="G270" s="148" t="s">
        <v>324</v>
      </c>
      <c r="H270" s="149">
        <v>39</v>
      </c>
      <c r="I270" s="150"/>
      <c r="J270" s="151">
        <f>ROUND($I$270*$H$270,2)</f>
        <v>0</v>
      </c>
      <c r="K270" s="147"/>
      <c r="L270" s="43"/>
      <c r="M270" s="152"/>
      <c r="N270" s="153" t="s">
        <v>42</v>
      </c>
      <c r="O270" s="24"/>
      <c r="P270" s="154">
        <f>$O$270*$H$270</f>
        <v>0</v>
      </c>
      <c r="Q270" s="154">
        <v>0</v>
      </c>
      <c r="R270" s="154">
        <f>$Q$270*$H$270</f>
        <v>0</v>
      </c>
      <c r="S270" s="154">
        <v>0</v>
      </c>
      <c r="T270" s="155">
        <f>$S$270*$H$270</f>
        <v>0</v>
      </c>
      <c r="AR270" s="89" t="s">
        <v>126</v>
      </c>
      <c r="AT270" s="89" t="s">
        <v>121</v>
      </c>
      <c r="AU270" s="89" t="s">
        <v>80</v>
      </c>
      <c r="AY270" s="6" t="s">
        <v>119</v>
      </c>
      <c r="BE270" s="156">
        <f>IF($N$270="základní",$J$270,0)</f>
        <v>0</v>
      </c>
      <c r="BF270" s="156">
        <f>IF($N$270="snížená",$J$270,0)</f>
        <v>0</v>
      </c>
      <c r="BG270" s="156">
        <f>IF($N$270="zákl. přenesená",$J$270,0)</f>
        <v>0</v>
      </c>
      <c r="BH270" s="156">
        <f>IF($N$270="sníž. přenesená",$J$270,0)</f>
        <v>0</v>
      </c>
      <c r="BI270" s="156">
        <f>IF($N$270="nulová",$J$270,0)</f>
        <v>0</v>
      </c>
      <c r="BJ270" s="89" t="s">
        <v>77</v>
      </c>
      <c r="BK270" s="156">
        <f>ROUND($I$270*$H$270,2)</f>
        <v>0</v>
      </c>
      <c r="BL270" s="89" t="s">
        <v>126</v>
      </c>
      <c r="BM270" s="89" t="s">
        <v>355</v>
      </c>
    </row>
    <row r="271" spans="2:47" s="6" customFormat="1" ht="16.5" customHeight="1">
      <c r="B271" s="23"/>
      <c r="C271" s="24"/>
      <c r="D271" s="157" t="s">
        <v>128</v>
      </c>
      <c r="E271" s="24"/>
      <c r="F271" s="158" t="s">
        <v>354</v>
      </c>
      <c r="G271" s="24"/>
      <c r="H271" s="24"/>
      <c r="J271" s="24"/>
      <c r="K271" s="24"/>
      <c r="L271" s="43"/>
      <c r="M271" s="56"/>
      <c r="N271" s="24"/>
      <c r="O271" s="24"/>
      <c r="P271" s="24"/>
      <c r="Q271" s="24"/>
      <c r="R271" s="24"/>
      <c r="S271" s="24"/>
      <c r="T271" s="57"/>
      <c r="AT271" s="6" t="s">
        <v>128</v>
      </c>
      <c r="AU271" s="6" t="s">
        <v>80</v>
      </c>
    </row>
    <row r="272" spans="2:51" s="6" customFormat="1" ht="15.75" customHeight="1">
      <c r="B272" s="159"/>
      <c r="C272" s="160"/>
      <c r="D272" s="161" t="s">
        <v>130</v>
      </c>
      <c r="E272" s="160"/>
      <c r="F272" s="162" t="s">
        <v>327</v>
      </c>
      <c r="G272" s="160"/>
      <c r="H272" s="163">
        <v>39</v>
      </c>
      <c r="J272" s="160"/>
      <c r="K272" s="160"/>
      <c r="L272" s="164"/>
      <c r="M272" s="165"/>
      <c r="N272" s="160"/>
      <c r="O272" s="160"/>
      <c r="P272" s="160"/>
      <c r="Q272" s="160"/>
      <c r="R272" s="160"/>
      <c r="S272" s="160"/>
      <c r="T272" s="166"/>
      <c r="AT272" s="167" t="s">
        <v>130</v>
      </c>
      <c r="AU272" s="167" t="s">
        <v>80</v>
      </c>
      <c r="AV272" s="167" t="s">
        <v>80</v>
      </c>
      <c r="AW272" s="167" t="s">
        <v>94</v>
      </c>
      <c r="AX272" s="167" t="s">
        <v>16</v>
      </c>
      <c r="AY272" s="167" t="s">
        <v>119</v>
      </c>
    </row>
    <row r="273" spans="2:51" s="6" customFormat="1" ht="15.75" customHeight="1">
      <c r="B273" s="168"/>
      <c r="C273" s="169"/>
      <c r="D273" s="161" t="s">
        <v>130</v>
      </c>
      <c r="E273" s="169"/>
      <c r="F273" s="170" t="s">
        <v>132</v>
      </c>
      <c r="G273" s="169"/>
      <c r="H273" s="171">
        <v>39</v>
      </c>
      <c r="J273" s="169"/>
      <c r="K273" s="169"/>
      <c r="L273" s="172"/>
      <c r="M273" s="173"/>
      <c r="N273" s="169"/>
      <c r="O273" s="169"/>
      <c r="P273" s="169"/>
      <c r="Q273" s="169"/>
      <c r="R273" s="169"/>
      <c r="S273" s="169"/>
      <c r="T273" s="174"/>
      <c r="AT273" s="175" t="s">
        <v>130</v>
      </c>
      <c r="AU273" s="175" t="s">
        <v>80</v>
      </c>
      <c r="AV273" s="175" t="s">
        <v>126</v>
      </c>
      <c r="AW273" s="175" t="s">
        <v>94</v>
      </c>
      <c r="AX273" s="175" t="s">
        <v>77</v>
      </c>
      <c r="AY273" s="175" t="s">
        <v>119</v>
      </c>
    </row>
    <row r="274" spans="2:65" s="6" customFormat="1" ht="15.75" customHeight="1">
      <c r="B274" s="23"/>
      <c r="C274" s="145" t="s">
        <v>356</v>
      </c>
      <c r="D274" s="145" t="s">
        <v>121</v>
      </c>
      <c r="E274" s="146" t="s">
        <v>357</v>
      </c>
      <c r="F274" s="147" t="s">
        <v>358</v>
      </c>
      <c r="G274" s="148" t="s">
        <v>230</v>
      </c>
      <c r="H274" s="149">
        <v>8</v>
      </c>
      <c r="I274" s="150"/>
      <c r="J274" s="151">
        <f>ROUND($I$274*$H$274,2)</f>
        <v>0</v>
      </c>
      <c r="K274" s="147" t="s">
        <v>125</v>
      </c>
      <c r="L274" s="43"/>
      <c r="M274" s="152"/>
      <c r="N274" s="153" t="s">
        <v>42</v>
      </c>
      <c r="O274" s="24"/>
      <c r="P274" s="154">
        <f>$O$274*$H$274</f>
        <v>0</v>
      </c>
      <c r="Q274" s="154">
        <v>0.3409</v>
      </c>
      <c r="R274" s="154">
        <f>$Q$274*$H$274</f>
        <v>2.7272</v>
      </c>
      <c r="S274" s="154">
        <v>0</v>
      </c>
      <c r="T274" s="155">
        <f>$S$274*$H$274</f>
        <v>0</v>
      </c>
      <c r="AR274" s="89" t="s">
        <v>126</v>
      </c>
      <c r="AT274" s="89" t="s">
        <v>121</v>
      </c>
      <c r="AU274" s="89" t="s">
        <v>80</v>
      </c>
      <c r="AY274" s="6" t="s">
        <v>119</v>
      </c>
      <c r="BE274" s="156">
        <f>IF($N$274="základní",$J$274,0)</f>
        <v>0</v>
      </c>
      <c r="BF274" s="156">
        <f>IF($N$274="snížená",$J$274,0)</f>
        <v>0</v>
      </c>
      <c r="BG274" s="156">
        <f>IF($N$274="zákl. přenesená",$J$274,0)</f>
        <v>0</v>
      </c>
      <c r="BH274" s="156">
        <f>IF($N$274="sníž. přenesená",$J$274,0)</f>
        <v>0</v>
      </c>
      <c r="BI274" s="156">
        <f>IF($N$274="nulová",$J$274,0)</f>
        <v>0</v>
      </c>
      <c r="BJ274" s="89" t="s">
        <v>77</v>
      </c>
      <c r="BK274" s="156">
        <f>ROUND($I$274*$H$274,2)</f>
        <v>0</v>
      </c>
      <c r="BL274" s="89" t="s">
        <v>126</v>
      </c>
      <c r="BM274" s="89" t="s">
        <v>359</v>
      </c>
    </row>
    <row r="275" spans="2:47" s="6" customFormat="1" ht="16.5" customHeight="1">
      <c r="B275" s="23"/>
      <c r="C275" s="24"/>
      <c r="D275" s="157" t="s">
        <v>128</v>
      </c>
      <c r="E275" s="24"/>
      <c r="F275" s="158" t="s">
        <v>358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128</v>
      </c>
      <c r="AU275" s="6" t="s">
        <v>80</v>
      </c>
    </row>
    <row r="276" spans="2:51" s="6" customFormat="1" ht="15.75" customHeight="1">
      <c r="B276" s="159"/>
      <c r="C276" s="160"/>
      <c r="D276" s="161" t="s">
        <v>130</v>
      </c>
      <c r="E276" s="160"/>
      <c r="F276" s="162" t="s">
        <v>171</v>
      </c>
      <c r="G276" s="160"/>
      <c r="H276" s="163">
        <v>8</v>
      </c>
      <c r="J276" s="160"/>
      <c r="K276" s="160"/>
      <c r="L276" s="164"/>
      <c r="M276" s="165"/>
      <c r="N276" s="160"/>
      <c r="O276" s="160"/>
      <c r="P276" s="160"/>
      <c r="Q276" s="160"/>
      <c r="R276" s="160"/>
      <c r="S276" s="160"/>
      <c r="T276" s="166"/>
      <c r="AT276" s="167" t="s">
        <v>130</v>
      </c>
      <c r="AU276" s="167" t="s">
        <v>80</v>
      </c>
      <c r="AV276" s="167" t="s">
        <v>80</v>
      </c>
      <c r="AW276" s="167" t="s">
        <v>94</v>
      </c>
      <c r="AX276" s="167" t="s">
        <v>77</v>
      </c>
      <c r="AY276" s="167" t="s">
        <v>119</v>
      </c>
    </row>
    <row r="277" spans="2:65" s="6" customFormat="1" ht="15.75" customHeight="1">
      <c r="B277" s="23"/>
      <c r="C277" s="184" t="s">
        <v>360</v>
      </c>
      <c r="D277" s="184" t="s">
        <v>206</v>
      </c>
      <c r="E277" s="185" t="s">
        <v>361</v>
      </c>
      <c r="F277" s="186" t="s">
        <v>362</v>
      </c>
      <c r="G277" s="187" t="s">
        <v>230</v>
      </c>
      <c r="H277" s="188">
        <v>5.05</v>
      </c>
      <c r="I277" s="189"/>
      <c r="J277" s="190">
        <f>ROUND($I$277*$H$277,2)</f>
        <v>0</v>
      </c>
      <c r="K277" s="186" t="s">
        <v>125</v>
      </c>
      <c r="L277" s="191"/>
      <c r="M277" s="192"/>
      <c r="N277" s="193" t="s">
        <v>42</v>
      </c>
      <c r="O277" s="24"/>
      <c r="P277" s="154">
        <f>$O$277*$H$277</f>
        <v>0</v>
      </c>
      <c r="Q277" s="154">
        <v>0.097</v>
      </c>
      <c r="R277" s="154">
        <f>$Q$277*$H$277</f>
        <v>0.48985</v>
      </c>
      <c r="S277" s="154">
        <v>0</v>
      </c>
      <c r="T277" s="155">
        <f>$S$277*$H$277</f>
        <v>0</v>
      </c>
      <c r="AR277" s="89" t="s">
        <v>171</v>
      </c>
      <c r="AT277" s="89" t="s">
        <v>206</v>
      </c>
      <c r="AU277" s="89" t="s">
        <v>80</v>
      </c>
      <c r="AY277" s="6" t="s">
        <v>119</v>
      </c>
      <c r="BE277" s="156">
        <f>IF($N$277="základní",$J$277,0)</f>
        <v>0</v>
      </c>
      <c r="BF277" s="156">
        <f>IF($N$277="snížená",$J$277,0)</f>
        <v>0</v>
      </c>
      <c r="BG277" s="156">
        <f>IF($N$277="zákl. přenesená",$J$277,0)</f>
        <v>0</v>
      </c>
      <c r="BH277" s="156">
        <f>IF($N$277="sníž. přenesená",$J$277,0)</f>
        <v>0</v>
      </c>
      <c r="BI277" s="156">
        <f>IF($N$277="nulová",$J$277,0)</f>
        <v>0</v>
      </c>
      <c r="BJ277" s="89" t="s">
        <v>77</v>
      </c>
      <c r="BK277" s="156">
        <f>ROUND($I$277*$H$277,2)</f>
        <v>0</v>
      </c>
      <c r="BL277" s="89" t="s">
        <v>126</v>
      </c>
      <c r="BM277" s="89" t="s">
        <v>363</v>
      </c>
    </row>
    <row r="278" spans="2:47" s="6" customFormat="1" ht="16.5" customHeight="1">
      <c r="B278" s="23"/>
      <c r="C278" s="24"/>
      <c r="D278" s="157" t="s">
        <v>128</v>
      </c>
      <c r="E278" s="24"/>
      <c r="F278" s="158" t="s">
        <v>364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128</v>
      </c>
      <c r="AU278" s="6" t="s">
        <v>80</v>
      </c>
    </row>
    <row r="279" spans="2:51" s="6" customFormat="1" ht="15.75" customHeight="1">
      <c r="B279" s="159"/>
      <c r="C279" s="160"/>
      <c r="D279" s="161" t="s">
        <v>130</v>
      </c>
      <c r="E279" s="160"/>
      <c r="F279" s="162" t="s">
        <v>365</v>
      </c>
      <c r="G279" s="160"/>
      <c r="H279" s="163">
        <v>5.05</v>
      </c>
      <c r="J279" s="160"/>
      <c r="K279" s="160"/>
      <c r="L279" s="164"/>
      <c r="M279" s="165"/>
      <c r="N279" s="160"/>
      <c r="O279" s="160"/>
      <c r="P279" s="160"/>
      <c r="Q279" s="160"/>
      <c r="R279" s="160"/>
      <c r="S279" s="160"/>
      <c r="T279" s="166"/>
      <c r="AT279" s="167" t="s">
        <v>130</v>
      </c>
      <c r="AU279" s="167" t="s">
        <v>80</v>
      </c>
      <c r="AV279" s="167" t="s">
        <v>80</v>
      </c>
      <c r="AW279" s="167" t="s">
        <v>94</v>
      </c>
      <c r="AX279" s="167" t="s">
        <v>77</v>
      </c>
      <c r="AY279" s="167" t="s">
        <v>119</v>
      </c>
    </row>
    <row r="280" spans="2:65" s="6" customFormat="1" ht="15.75" customHeight="1">
      <c r="B280" s="23"/>
      <c r="C280" s="184" t="s">
        <v>327</v>
      </c>
      <c r="D280" s="184" t="s">
        <v>206</v>
      </c>
      <c r="E280" s="185" t="s">
        <v>366</v>
      </c>
      <c r="F280" s="186" t="s">
        <v>367</v>
      </c>
      <c r="G280" s="187" t="s">
        <v>230</v>
      </c>
      <c r="H280" s="188">
        <v>7.07</v>
      </c>
      <c r="I280" s="189"/>
      <c r="J280" s="190">
        <f>ROUND($I$280*$H$280,2)</f>
        <v>0</v>
      </c>
      <c r="K280" s="186" t="s">
        <v>125</v>
      </c>
      <c r="L280" s="191"/>
      <c r="M280" s="192"/>
      <c r="N280" s="193" t="s">
        <v>42</v>
      </c>
      <c r="O280" s="24"/>
      <c r="P280" s="154">
        <f>$O$280*$H$280</f>
        <v>0</v>
      </c>
      <c r="Q280" s="154">
        <v>0.058</v>
      </c>
      <c r="R280" s="154">
        <f>$Q$280*$H$280</f>
        <v>0.41006000000000004</v>
      </c>
      <c r="S280" s="154">
        <v>0</v>
      </c>
      <c r="T280" s="155">
        <f>$S$280*$H$280</f>
        <v>0</v>
      </c>
      <c r="AR280" s="89" t="s">
        <v>171</v>
      </c>
      <c r="AT280" s="89" t="s">
        <v>206</v>
      </c>
      <c r="AU280" s="89" t="s">
        <v>80</v>
      </c>
      <c r="AY280" s="6" t="s">
        <v>119</v>
      </c>
      <c r="BE280" s="156">
        <f>IF($N$280="základní",$J$280,0)</f>
        <v>0</v>
      </c>
      <c r="BF280" s="156">
        <f>IF($N$280="snížená",$J$280,0)</f>
        <v>0</v>
      </c>
      <c r="BG280" s="156">
        <f>IF($N$280="zákl. přenesená",$J$280,0)</f>
        <v>0</v>
      </c>
      <c r="BH280" s="156">
        <f>IF($N$280="sníž. přenesená",$J$280,0)</f>
        <v>0</v>
      </c>
      <c r="BI280" s="156">
        <f>IF($N$280="nulová",$J$280,0)</f>
        <v>0</v>
      </c>
      <c r="BJ280" s="89" t="s">
        <v>77</v>
      </c>
      <c r="BK280" s="156">
        <f>ROUND($I$280*$H$280,2)</f>
        <v>0</v>
      </c>
      <c r="BL280" s="89" t="s">
        <v>126</v>
      </c>
      <c r="BM280" s="89" t="s">
        <v>368</v>
      </c>
    </row>
    <row r="281" spans="2:47" s="6" customFormat="1" ht="16.5" customHeight="1">
      <c r="B281" s="23"/>
      <c r="C281" s="24"/>
      <c r="D281" s="157" t="s">
        <v>128</v>
      </c>
      <c r="E281" s="24"/>
      <c r="F281" s="158" t="s">
        <v>369</v>
      </c>
      <c r="G281" s="24"/>
      <c r="H281" s="24"/>
      <c r="J281" s="24"/>
      <c r="K281" s="24"/>
      <c r="L281" s="43"/>
      <c r="M281" s="56"/>
      <c r="N281" s="24"/>
      <c r="O281" s="24"/>
      <c r="P281" s="24"/>
      <c r="Q281" s="24"/>
      <c r="R281" s="24"/>
      <c r="S281" s="24"/>
      <c r="T281" s="57"/>
      <c r="AT281" s="6" t="s">
        <v>128</v>
      </c>
      <c r="AU281" s="6" t="s">
        <v>80</v>
      </c>
    </row>
    <row r="282" spans="2:51" s="6" customFormat="1" ht="15.75" customHeight="1">
      <c r="B282" s="159"/>
      <c r="C282" s="160"/>
      <c r="D282" s="161" t="s">
        <v>130</v>
      </c>
      <c r="E282" s="160"/>
      <c r="F282" s="162" t="s">
        <v>238</v>
      </c>
      <c r="G282" s="160"/>
      <c r="H282" s="163">
        <v>7.07</v>
      </c>
      <c r="J282" s="160"/>
      <c r="K282" s="160"/>
      <c r="L282" s="164"/>
      <c r="M282" s="165"/>
      <c r="N282" s="160"/>
      <c r="O282" s="160"/>
      <c r="P282" s="160"/>
      <c r="Q282" s="160"/>
      <c r="R282" s="160"/>
      <c r="S282" s="160"/>
      <c r="T282" s="166"/>
      <c r="AT282" s="167" t="s">
        <v>130</v>
      </c>
      <c r="AU282" s="167" t="s">
        <v>80</v>
      </c>
      <c r="AV282" s="167" t="s">
        <v>80</v>
      </c>
      <c r="AW282" s="167" t="s">
        <v>94</v>
      </c>
      <c r="AX282" s="167" t="s">
        <v>77</v>
      </c>
      <c r="AY282" s="167" t="s">
        <v>119</v>
      </c>
    </row>
    <row r="283" spans="2:65" s="6" customFormat="1" ht="15.75" customHeight="1">
      <c r="B283" s="23"/>
      <c r="C283" s="184" t="s">
        <v>370</v>
      </c>
      <c r="D283" s="184" t="s">
        <v>206</v>
      </c>
      <c r="E283" s="185" t="s">
        <v>371</v>
      </c>
      <c r="F283" s="186" t="s">
        <v>372</v>
      </c>
      <c r="G283" s="187" t="s">
        <v>230</v>
      </c>
      <c r="H283" s="188">
        <v>1.01</v>
      </c>
      <c r="I283" s="189"/>
      <c r="J283" s="190">
        <f>ROUND($I$283*$H$283,2)</f>
        <v>0</v>
      </c>
      <c r="K283" s="186" t="s">
        <v>125</v>
      </c>
      <c r="L283" s="191"/>
      <c r="M283" s="192"/>
      <c r="N283" s="193" t="s">
        <v>42</v>
      </c>
      <c r="O283" s="24"/>
      <c r="P283" s="154">
        <f>$O$283*$H$283</f>
        <v>0</v>
      </c>
      <c r="Q283" s="154">
        <v>0.04</v>
      </c>
      <c r="R283" s="154">
        <f>$Q$283*$H$283</f>
        <v>0.0404</v>
      </c>
      <c r="S283" s="154">
        <v>0</v>
      </c>
      <c r="T283" s="155">
        <f>$S$283*$H$283</f>
        <v>0</v>
      </c>
      <c r="AR283" s="89" t="s">
        <v>171</v>
      </c>
      <c r="AT283" s="89" t="s">
        <v>206</v>
      </c>
      <c r="AU283" s="89" t="s">
        <v>80</v>
      </c>
      <c r="AY283" s="6" t="s">
        <v>119</v>
      </c>
      <c r="BE283" s="156">
        <f>IF($N$283="základní",$J$283,0)</f>
        <v>0</v>
      </c>
      <c r="BF283" s="156">
        <f>IF($N$283="snížená",$J$283,0)</f>
        <v>0</v>
      </c>
      <c r="BG283" s="156">
        <f>IF($N$283="zákl. přenesená",$J$283,0)</f>
        <v>0</v>
      </c>
      <c r="BH283" s="156">
        <f>IF($N$283="sníž. přenesená",$J$283,0)</f>
        <v>0</v>
      </c>
      <c r="BI283" s="156">
        <f>IF($N$283="nulová",$J$283,0)</f>
        <v>0</v>
      </c>
      <c r="BJ283" s="89" t="s">
        <v>77</v>
      </c>
      <c r="BK283" s="156">
        <f>ROUND($I$283*$H$283,2)</f>
        <v>0</v>
      </c>
      <c r="BL283" s="89" t="s">
        <v>126</v>
      </c>
      <c r="BM283" s="89" t="s">
        <v>373</v>
      </c>
    </row>
    <row r="284" spans="2:47" s="6" customFormat="1" ht="16.5" customHeight="1">
      <c r="B284" s="23"/>
      <c r="C284" s="24"/>
      <c r="D284" s="157" t="s">
        <v>128</v>
      </c>
      <c r="E284" s="24"/>
      <c r="F284" s="158" t="s">
        <v>374</v>
      </c>
      <c r="G284" s="24"/>
      <c r="H284" s="24"/>
      <c r="J284" s="24"/>
      <c r="K284" s="24"/>
      <c r="L284" s="43"/>
      <c r="M284" s="56"/>
      <c r="N284" s="24"/>
      <c r="O284" s="24"/>
      <c r="P284" s="24"/>
      <c r="Q284" s="24"/>
      <c r="R284" s="24"/>
      <c r="S284" s="24"/>
      <c r="T284" s="57"/>
      <c r="AT284" s="6" t="s">
        <v>128</v>
      </c>
      <c r="AU284" s="6" t="s">
        <v>80</v>
      </c>
    </row>
    <row r="285" spans="2:51" s="6" customFormat="1" ht="15.75" customHeight="1">
      <c r="B285" s="159"/>
      <c r="C285" s="160"/>
      <c r="D285" s="161" t="s">
        <v>130</v>
      </c>
      <c r="E285" s="160"/>
      <c r="F285" s="162" t="s">
        <v>375</v>
      </c>
      <c r="G285" s="160"/>
      <c r="H285" s="163">
        <v>1.01</v>
      </c>
      <c r="J285" s="160"/>
      <c r="K285" s="160"/>
      <c r="L285" s="164"/>
      <c r="M285" s="165"/>
      <c r="N285" s="160"/>
      <c r="O285" s="160"/>
      <c r="P285" s="160"/>
      <c r="Q285" s="160"/>
      <c r="R285" s="160"/>
      <c r="S285" s="160"/>
      <c r="T285" s="166"/>
      <c r="AT285" s="167" t="s">
        <v>130</v>
      </c>
      <c r="AU285" s="167" t="s">
        <v>80</v>
      </c>
      <c r="AV285" s="167" t="s">
        <v>80</v>
      </c>
      <c r="AW285" s="167" t="s">
        <v>94</v>
      </c>
      <c r="AX285" s="167" t="s">
        <v>77</v>
      </c>
      <c r="AY285" s="167" t="s">
        <v>119</v>
      </c>
    </row>
    <row r="286" spans="2:65" s="6" customFormat="1" ht="15.75" customHeight="1">
      <c r="B286" s="23"/>
      <c r="C286" s="184" t="s">
        <v>376</v>
      </c>
      <c r="D286" s="184" t="s">
        <v>206</v>
      </c>
      <c r="E286" s="185" t="s">
        <v>377</v>
      </c>
      <c r="F286" s="186" t="s">
        <v>378</v>
      </c>
      <c r="G286" s="187" t="s">
        <v>230</v>
      </c>
      <c r="H286" s="188">
        <v>4.04</v>
      </c>
      <c r="I286" s="189"/>
      <c r="J286" s="190">
        <f>ROUND($I$286*$H$286,2)</f>
        <v>0</v>
      </c>
      <c r="K286" s="186" t="s">
        <v>125</v>
      </c>
      <c r="L286" s="191"/>
      <c r="M286" s="192"/>
      <c r="N286" s="193" t="s">
        <v>42</v>
      </c>
      <c r="O286" s="24"/>
      <c r="P286" s="154">
        <f>$O$286*$H$286</f>
        <v>0</v>
      </c>
      <c r="Q286" s="154">
        <v>0.04</v>
      </c>
      <c r="R286" s="154">
        <f>$Q$286*$H$286</f>
        <v>0.1616</v>
      </c>
      <c r="S286" s="154">
        <v>0</v>
      </c>
      <c r="T286" s="155">
        <f>$S$286*$H$286</f>
        <v>0</v>
      </c>
      <c r="AR286" s="89" t="s">
        <v>171</v>
      </c>
      <c r="AT286" s="89" t="s">
        <v>206</v>
      </c>
      <c r="AU286" s="89" t="s">
        <v>80</v>
      </c>
      <c r="AY286" s="6" t="s">
        <v>119</v>
      </c>
      <c r="BE286" s="156">
        <f>IF($N$286="základní",$J$286,0)</f>
        <v>0</v>
      </c>
      <c r="BF286" s="156">
        <f>IF($N$286="snížená",$J$286,0)</f>
        <v>0</v>
      </c>
      <c r="BG286" s="156">
        <f>IF($N$286="zákl. přenesená",$J$286,0)</f>
        <v>0</v>
      </c>
      <c r="BH286" s="156">
        <f>IF($N$286="sníž. přenesená",$J$286,0)</f>
        <v>0</v>
      </c>
      <c r="BI286" s="156">
        <f>IF($N$286="nulová",$J$286,0)</f>
        <v>0</v>
      </c>
      <c r="BJ286" s="89" t="s">
        <v>77</v>
      </c>
      <c r="BK286" s="156">
        <f>ROUND($I$286*$H$286,2)</f>
        <v>0</v>
      </c>
      <c r="BL286" s="89" t="s">
        <v>126</v>
      </c>
      <c r="BM286" s="89" t="s">
        <v>379</v>
      </c>
    </row>
    <row r="287" spans="2:47" s="6" customFormat="1" ht="16.5" customHeight="1">
      <c r="B287" s="23"/>
      <c r="C287" s="24"/>
      <c r="D287" s="157" t="s">
        <v>128</v>
      </c>
      <c r="E287" s="24"/>
      <c r="F287" s="158" t="s">
        <v>380</v>
      </c>
      <c r="G287" s="24"/>
      <c r="H287" s="24"/>
      <c r="J287" s="24"/>
      <c r="K287" s="24"/>
      <c r="L287" s="43"/>
      <c r="M287" s="56"/>
      <c r="N287" s="24"/>
      <c r="O287" s="24"/>
      <c r="P287" s="24"/>
      <c r="Q287" s="24"/>
      <c r="R287" s="24"/>
      <c r="S287" s="24"/>
      <c r="T287" s="57"/>
      <c r="AT287" s="6" t="s">
        <v>128</v>
      </c>
      <c r="AU287" s="6" t="s">
        <v>80</v>
      </c>
    </row>
    <row r="288" spans="2:51" s="6" customFormat="1" ht="15.75" customHeight="1">
      <c r="B288" s="159"/>
      <c r="C288" s="160"/>
      <c r="D288" s="161" t="s">
        <v>130</v>
      </c>
      <c r="E288" s="160"/>
      <c r="F288" s="162" t="s">
        <v>381</v>
      </c>
      <c r="G288" s="160"/>
      <c r="H288" s="163">
        <v>4.04</v>
      </c>
      <c r="J288" s="160"/>
      <c r="K288" s="160"/>
      <c r="L288" s="164"/>
      <c r="M288" s="165"/>
      <c r="N288" s="160"/>
      <c r="O288" s="160"/>
      <c r="P288" s="160"/>
      <c r="Q288" s="160"/>
      <c r="R288" s="160"/>
      <c r="S288" s="160"/>
      <c r="T288" s="166"/>
      <c r="AT288" s="167" t="s">
        <v>130</v>
      </c>
      <c r="AU288" s="167" t="s">
        <v>80</v>
      </c>
      <c r="AV288" s="167" t="s">
        <v>80</v>
      </c>
      <c r="AW288" s="167" t="s">
        <v>94</v>
      </c>
      <c r="AX288" s="167" t="s">
        <v>77</v>
      </c>
      <c r="AY288" s="167" t="s">
        <v>119</v>
      </c>
    </row>
    <row r="289" spans="2:65" s="6" customFormat="1" ht="15.75" customHeight="1">
      <c r="B289" s="23"/>
      <c r="C289" s="184" t="s">
        <v>382</v>
      </c>
      <c r="D289" s="184" t="s">
        <v>206</v>
      </c>
      <c r="E289" s="185" t="s">
        <v>383</v>
      </c>
      <c r="F289" s="186" t="s">
        <v>384</v>
      </c>
      <c r="G289" s="187" t="s">
        <v>230</v>
      </c>
      <c r="H289" s="188">
        <v>8.08</v>
      </c>
      <c r="I289" s="189"/>
      <c r="J289" s="190">
        <f>ROUND($I$289*$H$289,2)</f>
        <v>0</v>
      </c>
      <c r="K289" s="186" t="s">
        <v>125</v>
      </c>
      <c r="L289" s="191"/>
      <c r="M289" s="192"/>
      <c r="N289" s="193" t="s">
        <v>42</v>
      </c>
      <c r="O289" s="24"/>
      <c r="P289" s="154">
        <f>$O$289*$H$289</f>
        <v>0</v>
      </c>
      <c r="Q289" s="154">
        <v>0.072</v>
      </c>
      <c r="R289" s="154">
        <f>$Q$289*$H$289</f>
        <v>0.5817599999999999</v>
      </c>
      <c r="S289" s="154">
        <v>0</v>
      </c>
      <c r="T289" s="155">
        <f>$S$289*$H$289</f>
        <v>0</v>
      </c>
      <c r="AR289" s="89" t="s">
        <v>171</v>
      </c>
      <c r="AT289" s="89" t="s">
        <v>206</v>
      </c>
      <c r="AU289" s="89" t="s">
        <v>80</v>
      </c>
      <c r="AY289" s="6" t="s">
        <v>119</v>
      </c>
      <c r="BE289" s="156">
        <f>IF($N$289="základní",$J$289,0)</f>
        <v>0</v>
      </c>
      <c r="BF289" s="156">
        <f>IF($N$289="snížená",$J$289,0)</f>
        <v>0</v>
      </c>
      <c r="BG289" s="156">
        <f>IF($N$289="zákl. přenesená",$J$289,0)</f>
        <v>0</v>
      </c>
      <c r="BH289" s="156">
        <f>IF($N$289="sníž. přenesená",$J$289,0)</f>
        <v>0</v>
      </c>
      <c r="BI289" s="156">
        <f>IF($N$289="nulová",$J$289,0)</f>
        <v>0</v>
      </c>
      <c r="BJ289" s="89" t="s">
        <v>77</v>
      </c>
      <c r="BK289" s="156">
        <f>ROUND($I$289*$H$289,2)</f>
        <v>0</v>
      </c>
      <c r="BL289" s="89" t="s">
        <v>126</v>
      </c>
      <c r="BM289" s="89" t="s">
        <v>385</v>
      </c>
    </row>
    <row r="290" spans="2:47" s="6" customFormat="1" ht="16.5" customHeight="1">
      <c r="B290" s="23"/>
      <c r="C290" s="24"/>
      <c r="D290" s="157" t="s">
        <v>128</v>
      </c>
      <c r="E290" s="24"/>
      <c r="F290" s="158" t="s">
        <v>386</v>
      </c>
      <c r="G290" s="24"/>
      <c r="H290" s="24"/>
      <c r="J290" s="24"/>
      <c r="K290" s="24"/>
      <c r="L290" s="43"/>
      <c r="M290" s="56"/>
      <c r="N290" s="24"/>
      <c r="O290" s="24"/>
      <c r="P290" s="24"/>
      <c r="Q290" s="24"/>
      <c r="R290" s="24"/>
      <c r="S290" s="24"/>
      <c r="T290" s="57"/>
      <c r="AT290" s="6" t="s">
        <v>128</v>
      </c>
      <c r="AU290" s="6" t="s">
        <v>80</v>
      </c>
    </row>
    <row r="291" spans="2:51" s="6" customFormat="1" ht="15.75" customHeight="1">
      <c r="B291" s="159"/>
      <c r="C291" s="160"/>
      <c r="D291" s="161" t="s">
        <v>130</v>
      </c>
      <c r="E291" s="160"/>
      <c r="F291" s="162" t="s">
        <v>387</v>
      </c>
      <c r="G291" s="160"/>
      <c r="H291" s="163">
        <v>8.08</v>
      </c>
      <c r="J291" s="160"/>
      <c r="K291" s="160"/>
      <c r="L291" s="164"/>
      <c r="M291" s="165"/>
      <c r="N291" s="160"/>
      <c r="O291" s="160"/>
      <c r="P291" s="160"/>
      <c r="Q291" s="160"/>
      <c r="R291" s="160"/>
      <c r="S291" s="160"/>
      <c r="T291" s="166"/>
      <c r="AT291" s="167" t="s">
        <v>130</v>
      </c>
      <c r="AU291" s="167" t="s">
        <v>80</v>
      </c>
      <c r="AV291" s="167" t="s">
        <v>80</v>
      </c>
      <c r="AW291" s="167" t="s">
        <v>94</v>
      </c>
      <c r="AX291" s="167" t="s">
        <v>77</v>
      </c>
      <c r="AY291" s="167" t="s">
        <v>119</v>
      </c>
    </row>
    <row r="292" spans="2:65" s="6" customFormat="1" ht="15.75" customHeight="1">
      <c r="B292" s="23"/>
      <c r="C292" s="184" t="s">
        <v>388</v>
      </c>
      <c r="D292" s="184" t="s">
        <v>206</v>
      </c>
      <c r="E292" s="185" t="s">
        <v>389</v>
      </c>
      <c r="F292" s="186" t="s">
        <v>390</v>
      </c>
      <c r="G292" s="187" t="s">
        <v>230</v>
      </c>
      <c r="H292" s="188">
        <v>8.08</v>
      </c>
      <c r="I292" s="189"/>
      <c r="J292" s="190">
        <f>ROUND($I$292*$H$292,2)</f>
        <v>0</v>
      </c>
      <c r="K292" s="186"/>
      <c r="L292" s="191"/>
      <c r="M292" s="192"/>
      <c r="N292" s="193" t="s">
        <v>42</v>
      </c>
      <c r="O292" s="24"/>
      <c r="P292" s="154">
        <f>$O$292*$H$292</f>
        <v>0</v>
      </c>
      <c r="Q292" s="154">
        <v>0.08</v>
      </c>
      <c r="R292" s="154">
        <f>$Q$292*$H$292</f>
        <v>0.6464</v>
      </c>
      <c r="S292" s="154">
        <v>0</v>
      </c>
      <c r="T292" s="155">
        <f>$S$292*$H$292</f>
        <v>0</v>
      </c>
      <c r="AR292" s="89" t="s">
        <v>171</v>
      </c>
      <c r="AT292" s="89" t="s">
        <v>206</v>
      </c>
      <c r="AU292" s="89" t="s">
        <v>80</v>
      </c>
      <c r="AY292" s="6" t="s">
        <v>119</v>
      </c>
      <c r="BE292" s="156">
        <f>IF($N$292="základní",$J$292,0)</f>
        <v>0</v>
      </c>
      <c r="BF292" s="156">
        <f>IF($N$292="snížená",$J$292,0)</f>
        <v>0</v>
      </c>
      <c r="BG292" s="156">
        <f>IF($N$292="zákl. přenesená",$J$292,0)</f>
        <v>0</v>
      </c>
      <c r="BH292" s="156">
        <f>IF($N$292="sníž. přenesená",$J$292,0)</f>
        <v>0</v>
      </c>
      <c r="BI292" s="156">
        <f>IF($N$292="nulová",$J$292,0)</f>
        <v>0</v>
      </c>
      <c r="BJ292" s="89" t="s">
        <v>77</v>
      </c>
      <c r="BK292" s="156">
        <f>ROUND($I$292*$H$292,2)</f>
        <v>0</v>
      </c>
      <c r="BL292" s="89" t="s">
        <v>126</v>
      </c>
      <c r="BM292" s="89" t="s">
        <v>391</v>
      </c>
    </row>
    <row r="293" spans="2:47" s="6" customFormat="1" ht="16.5" customHeight="1">
      <c r="B293" s="23"/>
      <c r="C293" s="24"/>
      <c r="D293" s="157" t="s">
        <v>128</v>
      </c>
      <c r="E293" s="24"/>
      <c r="F293" s="158" t="s">
        <v>390</v>
      </c>
      <c r="G293" s="24"/>
      <c r="H293" s="24"/>
      <c r="J293" s="24"/>
      <c r="K293" s="24"/>
      <c r="L293" s="43"/>
      <c r="M293" s="56"/>
      <c r="N293" s="24"/>
      <c r="O293" s="24"/>
      <c r="P293" s="24"/>
      <c r="Q293" s="24"/>
      <c r="R293" s="24"/>
      <c r="S293" s="24"/>
      <c r="T293" s="57"/>
      <c r="AT293" s="6" t="s">
        <v>128</v>
      </c>
      <c r="AU293" s="6" t="s">
        <v>80</v>
      </c>
    </row>
    <row r="294" spans="2:51" s="6" customFormat="1" ht="15.75" customHeight="1">
      <c r="B294" s="159"/>
      <c r="C294" s="160"/>
      <c r="D294" s="161" t="s">
        <v>130</v>
      </c>
      <c r="E294" s="160"/>
      <c r="F294" s="162" t="s">
        <v>387</v>
      </c>
      <c r="G294" s="160"/>
      <c r="H294" s="163">
        <v>8.08</v>
      </c>
      <c r="J294" s="160"/>
      <c r="K294" s="160"/>
      <c r="L294" s="164"/>
      <c r="M294" s="165"/>
      <c r="N294" s="160"/>
      <c r="O294" s="160"/>
      <c r="P294" s="160"/>
      <c r="Q294" s="160"/>
      <c r="R294" s="160"/>
      <c r="S294" s="160"/>
      <c r="T294" s="166"/>
      <c r="AT294" s="167" t="s">
        <v>130</v>
      </c>
      <c r="AU294" s="167" t="s">
        <v>80</v>
      </c>
      <c r="AV294" s="167" t="s">
        <v>80</v>
      </c>
      <c r="AW294" s="167" t="s">
        <v>94</v>
      </c>
      <c r="AX294" s="167" t="s">
        <v>77</v>
      </c>
      <c r="AY294" s="167" t="s">
        <v>119</v>
      </c>
    </row>
    <row r="295" spans="2:65" s="6" customFormat="1" ht="15.75" customHeight="1">
      <c r="B295" s="23"/>
      <c r="C295" s="145" t="s">
        <v>392</v>
      </c>
      <c r="D295" s="145" t="s">
        <v>121</v>
      </c>
      <c r="E295" s="146" t="s">
        <v>393</v>
      </c>
      <c r="F295" s="147" t="s">
        <v>394</v>
      </c>
      <c r="G295" s="148" t="s">
        <v>230</v>
      </c>
      <c r="H295" s="149">
        <v>8</v>
      </c>
      <c r="I295" s="150"/>
      <c r="J295" s="151">
        <f>ROUND($I$295*$H$295,2)</f>
        <v>0</v>
      </c>
      <c r="K295" s="147" t="s">
        <v>125</v>
      </c>
      <c r="L295" s="43"/>
      <c r="M295" s="152"/>
      <c r="N295" s="153" t="s">
        <v>42</v>
      </c>
      <c r="O295" s="24"/>
      <c r="P295" s="154">
        <f>$O$295*$H$295</f>
        <v>0</v>
      </c>
      <c r="Q295" s="154">
        <v>0.00936</v>
      </c>
      <c r="R295" s="154">
        <f>$Q$295*$H$295</f>
        <v>0.07488</v>
      </c>
      <c r="S295" s="154">
        <v>0</v>
      </c>
      <c r="T295" s="155">
        <f>$S$295*$H$295</f>
        <v>0</v>
      </c>
      <c r="AR295" s="89" t="s">
        <v>126</v>
      </c>
      <c r="AT295" s="89" t="s">
        <v>121</v>
      </c>
      <c r="AU295" s="89" t="s">
        <v>80</v>
      </c>
      <c r="AY295" s="6" t="s">
        <v>119</v>
      </c>
      <c r="BE295" s="156">
        <f>IF($N$295="základní",$J$295,0)</f>
        <v>0</v>
      </c>
      <c r="BF295" s="156">
        <f>IF($N$295="snížená",$J$295,0)</f>
        <v>0</v>
      </c>
      <c r="BG295" s="156">
        <f>IF($N$295="zákl. přenesená",$J$295,0)</f>
        <v>0</v>
      </c>
      <c r="BH295" s="156">
        <f>IF($N$295="sníž. přenesená",$J$295,0)</f>
        <v>0</v>
      </c>
      <c r="BI295" s="156">
        <f>IF($N$295="nulová",$J$295,0)</f>
        <v>0</v>
      </c>
      <c r="BJ295" s="89" t="s">
        <v>77</v>
      </c>
      <c r="BK295" s="156">
        <f>ROUND($I$295*$H$295,2)</f>
        <v>0</v>
      </c>
      <c r="BL295" s="89" t="s">
        <v>126</v>
      </c>
      <c r="BM295" s="89" t="s">
        <v>395</v>
      </c>
    </row>
    <row r="296" spans="2:47" s="6" customFormat="1" ht="16.5" customHeight="1">
      <c r="B296" s="23"/>
      <c r="C296" s="24"/>
      <c r="D296" s="157" t="s">
        <v>128</v>
      </c>
      <c r="E296" s="24"/>
      <c r="F296" s="158" t="s">
        <v>396</v>
      </c>
      <c r="G296" s="24"/>
      <c r="H296" s="24"/>
      <c r="J296" s="24"/>
      <c r="K296" s="24"/>
      <c r="L296" s="43"/>
      <c r="M296" s="56"/>
      <c r="N296" s="24"/>
      <c r="O296" s="24"/>
      <c r="P296" s="24"/>
      <c r="Q296" s="24"/>
      <c r="R296" s="24"/>
      <c r="S296" s="24"/>
      <c r="T296" s="57"/>
      <c r="AT296" s="6" t="s">
        <v>128</v>
      </c>
      <c r="AU296" s="6" t="s">
        <v>80</v>
      </c>
    </row>
    <row r="297" spans="2:51" s="6" customFormat="1" ht="15.75" customHeight="1">
      <c r="B297" s="159"/>
      <c r="C297" s="160"/>
      <c r="D297" s="161" t="s">
        <v>130</v>
      </c>
      <c r="E297" s="160"/>
      <c r="F297" s="162" t="s">
        <v>171</v>
      </c>
      <c r="G297" s="160"/>
      <c r="H297" s="163">
        <v>8</v>
      </c>
      <c r="J297" s="160"/>
      <c r="K297" s="160"/>
      <c r="L297" s="164"/>
      <c r="M297" s="165"/>
      <c r="N297" s="160"/>
      <c r="O297" s="160"/>
      <c r="P297" s="160"/>
      <c r="Q297" s="160"/>
      <c r="R297" s="160"/>
      <c r="S297" s="160"/>
      <c r="T297" s="166"/>
      <c r="AT297" s="167" t="s">
        <v>130</v>
      </c>
      <c r="AU297" s="167" t="s">
        <v>80</v>
      </c>
      <c r="AV297" s="167" t="s">
        <v>80</v>
      </c>
      <c r="AW297" s="167" t="s">
        <v>94</v>
      </c>
      <c r="AX297" s="167" t="s">
        <v>77</v>
      </c>
      <c r="AY297" s="167" t="s">
        <v>119</v>
      </c>
    </row>
    <row r="298" spans="2:65" s="6" customFormat="1" ht="15.75" customHeight="1">
      <c r="B298" s="23"/>
      <c r="C298" s="184" t="s">
        <v>397</v>
      </c>
      <c r="D298" s="184" t="s">
        <v>206</v>
      </c>
      <c r="E298" s="185" t="s">
        <v>398</v>
      </c>
      <c r="F298" s="186" t="s">
        <v>399</v>
      </c>
      <c r="G298" s="187" t="s">
        <v>230</v>
      </c>
      <c r="H298" s="188">
        <v>8</v>
      </c>
      <c r="I298" s="189"/>
      <c r="J298" s="190">
        <f>ROUND($I$298*$H$298,2)</f>
        <v>0</v>
      </c>
      <c r="K298" s="186" t="s">
        <v>125</v>
      </c>
      <c r="L298" s="191"/>
      <c r="M298" s="192"/>
      <c r="N298" s="193" t="s">
        <v>42</v>
      </c>
      <c r="O298" s="24"/>
      <c r="P298" s="154">
        <f>$O$298*$H$298</f>
        <v>0</v>
      </c>
      <c r="Q298" s="154">
        <v>0.058</v>
      </c>
      <c r="R298" s="154">
        <f>$Q$298*$H$298</f>
        <v>0.464</v>
      </c>
      <c r="S298" s="154">
        <v>0</v>
      </c>
      <c r="T298" s="155">
        <f>$S$298*$H$298</f>
        <v>0</v>
      </c>
      <c r="AR298" s="89" t="s">
        <v>171</v>
      </c>
      <c r="AT298" s="89" t="s">
        <v>206</v>
      </c>
      <c r="AU298" s="89" t="s">
        <v>80</v>
      </c>
      <c r="AY298" s="6" t="s">
        <v>119</v>
      </c>
      <c r="BE298" s="156">
        <f>IF($N$298="základní",$J$298,0)</f>
        <v>0</v>
      </c>
      <c r="BF298" s="156">
        <f>IF($N$298="snížená",$J$298,0)</f>
        <v>0</v>
      </c>
      <c r="BG298" s="156">
        <f>IF($N$298="zákl. přenesená",$J$298,0)</f>
        <v>0</v>
      </c>
      <c r="BH298" s="156">
        <f>IF($N$298="sníž. přenesená",$J$298,0)</f>
        <v>0</v>
      </c>
      <c r="BI298" s="156">
        <f>IF($N$298="nulová",$J$298,0)</f>
        <v>0</v>
      </c>
      <c r="BJ298" s="89" t="s">
        <v>77</v>
      </c>
      <c r="BK298" s="156">
        <f>ROUND($I$298*$H$298,2)</f>
        <v>0</v>
      </c>
      <c r="BL298" s="89" t="s">
        <v>126</v>
      </c>
      <c r="BM298" s="89" t="s">
        <v>400</v>
      </c>
    </row>
    <row r="299" spans="2:47" s="6" customFormat="1" ht="27" customHeight="1">
      <c r="B299" s="23"/>
      <c r="C299" s="24"/>
      <c r="D299" s="157" t="s">
        <v>128</v>
      </c>
      <c r="E299" s="24"/>
      <c r="F299" s="158" t="s">
        <v>401</v>
      </c>
      <c r="G299" s="24"/>
      <c r="H299" s="24"/>
      <c r="J299" s="24"/>
      <c r="K299" s="24"/>
      <c r="L299" s="43"/>
      <c r="M299" s="56"/>
      <c r="N299" s="24"/>
      <c r="O299" s="24"/>
      <c r="P299" s="24"/>
      <c r="Q299" s="24"/>
      <c r="R299" s="24"/>
      <c r="S299" s="24"/>
      <c r="T299" s="57"/>
      <c r="AT299" s="6" t="s">
        <v>128</v>
      </c>
      <c r="AU299" s="6" t="s">
        <v>80</v>
      </c>
    </row>
    <row r="300" spans="2:51" s="6" customFormat="1" ht="15.75" customHeight="1">
      <c r="B300" s="159"/>
      <c r="C300" s="160"/>
      <c r="D300" s="161" t="s">
        <v>130</v>
      </c>
      <c r="E300" s="160"/>
      <c r="F300" s="162" t="s">
        <v>171</v>
      </c>
      <c r="G300" s="160"/>
      <c r="H300" s="163">
        <v>8</v>
      </c>
      <c r="J300" s="160"/>
      <c r="K300" s="160"/>
      <c r="L300" s="164"/>
      <c r="M300" s="165"/>
      <c r="N300" s="160"/>
      <c r="O300" s="160"/>
      <c r="P300" s="160"/>
      <c r="Q300" s="160"/>
      <c r="R300" s="160"/>
      <c r="S300" s="160"/>
      <c r="T300" s="166"/>
      <c r="AT300" s="167" t="s">
        <v>130</v>
      </c>
      <c r="AU300" s="167" t="s">
        <v>80</v>
      </c>
      <c r="AV300" s="167" t="s">
        <v>80</v>
      </c>
      <c r="AW300" s="167" t="s">
        <v>94</v>
      </c>
      <c r="AX300" s="167" t="s">
        <v>77</v>
      </c>
      <c r="AY300" s="167" t="s">
        <v>119</v>
      </c>
    </row>
    <row r="301" spans="2:65" s="6" customFormat="1" ht="15.75" customHeight="1">
      <c r="B301" s="23"/>
      <c r="C301" s="184" t="s">
        <v>402</v>
      </c>
      <c r="D301" s="184" t="s">
        <v>206</v>
      </c>
      <c r="E301" s="185" t="s">
        <v>403</v>
      </c>
      <c r="F301" s="186" t="s">
        <v>404</v>
      </c>
      <c r="G301" s="187" t="s">
        <v>230</v>
      </c>
      <c r="H301" s="188">
        <v>8</v>
      </c>
      <c r="I301" s="189"/>
      <c r="J301" s="190">
        <f>ROUND($I$301*$H$301,2)</f>
        <v>0</v>
      </c>
      <c r="K301" s="186"/>
      <c r="L301" s="191"/>
      <c r="M301" s="192"/>
      <c r="N301" s="193" t="s">
        <v>42</v>
      </c>
      <c r="O301" s="24"/>
      <c r="P301" s="154">
        <f>$O$301*$H$301</f>
        <v>0</v>
      </c>
      <c r="Q301" s="154">
        <v>0.006</v>
      </c>
      <c r="R301" s="154">
        <f>$Q$301*$H$301</f>
        <v>0.048</v>
      </c>
      <c r="S301" s="154">
        <v>0</v>
      </c>
      <c r="T301" s="155">
        <f>$S$301*$H$301</f>
        <v>0</v>
      </c>
      <c r="AR301" s="89" t="s">
        <v>171</v>
      </c>
      <c r="AT301" s="89" t="s">
        <v>206</v>
      </c>
      <c r="AU301" s="89" t="s">
        <v>80</v>
      </c>
      <c r="AY301" s="6" t="s">
        <v>119</v>
      </c>
      <c r="BE301" s="156">
        <f>IF($N$301="základní",$J$301,0)</f>
        <v>0</v>
      </c>
      <c r="BF301" s="156">
        <f>IF($N$301="snížená",$J$301,0)</f>
        <v>0</v>
      </c>
      <c r="BG301" s="156">
        <f>IF($N$301="zákl. přenesená",$J$301,0)</f>
        <v>0</v>
      </c>
      <c r="BH301" s="156">
        <f>IF($N$301="sníž. přenesená",$J$301,0)</f>
        <v>0</v>
      </c>
      <c r="BI301" s="156">
        <f>IF($N$301="nulová",$J$301,0)</f>
        <v>0</v>
      </c>
      <c r="BJ301" s="89" t="s">
        <v>77</v>
      </c>
      <c r="BK301" s="156">
        <f>ROUND($I$301*$H$301,2)</f>
        <v>0</v>
      </c>
      <c r="BL301" s="89" t="s">
        <v>126</v>
      </c>
      <c r="BM301" s="89" t="s">
        <v>405</v>
      </c>
    </row>
    <row r="302" spans="2:47" s="6" customFormat="1" ht="27" customHeight="1">
      <c r="B302" s="23"/>
      <c r="C302" s="24"/>
      <c r="D302" s="157" t="s">
        <v>128</v>
      </c>
      <c r="E302" s="24"/>
      <c r="F302" s="158" t="s">
        <v>406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128</v>
      </c>
      <c r="AU302" s="6" t="s">
        <v>80</v>
      </c>
    </row>
    <row r="303" spans="2:51" s="6" customFormat="1" ht="15.75" customHeight="1">
      <c r="B303" s="159"/>
      <c r="C303" s="160"/>
      <c r="D303" s="161" t="s">
        <v>130</v>
      </c>
      <c r="E303" s="160"/>
      <c r="F303" s="162" t="s">
        <v>171</v>
      </c>
      <c r="G303" s="160"/>
      <c r="H303" s="163">
        <v>8</v>
      </c>
      <c r="J303" s="160"/>
      <c r="K303" s="160"/>
      <c r="L303" s="164"/>
      <c r="M303" s="165"/>
      <c r="N303" s="160"/>
      <c r="O303" s="160"/>
      <c r="P303" s="160"/>
      <c r="Q303" s="160"/>
      <c r="R303" s="160"/>
      <c r="S303" s="160"/>
      <c r="T303" s="166"/>
      <c r="AT303" s="167" t="s">
        <v>130</v>
      </c>
      <c r="AU303" s="167" t="s">
        <v>80</v>
      </c>
      <c r="AV303" s="167" t="s">
        <v>80</v>
      </c>
      <c r="AW303" s="167" t="s">
        <v>94</v>
      </c>
      <c r="AX303" s="167" t="s">
        <v>77</v>
      </c>
      <c r="AY303" s="167" t="s">
        <v>119</v>
      </c>
    </row>
    <row r="304" spans="2:65" s="6" customFormat="1" ht="15.75" customHeight="1">
      <c r="B304" s="23"/>
      <c r="C304" s="145" t="s">
        <v>407</v>
      </c>
      <c r="D304" s="145" t="s">
        <v>121</v>
      </c>
      <c r="E304" s="146" t="s">
        <v>408</v>
      </c>
      <c r="F304" s="147" t="s">
        <v>409</v>
      </c>
      <c r="G304" s="148" t="s">
        <v>230</v>
      </c>
      <c r="H304" s="149">
        <v>1</v>
      </c>
      <c r="I304" s="150"/>
      <c r="J304" s="151">
        <f>ROUND($I$304*$H$304,2)</f>
        <v>0</v>
      </c>
      <c r="K304" s="147" t="s">
        <v>125</v>
      </c>
      <c r="L304" s="43"/>
      <c r="M304" s="152"/>
      <c r="N304" s="153" t="s">
        <v>42</v>
      </c>
      <c r="O304" s="24"/>
      <c r="P304" s="154">
        <f>$O$304*$H$304</f>
        <v>0</v>
      </c>
      <c r="Q304" s="154">
        <v>0.42368</v>
      </c>
      <c r="R304" s="154">
        <f>$Q$304*$H$304</f>
        <v>0.42368</v>
      </c>
      <c r="S304" s="154">
        <v>0</v>
      </c>
      <c r="T304" s="155">
        <f>$S$304*$H$304</f>
        <v>0</v>
      </c>
      <c r="AR304" s="89" t="s">
        <v>126</v>
      </c>
      <c r="AT304" s="89" t="s">
        <v>121</v>
      </c>
      <c r="AU304" s="89" t="s">
        <v>80</v>
      </c>
      <c r="AY304" s="6" t="s">
        <v>119</v>
      </c>
      <c r="BE304" s="156">
        <f>IF($N$304="základní",$J$304,0)</f>
        <v>0</v>
      </c>
      <c r="BF304" s="156">
        <f>IF($N$304="snížená",$J$304,0)</f>
        <v>0</v>
      </c>
      <c r="BG304" s="156">
        <f>IF($N$304="zákl. přenesená",$J$304,0)</f>
        <v>0</v>
      </c>
      <c r="BH304" s="156">
        <f>IF($N$304="sníž. přenesená",$J$304,0)</f>
        <v>0</v>
      </c>
      <c r="BI304" s="156">
        <f>IF($N$304="nulová",$J$304,0)</f>
        <v>0</v>
      </c>
      <c r="BJ304" s="89" t="s">
        <v>77</v>
      </c>
      <c r="BK304" s="156">
        <f>ROUND($I$304*$H$304,2)</f>
        <v>0</v>
      </c>
      <c r="BL304" s="89" t="s">
        <v>126</v>
      </c>
      <c r="BM304" s="89" t="s">
        <v>410</v>
      </c>
    </row>
    <row r="305" spans="2:47" s="6" customFormat="1" ht="16.5" customHeight="1">
      <c r="B305" s="23"/>
      <c r="C305" s="24"/>
      <c r="D305" s="157" t="s">
        <v>128</v>
      </c>
      <c r="E305" s="24"/>
      <c r="F305" s="158" t="s">
        <v>409</v>
      </c>
      <c r="G305" s="24"/>
      <c r="H305" s="24"/>
      <c r="J305" s="24"/>
      <c r="K305" s="24"/>
      <c r="L305" s="43"/>
      <c r="M305" s="56"/>
      <c r="N305" s="24"/>
      <c r="O305" s="24"/>
      <c r="P305" s="24"/>
      <c r="Q305" s="24"/>
      <c r="R305" s="24"/>
      <c r="S305" s="24"/>
      <c r="T305" s="57"/>
      <c r="AT305" s="6" t="s">
        <v>128</v>
      </c>
      <c r="AU305" s="6" t="s">
        <v>80</v>
      </c>
    </row>
    <row r="306" spans="2:51" s="6" customFormat="1" ht="15.75" customHeight="1">
      <c r="B306" s="159"/>
      <c r="C306" s="160"/>
      <c r="D306" s="161" t="s">
        <v>130</v>
      </c>
      <c r="E306" s="160"/>
      <c r="F306" s="162" t="s">
        <v>77</v>
      </c>
      <c r="G306" s="160"/>
      <c r="H306" s="163">
        <v>1</v>
      </c>
      <c r="J306" s="160"/>
      <c r="K306" s="160"/>
      <c r="L306" s="164"/>
      <c r="M306" s="165"/>
      <c r="N306" s="160"/>
      <c r="O306" s="160"/>
      <c r="P306" s="160"/>
      <c r="Q306" s="160"/>
      <c r="R306" s="160"/>
      <c r="S306" s="160"/>
      <c r="T306" s="166"/>
      <c r="AT306" s="167" t="s">
        <v>130</v>
      </c>
      <c r="AU306" s="167" t="s">
        <v>80</v>
      </c>
      <c r="AV306" s="167" t="s">
        <v>80</v>
      </c>
      <c r="AW306" s="167" t="s">
        <v>94</v>
      </c>
      <c r="AX306" s="167" t="s">
        <v>77</v>
      </c>
      <c r="AY306" s="167" t="s">
        <v>119</v>
      </c>
    </row>
    <row r="307" spans="2:65" s="6" customFormat="1" ht="15.75" customHeight="1">
      <c r="B307" s="23"/>
      <c r="C307" s="145" t="s">
        <v>411</v>
      </c>
      <c r="D307" s="145" t="s">
        <v>121</v>
      </c>
      <c r="E307" s="146" t="s">
        <v>412</v>
      </c>
      <c r="F307" s="147" t="s">
        <v>413</v>
      </c>
      <c r="G307" s="148" t="s">
        <v>230</v>
      </c>
      <c r="H307" s="149">
        <v>6</v>
      </c>
      <c r="I307" s="150"/>
      <c r="J307" s="151">
        <f>ROUND($I$307*$H$307,2)</f>
        <v>0</v>
      </c>
      <c r="K307" s="147" t="s">
        <v>125</v>
      </c>
      <c r="L307" s="43"/>
      <c r="M307" s="152"/>
      <c r="N307" s="153" t="s">
        <v>42</v>
      </c>
      <c r="O307" s="24"/>
      <c r="P307" s="154">
        <f>$O$307*$H$307</f>
        <v>0</v>
      </c>
      <c r="Q307" s="154">
        <v>0.4208</v>
      </c>
      <c r="R307" s="154">
        <f>$Q$307*$H$307</f>
        <v>2.5248</v>
      </c>
      <c r="S307" s="154">
        <v>0</v>
      </c>
      <c r="T307" s="155">
        <f>$S$307*$H$307</f>
        <v>0</v>
      </c>
      <c r="AR307" s="89" t="s">
        <v>126</v>
      </c>
      <c r="AT307" s="89" t="s">
        <v>121</v>
      </c>
      <c r="AU307" s="89" t="s">
        <v>80</v>
      </c>
      <c r="AY307" s="6" t="s">
        <v>119</v>
      </c>
      <c r="BE307" s="156">
        <f>IF($N$307="základní",$J$307,0)</f>
        <v>0</v>
      </c>
      <c r="BF307" s="156">
        <f>IF($N$307="snížená",$J$307,0)</f>
        <v>0</v>
      </c>
      <c r="BG307" s="156">
        <f>IF($N$307="zákl. přenesená",$J$307,0)</f>
        <v>0</v>
      </c>
      <c r="BH307" s="156">
        <f>IF($N$307="sníž. přenesená",$J$307,0)</f>
        <v>0</v>
      </c>
      <c r="BI307" s="156">
        <f>IF($N$307="nulová",$J$307,0)</f>
        <v>0</v>
      </c>
      <c r="BJ307" s="89" t="s">
        <v>77</v>
      </c>
      <c r="BK307" s="156">
        <f>ROUND($I$307*$H$307,2)</f>
        <v>0</v>
      </c>
      <c r="BL307" s="89" t="s">
        <v>126</v>
      </c>
      <c r="BM307" s="89" t="s">
        <v>414</v>
      </c>
    </row>
    <row r="308" spans="2:47" s="6" customFormat="1" ht="16.5" customHeight="1">
      <c r="B308" s="23"/>
      <c r="C308" s="24"/>
      <c r="D308" s="157" t="s">
        <v>128</v>
      </c>
      <c r="E308" s="24"/>
      <c r="F308" s="158" t="s">
        <v>413</v>
      </c>
      <c r="G308" s="24"/>
      <c r="H308" s="24"/>
      <c r="J308" s="24"/>
      <c r="K308" s="24"/>
      <c r="L308" s="43"/>
      <c r="M308" s="56"/>
      <c r="N308" s="24"/>
      <c r="O308" s="24"/>
      <c r="P308" s="24"/>
      <c r="Q308" s="24"/>
      <c r="R308" s="24"/>
      <c r="S308" s="24"/>
      <c r="T308" s="57"/>
      <c r="AT308" s="6" t="s">
        <v>128</v>
      </c>
      <c r="AU308" s="6" t="s">
        <v>80</v>
      </c>
    </row>
    <row r="309" spans="2:51" s="6" customFormat="1" ht="15.75" customHeight="1">
      <c r="B309" s="159"/>
      <c r="C309" s="160"/>
      <c r="D309" s="161" t="s">
        <v>130</v>
      </c>
      <c r="E309" s="160"/>
      <c r="F309" s="162" t="s">
        <v>157</v>
      </c>
      <c r="G309" s="160"/>
      <c r="H309" s="163">
        <v>6</v>
      </c>
      <c r="J309" s="160"/>
      <c r="K309" s="160"/>
      <c r="L309" s="164"/>
      <c r="M309" s="165"/>
      <c r="N309" s="160"/>
      <c r="O309" s="160"/>
      <c r="P309" s="160"/>
      <c r="Q309" s="160"/>
      <c r="R309" s="160"/>
      <c r="S309" s="160"/>
      <c r="T309" s="166"/>
      <c r="AT309" s="167" t="s">
        <v>130</v>
      </c>
      <c r="AU309" s="167" t="s">
        <v>80</v>
      </c>
      <c r="AV309" s="167" t="s">
        <v>80</v>
      </c>
      <c r="AW309" s="167" t="s">
        <v>94</v>
      </c>
      <c r="AX309" s="167" t="s">
        <v>77</v>
      </c>
      <c r="AY309" s="167" t="s">
        <v>119</v>
      </c>
    </row>
    <row r="310" spans="2:65" s="6" customFormat="1" ht="15.75" customHeight="1">
      <c r="B310" s="23"/>
      <c r="C310" s="145" t="s">
        <v>415</v>
      </c>
      <c r="D310" s="145" t="s">
        <v>121</v>
      </c>
      <c r="E310" s="146" t="s">
        <v>416</v>
      </c>
      <c r="F310" s="147" t="s">
        <v>417</v>
      </c>
      <c r="G310" s="148" t="s">
        <v>230</v>
      </c>
      <c r="H310" s="149">
        <v>5</v>
      </c>
      <c r="I310" s="150"/>
      <c r="J310" s="151">
        <f>ROUND($I$310*$H$310,2)</f>
        <v>0</v>
      </c>
      <c r="K310" s="147" t="s">
        <v>125</v>
      </c>
      <c r="L310" s="43"/>
      <c r="M310" s="152"/>
      <c r="N310" s="153" t="s">
        <v>42</v>
      </c>
      <c r="O310" s="24"/>
      <c r="P310" s="154">
        <f>$O$310*$H$310</f>
        <v>0</v>
      </c>
      <c r="Q310" s="154">
        <v>0.31108</v>
      </c>
      <c r="R310" s="154">
        <f>$Q$310*$H$310</f>
        <v>1.5554000000000001</v>
      </c>
      <c r="S310" s="154">
        <v>0</v>
      </c>
      <c r="T310" s="155">
        <f>$S$310*$H$310</f>
        <v>0</v>
      </c>
      <c r="AR310" s="89" t="s">
        <v>126</v>
      </c>
      <c r="AT310" s="89" t="s">
        <v>121</v>
      </c>
      <c r="AU310" s="89" t="s">
        <v>80</v>
      </c>
      <c r="AY310" s="6" t="s">
        <v>119</v>
      </c>
      <c r="BE310" s="156">
        <f>IF($N$310="základní",$J$310,0)</f>
        <v>0</v>
      </c>
      <c r="BF310" s="156">
        <f>IF($N$310="snížená",$J$310,0)</f>
        <v>0</v>
      </c>
      <c r="BG310" s="156">
        <f>IF($N$310="zákl. přenesená",$J$310,0)</f>
        <v>0</v>
      </c>
      <c r="BH310" s="156">
        <f>IF($N$310="sníž. přenesená",$J$310,0)</f>
        <v>0</v>
      </c>
      <c r="BI310" s="156">
        <f>IF($N$310="nulová",$J$310,0)</f>
        <v>0</v>
      </c>
      <c r="BJ310" s="89" t="s">
        <v>77</v>
      </c>
      <c r="BK310" s="156">
        <f>ROUND($I$310*$H$310,2)</f>
        <v>0</v>
      </c>
      <c r="BL310" s="89" t="s">
        <v>126</v>
      </c>
      <c r="BM310" s="89" t="s">
        <v>418</v>
      </c>
    </row>
    <row r="311" spans="2:47" s="6" customFormat="1" ht="16.5" customHeight="1">
      <c r="B311" s="23"/>
      <c r="C311" s="24"/>
      <c r="D311" s="157" t="s">
        <v>128</v>
      </c>
      <c r="E311" s="24"/>
      <c r="F311" s="158" t="s">
        <v>419</v>
      </c>
      <c r="G311" s="24"/>
      <c r="H311" s="24"/>
      <c r="J311" s="24"/>
      <c r="K311" s="24"/>
      <c r="L311" s="43"/>
      <c r="M311" s="56"/>
      <c r="N311" s="24"/>
      <c r="O311" s="24"/>
      <c r="P311" s="24"/>
      <c r="Q311" s="24"/>
      <c r="R311" s="24"/>
      <c r="S311" s="24"/>
      <c r="T311" s="57"/>
      <c r="AT311" s="6" t="s">
        <v>128</v>
      </c>
      <c r="AU311" s="6" t="s">
        <v>80</v>
      </c>
    </row>
    <row r="312" spans="2:51" s="6" customFormat="1" ht="15.75" customHeight="1">
      <c r="B312" s="159"/>
      <c r="C312" s="160"/>
      <c r="D312" s="161" t="s">
        <v>130</v>
      </c>
      <c r="E312" s="160"/>
      <c r="F312" s="162" t="s">
        <v>152</v>
      </c>
      <c r="G312" s="160"/>
      <c r="H312" s="163">
        <v>5</v>
      </c>
      <c r="J312" s="160"/>
      <c r="K312" s="160"/>
      <c r="L312" s="164"/>
      <c r="M312" s="165"/>
      <c r="N312" s="160"/>
      <c r="O312" s="160"/>
      <c r="P312" s="160"/>
      <c r="Q312" s="160"/>
      <c r="R312" s="160"/>
      <c r="S312" s="160"/>
      <c r="T312" s="166"/>
      <c r="AT312" s="167" t="s">
        <v>130</v>
      </c>
      <c r="AU312" s="167" t="s">
        <v>80</v>
      </c>
      <c r="AV312" s="167" t="s">
        <v>80</v>
      </c>
      <c r="AW312" s="167" t="s">
        <v>94</v>
      </c>
      <c r="AX312" s="167" t="s">
        <v>77</v>
      </c>
      <c r="AY312" s="167" t="s">
        <v>119</v>
      </c>
    </row>
    <row r="313" spans="2:65" s="6" customFormat="1" ht="15.75" customHeight="1">
      <c r="B313" s="23"/>
      <c r="C313" s="145" t="s">
        <v>420</v>
      </c>
      <c r="D313" s="145" t="s">
        <v>121</v>
      </c>
      <c r="E313" s="146" t="s">
        <v>421</v>
      </c>
      <c r="F313" s="147" t="s">
        <v>422</v>
      </c>
      <c r="G313" s="148" t="s">
        <v>141</v>
      </c>
      <c r="H313" s="149">
        <v>2.8</v>
      </c>
      <c r="I313" s="150"/>
      <c r="J313" s="151">
        <f>ROUND($I$313*$H$313,2)</f>
        <v>0</v>
      </c>
      <c r="K313" s="147"/>
      <c r="L313" s="43"/>
      <c r="M313" s="152"/>
      <c r="N313" s="153" t="s">
        <v>42</v>
      </c>
      <c r="O313" s="24"/>
      <c r="P313" s="154">
        <f>$O$313*$H$313</f>
        <v>0</v>
      </c>
      <c r="Q313" s="154">
        <v>2.436</v>
      </c>
      <c r="R313" s="154">
        <f>$Q$313*$H$313</f>
        <v>6.820799999999999</v>
      </c>
      <c r="S313" s="154">
        <v>0</v>
      </c>
      <c r="T313" s="155">
        <f>$S$313*$H$313</f>
        <v>0</v>
      </c>
      <c r="AR313" s="89" t="s">
        <v>126</v>
      </c>
      <c r="AT313" s="89" t="s">
        <v>121</v>
      </c>
      <c r="AU313" s="89" t="s">
        <v>80</v>
      </c>
      <c r="AY313" s="6" t="s">
        <v>119</v>
      </c>
      <c r="BE313" s="156">
        <f>IF($N$313="základní",$J$313,0)</f>
        <v>0</v>
      </c>
      <c r="BF313" s="156">
        <f>IF($N$313="snížená",$J$313,0)</f>
        <v>0</v>
      </c>
      <c r="BG313" s="156">
        <f>IF($N$313="zákl. přenesená",$J$313,0)</f>
        <v>0</v>
      </c>
      <c r="BH313" s="156">
        <f>IF($N$313="sníž. přenesená",$J$313,0)</f>
        <v>0</v>
      </c>
      <c r="BI313" s="156">
        <f>IF($N$313="nulová",$J$313,0)</f>
        <v>0</v>
      </c>
      <c r="BJ313" s="89" t="s">
        <v>77</v>
      </c>
      <c r="BK313" s="156">
        <f>ROUND($I$313*$H$313,2)</f>
        <v>0</v>
      </c>
      <c r="BL313" s="89" t="s">
        <v>126</v>
      </c>
      <c r="BM313" s="89" t="s">
        <v>423</v>
      </c>
    </row>
    <row r="314" spans="2:47" s="6" customFormat="1" ht="16.5" customHeight="1">
      <c r="B314" s="23"/>
      <c r="C314" s="24"/>
      <c r="D314" s="157" t="s">
        <v>128</v>
      </c>
      <c r="E314" s="24"/>
      <c r="F314" s="158" t="s">
        <v>422</v>
      </c>
      <c r="G314" s="24"/>
      <c r="H314" s="24"/>
      <c r="J314" s="24"/>
      <c r="K314" s="24"/>
      <c r="L314" s="43"/>
      <c r="M314" s="56"/>
      <c r="N314" s="24"/>
      <c r="O314" s="24"/>
      <c r="P314" s="24"/>
      <c r="Q314" s="24"/>
      <c r="R314" s="24"/>
      <c r="S314" s="24"/>
      <c r="T314" s="57"/>
      <c r="AT314" s="6" t="s">
        <v>128</v>
      </c>
      <c r="AU314" s="6" t="s">
        <v>80</v>
      </c>
    </row>
    <row r="315" spans="2:51" s="6" customFormat="1" ht="15.75" customHeight="1">
      <c r="B315" s="159"/>
      <c r="C315" s="160"/>
      <c r="D315" s="161" t="s">
        <v>130</v>
      </c>
      <c r="E315" s="160"/>
      <c r="F315" s="162" t="s">
        <v>424</v>
      </c>
      <c r="G315" s="160"/>
      <c r="H315" s="163">
        <v>2.8</v>
      </c>
      <c r="J315" s="160"/>
      <c r="K315" s="160"/>
      <c r="L315" s="164"/>
      <c r="M315" s="165"/>
      <c r="N315" s="160"/>
      <c r="O315" s="160"/>
      <c r="P315" s="160"/>
      <c r="Q315" s="160"/>
      <c r="R315" s="160"/>
      <c r="S315" s="160"/>
      <c r="T315" s="166"/>
      <c r="AT315" s="167" t="s">
        <v>130</v>
      </c>
      <c r="AU315" s="167" t="s">
        <v>80</v>
      </c>
      <c r="AV315" s="167" t="s">
        <v>80</v>
      </c>
      <c r="AW315" s="167" t="s">
        <v>94</v>
      </c>
      <c r="AX315" s="167" t="s">
        <v>16</v>
      </c>
      <c r="AY315" s="167" t="s">
        <v>119</v>
      </c>
    </row>
    <row r="316" spans="2:51" s="6" customFormat="1" ht="15.75" customHeight="1">
      <c r="B316" s="168"/>
      <c r="C316" s="169"/>
      <c r="D316" s="161" t="s">
        <v>130</v>
      </c>
      <c r="E316" s="169"/>
      <c r="F316" s="170" t="s">
        <v>132</v>
      </c>
      <c r="G316" s="169"/>
      <c r="H316" s="171">
        <v>2.8</v>
      </c>
      <c r="J316" s="169"/>
      <c r="K316" s="169"/>
      <c r="L316" s="172"/>
      <c r="M316" s="173"/>
      <c r="N316" s="169"/>
      <c r="O316" s="169"/>
      <c r="P316" s="169"/>
      <c r="Q316" s="169"/>
      <c r="R316" s="169"/>
      <c r="S316" s="169"/>
      <c r="T316" s="174"/>
      <c r="AT316" s="175" t="s">
        <v>130</v>
      </c>
      <c r="AU316" s="175" t="s">
        <v>80</v>
      </c>
      <c r="AV316" s="175" t="s">
        <v>126</v>
      </c>
      <c r="AW316" s="175" t="s">
        <v>94</v>
      </c>
      <c r="AX316" s="175" t="s">
        <v>77</v>
      </c>
      <c r="AY316" s="175" t="s">
        <v>119</v>
      </c>
    </row>
    <row r="317" spans="2:63" s="132" customFormat="1" ht="30.75" customHeight="1">
      <c r="B317" s="133"/>
      <c r="C317" s="134"/>
      <c r="D317" s="134" t="s">
        <v>70</v>
      </c>
      <c r="E317" s="143" t="s">
        <v>178</v>
      </c>
      <c r="F317" s="143" t="s">
        <v>425</v>
      </c>
      <c r="G317" s="134"/>
      <c r="H317" s="134"/>
      <c r="J317" s="144">
        <f>$BK$317</f>
        <v>0</v>
      </c>
      <c r="K317" s="134"/>
      <c r="L317" s="137"/>
      <c r="M317" s="138"/>
      <c r="N317" s="134"/>
      <c r="O317" s="134"/>
      <c r="P317" s="139">
        <f>SUM($P$318:$P$400)</f>
        <v>0</v>
      </c>
      <c r="Q317" s="134"/>
      <c r="R317" s="139">
        <f>SUM($R$318:$R$400)</f>
        <v>31.902618</v>
      </c>
      <c r="S317" s="134"/>
      <c r="T317" s="140">
        <f>SUM($T$318:$T$400)</f>
        <v>17.574</v>
      </c>
      <c r="AR317" s="141" t="s">
        <v>77</v>
      </c>
      <c r="AT317" s="141" t="s">
        <v>70</v>
      </c>
      <c r="AU317" s="141" t="s">
        <v>77</v>
      </c>
      <c r="AY317" s="141" t="s">
        <v>119</v>
      </c>
      <c r="BK317" s="142">
        <f>SUM($BK$318:$BK$400)</f>
        <v>0</v>
      </c>
    </row>
    <row r="318" spans="2:65" s="6" customFormat="1" ht="15.75" customHeight="1">
      <c r="B318" s="23"/>
      <c r="C318" s="145" t="s">
        <v>426</v>
      </c>
      <c r="D318" s="145" t="s">
        <v>121</v>
      </c>
      <c r="E318" s="146" t="s">
        <v>427</v>
      </c>
      <c r="F318" s="147" t="s">
        <v>428</v>
      </c>
      <c r="G318" s="148" t="s">
        <v>230</v>
      </c>
      <c r="H318" s="149">
        <v>7</v>
      </c>
      <c r="I318" s="150"/>
      <c r="J318" s="151">
        <f>ROUND($I$318*$H$318,2)</f>
        <v>0</v>
      </c>
      <c r="K318" s="147" t="s">
        <v>125</v>
      </c>
      <c r="L318" s="43"/>
      <c r="M318" s="152"/>
      <c r="N318" s="153" t="s">
        <v>42</v>
      </c>
      <c r="O318" s="24"/>
      <c r="P318" s="154">
        <f>$O$318*$H$318</f>
        <v>0</v>
      </c>
      <c r="Q318" s="154">
        <v>0.0007</v>
      </c>
      <c r="R318" s="154">
        <f>$Q$318*$H$318</f>
        <v>0.0049</v>
      </c>
      <c r="S318" s="154">
        <v>0</v>
      </c>
      <c r="T318" s="155">
        <f>$S$318*$H$318</f>
        <v>0</v>
      </c>
      <c r="AR318" s="89" t="s">
        <v>126</v>
      </c>
      <c r="AT318" s="89" t="s">
        <v>121</v>
      </c>
      <c r="AU318" s="89" t="s">
        <v>80</v>
      </c>
      <c r="AY318" s="6" t="s">
        <v>119</v>
      </c>
      <c r="BE318" s="156">
        <f>IF($N$318="základní",$J$318,0)</f>
        <v>0</v>
      </c>
      <c r="BF318" s="156">
        <f>IF($N$318="snížená",$J$318,0)</f>
        <v>0</v>
      </c>
      <c r="BG318" s="156">
        <f>IF($N$318="zákl. přenesená",$J$318,0)</f>
        <v>0</v>
      </c>
      <c r="BH318" s="156">
        <f>IF($N$318="sníž. přenesená",$J$318,0)</f>
        <v>0</v>
      </c>
      <c r="BI318" s="156">
        <f>IF($N$318="nulová",$J$318,0)</f>
        <v>0</v>
      </c>
      <c r="BJ318" s="89" t="s">
        <v>77</v>
      </c>
      <c r="BK318" s="156">
        <f>ROUND($I$318*$H$318,2)</f>
        <v>0</v>
      </c>
      <c r="BL318" s="89" t="s">
        <v>126</v>
      </c>
      <c r="BM318" s="89" t="s">
        <v>429</v>
      </c>
    </row>
    <row r="319" spans="2:47" s="6" customFormat="1" ht="16.5" customHeight="1">
      <c r="B319" s="23"/>
      <c r="C319" s="24"/>
      <c r="D319" s="157" t="s">
        <v>128</v>
      </c>
      <c r="E319" s="24"/>
      <c r="F319" s="158" t="s">
        <v>430</v>
      </c>
      <c r="G319" s="24"/>
      <c r="H319" s="24"/>
      <c r="J319" s="24"/>
      <c r="K319" s="24"/>
      <c r="L319" s="43"/>
      <c r="M319" s="56"/>
      <c r="N319" s="24"/>
      <c r="O319" s="24"/>
      <c r="P319" s="24"/>
      <c r="Q319" s="24"/>
      <c r="R319" s="24"/>
      <c r="S319" s="24"/>
      <c r="T319" s="57"/>
      <c r="AT319" s="6" t="s">
        <v>128</v>
      </c>
      <c r="AU319" s="6" t="s">
        <v>80</v>
      </c>
    </row>
    <row r="320" spans="2:51" s="6" customFormat="1" ht="15.75" customHeight="1">
      <c r="B320" s="159"/>
      <c r="C320" s="160"/>
      <c r="D320" s="161" t="s">
        <v>130</v>
      </c>
      <c r="E320" s="160"/>
      <c r="F320" s="162" t="s">
        <v>431</v>
      </c>
      <c r="G320" s="160"/>
      <c r="H320" s="163">
        <v>7</v>
      </c>
      <c r="J320" s="160"/>
      <c r="K320" s="160"/>
      <c r="L320" s="164"/>
      <c r="M320" s="165"/>
      <c r="N320" s="160"/>
      <c r="O320" s="160"/>
      <c r="P320" s="160"/>
      <c r="Q320" s="160"/>
      <c r="R320" s="160"/>
      <c r="S320" s="160"/>
      <c r="T320" s="166"/>
      <c r="AT320" s="167" t="s">
        <v>130</v>
      </c>
      <c r="AU320" s="167" t="s">
        <v>80</v>
      </c>
      <c r="AV320" s="167" t="s">
        <v>80</v>
      </c>
      <c r="AW320" s="167" t="s">
        <v>94</v>
      </c>
      <c r="AX320" s="167" t="s">
        <v>16</v>
      </c>
      <c r="AY320" s="167" t="s">
        <v>119</v>
      </c>
    </row>
    <row r="321" spans="2:51" s="6" customFormat="1" ht="15.75" customHeight="1">
      <c r="B321" s="168"/>
      <c r="C321" s="169"/>
      <c r="D321" s="161" t="s">
        <v>130</v>
      </c>
      <c r="E321" s="169"/>
      <c r="F321" s="170" t="s">
        <v>132</v>
      </c>
      <c r="G321" s="169"/>
      <c r="H321" s="171">
        <v>7</v>
      </c>
      <c r="J321" s="169"/>
      <c r="K321" s="169"/>
      <c r="L321" s="172"/>
      <c r="M321" s="173"/>
      <c r="N321" s="169"/>
      <c r="O321" s="169"/>
      <c r="P321" s="169"/>
      <c r="Q321" s="169"/>
      <c r="R321" s="169"/>
      <c r="S321" s="169"/>
      <c r="T321" s="174"/>
      <c r="AT321" s="175" t="s">
        <v>130</v>
      </c>
      <c r="AU321" s="175" t="s">
        <v>80</v>
      </c>
      <c r="AV321" s="175" t="s">
        <v>126</v>
      </c>
      <c r="AW321" s="175" t="s">
        <v>94</v>
      </c>
      <c r="AX321" s="175" t="s">
        <v>77</v>
      </c>
      <c r="AY321" s="175" t="s">
        <v>119</v>
      </c>
    </row>
    <row r="322" spans="2:65" s="6" customFormat="1" ht="15.75" customHeight="1">
      <c r="B322" s="23"/>
      <c r="C322" s="184" t="s">
        <v>432</v>
      </c>
      <c r="D322" s="184" t="s">
        <v>206</v>
      </c>
      <c r="E322" s="185" t="s">
        <v>433</v>
      </c>
      <c r="F322" s="186" t="s">
        <v>434</v>
      </c>
      <c r="G322" s="187" t="s">
        <v>230</v>
      </c>
      <c r="H322" s="188">
        <v>2.02</v>
      </c>
      <c r="I322" s="189"/>
      <c r="J322" s="190">
        <f>ROUND($I$322*$H$322,2)</f>
        <v>0</v>
      </c>
      <c r="K322" s="186" t="s">
        <v>125</v>
      </c>
      <c r="L322" s="191"/>
      <c r="M322" s="192"/>
      <c r="N322" s="193" t="s">
        <v>42</v>
      </c>
      <c r="O322" s="24"/>
      <c r="P322" s="154">
        <f>$O$322*$H$322</f>
        <v>0</v>
      </c>
      <c r="Q322" s="154">
        <v>0.0021</v>
      </c>
      <c r="R322" s="154">
        <f>$Q$322*$H$322</f>
        <v>0.004242</v>
      </c>
      <c r="S322" s="154">
        <v>0</v>
      </c>
      <c r="T322" s="155">
        <f>$S$322*$H$322</f>
        <v>0</v>
      </c>
      <c r="AR322" s="89" t="s">
        <v>171</v>
      </c>
      <c r="AT322" s="89" t="s">
        <v>206</v>
      </c>
      <c r="AU322" s="89" t="s">
        <v>80</v>
      </c>
      <c r="AY322" s="6" t="s">
        <v>119</v>
      </c>
      <c r="BE322" s="156">
        <f>IF($N$322="základní",$J$322,0)</f>
        <v>0</v>
      </c>
      <c r="BF322" s="156">
        <f>IF($N$322="snížená",$J$322,0)</f>
        <v>0</v>
      </c>
      <c r="BG322" s="156">
        <f>IF($N$322="zákl. přenesená",$J$322,0)</f>
        <v>0</v>
      </c>
      <c r="BH322" s="156">
        <f>IF($N$322="sníž. přenesená",$J$322,0)</f>
        <v>0</v>
      </c>
      <c r="BI322" s="156">
        <f>IF($N$322="nulová",$J$322,0)</f>
        <v>0</v>
      </c>
      <c r="BJ322" s="89" t="s">
        <v>77</v>
      </c>
      <c r="BK322" s="156">
        <f>ROUND($I$322*$H$322,2)</f>
        <v>0</v>
      </c>
      <c r="BL322" s="89" t="s">
        <v>126</v>
      </c>
      <c r="BM322" s="89" t="s">
        <v>435</v>
      </c>
    </row>
    <row r="323" spans="2:51" s="6" customFormat="1" ht="15.75" customHeight="1">
      <c r="B323" s="159"/>
      <c r="C323" s="160"/>
      <c r="D323" s="157" t="s">
        <v>130</v>
      </c>
      <c r="E323" s="162"/>
      <c r="F323" s="162" t="s">
        <v>436</v>
      </c>
      <c r="G323" s="160"/>
      <c r="H323" s="163">
        <v>2.02</v>
      </c>
      <c r="J323" s="160"/>
      <c r="K323" s="160"/>
      <c r="L323" s="164"/>
      <c r="M323" s="165"/>
      <c r="N323" s="160"/>
      <c r="O323" s="160"/>
      <c r="P323" s="160"/>
      <c r="Q323" s="160"/>
      <c r="R323" s="160"/>
      <c r="S323" s="160"/>
      <c r="T323" s="166"/>
      <c r="AT323" s="167" t="s">
        <v>130</v>
      </c>
      <c r="AU323" s="167" t="s">
        <v>80</v>
      </c>
      <c r="AV323" s="167" t="s">
        <v>80</v>
      </c>
      <c r="AW323" s="167" t="s">
        <v>94</v>
      </c>
      <c r="AX323" s="167" t="s">
        <v>77</v>
      </c>
      <c r="AY323" s="167" t="s">
        <v>119</v>
      </c>
    </row>
    <row r="324" spans="2:65" s="6" customFormat="1" ht="15.75" customHeight="1">
      <c r="B324" s="23"/>
      <c r="C324" s="184" t="s">
        <v>437</v>
      </c>
      <c r="D324" s="184" t="s">
        <v>206</v>
      </c>
      <c r="E324" s="185" t="s">
        <v>438</v>
      </c>
      <c r="F324" s="186" t="s">
        <v>439</v>
      </c>
      <c r="G324" s="187" t="s">
        <v>230</v>
      </c>
      <c r="H324" s="188">
        <v>1.01</v>
      </c>
      <c r="I324" s="189"/>
      <c r="J324" s="190">
        <f>ROUND($I$324*$H$324,2)</f>
        <v>0</v>
      </c>
      <c r="K324" s="186" t="s">
        <v>125</v>
      </c>
      <c r="L324" s="191"/>
      <c r="M324" s="192"/>
      <c r="N324" s="193" t="s">
        <v>42</v>
      </c>
      <c r="O324" s="24"/>
      <c r="P324" s="154">
        <f>$O$324*$H$324</f>
        <v>0</v>
      </c>
      <c r="Q324" s="154">
        <v>0.0031</v>
      </c>
      <c r="R324" s="154">
        <f>$Q$324*$H$324</f>
        <v>0.003131</v>
      </c>
      <c r="S324" s="154">
        <v>0</v>
      </c>
      <c r="T324" s="155">
        <f>$S$324*$H$324</f>
        <v>0</v>
      </c>
      <c r="AR324" s="89" t="s">
        <v>171</v>
      </c>
      <c r="AT324" s="89" t="s">
        <v>206</v>
      </c>
      <c r="AU324" s="89" t="s">
        <v>80</v>
      </c>
      <c r="AY324" s="6" t="s">
        <v>119</v>
      </c>
      <c r="BE324" s="156">
        <f>IF($N$324="základní",$J$324,0)</f>
        <v>0</v>
      </c>
      <c r="BF324" s="156">
        <f>IF($N$324="snížená",$J$324,0)</f>
        <v>0</v>
      </c>
      <c r="BG324" s="156">
        <f>IF($N$324="zákl. přenesená",$J$324,0)</f>
        <v>0</v>
      </c>
      <c r="BH324" s="156">
        <f>IF($N$324="sníž. přenesená",$J$324,0)</f>
        <v>0</v>
      </c>
      <c r="BI324" s="156">
        <f>IF($N$324="nulová",$J$324,0)</f>
        <v>0</v>
      </c>
      <c r="BJ324" s="89" t="s">
        <v>77</v>
      </c>
      <c r="BK324" s="156">
        <f>ROUND($I$324*$H$324,2)</f>
        <v>0</v>
      </c>
      <c r="BL324" s="89" t="s">
        <v>126</v>
      </c>
      <c r="BM324" s="89" t="s">
        <v>440</v>
      </c>
    </row>
    <row r="325" spans="2:51" s="6" customFormat="1" ht="15.75" customHeight="1">
      <c r="B325" s="159"/>
      <c r="C325" s="160"/>
      <c r="D325" s="157" t="s">
        <v>130</v>
      </c>
      <c r="E325" s="162"/>
      <c r="F325" s="162" t="s">
        <v>375</v>
      </c>
      <c r="G325" s="160"/>
      <c r="H325" s="163">
        <v>1.01</v>
      </c>
      <c r="J325" s="160"/>
      <c r="K325" s="160"/>
      <c r="L325" s="164"/>
      <c r="M325" s="165"/>
      <c r="N325" s="160"/>
      <c r="O325" s="160"/>
      <c r="P325" s="160"/>
      <c r="Q325" s="160"/>
      <c r="R325" s="160"/>
      <c r="S325" s="160"/>
      <c r="T325" s="166"/>
      <c r="AT325" s="167" t="s">
        <v>130</v>
      </c>
      <c r="AU325" s="167" t="s">
        <v>80</v>
      </c>
      <c r="AV325" s="167" t="s">
        <v>80</v>
      </c>
      <c r="AW325" s="167" t="s">
        <v>94</v>
      </c>
      <c r="AX325" s="167" t="s">
        <v>77</v>
      </c>
      <c r="AY325" s="167" t="s">
        <v>119</v>
      </c>
    </row>
    <row r="326" spans="2:65" s="6" customFormat="1" ht="15.75" customHeight="1">
      <c r="B326" s="23"/>
      <c r="C326" s="184" t="s">
        <v>441</v>
      </c>
      <c r="D326" s="184" t="s">
        <v>206</v>
      </c>
      <c r="E326" s="185" t="s">
        <v>442</v>
      </c>
      <c r="F326" s="186" t="s">
        <v>443</v>
      </c>
      <c r="G326" s="187" t="s">
        <v>230</v>
      </c>
      <c r="H326" s="188">
        <v>1.01</v>
      </c>
      <c r="I326" s="189"/>
      <c r="J326" s="190">
        <f>ROUND($I$326*$H$326,2)</f>
        <v>0</v>
      </c>
      <c r="K326" s="186" t="s">
        <v>125</v>
      </c>
      <c r="L326" s="191"/>
      <c r="M326" s="192"/>
      <c r="N326" s="193" t="s">
        <v>42</v>
      </c>
      <c r="O326" s="24"/>
      <c r="P326" s="154">
        <f>$O$326*$H$326</f>
        <v>0</v>
      </c>
      <c r="Q326" s="154">
        <v>0.0031</v>
      </c>
      <c r="R326" s="154">
        <f>$Q$326*$H$326</f>
        <v>0.003131</v>
      </c>
      <c r="S326" s="154">
        <v>0</v>
      </c>
      <c r="T326" s="155">
        <f>$S$326*$H$326</f>
        <v>0</v>
      </c>
      <c r="AR326" s="89" t="s">
        <v>171</v>
      </c>
      <c r="AT326" s="89" t="s">
        <v>206</v>
      </c>
      <c r="AU326" s="89" t="s">
        <v>80</v>
      </c>
      <c r="AY326" s="6" t="s">
        <v>119</v>
      </c>
      <c r="BE326" s="156">
        <f>IF($N$326="základní",$J$326,0)</f>
        <v>0</v>
      </c>
      <c r="BF326" s="156">
        <f>IF($N$326="snížená",$J$326,0)</f>
        <v>0</v>
      </c>
      <c r="BG326" s="156">
        <f>IF($N$326="zákl. přenesená",$J$326,0)</f>
        <v>0</v>
      </c>
      <c r="BH326" s="156">
        <f>IF($N$326="sníž. přenesená",$J$326,0)</f>
        <v>0</v>
      </c>
      <c r="BI326" s="156">
        <f>IF($N$326="nulová",$J$326,0)</f>
        <v>0</v>
      </c>
      <c r="BJ326" s="89" t="s">
        <v>77</v>
      </c>
      <c r="BK326" s="156">
        <f>ROUND($I$326*$H$326,2)</f>
        <v>0</v>
      </c>
      <c r="BL326" s="89" t="s">
        <v>126</v>
      </c>
      <c r="BM326" s="89" t="s">
        <v>444</v>
      </c>
    </row>
    <row r="327" spans="2:51" s="6" customFormat="1" ht="15.75" customHeight="1">
      <c r="B327" s="159"/>
      <c r="C327" s="160"/>
      <c r="D327" s="157" t="s">
        <v>130</v>
      </c>
      <c r="E327" s="162"/>
      <c r="F327" s="162" t="s">
        <v>375</v>
      </c>
      <c r="G327" s="160"/>
      <c r="H327" s="163">
        <v>1.01</v>
      </c>
      <c r="J327" s="160"/>
      <c r="K327" s="160"/>
      <c r="L327" s="164"/>
      <c r="M327" s="165"/>
      <c r="N327" s="160"/>
      <c r="O327" s="160"/>
      <c r="P327" s="160"/>
      <c r="Q327" s="160"/>
      <c r="R327" s="160"/>
      <c r="S327" s="160"/>
      <c r="T327" s="166"/>
      <c r="AT327" s="167" t="s">
        <v>130</v>
      </c>
      <c r="AU327" s="167" t="s">
        <v>80</v>
      </c>
      <c r="AV327" s="167" t="s">
        <v>80</v>
      </c>
      <c r="AW327" s="167" t="s">
        <v>94</v>
      </c>
      <c r="AX327" s="167" t="s">
        <v>77</v>
      </c>
      <c r="AY327" s="167" t="s">
        <v>119</v>
      </c>
    </row>
    <row r="328" spans="2:65" s="6" customFormat="1" ht="15.75" customHeight="1">
      <c r="B328" s="23"/>
      <c r="C328" s="184" t="s">
        <v>445</v>
      </c>
      <c r="D328" s="184" t="s">
        <v>206</v>
      </c>
      <c r="E328" s="185" t="s">
        <v>446</v>
      </c>
      <c r="F328" s="186" t="s">
        <v>447</v>
      </c>
      <c r="G328" s="187" t="s">
        <v>230</v>
      </c>
      <c r="H328" s="188">
        <v>1.01</v>
      </c>
      <c r="I328" s="189"/>
      <c r="J328" s="190">
        <f>ROUND($I$328*$H$328,2)</f>
        <v>0</v>
      </c>
      <c r="K328" s="186" t="s">
        <v>125</v>
      </c>
      <c r="L328" s="191"/>
      <c r="M328" s="192"/>
      <c r="N328" s="193" t="s">
        <v>42</v>
      </c>
      <c r="O328" s="24"/>
      <c r="P328" s="154">
        <f>$O$328*$H$328</f>
        <v>0</v>
      </c>
      <c r="Q328" s="154">
        <v>0.002</v>
      </c>
      <c r="R328" s="154">
        <f>$Q$328*$H$328</f>
        <v>0.00202</v>
      </c>
      <c r="S328" s="154">
        <v>0</v>
      </c>
      <c r="T328" s="155">
        <f>$S$328*$H$328</f>
        <v>0</v>
      </c>
      <c r="AR328" s="89" t="s">
        <v>171</v>
      </c>
      <c r="AT328" s="89" t="s">
        <v>206</v>
      </c>
      <c r="AU328" s="89" t="s">
        <v>80</v>
      </c>
      <c r="AY328" s="6" t="s">
        <v>119</v>
      </c>
      <c r="BE328" s="156">
        <f>IF($N$328="základní",$J$328,0)</f>
        <v>0</v>
      </c>
      <c r="BF328" s="156">
        <f>IF($N$328="snížená",$J$328,0)</f>
        <v>0</v>
      </c>
      <c r="BG328" s="156">
        <f>IF($N$328="zákl. přenesená",$J$328,0)</f>
        <v>0</v>
      </c>
      <c r="BH328" s="156">
        <f>IF($N$328="sníž. přenesená",$J$328,0)</f>
        <v>0</v>
      </c>
      <c r="BI328" s="156">
        <f>IF($N$328="nulová",$J$328,0)</f>
        <v>0</v>
      </c>
      <c r="BJ328" s="89" t="s">
        <v>77</v>
      </c>
      <c r="BK328" s="156">
        <f>ROUND($I$328*$H$328,2)</f>
        <v>0</v>
      </c>
      <c r="BL328" s="89" t="s">
        <v>126</v>
      </c>
      <c r="BM328" s="89" t="s">
        <v>448</v>
      </c>
    </row>
    <row r="329" spans="2:51" s="6" customFormat="1" ht="15.75" customHeight="1">
      <c r="B329" s="159"/>
      <c r="C329" s="160"/>
      <c r="D329" s="157" t="s">
        <v>130</v>
      </c>
      <c r="E329" s="162"/>
      <c r="F329" s="162" t="s">
        <v>375</v>
      </c>
      <c r="G329" s="160"/>
      <c r="H329" s="163">
        <v>1.01</v>
      </c>
      <c r="J329" s="160"/>
      <c r="K329" s="160"/>
      <c r="L329" s="164"/>
      <c r="M329" s="165"/>
      <c r="N329" s="160"/>
      <c r="O329" s="160"/>
      <c r="P329" s="160"/>
      <c r="Q329" s="160"/>
      <c r="R329" s="160"/>
      <c r="S329" s="160"/>
      <c r="T329" s="166"/>
      <c r="AT329" s="167" t="s">
        <v>130</v>
      </c>
      <c r="AU329" s="167" t="s">
        <v>80</v>
      </c>
      <c r="AV329" s="167" t="s">
        <v>80</v>
      </c>
      <c r="AW329" s="167" t="s">
        <v>94</v>
      </c>
      <c r="AX329" s="167" t="s">
        <v>77</v>
      </c>
      <c r="AY329" s="167" t="s">
        <v>119</v>
      </c>
    </row>
    <row r="330" spans="2:65" s="6" customFormat="1" ht="15.75" customHeight="1">
      <c r="B330" s="23"/>
      <c r="C330" s="184" t="s">
        <v>449</v>
      </c>
      <c r="D330" s="184" t="s">
        <v>206</v>
      </c>
      <c r="E330" s="185" t="s">
        <v>450</v>
      </c>
      <c r="F330" s="186" t="s">
        <v>451</v>
      </c>
      <c r="G330" s="187" t="s">
        <v>230</v>
      </c>
      <c r="H330" s="188">
        <v>1.01</v>
      </c>
      <c r="I330" s="189"/>
      <c r="J330" s="190">
        <f>ROUND($I$330*$H$330,2)</f>
        <v>0</v>
      </c>
      <c r="K330" s="186" t="s">
        <v>125</v>
      </c>
      <c r="L330" s="191"/>
      <c r="M330" s="192"/>
      <c r="N330" s="193" t="s">
        <v>42</v>
      </c>
      <c r="O330" s="24"/>
      <c r="P330" s="154">
        <f>$O$330*$H$330</f>
        <v>0</v>
      </c>
      <c r="Q330" s="154">
        <v>0.0014</v>
      </c>
      <c r="R330" s="154">
        <f>$Q$330*$H$330</f>
        <v>0.001414</v>
      </c>
      <c r="S330" s="154">
        <v>0</v>
      </c>
      <c r="T330" s="155">
        <f>$S$330*$H$330</f>
        <v>0</v>
      </c>
      <c r="AR330" s="89" t="s">
        <v>171</v>
      </c>
      <c r="AT330" s="89" t="s">
        <v>206</v>
      </c>
      <c r="AU330" s="89" t="s">
        <v>80</v>
      </c>
      <c r="AY330" s="6" t="s">
        <v>119</v>
      </c>
      <c r="BE330" s="156">
        <f>IF($N$330="základní",$J$330,0)</f>
        <v>0</v>
      </c>
      <c r="BF330" s="156">
        <f>IF($N$330="snížená",$J$330,0)</f>
        <v>0</v>
      </c>
      <c r="BG330" s="156">
        <f>IF($N$330="zákl. přenesená",$J$330,0)</f>
        <v>0</v>
      </c>
      <c r="BH330" s="156">
        <f>IF($N$330="sníž. přenesená",$J$330,0)</f>
        <v>0</v>
      </c>
      <c r="BI330" s="156">
        <f>IF($N$330="nulová",$J$330,0)</f>
        <v>0</v>
      </c>
      <c r="BJ330" s="89" t="s">
        <v>77</v>
      </c>
      <c r="BK330" s="156">
        <f>ROUND($I$330*$H$330,2)</f>
        <v>0</v>
      </c>
      <c r="BL330" s="89" t="s">
        <v>126</v>
      </c>
      <c r="BM330" s="89" t="s">
        <v>452</v>
      </c>
    </row>
    <row r="331" spans="2:51" s="6" customFormat="1" ht="15.75" customHeight="1">
      <c r="B331" s="159"/>
      <c r="C331" s="160"/>
      <c r="D331" s="157" t="s">
        <v>130</v>
      </c>
      <c r="E331" s="162"/>
      <c r="F331" s="162" t="s">
        <v>375</v>
      </c>
      <c r="G331" s="160"/>
      <c r="H331" s="163">
        <v>1.01</v>
      </c>
      <c r="J331" s="160"/>
      <c r="K331" s="160"/>
      <c r="L331" s="164"/>
      <c r="M331" s="165"/>
      <c r="N331" s="160"/>
      <c r="O331" s="160"/>
      <c r="P331" s="160"/>
      <c r="Q331" s="160"/>
      <c r="R331" s="160"/>
      <c r="S331" s="160"/>
      <c r="T331" s="166"/>
      <c r="AT331" s="167" t="s">
        <v>130</v>
      </c>
      <c r="AU331" s="167" t="s">
        <v>80</v>
      </c>
      <c r="AV331" s="167" t="s">
        <v>80</v>
      </c>
      <c r="AW331" s="167" t="s">
        <v>94</v>
      </c>
      <c r="AX331" s="167" t="s">
        <v>77</v>
      </c>
      <c r="AY331" s="167" t="s">
        <v>119</v>
      </c>
    </row>
    <row r="332" spans="2:65" s="6" customFormat="1" ht="15.75" customHeight="1">
      <c r="B332" s="23"/>
      <c r="C332" s="184" t="s">
        <v>453</v>
      </c>
      <c r="D332" s="184" t="s">
        <v>206</v>
      </c>
      <c r="E332" s="185" t="s">
        <v>454</v>
      </c>
      <c r="F332" s="186" t="s">
        <v>455</v>
      </c>
      <c r="G332" s="187" t="s">
        <v>230</v>
      </c>
      <c r="H332" s="188">
        <v>1.01</v>
      </c>
      <c r="I332" s="189"/>
      <c r="J332" s="190">
        <f>ROUND($I$332*$H$332,2)</f>
        <v>0</v>
      </c>
      <c r="K332" s="186"/>
      <c r="L332" s="191"/>
      <c r="M332" s="192"/>
      <c r="N332" s="193" t="s">
        <v>42</v>
      </c>
      <c r="O332" s="24"/>
      <c r="P332" s="154">
        <f>$O$332*$H$332</f>
        <v>0</v>
      </c>
      <c r="Q332" s="154">
        <v>0.009</v>
      </c>
      <c r="R332" s="154">
        <f>$Q$332*$H$332</f>
        <v>0.009089999999999999</v>
      </c>
      <c r="S332" s="154">
        <v>0</v>
      </c>
      <c r="T332" s="155">
        <f>$S$332*$H$332</f>
        <v>0</v>
      </c>
      <c r="AR332" s="89" t="s">
        <v>171</v>
      </c>
      <c r="AT332" s="89" t="s">
        <v>206</v>
      </c>
      <c r="AU332" s="89" t="s">
        <v>80</v>
      </c>
      <c r="AY332" s="6" t="s">
        <v>119</v>
      </c>
      <c r="BE332" s="156">
        <f>IF($N$332="základní",$J$332,0)</f>
        <v>0</v>
      </c>
      <c r="BF332" s="156">
        <f>IF($N$332="snížená",$J$332,0)</f>
        <v>0</v>
      </c>
      <c r="BG332" s="156">
        <f>IF($N$332="zákl. přenesená",$J$332,0)</f>
        <v>0</v>
      </c>
      <c r="BH332" s="156">
        <f>IF($N$332="sníž. přenesená",$J$332,0)</f>
        <v>0</v>
      </c>
      <c r="BI332" s="156">
        <f>IF($N$332="nulová",$J$332,0)</f>
        <v>0</v>
      </c>
      <c r="BJ332" s="89" t="s">
        <v>77</v>
      </c>
      <c r="BK332" s="156">
        <f>ROUND($I$332*$H$332,2)</f>
        <v>0</v>
      </c>
      <c r="BL332" s="89" t="s">
        <v>126</v>
      </c>
      <c r="BM332" s="89" t="s">
        <v>456</v>
      </c>
    </row>
    <row r="333" spans="2:47" s="6" customFormat="1" ht="16.5" customHeight="1">
      <c r="B333" s="23"/>
      <c r="C333" s="24"/>
      <c r="D333" s="157" t="s">
        <v>128</v>
      </c>
      <c r="E333" s="24"/>
      <c r="F333" s="158" t="s">
        <v>457</v>
      </c>
      <c r="G333" s="24"/>
      <c r="H333" s="24"/>
      <c r="J333" s="24"/>
      <c r="K333" s="24"/>
      <c r="L333" s="43"/>
      <c r="M333" s="56"/>
      <c r="N333" s="24"/>
      <c r="O333" s="24"/>
      <c r="P333" s="24"/>
      <c r="Q333" s="24"/>
      <c r="R333" s="24"/>
      <c r="S333" s="24"/>
      <c r="T333" s="57"/>
      <c r="AT333" s="6" t="s">
        <v>128</v>
      </c>
      <c r="AU333" s="6" t="s">
        <v>80</v>
      </c>
    </row>
    <row r="334" spans="2:51" s="6" customFormat="1" ht="15.75" customHeight="1">
      <c r="B334" s="159"/>
      <c r="C334" s="160"/>
      <c r="D334" s="161" t="s">
        <v>130</v>
      </c>
      <c r="E334" s="160"/>
      <c r="F334" s="162" t="s">
        <v>375</v>
      </c>
      <c r="G334" s="160"/>
      <c r="H334" s="163">
        <v>1.01</v>
      </c>
      <c r="J334" s="160"/>
      <c r="K334" s="160"/>
      <c r="L334" s="164"/>
      <c r="M334" s="165"/>
      <c r="N334" s="160"/>
      <c r="O334" s="160"/>
      <c r="P334" s="160"/>
      <c r="Q334" s="160"/>
      <c r="R334" s="160"/>
      <c r="S334" s="160"/>
      <c r="T334" s="166"/>
      <c r="AT334" s="167" t="s">
        <v>130</v>
      </c>
      <c r="AU334" s="167" t="s">
        <v>80</v>
      </c>
      <c r="AV334" s="167" t="s">
        <v>80</v>
      </c>
      <c r="AW334" s="167" t="s">
        <v>94</v>
      </c>
      <c r="AX334" s="167" t="s">
        <v>77</v>
      </c>
      <c r="AY334" s="167" t="s">
        <v>119</v>
      </c>
    </row>
    <row r="335" spans="2:65" s="6" customFormat="1" ht="15.75" customHeight="1">
      <c r="B335" s="23"/>
      <c r="C335" s="145" t="s">
        <v>458</v>
      </c>
      <c r="D335" s="145" t="s">
        <v>121</v>
      </c>
      <c r="E335" s="146" t="s">
        <v>459</v>
      </c>
      <c r="F335" s="147" t="s">
        <v>460</v>
      </c>
      <c r="G335" s="148" t="s">
        <v>230</v>
      </c>
      <c r="H335" s="149">
        <v>7</v>
      </c>
      <c r="I335" s="150"/>
      <c r="J335" s="151">
        <f>ROUND($I$335*$H$335,2)</f>
        <v>0</v>
      </c>
      <c r="K335" s="147" t="s">
        <v>125</v>
      </c>
      <c r="L335" s="43"/>
      <c r="M335" s="152"/>
      <c r="N335" s="153" t="s">
        <v>42</v>
      </c>
      <c r="O335" s="24"/>
      <c r="P335" s="154">
        <f>$O$335*$H$335</f>
        <v>0</v>
      </c>
      <c r="Q335" s="154">
        <v>0.11241</v>
      </c>
      <c r="R335" s="154">
        <f>$Q$335*$H$335</f>
        <v>0.78687</v>
      </c>
      <c r="S335" s="154">
        <v>0</v>
      </c>
      <c r="T335" s="155">
        <f>$S$335*$H$335</f>
        <v>0</v>
      </c>
      <c r="AR335" s="89" t="s">
        <v>126</v>
      </c>
      <c r="AT335" s="89" t="s">
        <v>121</v>
      </c>
      <c r="AU335" s="89" t="s">
        <v>80</v>
      </c>
      <c r="AY335" s="6" t="s">
        <v>119</v>
      </c>
      <c r="BE335" s="156">
        <f>IF($N$335="základní",$J$335,0)</f>
        <v>0</v>
      </c>
      <c r="BF335" s="156">
        <f>IF($N$335="snížená",$J$335,0)</f>
        <v>0</v>
      </c>
      <c r="BG335" s="156">
        <f>IF($N$335="zákl. přenesená",$J$335,0)</f>
        <v>0</v>
      </c>
      <c r="BH335" s="156">
        <f>IF($N$335="sníž. přenesená",$J$335,0)</f>
        <v>0</v>
      </c>
      <c r="BI335" s="156">
        <f>IF($N$335="nulová",$J$335,0)</f>
        <v>0</v>
      </c>
      <c r="BJ335" s="89" t="s">
        <v>77</v>
      </c>
      <c r="BK335" s="156">
        <f>ROUND($I$335*$H$335,2)</f>
        <v>0</v>
      </c>
      <c r="BL335" s="89" t="s">
        <v>126</v>
      </c>
      <c r="BM335" s="89" t="s">
        <v>461</v>
      </c>
    </row>
    <row r="336" spans="2:47" s="6" customFormat="1" ht="16.5" customHeight="1">
      <c r="B336" s="23"/>
      <c r="C336" s="24"/>
      <c r="D336" s="157" t="s">
        <v>128</v>
      </c>
      <c r="E336" s="24"/>
      <c r="F336" s="158" t="s">
        <v>462</v>
      </c>
      <c r="G336" s="24"/>
      <c r="H336" s="24"/>
      <c r="J336" s="24"/>
      <c r="K336" s="24"/>
      <c r="L336" s="43"/>
      <c r="M336" s="56"/>
      <c r="N336" s="24"/>
      <c r="O336" s="24"/>
      <c r="P336" s="24"/>
      <c r="Q336" s="24"/>
      <c r="R336" s="24"/>
      <c r="S336" s="24"/>
      <c r="T336" s="57"/>
      <c r="AT336" s="6" t="s">
        <v>128</v>
      </c>
      <c r="AU336" s="6" t="s">
        <v>80</v>
      </c>
    </row>
    <row r="337" spans="2:51" s="6" customFormat="1" ht="15.75" customHeight="1">
      <c r="B337" s="159"/>
      <c r="C337" s="160"/>
      <c r="D337" s="161" t="s">
        <v>130</v>
      </c>
      <c r="E337" s="160"/>
      <c r="F337" s="162" t="s">
        <v>463</v>
      </c>
      <c r="G337" s="160"/>
      <c r="H337" s="163">
        <v>7</v>
      </c>
      <c r="J337" s="160"/>
      <c r="K337" s="160"/>
      <c r="L337" s="164"/>
      <c r="M337" s="165"/>
      <c r="N337" s="160"/>
      <c r="O337" s="160"/>
      <c r="P337" s="160"/>
      <c r="Q337" s="160"/>
      <c r="R337" s="160"/>
      <c r="S337" s="160"/>
      <c r="T337" s="166"/>
      <c r="AT337" s="167" t="s">
        <v>130</v>
      </c>
      <c r="AU337" s="167" t="s">
        <v>80</v>
      </c>
      <c r="AV337" s="167" t="s">
        <v>80</v>
      </c>
      <c r="AW337" s="167" t="s">
        <v>94</v>
      </c>
      <c r="AX337" s="167" t="s">
        <v>77</v>
      </c>
      <c r="AY337" s="167" t="s">
        <v>119</v>
      </c>
    </row>
    <row r="338" spans="2:65" s="6" customFormat="1" ht="15.75" customHeight="1">
      <c r="B338" s="23"/>
      <c r="C338" s="184" t="s">
        <v>464</v>
      </c>
      <c r="D338" s="184" t="s">
        <v>206</v>
      </c>
      <c r="E338" s="185" t="s">
        <v>465</v>
      </c>
      <c r="F338" s="186" t="s">
        <v>466</v>
      </c>
      <c r="G338" s="187" t="s">
        <v>230</v>
      </c>
      <c r="H338" s="188">
        <v>7.07</v>
      </c>
      <c r="I338" s="189"/>
      <c r="J338" s="190">
        <f>ROUND($I$338*$H$338,2)</f>
        <v>0</v>
      </c>
      <c r="K338" s="186"/>
      <c r="L338" s="191"/>
      <c r="M338" s="192"/>
      <c r="N338" s="193" t="s">
        <v>42</v>
      </c>
      <c r="O338" s="24"/>
      <c r="P338" s="154">
        <f>$O$338*$H$338</f>
        <v>0</v>
      </c>
      <c r="Q338" s="154">
        <v>0.035</v>
      </c>
      <c r="R338" s="154">
        <f>$Q$338*$H$338</f>
        <v>0.24745000000000003</v>
      </c>
      <c r="S338" s="154">
        <v>0</v>
      </c>
      <c r="T338" s="155">
        <f>$S$338*$H$338</f>
        <v>0</v>
      </c>
      <c r="AR338" s="89" t="s">
        <v>171</v>
      </c>
      <c r="AT338" s="89" t="s">
        <v>206</v>
      </c>
      <c r="AU338" s="89" t="s">
        <v>80</v>
      </c>
      <c r="AY338" s="6" t="s">
        <v>119</v>
      </c>
      <c r="BE338" s="156">
        <f>IF($N$338="základní",$J$338,0)</f>
        <v>0</v>
      </c>
      <c r="BF338" s="156">
        <f>IF($N$338="snížená",$J$338,0)</f>
        <v>0</v>
      </c>
      <c r="BG338" s="156">
        <f>IF($N$338="zákl. přenesená",$J$338,0)</f>
        <v>0</v>
      </c>
      <c r="BH338" s="156">
        <f>IF($N$338="sníž. přenesená",$J$338,0)</f>
        <v>0</v>
      </c>
      <c r="BI338" s="156">
        <f>IF($N$338="nulová",$J$338,0)</f>
        <v>0</v>
      </c>
      <c r="BJ338" s="89" t="s">
        <v>77</v>
      </c>
      <c r="BK338" s="156">
        <f>ROUND($I$338*$H$338,2)</f>
        <v>0</v>
      </c>
      <c r="BL338" s="89" t="s">
        <v>126</v>
      </c>
      <c r="BM338" s="89" t="s">
        <v>467</v>
      </c>
    </row>
    <row r="339" spans="2:47" s="6" customFormat="1" ht="16.5" customHeight="1">
      <c r="B339" s="23"/>
      <c r="C339" s="24"/>
      <c r="D339" s="157" t="s">
        <v>128</v>
      </c>
      <c r="E339" s="24"/>
      <c r="F339" s="158" t="s">
        <v>468</v>
      </c>
      <c r="G339" s="24"/>
      <c r="H339" s="24"/>
      <c r="J339" s="24"/>
      <c r="K339" s="24"/>
      <c r="L339" s="43"/>
      <c r="M339" s="56"/>
      <c r="N339" s="24"/>
      <c r="O339" s="24"/>
      <c r="P339" s="24"/>
      <c r="Q339" s="24"/>
      <c r="R339" s="24"/>
      <c r="S339" s="24"/>
      <c r="T339" s="57"/>
      <c r="AT339" s="6" t="s">
        <v>128</v>
      </c>
      <c r="AU339" s="6" t="s">
        <v>80</v>
      </c>
    </row>
    <row r="340" spans="2:51" s="6" customFormat="1" ht="15.75" customHeight="1">
      <c r="B340" s="159"/>
      <c r="C340" s="160"/>
      <c r="D340" s="161" t="s">
        <v>130</v>
      </c>
      <c r="E340" s="160"/>
      <c r="F340" s="162" t="s">
        <v>238</v>
      </c>
      <c r="G340" s="160"/>
      <c r="H340" s="163">
        <v>7.07</v>
      </c>
      <c r="J340" s="160"/>
      <c r="K340" s="160"/>
      <c r="L340" s="164"/>
      <c r="M340" s="165"/>
      <c r="N340" s="160"/>
      <c r="O340" s="160"/>
      <c r="P340" s="160"/>
      <c r="Q340" s="160"/>
      <c r="R340" s="160"/>
      <c r="S340" s="160"/>
      <c r="T340" s="166"/>
      <c r="AT340" s="167" t="s">
        <v>130</v>
      </c>
      <c r="AU340" s="167" t="s">
        <v>80</v>
      </c>
      <c r="AV340" s="167" t="s">
        <v>80</v>
      </c>
      <c r="AW340" s="167" t="s">
        <v>94</v>
      </c>
      <c r="AX340" s="167" t="s">
        <v>16</v>
      </c>
      <c r="AY340" s="167" t="s">
        <v>119</v>
      </c>
    </row>
    <row r="341" spans="2:51" s="6" customFormat="1" ht="15.75" customHeight="1">
      <c r="B341" s="168"/>
      <c r="C341" s="169"/>
      <c r="D341" s="161" t="s">
        <v>130</v>
      </c>
      <c r="E341" s="169"/>
      <c r="F341" s="170" t="s">
        <v>132</v>
      </c>
      <c r="G341" s="169"/>
      <c r="H341" s="171">
        <v>7.07</v>
      </c>
      <c r="J341" s="169"/>
      <c r="K341" s="169"/>
      <c r="L341" s="172"/>
      <c r="M341" s="173"/>
      <c r="N341" s="169"/>
      <c r="O341" s="169"/>
      <c r="P341" s="169"/>
      <c r="Q341" s="169"/>
      <c r="R341" s="169"/>
      <c r="S341" s="169"/>
      <c r="T341" s="174"/>
      <c r="AT341" s="175" t="s">
        <v>130</v>
      </c>
      <c r="AU341" s="175" t="s">
        <v>80</v>
      </c>
      <c r="AV341" s="175" t="s">
        <v>126</v>
      </c>
      <c r="AW341" s="175" t="s">
        <v>94</v>
      </c>
      <c r="AX341" s="175" t="s">
        <v>77</v>
      </c>
      <c r="AY341" s="175" t="s">
        <v>119</v>
      </c>
    </row>
    <row r="342" spans="2:65" s="6" customFormat="1" ht="15.75" customHeight="1">
      <c r="B342" s="23"/>
      <c r="C342" s="145" t="s">
        <v>469</v>
      </c>
      <c r="D342" s="145" t="s">
        <v>121</v>
      </c>
      <c r="E342" s="146" t="s">
        <v>470</v>
      </c>
      <c r="F342" s="147" t="s">
        <v>471</v>
      </c>
      <c r="G342" s="148" t="s">
        <v>124</v>
      </c>
      <c r="H342" s="149">
        <v>3.5</v>
      </c>
      <c r="I342" s="150"/>
      <c r="J342" s="151">
        <f>ROUND($I$342*$H$342,2)</f>
        <v>0</v>
      </c>
      <c r="K342" s="147"/>
      <c r="L342" s="43"/>
      <c r="M342" s="152"/>
      <c r="N342" s="153" t="s">
        <v>42</v>
      </c>
      <c r="O342" s="24"/>
      <c r="P342" s="154">
        <f>$O$342*$H$342</f>
        <v>0</v>
      </c>
      <c r="Q342" s="154">
        <v>0.0026</v>
      </c>
      <c r="R342" s="154">
        <f>$Q$342*$H$342</f>
        <v>0.0091</v>
      </c>
      <c r="S342" s="154">
        <v>0</v>
      </c>
      <c r="T342" s="155">
        <f>$S$342*$H$342</f>
        <v>0</v>
      </c>
      <c r="AR342" s="89" t="s">
        <v>126</v>
      </c>
      <c r="AT342" s="89" t="s">
        <v>121</v>
      </c>
      <c r="AU342" s="89" t="s">
        <v>80</v>
      </c>
      <c r="AY342" s="6" t="s">
        <v>119</v>
      </c>
      <c r="BE342" s="156">
        <f>IF($N$342="základní",$J$342,0)</f>
        <v>0</v>
      </c>
      <c r="BF342" s="156">
        <f>IF($N$342="snížená",$J$342,0)</f>
        <v>0</v>
      </c>
      <c r="BG342" s="156">
        <f>IF($N$342="zákl. přenesená",$J$342,0)</f>
        <v>0</v>
      </c>
      <c r="BH342" s="156">
        <f>IF($N$342="sníž. přenesená",$J$342,0)</f>
        <v>0</v>
      </c>
      <c r="BI342" s="156">
        <f>IF($N$342="nulová",$J$342,0)</f>
        <v>0</v>
      </c>
      <c r="BJ342" s="89" t="s">
        <v>77</v>
      </c>
      <c r="BK342" s="156">
        <f>ROUND($I$342*$H$342,2)</f>
        <v>0</v>
      </c>
      <c r="BL342" s="89" t="s">
        <v>126</v>
      </c>
      <c r="BM342" s="89" t="s">
        <v>472</v>
      </c>
    </row>
    <row r="343" spans="2:47" s="6" customFormat="1" ht="16.5" customHeight="1">
      <c r="B343" s="23"/>
      <c r="C343" s="24"/>
      <c r="D343" s="157" t="s">
        <v>128</v>
      </c>
      <c r="E343" s="24"/>
      <c r="F343" s="158" t="s">
        <v>473</v>
      </c>
      <c r="G343" s="24"/>
      <c r="H343" s="24"/>
      <c r="J343" s="24"/>
      <c r="K343" s="24"/>
      <c r="L343" s="43"/>
      <c r="M343" s="56"/>
      <c r="N343" s="24"/>
      <c r="O343" s="24"/>
      <c r="P343" s="24"/>
      <c r="Q343" s="24"/>
      <c r="R343" s="24"/>
      <c r="S343" s="24"/>
      <c r="T343" s="57"/>
      <c r="AT343" s="6" t="s">
        <v>128</v>
      </c>
      <c r="AU343" s="6" t="s">
        <v>80</v>
      </c>
    </row>
    <row r="344" spans="2:51" s="6" customFormat="1" ht="15.75" customHeight="1">
      <c r="B344" s="159"/>
      <c r="C344" s="160"/>
      <c r="D344" s="161" t="s">
        <v>130</v>
      </c>
      <c r="E344" s="160"/>
      <c r="F344" s="162" t="s">
        <v>474</v>
      </c>
      <c r="G344" s="160"/>
      <c r="H344" s="163">
        <v>3.5</v>
      </c>
      <c r="J344" s="160"/>
      <c r="K344" s="160"/>
      <c r="L344" s="164"/>
      <c r="M344" s="165"/>
      <c r="N344" s="160"/>
      <c r="O344" s="160"/>
      <c r="P344" s="160"/>
      <c r="Q344" s="160"/>
      <c r="R344" s="160"/>
      <c r="S344" s="160"/>
      <c r="T344" s="166"/>
      <c r="AT344" s="167" t="s">
        <v>130</v>
      </c>
      <c r="AU344" s="167" t="s">
        <v>80</v>
      </c>
      <c r="AV344" s="167" t="s">
        <v>80</v>
      </c>
      <c r="AW344" s="167" t="s">
        <v>94</v>
      </c>
      <c r="AX344" s="167" t="s">
        <v>16</v>
      </c>
      <c r="AY344" s="167" t="s">
        <v>119</v>
      </c>
    </row>
    <row r="345" spans="2:51" s="6" customFormat="1" ht="15.75" customHeight="1">
      <c r="B345" s="168"/>
      <c r="C345" s="169"/>
      <c r="D345" s="161" t="s">
        <v>130</v>
      </c>
      <c r="E345" s="169"/>
      <c r="F345" s="170" t="s">
        <v>132</v>
      </c>
      <c r="G345" s="169"/>
      <c r="H345" s="171">
        <v>3.5</v>
      </c>
      <c r="J345" s="169"/>
      <c r="K345" s="169"/>
      <c r="L345" s="172"/>
      <c r="M345" s="173"/>
      <c r="N345" s="169"/>
      <c r="O345" s="169"/>
      <c r="P345" s="169"/>
      <c r="Q345" s="169"/>
      <c r="R345" s="169"/>
      <c r="S345" s="169"/>
      <c r="T345" s="174"/>
      <c r="AT345" s="175" t="s">
        <v>130</v>
      </c>
      <c r="AU345" s="175" t="s">
        <v>80</v>
      </c>
      <c r="AV345" s="175" t="s">
        <v>126</v>
      </c>
      <c r="AW345" s="175" t="s">
        <v>94</v>
      </c>
      <c r="AX345" s="175" t="s">
        <v>77</v>
      </c>
      <c r="AY345" s="175" t="s">
        <v>119</v>
      </c>
    </row>
    <row r="346" spans="2:65" s="6" customFormat="1" ht="27" customHeight="1">
      <c r="B346" s="23"/>
      <c r="C346" s="145" t="s">
        <v>475</v>
      </c>
      <c r="D346" s="145" t="s">
        <v>121</v>
      </c>
      <c r="E346" s="146" t="s">
        <v>476</v>
      </c>
      <c r="F346" s="147" t="s">
        <v>477</v>
      </c>
      <c r="G346" s="148" t="s">
        <v>324</v>
      </c>
      <c r="H346" s="149">
        <v>268</v>
      </c>
      <c r="I346" s="150"/>
      <c r="J346" s="151">
        <f>ROUND($I$346*$H$346,2)</f>
        <v>0</v>
      </c>
      <c r="K346" s="147" t="s">
        <v>125</v>
      </c>
      <c r="L346" s="43"/>
      <c r="M346" s="152"/>
      <c r="N346" s="153" t="s">
        <v>42</v>
      </c>
      <c r="O346" s="24"/>
      <c r="P346" s="154">
        <f>$O$346*$H$346</f>
        <v>0</v>
      </c>
      <c r="Q346" s="154">
        <v>0.08978</v>
      </c>
      <c r="R346" s="154">
        <f>$Q$346*$H$346</f>
        <v>24.06104</v>
      </c>
      <c r="S346" s="154">
        <v>0</v>
      </c>
      <c r="T346" s="155">
        <f>$S$346*$H$346</f>
        <v>0</v>
      </c>
      <c r="AR346" s="89" t="s">
        <v>126</v>
      </c>
      <c r="AT346" s="89" t="s">
        <v>121</v>
      </c>
      <c r="AU346" s="89" t="s">
        <v>80</v>
      </c>
      <c r="AY346" s="6" t="s">
        <v>119</v>
      </c>
      <c r="BE346" s="156">
        <f>IF($N$346="základní",$J$346,0)</f>
        <v>0</v>
      </c>
      <c r="BF346" s="156">
        <f>IF($N$346="snížená",$J$346,0)</f>
        <v>0</v>
      </c>
      <c r="BG346" s="156">
        <f>IF($N$346="zákl. přenesená",$J$346,0)</f>
        <v>0</v>
      </c>
      <c r="BH346" s="156">
        <f>IF($N$346="sníž. přenesená",$J$346,0)</f>
        <v>0</v>
      </c>
      <c r="BI346" s="156">
        <f>IF($N$346="nulová",$J$346,0)</f>
        <v>0</v>
      </c>
      <c r="BJ346" s="89" t="s">
        <v>77</v>
      </c>
      <c r="BK346" s="156">
        <f>ROUND($I$346*$H$346,2)</f>
        <v>0</v>
      </c>
      <c r="BL346" s="89" t="s">
        <v>126</v>
      </c>
      <c r="BM346" s="89" t="s">
        <v>478</v>
      </c>
    </row>
    <row r="347" spans="2:47" s="6" customFormat="1" ht="38.25" customHeight="1">
      <c r="B347" s="23"/>
      <c r="C347" s="24"/>
      <c r="D347" s="157" t="s">
        <v>128</v>
      </c>
      <c r="E347" s="24"/>
      <c r="F347" s="158" t="s">
        <v>479</v>
      </c>
      <c r="G347" s="24"/>
      <c r="H347" s="24"/>
      <c r="J347" s="24"/>
      <c r="K347" s="24"/>
      <c r="L347" s="43"/>
      <c r="M347" s="56"/>
      <c r="N347" s="24"/>
      <c r="O347" s="24"/>
      <c r="P347" s="24"/>
      <c r="Q347" s="24"/>
      <c r="R347" s="24"/>
      <c r="S347" s="24"/>
      <c r="T347" s="57"/>
      <c r="AT347" s="6" t="s">
        <v>128</v>
      </c>
      <c r="AU347" s="6" t="s">
        <v>80</v>
      </c>
    </row>
    <row r="348" spans="2:51" s="6" customFormat="1" ht="15.75" customHeight="1">
      <c r="B348" s="159"/>
      <c r="C348" s="160"/>
      <c r="D348" s="161" t="s">
        <v>130</v>
      </c>
      <c r="E348" s="160"/>
      <c r="F348" s="162" t="s">
        <v>480</v>
      </c>
      <c r="G348" s="160"/>
      <c r="H348" s="163">
        <v>268</v>
      </c>
      <c r="J348" s="160"/>
      <c r="K348" s="160"/>
      <c r="L348" s="164"/>
      <c r="M348" s="165"/>
      <c r="N348" s="160"/>
      <c r="O348" s="160"/>
      <c r="P348" s="160"/>
      <c r="Q348" s="160"/>
      <c r="R348" s="160"/>
      <c r="S348" s="160"/>
      <c r="T348" s="166"/>
      <c r="AT348" s="167" t="s">
        <v>130</v>
      </c>
      <c r="AU348" s="167" t="s">
        <v>80</v>
      </c>
      <c r="AV348" s="167" t="s">
        <v>80</v>
      </c>
      <c r="AW348" s="167" t="s">
        <v>94</v>
      </c>
      <c r="AX348" s="167" t="s">
        <v>16</v>
      </c>
      <c r="AY348" s="167" t="s">
        <v>119</v>
      </c>
    </row>
    <row r="349" spans="2:51" s="6" customFormat="1" ht="15.75" customHeight="1">
      <c r="B349" s="168"/>
      <c r="C349" s="169"/>
      <c r="D349" s="161" t="s">
        <v>130</v>
      </c>
      <c r="E349" s="169"/>
      <c r="F349" s="170" t="s">
        <v>132</v>
      </c>
      <c r="G349" s="169"/>
      <c r="H349" s="171">
        <v>268</v>
      </c>
      <c r="J349" s="169"/>
      <c r="K349" s="169"/>
      <c r="L349" s="172"/>
      <c r="M349" s="173"/>
      <c r="N349" s="169"/>
      <c r="O349" s="169"/>
      <c r="P349" s="169"/>
      <c r="Q349" s="169"/>
      <c r="R349" s="169"/>
      <c r="S349" s="169"/>
      <c r="T349" s="174"/>
      <c r="AT349" s="175" t="s">
        <v>130</v>
      </c>
      <c r="AU349" s="175" t="s">
        <v>80</v>
      </c>
      <c r="AV349" s="175" t="s">
        <v>126</v>
      </c>
      <c r="AW349" s="175" t="s">
        <v>94</v>
      </c>
      <c r="AX349" s="175" t="s">
        <v>77</v>
      </c>
      <c r="AY349" s="175" t="s">
        <v>119</v>
      </c>
    </row>
    <row r="350" spans="2:65" s="6" customFormat="1" ht="15.75" customHeight="1">
      <c r="B350" s="23"/>
      <c r="C350" s="184" t="s">
        <v>481</v>
      </c>
      <c r="D350" s="184" t="s">
        <v>206</v>
      </c>
      <c r="E350" s="185" t="s">
        <v>482</v>
      </c>
      <c r="F350" s="186" t="s">
        <v>483</v>
      </c>
      <c r="G350" s="187" t="s">
        <v>187</v>
      </c>
      <c r="H350" s="188">
        <v>6.6</v>
      </c>
      <c r="I350" s="189"/>
      <c r="J350" s="190">
        <f>ROUND($I$350*$H$350,2)</f>
        <v>0</v>
      </c>
      <c r="K350" s="186"/>
      <c r="L350" s="191"/>
      <c r="M350" s="192"/>
      <c r="N350" s="193" t="s">
        <v>42</v>
      </c>
      <c r="O350" s="24"/>
      <c r="P350" s="154">
        <f>$O$350*$H$350</f>
        <v>0</v>
      </c>
      <c r="Q350" s="154">
        <v>1</v>
      </c>
      <c r="R350" s="154">
        <f>$Q$350*$H$350</f>
        <v>6.6</v>
      </c>
      <c r="S350" s="154">
        <v>0</v>
      </c>
      <c r="T350" s="155">
        <f>$S$350*$H$350</f>
        <v>0</v>
      </c>
      <c r="AR350" s="89" t="s">
        <v>171</v>
      </c>
      <c r="AT350" s="89" t="s">
        <v>206</v>
      </c>
      <c r="AU350" s="89" t="s">
        <v>80</v>
      </c>
      <c r="AY350" s="6" t="s">
        <v>119</v>
      </c>
      <c r="BE350" s="156">
        <f>IF($N$350="základní",$J$350,0)</f>
        <v>0</v>
      </c>
      <c r="BF350" s="156">
        <f>IF($N$350="snížená",$J$350,0)</f>
        <v>0</v>
      </c>
      <c r="BG350" s="156">
        <f>IF($N$350="zákl. přenesená",$J$350,0)</f>
        <v>0</v>
      </c>
      <c r="BH350" s="156">
        <f>IF($N$350="sníž. přenesená",$J$350,0)</f>
        <v>0</v>
      </c>
      <c r="BI350" s="156">
        <f>IF($N$350="nulová",$J$350,0)</f>
        <v>0</v>
      </c>
      <c r="BJ350" s="89" t="s">
        <v>77</v>
      </c>
      <c r="BK350" s="156">
        <f>ROUND($I$350*$H$350,2)</f>
        <v>0</v>
      </c>
      <c r="BL350" s="89" t="s">
        <v>126</v>
      </c>
      <c r="BM350" s="89" t="s">
        <v>484</v>
      </c>
    </row>
    <row r="351" spans="2:47" s="6" customFormat="1" ht="16.5" customHeight="1">
      <c r="B351" s="23"/>
      <c r="C351" s="24"/>
      <c r="D351" s="157" t="s">
        <v>128</v>
      </c>
      <c r="E351" s="24"/>
      <c r="F351" s="158" t="s">
        <v>48</v>
      </c>
      <c r="G351" s="24"/>
      <c r="H351" s="24"/>
      <c r="J351" s="24"/>
      <c r="K351" s="24"/>
      <c r="L351" s="43"/>
      <c r="M351" s="56"/>
      <c r="N351" s="24"/>
      <c r="O351" s="24"/>
      <c r="P351" s="24"/>
      <c r="Q351" s="24"/>
      <c r="R351" s="24"/>
      <c r="S351" s="24"/>
      <c r="T351" s="57"/>
      <c r="AT351" s="6" t="s">
        <v>128</v>
      </c>
      <c r="AU351" s="6" t="s">
        <v>80</v>
      </c>
    </row>
    <row r="352" spans="2:51" s="6" customFormat="1" ht="15.75" customHeight="1">
      <c r="B352" s="159"/>
      <c r="C352" s="160"/>
      <c r="D352" s="161" t="s">
        <v>130</v>
      </c>
      <c r="E352" s="160"/>
      <c r="F352" s="162" t="s">
        <v>485</v>
      </c>
      <c r="G352" s="160"/>
      <c r="H352" s="163">
        <v>6.561</v>
      </c>
      <c r="J352" s="160"/>
      <c r="K352" s="160"/>
      <c r="L352" s="164"/>
      <c r="M352" s="165"/>
      <c r="N352" s="160"/>
      <c r="O352" s="160"/>
      <c r="P352" s="160"/>
      <c r="Q352" s="160"/>
      <c r="R352" s="160"/>
      <c r="S352" s="160"/>
      <c r="T352" s="166"/>
      <c r="AT352" s="167" t="s">
        <v>130</v>
      </c>
      <c r="AU352" s="167" t="s">
        <v>80</v>
      </c>
      <c r="AV352" s="167" t="s">
        <v>80</v>
      </c>
      <c r="AW352" s="167" t="s">
        <v>94</v>
      </c>
      <c r="AX352" s="167" t="s">
        <v>16</v>
      </c>
      <c r="AY352" s="167" t="s">
        <v>119</v>
      </c>
    </row>
    <row r="353" spans="2:51" s="6" customFormat="1" ht="15.75" customHeight="1">
      <c r="B353" s="168"/>
      <c r="C353" s="169"/>
      <c r="D353" s="161" t="s">
        <v>130</v>
      </c>
      <c r="E353" s="169"/>
      <c r="F353" s="170" t="s">
        <v>132</v>
      </c>
      <c r="G353" s="169"/>
      <c r="H353" s="171">
        <v>6.561</v>
      </c>
      <c r="J353" s="169"/>
      <c r="K353" s="169"/>
      <c r="L353" s="172"/>
      <c r="M353" s="173"/>
      <c r="N353" s="169"/>
      <c r="O353" s="169"/>
      <c r="P353" s="169"/>
      <c r="Q353" s="169"/>
      <c r="R353" s="169"/>
      <c r="S353" s="169"/>
      <c r="T353" s="174"/>
      <c r="AT353" s="175" t="s">
        <v>130</v>
      </c>
      <c r="AU353" s="175" t="s">
        <v>80</v>
      </c>
      <c r="AV353" s="175" t="s">
        <v>126</v>
      </c>
      <c r="AW353" s="175" t="s">
        <v>94</v>
      </c>
      <c r="AX353" s="175" t="s">
        <v>16</v>
      </c>
      <c r="AY353" s="175" t="s">
        <v>119</v>
      </c>
    </row>
    <row r="354" spans="2:51" s="6" customFormat="1" ht="15.75" customHeight="1">
      <c r="B354" s="159"/>
      <c r="C354" s="160"/>
      <c r="D354" s="161" t="s">
        <v>130</v>
      </c>
      <c r="E354" s="160"/>
      <c r="F354" s="162" t="s">
        <v>486</v>
      </c>
      <c r="G354" s="160"/>
      <c r="H354" s="163">
        <v>6.6</v>
      </c>
      <c r="J354" s="160"/>
      <c r="K354" s="160"/>
      <c r="L354" s="164"/>
      <c r="M354" s="165"/>
      <c r="N354" s="160"/>
      <c r="O354" s="160"/>
      <c r="P354" s="160"/>
      <c r="Q354" s="160"/>
      <c r="R354" s="160"/>
      <c r="S354" s="160"/>
      <c r="T354" s="166"/>
      <c r="AT354" s="167" t="s">
        <v>130</v>
      </c>
      <c r="AU354" s="167" t="s">
        <v>80</v>
      </c>
      <c r="AV354" s="167" t="s">
        <v>80</v>
      </c>
      <c r="AW354" s="167" t="s">
        <v>94</v>
      </c>
      <c r="AX354" s="167" t="s">
        <v>77</v>
      </c>
      <c r="AY354" s="167" t="s">
        <v>119</v>
      </c>
    </row>
    <row r="355" spans="2:65" s="6" customFormat="1" ht="15.75" customHeight="1">
      <c r="B355" s="23"/>
      <c r="C355" s="145" t="s">
        <v>487</v>
      </c>
      <c r="D355" s="145" t="s">
        <v>121</v>
      </c>
      <c r="E355" s="146" t="s">
        <v>488</v>
      </c>
      <c r="F355" s="147" t="s">
        <v>489</v>
      </c>
      <c r="G355" s="148" t="s">
        <v>124</v>
      </c>
      <c r="H355" s="149">
        <v>199</v>
      </c>
      <c r="I355" s="150"/>
      <c r="J355" s="151">
        <f>ROUND($I$355*$H$355,2)</f>
        <v>0</v>
      </c>
      <c r="K355" s="147" t="s">
        <v>125</v>
      </c>
      <c r="L355" s="43"/>
      <c r="M355" s="152"/>
      <c r="N355" s="153" t="s">
        <v>42</v>
      </c>
      <c r="O355" s="24"/>
      <c r="P355" s="154">
        <f>$O$355*$H$355</f>
        <v>0</v>
      </c>
      <c r="Q355" s="154">
        <v>0.00047</v>
      </c>
      <c r="R355" s="154">
        <f>$Q$355*$H$355</f>
        <v>0.09353</v>
      </c>
      <c r="S355" s="154">
        <v>0</v>
      </c>
      <c r="T355" s="155">
        <f>$S$355*$H$355</f>
        <v>0</v>
      </c>
      <c r="AR355" s="89" t="s">
        <v>126</v>
      </c>
      <c r="AT355" s="89" t="s">
        <v>121</v>
      </c>
      <c r="AU355" s="89" t="s">
        <v>80</v>
      </c>
      <c r="AY355" s="6" t="s">
        <v>119</v>
      </c>
      <c r="BE355" s="156">
        <f>IF($N$355="základní",$J$355,0)</f>
        <v>0</v>
      </c>
      <c r="BF355" s="156">
        <f>IF($N$355="snížená",$J$355,0)</f>
        <v>0</v>
      </c>
      <c r="BG355" s="156">
        <f>IF($N$355="zákl. přenesená",$J$355,0)</f>
        <v>0</v>
      </c>
      <c r="BH355" s="156">
        <f>IF($N$355="sníž. přenesená",$J$355,0)</f>
        <v>0</v>
      </c>
      <c r="BI355" s="156">
        <f>IF($N$355="nulová",$J$355,0)</f>
        <v>0</v>
      </c>
      <c r="BJ355" s="89" t="s">
        <v>77</v>
      </c>
      <c r="BK355" s="156">
        <f>ROUND($I$355*$H$355,2)</f>
        <v>0</v>
      </c>
      <c r="BL355" s="89" t="s">
        <v>126</v>
      </c>
      <c r="BM355" s="89" t="s">
        <v>490</v>
      </c>
    </row>
    <row r="356" spans="2:47" s="6" customFormat="1" ht="16.5" customHeight="1">
      <c r="B356" s="23"/>
      <c r="C356" s="24"/>
      <c r="D356" s="157" t="s">
        <v>128</v>
      </c>
      <c r="E356" s="24"/>
      <c r="F356" s="158" t="s">
        <v>491</v>
      </c>
      <c r="G356" s="24"/>
      <c r="H356" s="24"/>
      <c r="J356" s="24"/>
      <c r="K356" s="24"/>
      <c r="L356" s="43"/>
      <c r="M356" s="56"/>
      <c r="N356" s="24"/>
      <c r="O356" s="24"/>
      <c r="P356" s="24"/>
      <c r="Q356" s="24"/>
      <c r="R356" s="24"/>
      <c r="S356" s="24"/>
      <c r="T356" s="57"/>
      <c r="AT356" s="6" t="s">
        <v>128</v>
      </c>
      <c r="AU356" s="6" t="s">
        <v>80</v>
      </c>
    </row>
    <row r="357" spans="2:51" s="6" customFormat="1" ht="15.75" customHeight="1">
      <c r="B357" s="159"/>
      <c r="C357" s="160"/>
      <c r="D357" s="161" t="s">
        <v>130</v>
      </c>
      <c r="E357" s="160"/>
      <c r="F357" s="162" t="s">
        <v>492</v>
      </c>
      <c r="G357" s="160"/>
      <c r="H357" s="163">
        <v>199.1</v>
      </c>
      <c r="J357" s="160"/>
      <c r="K357" s="160"/>
      <c r="L357" s="164"/>
      <c r="M357" s="165"/>
      <c r="N357" s="160"/>
      <c r="O357" s="160"/>
      <c r="P357" s="160"/>
      <c r="Q357" s="160"/>
      <c r="R357" s="160"/>
      <c r="S357" s="160"/>
      <c r="T357" s="166"/>
      <c r="AT357" s="167" t="s">
        <v>130</v>
      </c>
      <c r="AU357" s="167" t="s">
        <v>80</v>
      </c>
      <c r="AV357" s="167" t="s">
        <v>80</v>
      </c>
      <c r="AW357" s="167" t="s">
        <v>94</v>
      </c>
      <c r="AX357" s="167" t="s">
        <v>16</v>
      </c>
      <c r="AY357" s="167" t="s">
        <v>119</v>
      </c>
    </row>
    <row r="358" spans="2:51" s="6" customFormat="1" ht="15.75" customHeight="1">
      <c r="B358" s="168"/>
      <c r="C358" s="169"/>
      <c r="D358" s="161" t="s">
        <v>130</v>
      </c>
      <c r="E358" s="169"/>
      <c r="F358" s="170" t="s">
        <v>132</v>
      </c>
      <c r="G358" s="169"/>
      <c r="H358" s="171">
        <v>199.1</v>
      </c>
      <c r="J358" s="169"/>
      <c r="K358" s="169"/>
      <c r="L358" s="172"/>
      <c r="M358" s="173"/>
      <c r="N358" s="169"/>
      <c r="O358" s="169"/>
      <c r="P358" s="169"/>
      <c r="Q358" s="169"/>
      <c r="R358" s="169"/>
      <c r="S358" s="169"/>
      <c r="T358" s="174"/>
      <c r="AT358" s="175" t="s">
        <v>130</v>
      </c>
      <c r="AU358" s="175" t="s">
        <v>80</v>
      </c>
      <c r="AV358" s="175" t="s">
        <v>126</v>
      </c>
      <c r="AW358" s="175" t="s">
        <v>94</v>
      </c>
      <c r="AX358" s="175" t="s">
        <v>16</v>
      </c>
      <c r="AY358" s="175" t="s">
        <v>119</v>
      </c>
    </row>
    <row r="359" spans="2:51" s="6" customFormat="1" ht="15.75" customHeight="1">
      <c r="B359" s="159"/>
      <c r="C359" s="160"/>
      <c r="D359" s="161" t="s">
        <v>130</v>
      </c>
      <c r="E359" s="160"/>
      <c r="F359" s="162" t="s">
        <v>493</v>
      </c>
      <c r="G359" s="160"/>
      <c r="H359" s="163">
        <v>199</v>
      </c>
      <c r="J359" s="160"/>
      <c r="K359" s="160"/>
      <c r="L359" s="164"/>
      <c r="M359" s="165"/>
      <c r="N359" s="160"/>
      <c r="O359" s="160"/>
      <c r="P359" s="160"/>
      <c r="Q359" s="160"/>
      <c r="R359" s="160"/>
      <c r="S359" s="160"/>
      <c r="T359" s="166"/>
      <c r="AT359" s="167" t="s">
        <v>130</v>
      </c>
      <c r="AU359" s="167" t="s">
        <v>80</v>
      </c>
      <c r="AV359" s="167" t="s">
        <v>80</v>
      </c>
      <c r="AW359" s="167" t="s">
        <v>94</v>
      </c>
      <c r="AX359" s="167" t="s">
        <v>77</v>
      </c>
      <c r="AY359" s="167" t="s">
        <v>119</v>
      </c>
    </row>
    <row r="360" spans="2:65" s="6" customFormat="1" ht="15.75" customHeight="1">
      <c r="B360" s="23"/>
      <c r="C360" s="145" t="s">
        <v>494</v>
      </c>
      <c r="D360" s="145" t="s">
        <v>121</v>
      </c>
      <c r="E360" s="146" t="s">
        <v>495</v>
      </c>
      <c r="F360" s="147" t="s">
        <v>496</v>
      </c>
      <c r="G360" s="148" t="s">
        <v>124</v>
      </c>
      <c r="H360" s="149">
        <v>118</v>
      </c>
      <c r="I360" s="150"/>
      <c r="J360" s="151">
        <f>ROUND($I$360*$H$360,2)</f>
        <v>0</v>
      </c>
      <c r="K360" s="147"/>
      <c r="L360" s="43"/>
      <c r="M360" s="152"/>
      <c r="N360" s="153" t="s">
        <v>42</v>
      </c>
      <c r="O360" s="24"/>
      <c r="P360" s="154">
        <f>$O$360*$H$360</f>
        <v>0</v>
      </c>
      <c r="Q360" s="154">
        <v>0.00065</v>
      </c>
      <c r="R360" s="154">
        <f>$Q$360*$H$360</f>
        <v>0.07669999999999999</v>
      </c>
      <c r="S360" s="154">
        <v>0</v>
      </c>
      <c r="T360" s="155">
        <f>$S$360*$H$360</f>
        <v>0</v>
      </c>
      <c r="AR360" s="89" t="s">
        <v>126</v>
      </c>
      <c r="AT360" s="89" t="s">
        <v>121</v>
      </c>
      <c r="AU360" s="89" t="s">
        <v>80</v>
      </c>
      <c r="AY360" s="6" t="s">
        <v>119</v>
      </c>
      <c r="BE360" s="156">
        <f>IF($N$360="základní",$J$360,0)</f>
        <v>0</v>
      </c>
      <c r="BF360" s="156">
        <f>IF($N$360="snížená",$J$360,0)</f>
        <v>0</v>
      </c>
      <c r="BG360" s="156">
        <f>IF($N$360="zákl. přenesená",$J$360,0)</f>
        <v>0</v>
      </c>
      <c r="BH360" s="156">
        <f>IF($N$360="sníž. přenesená",$J$360,0)</f>
        <v>0</v>
      </c>
      <c r="BI360" s="156">
        <f>IF($N$360="nulová",$J$360,0)</f>
        <v>0</v>
      </c>
      <c r="BJ360" s="89" t="s">
        <v>77</v>
      </c>
      <c r="BK360" s="156">
        <f>ROUND($I$360*$H$360,2)</f>
        <v>0</v>
      </c>
      <c r="BL360" s="89" t="s">
        <v>126</v>
      </c>
      <c r="BM360" s="89" t="s">
        <v>497</v>
      </c>
    </row>
    <row r="361" spans="2:47" s="6" customFormat="1" ht="16.5" customHeight="1">
      <c r="B361" s="23"/>
      <c r="C361" s="24"/>
      <c r="D361" s="157" t="s">
        <v>128</v>
      </c>
      <c r="E361" s="24"/>
      <c r="F361" s="158" t="s">
        <v>496</v>
      </c>
      <c r="G361" s="24"/>
      <c r="H361" s="24"/>
      <c r="J361" s="24"/>
      <c r="K361" s="24"/>
      <c r="L361" s="43"/>
      <c r="M361" s="56"/>
      <c r="N361" s="24"/>
      <c r="O361" s="24"/>
      <c r="P361" s="24"/>
      <c r="Q361" s="24"/>
      <c r="R361" s="24"/>
      <c r="S361" s="24"/>
      <c r="T361" s="57"/>
      <c r="AT361" s="6" t="s">
        <v>128</v>
      </c>
      <c r="AU361" s="6" t="s">
        <v>80</v>
      </c>
    </row>
    <row r="362" spans="2:51" s="6" customFormat="1" ht="15.75" customHeight="1">
      <c r="B362" s="159"/>
      <c r="C362" s="160"/>
      <c r="D362" s="161" t="s">
        <v>130</v>
      </c>
      <c r="E362" s="160"/>
      <c r="F362" s="162" t="s">
        <v>498</v>
      </c>
      <c r="G362" s="160"/>
      <c r="H362" s="163">
        <v>117.45</v>
      </c>
      <c r="J362" s="160"/>
      <c r="K362" s="160"/>
      <c r="L362" s="164"/>
      <c r="M362" s="165"/>
      <c r="N362" s="160"/>
      <c r="O362" s="160"/>
      <c r="P362" s="160"/>
      <c r="Q362" s="160"/>
      <c r="R362" s="160"/>
      <c r="S362" s="160"/>
      <c r="T362" s="166"/>
      <c r="AT362" s="167" t="s">
        <v>130</v>
      </c>
      <c r="AU362" s="167" t="s">
        <v>80</v>
      </c>
      <c r="AV362" s="167" t="s">
        <v>80</v>
      </c>
      <c r="AW362" s="167" t="s">
        <v>94</v>
      </c>
      <c r="AX362" s="167" t="s">
        <v>16</v>
      </c>
      <c r="AY362" s="167" t="s">
        <v>119</v>
      </c>
    </row>
    <row r="363" spans="2:51" s="6" customFormat="1" ht="15.75" customHeight="1">
      <c r="B363" s="176"/>
      <c r="C363" s="177"/>
      <c r="D363" s="161" t="s">
        <v>130</v>
      </c>
      <c r="E363" s="177"/>
      <c r="F363" s="178" t="s">
        <v>499</v>
      </c>
      <c r="G363" s="177"/>
      <c r="H363" s="179">
        <v>117.45</v>
      </c>
      <c r="J363" s="177"/>
      <c r="K363" s="177"/>
      <c r="L363" s="180"/>
      <c r="M363" s="181"/>
      <c r="N363" s="177"/>
      <c r="O363" s="177"/>
      <c r="P363" s="177"/>
      <c r="Q363" s="177"/>
      <c r="R363" s="177"/>
      <c r="S363" s="177"/>
      <c r="T363" s="182"/>
      <c r="AT363" s="183" t="s">
        <v>130</v>
      </c>
      <c r="AU363" s="183" t="s">
        <v>80</v>
      </c>
      <c r="AV363" s="183" t="s">
        <v>138</v>
      </c>
      <c r="AW363" s="183" t="s">
        <v>94</v>
      </c>
      <c r="AX363" s="183" t="s">
        <v>16</v>
      </c>
      <c r="AY363" s="183" t="s">
        <v>119</v>
      </c>
    </row>
    <row r="364" spans="2:51" s="6" customFormat="1" ht="15.75" customHeight="1">
      <c r="B364" s="168"/>
      <c r="C364" s="169"/>
      <c r="D364" s="161" t="s">
        <v>130</v>
      </c>
      <c r="E364" s="169"/>
      <c r="F364" s="170" t="s">
        <v>132</v>
      </c>
      <c r="G364" s="169"/>
      <c r="H364" s="171">
        <v>117.45</v>
      </c>
      <c r="J364" s="169"/>
      <c r="K364" s="169"/>
      <c r="L364" s="172"/>
      <c r="M364" s="173"/>
      <c r="N364" s="169"/>
      <c r="O364" s="169"/>
      <c r="P364" s="169"/>
      <c r="Q364" s="169"/>
      <c r="R364" s="169"/>
      <c r="S364" s="169"/>
      <c r="T364" s="174"/>
      <c r="AT364" s="175" t="s">
        <v>130</v>
      </c>
      <c r="AU364" s="175" t="s">
        <v>80</v>
      </c>
      <c r="AV364" s="175" t="s">
        <v>126</v>
      </c>
      <c r="AW364" s="175" t="s">
        <v>94</v>
      </c>
      <c r="AX364" s="175" t="s">
        <v>16</v>
      </c>
      <c r="AY364" s="175" t="s">
        <v>119</v>
      </c>
    </row>
    <row r="365" spans="2:51" s="6" customFormat="1" ht="15.75" customHeight="1">
      <c r="B365" s="159"/>
      <c r="C365" s="160"/>
      <c r="D365" s="161" t="s">
        <v>130</v>
      </c>
      <c r="E365" s="160"/>
      <c r="F365" s="162" t="s">
        <v>500</v>
      </c>
      <c r="G365" s="160"/>
      <c r="H365" s="163">
        <v>118</v>
      </c>
      <c r="J365" s="160"/>
      <c r="K365" s="160"/>
      <c r="L365" s="164"/>
      <c r="M365" s="165"/>
      <c r="N365" s="160"/>
      <c r="O365" s="160"/>
      <c r="P365" s="160"/>
      <c r="Q365" s="160"/>
      <c r="R365" s="160"/>
      <c r="S365" s="160"/>
      <c r="T365" s="166"/>
      <c r="AT365" s="167" t="s">
        <v>130</v>
      </c>
      <c r="AU365" s="167" t="s">
        <v>80</v>
      </c>
      <c r="AV365" s="167" t="s">
        <v>80</v>
      </c>
      <c r="AW365" s="167" t="s">
        <v>94</v>
      </c>
      <c r="AX365" s="167" t="s">
        <v>77</v>
      </c>
      <c r="AY365" s="167" t="s">
        <v>119</v>
      </c>
    </row>
    <row r="366" spans="2:65" s="6" customFormat="1" ht="15.75" customHeight="1">
      <c r="B366" s="23"/>
      <c r="C366" s="145" t="s">
        <v>501</v>
      </c>
      <c r="D366" s="145" t="s">
        <v>121</v>
      </c>
      <c r="E366" s="146" t="s">
        <v>502</v>
      </c>
      <c r="F366" s="147" t="s">
        <v>503</v>
      </c>
      <c r="G366" s="148" t="s">
        <v>324</v>
      </c>
      <c r="H366" s="149">
        <v>72</v>
      </c>
      <c r="I366" s="150"/>
      <c r="J366" s="151">
        <f>ROUND($I$366*$H$366,2)</f>
        <v>0</v>
      </c>
      <c r="K366" s="147"/>
      <c r="L366" s="43"/>
      <c r="M366" s="152"/>
      <c r="N366" s="153" t="s">
        <v>42</v>
      </c>
      <c r="O366" s="24"/>
      <c r="P366" s="154">
        <f>$O$366*$H$366</f>
        <v>0</v>
      </c>
      <c r="Q366" s="154">
        <v>0</v>
      </c>
      <c r="R366" s="154">
        <f>$Q$366*$H$366</f>
        <v>0</v>
      </c>
      <c r="S366" s="154">
        <v>0</v>
      </c>
      <c r="T366" s="155">
        <f>$S$366*$H$366</f>
        <v>0</v>
      </c>
      <c r="AR366" s="89" t="s">
        <v>126</v>
      </c>
      <c r="AT366" s="89" t="s">
        <v>121</v>
      </c>
      <c r="AU366" s="89" t="s">
        <v>80</v>
      </c>
      <c r="AY366" s="6" t="s">
        <v>119</v>
      </c>
      <c r="BE366" s="156">
        <f>IF($N$366="základní",$J$366,0)</f>
        <v>0</v>
      </c>
      <c r="BF366" s="156">
        <f>IF($N$366="snížená",$J$366,0)</f>
        <v>0</v>
      </c>
      <c r="BG366" s="156">
        <f>IF($N$366="zákl. přenesená",$J$366,0)</f>
        <v>0</v>
      </c>
      <c r="BH366" s="156">
        <f>IF($N$366="sníž. přenesená",$J$366,0)</f>
        <v>0</v>
      </c>
      <c r="BI366" s="156">
        <f>IF($N$366="nulová",$J$366,0)</f>
        <v>0</v>
      </c>
      <c r="BJ366" s="89" t="s">
        <v>77</v>
      </c>
      <c r="BK366" s="156">
        <f>ROUND($I$366*$H$366,2)</f>
        <v>0</v>
      </c>
      <c r="BL366" s="89" t="s">
        <v>126</v>
      </c>
      <c r="BM366" s="89" t="s">
        <v>504</v>
      </c>
    </row>
    <row r="367" spans="2:47" s="6" customFormat="1" ht="16.5" customHeight="1">
      <c r="B367" s="23"/>
      <c r="C367" s="24"/>
      <c r="D367" s="157" t="s">
        <v>128</v>
      </c>
      <c r="E367" s="24"/>
      <c r="F367" s="158" t="s">
        <v>505</v>
      </c>
      <c r="G367" s="24"/>
      <c r="H367" s="24"/>
      <c r="J367" s="24"/>
      <c r="K367" s="24"/>
      <c r="L367" s="43"/>
      <c r="M367" s="56"/>
      <c r="N367" s="24"/>
      <c r="O367" s="24"/>
      <c r="P367" s="24"/>
      <c r="Q367" s="24"/>
      <c r="R367" s="24"/>
      <c r="S367" s="24"/>
      <c r="T367" s="57"/>
      <c r="AT367" s="6" t="s">
        <v>128</v>
      </c>
      <c r="AU367" s="6" t="s">
        <v>80</v>
      </c>
    </row>
    <row r="368" spans="2:47" s="6" customFormat="1" ht="30.75" customHeight="1">
      <c r="B368" s="23"/>
      <c r="C368" s="24"/>
      <c r="D368" s="161" t="s">
        <v>506</v>
      </c>
      <c r="E368" s="24"/>
      <c r="F368" s="194" t="s">
        <v>507</v>
      </c>
      <c r="G368" s="24"/>
      <c r="H368" s="24"/>
      <c r="J368" s="24"/>
      <c r="K368" s="24"/>
      <c r="L368" s="43"/>
      <c r="M368" s="56"/>
      <c r="N368" s="24"/>
      <c r="O368" s="24"/>
      <c r="P368" s="24"/>
      <c r="Q368" s="24"/>
      <c r="R368" s="24"/>
      <c r="S368" s="24"/>
      <c r="T368" s="57"/>
      <c r="AT368" s="6" t="s">
        <v>506</v>
      </c>
      <c r="AU368" s="6" t="s">
        <v>80</v>
      </c>
    </row>
    <row r="369" spans="2:51" s="6" customFormat="1" ht="15.75" customHeight="1">
      <c r="B369" s="159"/>
      <c r="C369" s="160"/>
      <c r="D369" s="161" t="s">
        <v>130</v>
      </c>
      <c r="E369" s="160"/>
      <c r="F369" s="162" t="s">
        <v>508</v>
      </c>
      <c r="G369" s="160"/>
      <c r="H369" s="163">
        <v>72</v>
      </c>
      <c r="J369" s="160"/>
      <c r="K369" s="160"/>
      <c r="L369" s="164"/>
      <c r="M369" s="165"/>
      <c r="N369" s="160"/>
      <c r="O369" s="160"/>
      <c r="P369" s="160"/>
      <c r="Q369" s="160"/>
      <c r="R369" s="160"/>
      <c r="S369" s="160"/>
      <c r="T369" s="166"/>
      <c r="AT369" s="167" t="s">
        <v>130</v>
      </c>
      <c r="AU369" s="167" t="s">
        <v>80</v>
      </c>
      <c r="AV369" s="167" t="s">
        <v>80</v>
      </c>
      <c r="AW369" s="167" t="s">
        <v>94</v>
      </c>
      <c r="AX369" s="167" t="s">
        <v>77</v>
      </c>
      <c r="AY369" s="167" t="s">
        <v>119</v>
      </c>
    </row>
    <row r="370" spans="2:65" s="6" customFormat="1" ht="15.75" customHeight="1">
      <c r="B370" s="23"/>
      <c r="C370" s="145" t="s">
        <v>509</v>
      </c>
      <c r="D370" s="145" t="s">
        <v>121</v>
      </c>
      <c r="E370" s="146" t="s">
        <v>510</v>
      </c>
      <c r="F370" s="147" t="s">
        <v>511</v>
      </c>
      <c r="G370" s="148" t="s">
        <v>324</v>
      </c>
      <c r="H370" s="149">
        <v>376</v>
      </c>
      <c r="I370" s="150"/>
      <c r="J370" s="151">
        <f>ROUND($I$370*$H$370,2)</f>
        <v>0</v>
      </c>
      <c r="K370" s="147" t="s">
        <v>125</v>
      </c>
      <c r="L370" s="43"/>
      <c r="M370" s="152"/>
      <c r="N370" s="153" t="s">
        <v>42</v>
      </c>
      <c r="O370" s="24"/>
      <c r="P370" s="154">
        <f>$O$370*$H$370</f>
        <v>0</v>
      </c>
      <c r="Q370" s="154">
        <v>0</v>
      </c>
      <c r="R370" s="154">
        <f>$Q$370*$H$370</f>
        <v>0</v>
      </c>
      <c r="S370" s="154">
        <v>0</v>
      </c>
      <c r="T370" s="155">
        <f>$S$370*$H$370</f>
        <v>0</v>
      </c>
      <c r="AR370" s="89" t="s">
        <v>126</v>
      </c>
      <c r="AT370" s="89" t="s">
        <v>121</v>
      </c>
      <c r="AU370" s="89" t="s">
        <v>80</v>
      </c>
      <c r="AY370" s="6" t="s">
        <v>119</v>
      </c>
      <c r="BE370" s="156">
        <f>IF($N$370="základní",$J$370,0)</f>
        <v>0</v>
      </c>
      <c r="BF370" s="156">
        <f>IF($N$370="snížená",$J$370,0)</f>
        <v>0</v>
      </c>
      <c r="BG370" s="156">
        <f>IF($N$370="zákl. přenesená",$J$370,0)</f>
        <v>0</v>
      </c>
      <c r="BH370" s="156">
        <f>IF($N$370="sníž. přenesená",$J$370,0)</f>
        <v>0</v>
      </c>
      <c r="BI370" s="156">
        <f>IF($N$370="nulová",$J$370,0)</f>
        <v>0</v>
      </c>
      <c r="BJ370" s="89" t="s">
        <v>77</v>
      </c>
      <c r="BK370" s="156">
        <f>ROUND($I$370*$H$370,2)</f>
        <v>0</v>
      </c>
      <c r="BL370" s="89" t="s">
        <v>126</v>
      </c>
      <c r="BM370" s="89" t="s">
        <v>512</v>
      </c>
    </row>
    <row r="371" spans="2:47" s="6" customFormat="1" ht="16.5" customHeight="1">
      <c r="B371" s="23"/>
      <c r="C371" s="24"/>
      <c r="D371" s="157" t="s">
        <v>128</v>
      </c>
      <c r="E371" s="24"/>
      <c r="F371" s="158" t="s">
        <v>513</v>
      </c>
      <c r="G371" s="24"/>
      <c r="H371" s="24"/>
      <c r="J371" s="24"/>
      <c r="K371" s="24"/>
      <c r="L371" s="43"/>
      <c r="M371" s="56"/>
      <c r="N371" s="24"/>
      <c r="O371" s="24"/>
      <c r="P371" s="24"/>
      <c r="Q371" s="24"/>
      <c r="R371" s="24"/>
      <c r="S371" s="24"/>
      <c r="T371" s="57"/>
      <c r="AT371" s="6" t="s">
        <v>128</v>
      </c>
      <c r="AU371" s="6" t="s">
        <v>80</v>
      </c>
    </row>
    <row r="372" spans="2:51" s="6" customFormat="1" ht="15.75" customHeight="1">
      <c r="B372" s="159"/>
      <c r="C372" s="160"/>
      <c r="D372" s="161" t="s">
        <v>130</v>
      </c>
      <c r="E372" s="160"/>
      <c r="F372" s="162" t="s">
        <v>514</v>
      </c>
      <c r="G372" s="160"/>
      <c r="H372" s="163">
        <v>376</v>
      </c>
      <c r="J372" s="160"/>
      <c r="K372" s="160"/>
      <c r="L372" s="164"/>
      <c r="M372" s="165"/>
      <c r="N372" s="160"/>
      <c r="O372" s="160"/>
      <c r="P372" s="160"/>
      <c r="Q372" s="160"/>
      <c r="R372" s="160"/>
      <c r="S372" s="160"/>
      <c r="T372" s="166"/>
      <c r="AT372" s="167" t="s">
        <v>130</v>
      </c>
      <c r="AU372" s="167" t="s">
        <v>80</v>
      </c>
      <c r="AV372" s="167" t="s">
        <v>80</v>
      </c>
      <c r="AW372" s="167" t="s">
        <v>94</v>
      </c>
      <c r="AX372" s="167" t="s">
        <v>16</v>
      </c>
      <c r="AY372" s="167" t="s">
        <v>119</v>
      </c>
    </row>
    <row r="373" spans="2:51" s="6" customFormat="1" ht="15.75" customHeight="1">
      <c r="B373" s="168"/>
      <c r="C373" s="169"/>
      <c r="D373" s="161" t="s">
        <v>130</v>
      </c>
      <c r="E373" s="169"/>
      <c r="F373" s="170" t="s">
        <v>132</v>
      </c>
      <c r="G373" s="169"/>
      <c r="H373" s="171">
        <v>376</v>
      </c>
      <c r="J373" s="169"/>
      <c r="K373" s="169"/>
      <c r="L373" s="172"/>
      <c r="M373" s="173"/>
      <c r="N373" s="169"/>
      <c r="O373" s="169"/>
      <c r="P373" s="169"/>
      <c r="Q373" s="169"/>
      <c r="R373" s="169"/>
      <c r="S373" s="169"/>
      <c r="T373" s="174"/>
      <c r="AT373" s="175" t="s">
        <v>130</v>
      </c>
      <c r="AU373" s="175" t="s">
        <v>80</v>
      </c>
      <c r="AV373" s="175" t="s">
        <v>126</v>
      </c>
      <c r="AW373" s="175" t="s">
        <v>94</v>
      </c>
      <c r="AX373" s="175" t="s">
        <v>77</v>
      </c>
      <c r="AY373" s="175" t="s">
        <v>119</v>
      </c>
    </row>
    <row r="374" spans="2:65" s="6" customFormat="1" ht="15.75" customHeight="1">
      <c r="B374" s="23"/>
      <c r="C374" s="145" t="s">
        <v>515</v>
      </c>
      <c r="D374" s="145" t="s">
        <v>121</v>
      </c>
      <c r="E374" s="146" t="s">
        <v>516</v>
      </c>
      <c r="F374" s="147" t="s">
        <v>517</v>
      </c>
      <c r="G374" s="148" t="s">
        <v>124</v>
      </c>
      <c r="H374" s="149">
        <v>850</v>
      </c>
      <c r="I374" s="150"/>
      <c r="J374" s="151">
        <f>ROUND($I$374*$H$374,2)</f>
        <v>0</v>
      </c>
      <c r="K374" s="147" t="s">
        <v>125</v>
      </c>
      <c r="L374" s="43"/>
      <c r="M374" s="152"/>
      <c r="N374" s="153" t="s">
        <v>42</v>
      </c>
      <c r="O374" s="24"/>
      <c r="P374" s="154">
        <f>$O$374*$H$374</f>
        <v>0</v>
      </c>
      <c r="Q374" s="154">
        <v>0</v>
      </c>
      <c r="R374" s="154">
        <f>$Q$374*$H$374</f>
        <v>0</v>
      </c>
      <c r="S374" s="154">
        <v>0.02</v>
      </c>
      <c r="T374" s="155">
        <f>$S$374*$H$374</f>
        <v>17</v>
      </c>
      <c r="AR374" s="89" t="s">
        <v>126</v>
      </c>
      <c r="AT374" s="89" t="s">
        <v>121</v>
      </c>
      <c r="AU374" s="89" t="s">
        <v>80</v>
      </c>
      <c r="AY374" s="6" t="s">
        <v>119</v>
      </c>
      <c r="BE374" s="156">
        <f>IF($N$374="základní",$J$374,0)</f>
        <v>0</v>
      </c>
      <c r="BF374" s="156">
        <f>IF($N$374="snížená",$J$374,0)</f>
        <v>0</v>
      </c>
      <c r="BG374" s="156">
        <f>IF($N$374="zákl. přenesená",$J$374,0)</f>
        <v>0</v>
      </c>
      <c r="BH374" s="156">
        <f>IF($N$374="sníž. přenesená",$J$374,0)</f>
        <v>0</v>
      </c>
      <c r="BI374" s="156">
        <f>IF($N$374="nulová",$J$374,0)</f>
        <v>0</v>
      </c>
      <c r="BJ374" s="89" t="s">
        <v>77</v>
      </c>
      <c r="BK374" s="156">
        <f>ROUND($I$374*$H$374,2)</f>
        <v>0</v>
      </c>
      <c r="BL374" s="89" t="s">
        <v>126</v>
      </c>
      <c r="BM374" s="89" t="s">
        <v>518</v>
      </c>
    </row>
    <row r="375" spans="2:47" s="6" customFormat="1" ht="27" customHeight="1">
      <c r="B375" s="23"/>
      <c r="C375" s="24"/>
      <c r="D375" s="157" t="s">
        <v>128</v>
      </c>
      <c r="E375" s="24"/>
      <c r="F375" s="158" t="s">
        <v>519</v>
      </c>
      <c r="G375" s="24"/>
      <c r="H375" s="24"/>
      <c r="J375" s="24"/>
      <c r="K375" s="24"/>
      <c r="L375" s="43"/>
      <c r="M375" s="56"/>
      <c r="N375" s="24"/>
      <c r="O375" s="24"/>
      <c r="P375" s="24"/>
      <c r="Q375" s="24"/>
      <c r="R375" s="24"/>
      <c r="S375" s="24"/>
      <c r="T375" s="57"/>
      <c r="AT375" s="6" t="s">
        <v>128</v>
      </c>
      <c r="AU375" s="6" t="s">
        <v>80</v>
      </c>
    </row>
    <row r="376" spans="2:51" s="6" customFormat="1" ht="15.75" customHeight="1">
      <c r="B376" s="159"/>
      <c r="C376" s="160"/>
      <c r="D376" s="161" t="s">
        <v>130</v>
      </c>
      <c r="E376" s="160"/>
      <c r="F376" s="162" t="s">
        <v>520</v>
      </c>
      <c r="G376" s="160"/>
      <c r="H376" s="163">
        <v>850</v>
      </c>
      <c r="J376" s="160"/>
      <c r="K376" s="160"/>
      <c r="L376" s="164"/>
      <c r="M376" s="165"/>
      <c r="N376" s="160"/>
      <c r="O376" s="160"/>
      <c r="P376" s="160"/>
      <c r="Q376" s="160"/>
      <c r="R376" s="160"/>
      <c r="S376" s="160"/>
      <c r="T376" s="166"/>
      <c r="AT376" s="167" t="s">
        <v>130</v>
      </c>
      <c r="AU376" s="167" t="s">
        <v>80</v>
      </c>
      <c r="AV376" s="167" t="s">
        <v>80</v>
      </c>
      <c r="AW376" s="167" t="s">
        <v>94</v>
      </c>
      <c r="AX376" s="167" t="s">
        <v>77</v>
      </c>
      <c r="AY376" s="167" t="s">
        <v>119</v>
      </c>
    </row>
    <row r="377" spans="2:65" s="6" customFormat="1" ht="15.75" customHeight="1">
      <c r="B377" s="23"/>
      <c r="C377" s="145" t="s">
        <v>260</v>
      </c>
      <c r="D377" s="145" t="s">
        <v>121</v>
      </c>
      <c r="E377" s="146" t="s">
        <v>521</v>
      </c>
      <c r="F377" s="147" t="s">
        <v>522</v>
      </c>
      <c r="G377" s="148" t="s">
        <v>230</v>
      </c>
      <c r="H377" s="149">
        <v>7</v>
      </c>
      <c r="I377" s="150"/>
      <c r="J377" s="151">
        <f>ROUND($I$377*$H$377,2)</f>
        <v>0</v>
      </c>
      <c r="K377" s="147"/>
      <c r="L377" s="43"/>
      <c r="M377" s="152"/>
      <c r="N377" s="153" t="s">
        <v>42</v>
      </c>
      <c r="O377" s="24"/>
      <c r="P377" s="154">
        <f>$O$377*$H$377</f>
        <v>0</v>
      </c>
      <c r="Q377" s="154">
        <v>0</v>
      </c>
      <c r="R377" s="154">
        <f>$Q$377*$H$377</f>
        <v>0</v>
      </c>
      <c r="S377" s="154">
        <v>0</v>
      </c>
      <c r="T377" s="155">
        <f>$S$377*$H$377</f>
        <v>0</v>
      </c>
      <c r="AR377" s="89" t="s">
        <v>126</v>
      </c>
      <c r="AT377" s="89" t="s">
        <v>121</v>
      </c>
      <c r="AU377" s="89" t="s">
        <v>80</v>
      </c>
      <c r="AY377" s="6" t="s">
        <v>119</v>
      </c>
      <c r="BE377" s="156">
        <f>IF($N$377="základní",$J$377,0)</f>
        <v>0</v>
      </c>
      <c r="BF377" s="156">
        <f>IF($N$377="snížená",$J$377,0)</f>
        <v>0</v>
      </c>
      <c r="BG377" s="156">
        <f>IF($N$377="zákl. přenesená",$J$377,0)</f>
        <v>0</v>
      </c>
      <c r="BH377" s="156">
        <f>IF($N$377="sníž. přenesená",$J$377,0)</f>
        <v>0</v>
      </c>
      <c r="BI377" s="156">
        <f>IF($N$377="nulová",$J$377,0)</f>
        <v>0</v>
      </c>
      <c r="BJ377" s="89" t="s">
        <v>77</v>
      </c>
      <c r="BK377" s="156">
        <f>ROUND($I$377*$H$377,2)</f>
        <v>0</v>
      </c>
      <c r="BL377" s="89" t="s">
        <v>126</v>
      </c>
      <c r="BM377" s="89" t="s">
        <v>523</v>
      </c>
    </row>
    <row r="378" spans="2:47" s="6" customFormat="1" ht="16.5" customHeight="1">
      <c r="B378" s="23"/>
      <c r="C378" s="24"/>
      <c r="D378" s="157" t="s">
        <v>128</v>
      </c>
      <c r="E378" s="24"/>
      <c r="F378" s="158" t="s">
        <v>524</v>
      </c>
      <c r="G378" s="24"/>
      <c r="H378" s="24"/>
      <c r="J378" s="24"/>
      <c r="K378" s="24"/>
      <c r="L378" s="43"/>
      <c r="M378" s="56"/>
      <c r="N378" s="24"/>
      <c r="O378" s="24"/>
      <c r="P378" s="24"/>
      <c r="Q378" s="24"/>
      <c r="R378" s="24"/>
      <c r="S378" s="24"/>
      <c r="T378" s="57"/>
      <c r="AT378" s="6" t="s">
        <v>128</v>
      </c>
      <c r="AU378" s="6" t="s">
        <v>80</v>
      </c>
    </row>
    <row r="379" spans="2:47" s="6" customFormat="1" ht="30.75" customHeight="1">
      <c r="B379" s="23"/>
      <c r="C379" s="24"/>
      <c r="D379" s="161" t="s">
        <v>506</v>
      </c>
      <c r="E379" s="24"/>
      <c r="F379" s="194" t="s">
        <v>525</v>
      </c>
      <c r="G379" s="24"/>
      <c r="H379" s="24"/>
      <c r="J379" s="24"/>
      <c r="K379" s="24"/>
      <c r="L379" s="43"/>
      <c r="M379" s="56"/>
      <c r="N379" s="24"/>
      <c r="O379" s="24"/>
      <c r="P379" s="24"/>
      <c r="Q379" s="24"/>
      <c r="R379" s="24"/>
      <c r="S379" s="24"/>
      <c r="T379" s="57"/>
      <c r="AT379" s="6" t="s">
        <v>506</v>
      </c>
      <c r="AU379" s="6" t="s">
        <v>80</v>
      </c>
    </row>
    <row r="380" spans="2:51" s="6" customFormat="1" ht="15.75" customHeight="1">
      <c r="B380" s="159"/>
      <c r="C380" s="160"/>
      <c r="D380" s="161" t="s">
        <v>130</v>
      </c>
      <c r="E380" s="160"/>
      <c r="F380" s="162" t="s">
        <v>526</v>
      </c>
      <c r="G380" s="160"/>
      <c r="H380" s="163">
        <v>7</v>
      </c>
      <c r="J380" s="160"/>
      <c r="K380" s="160"/>
      <c r="L380" s="164"/>
      <c r="M380" s="165"/>
      <c r="N380" s="160"/>
      <c r="O380" s="160"/>
      <c r="P380" s="160"/>
      <c r="Q380" s="160"/>
      <c r="R380" s="160"/>
      <c r="S380" s="160"/>
      <c r="T380" s="166"/>
      <c r="AT380" s="167" t="s">
        <v>130</v>
      </c>
      <c r="AU380" s="167" t="s">
        <v>80</v>
      </c>
      <c r="AV380" s="167" t="s">
        <v>80</v>
      </c>
      <c r="AW380" s="167" t="s">
        <v>94</v>
      </c>
      <c r="AX380" s="167" t="s">
        <v>16</v>
      </c>
      <c r="AY380" s="167" t="s">
        <v>119</v>
      </c>
    </row>
    <row r="381" spans="2:51" s="6" customFormat="1" ht="15.75" customHeight="1">
      <c r="B381" s="168"/>
      <c r="C381" s="169"/>
      <c r="D381" s="161" t="s">
        <v>130</v>
      </c>
      <c r="E381" s="169"/>
      <c r="F381" s="170" t="s">
        <v>132</v>
      </c>
      <c r="G381" s="169"/>
      <c r="H381" s="171">
        <v>7</v>
      </c>
      <c r="J381" s="169"/>
      <c r="K381" s="169"/>
      <c r="L381" s="172"/>
      <c r="M381" s="173"/>
      <c r="N381" s="169"/>
      <c r="O381" s="169"/>
      <c r="P381" s="169"/>
      <c r="Q381" s="169"/>
      <c r="R381" s="169"/>
      <c r="S381" s="169"/>
      <c r="T381" s="174"/>
      <c r="AT381" s="175" t="s">
        <v>130</v>
      </c>
      <c r="AU381" s="175" t="s">
        <v>80</v>
      </c>
      <c r="AV381" s="175" t="s">
        <v>126</v>
      </c>
      <c r="AW381" s="175" t="s">
        <v>94</v>
      </c>
      <c r="AX381" s="175" t="s">
        <v>77</v>
      </c>
      <c r="AY381" s="175" t="s">
        <v>119</v>
      </c>
    </row>
    <row r="382" spans="2:65" s="6" customFormat="1" ht="15.75" customHeight="1">
      <c r="B382" s="23"/>
      <c r="C382" s="145" t="s">
        <v>527</v>
      </c>
      <c r="D382" s="145" t="s">
        <v>121</v>
      </c>
      <c r="E382" s="146" t="s">
        <v>528</v>
      </c>
      <c r="F382" s="147" t="s">
        <v>529</v>
      </c>
      <c r="G382" s="148" t="s">
        <v>230</v>
      </c>
      <c r="H382" s="149">
        <v>5</v>
      </c>
      <c r="I382" s="150"/>
      <c r="J382" s="151">
        <f>ROUND($I$382*$H$382,2)</f>
        <v>0</v>
      </c>
      <c r="K382" s="147" t="s">
        <v>125</v>
      </c>
      <c r="L382" s="43"/>
      <c r="M382" s="152"/>
      <c r="N382" s="153" t="s">
        <v>42</v>
      </c>
      <c r="O382" s="24"/>
      <c r="P382" s="154">
        <f>$O$382*$H$382</f>
        <v>0</v>
      </c>
      <c r="Q382" s="154">
        <v>0</v>
      </c>
      <c r="R382" s="154">
        <f>$Q$382*$H$382</f>
        <v>0</v>
      </c>
      <c r="S382" s="154">
        <v>0.082</v>
      </c>
      <c r="T382" s="155">
        <f>$S$382*$H$382</f>
        <v>0.41000000000000003</v>
      </c>
      <c r="AR382" s="89" t="s">
        <v>126</v>
      </c>
      <c r="AT382" s="89" t="s">
        <v>121</v>
      </c>
      <c r="AU382" s="89" t="s">
        <v>80</v>
      </c>
      <c r="AY382" s="6" t="s">
        <v>119</v>
      </c>
      <c r="BE382" s="156">
        <f>IF($N$382="základní",$J$382,0)</f>
        <v>0</v>
      </c>
      <c r="BF382" s="156">
        <f>IF($N$382="snížená",$J$382,0)</f>
        <v>0</v>
      </c>
      <c r="BG382" s="156">
        <f>IF($N$382="zákl. přenesená",$J$382,0)</f>
        <v>0</v>
      </c>
      <c r="BH382" s="156">
        <f>IF($N$382="sníž. přenesená",$J$382,0)</f>
        <v>0</v>
      </c>
      <c r="BI382" s="156">
        <f>IF($N$382="nulová",$J$382,0)</f>
        <v>0</v>
      </c>
      <c r="BJ382" s="89" t="s">
        <v>77</v>
      </c>
      <c r="BK382" s="156">
        <f>ROUND($I$382*$H$382,2)</f>
        <v>0</v>
      </c>
      <c r="BL382" s="89" t="s">
        <v>126</v>
      </c>
      <c r="BM382" s="89" t="s">
        <v>530</v>
      </c>
    </row>
    <row r="383" spans="2:47" s="6" customFormat="1" ht="27" customHeight="1">
      <c r="B383" s="23"/>
      <c r="C383" s="24"/>
      <c r="D383" s="157" t="s">
        <v>128</v>
      </c>
      <c r="E383" s="24"/>
      <c r="F383" s="158" t="s">
        <v>531</v>
      </c>
      <c r="G383" s="24"/>
      <c r="H383" s="24"/>
      <c r="J383" s="24"/>
      <c r="K383" s="24"/>
      <c r="L383" s="43"/>
      <c r="M383" s="56"/>
      <c r="N383" s="24"/>
      <c r="O383" s="24"/>
      <c r="P383" s="24"/>
      <c r="Q383" s="24"/>
      <c r="R383" s="24"/>
      <c r="S383" s="24"/>
      <c r="T383" s="57"/>
      <c r="AT383" s="6" t="s">
        <v>128</v>
      </c>
      <c r="AU383" s="6" t="s">
        <v>80</v>
      </c>
    </row>
    <row r="384" spans="2:51" s="6" customFormat="1" ht="15.75" customHeight="1">
      <c r="B384" s="159"/>
      <c r="C384" s="160"/>
      <c r="D384" s="161" t="s">
        <v>130</v>
      </c>
      <c r="E384" s="160"/>
      <c r="F384" s="162" t="s">
        <v>532</v>
      </c>
      <c r="G384" s="160"/>
      <c r="H384" s="163">
        <v>5</v>
      </c>
      <c r="J384" s="160"/>
      <c r="K384" s="160"/>
      <c r="L384" s="164"/>
      <c r="M384" s="165"/>
      <c r="N384" s="160"/>
      <c r="O384" s="160"/>
      <c r="P384" s="160"/>
      <c r="Q384" s="160"/>
      <c r="R384" s="160"/>
      <c r="S384" s="160"/>
      <c r="T384" s="166"/>
      <c r="AT384" s="167" t="s">
        <v>130</v>
      </c>
      <c r="AU384" s="167" t="s">
        <v>80</v>
      </c>
      <c r="AV384" s="167" t="s">
        <v>80</v>
      </c>
      <c r="AW384" s="167" t="s">
        <v>94</v>
      </c>
      <c r="AX384" s="167" t="s">
        <v>16</v>
      </c>
      <c r="AY384" s="167" t="s">
        <v>119</v>
      </c>
    </row>
    <row r="385" spans="2:51" s="6" customFormat="1" ht="15.75" customHeight="1">
      <c r="B385" s="168"/>
      <c r="C385" s="169"/>
      <c r="D385" s="161" t="s">
        <v>130</v>
      </c>
      <c r="E385" s="169"/>
      <c r="F385" s="170" t="s">
        <v>132</v>
      </c>
      <c r="G385" s="169"/>
      <c r="H385" s="171">
        <v>5</v>
      </c>
      <c r="J385" s="169"/>
      <c r="K385" s="169"/>
      <c r="L385" s="172"/>
      <c r="M385" s="173"/>
      <c r="N385" s="169"/>
      <c r="O385" s="169"/>
      <c r="P385" s="169"/>
      <c r="Q385" s="169"/>
      <c r="R385" s="169"/>
      <c r="S385" s="169"/>
      <c r="T385" s="174"/>
      <c r="AT385" s="175" t="s">
        <v>130</v>
      </c>
      <c r="AU385" s="175" t="s">
        <v>80</v>
      </c>
      <c r="AV385" s="175" t="s">
        <v>126</v>
      </c>
      <c r="AW385" s="175" t="s">
        <v>94</v>
      </c>
      <c r="AX385" s="175" t="s">
        <v>77</v>
      </c>
      <c r="AY385" s="175" t="s">
        <v>119</v>
      </c>
    </row>
    <row r="386" spans="2:65" s="6" customFormat="1" ht="15.75" customHeight="1">
      <c r="B386" s="23"/>
      <c r="C386" s="145" t="s">
        <v>533</v>
      </c>
      <c r="D386" s="145" t="s">
        <v>121</v>
      </c>
      <c r="E386" s="146" t="s">
        <v>534</v>
      </c>
      <c r="F386" s="147" t="s">
        <v>535</v>
      </c>
      <c r="G386" s="148" t="s">
        <v>230</v>
      </c>
      <c r="H386" s="149">
        <v>2</v>
      </c>
      <c r="I386" s="150"/>
      <c r="J386" s="151">
        <f>ROUND($I$386*$H$386,2)</f>
        <v>0</v>
      </c>
      <c r="K386" s="147"/>
      <c r="L386" s="43"/>
      <c r="M386" s="152"/>
      <c r="N386" s="153" t="s">
        <v>42</v>
      </c>
      <c r="O386" s="24"/>
      <c r="P386" s="154">
        <f>$O$386*$H$386</f>
        <v>0</v>
      </c>
      <c r="Q386" s="154">
        <v>0</v>
      </c>
      <c r="R386" s="154">
        <f>$Q$386*$H$386</f>
        <v>0</v>
      </c>
      <c r="S386" s="154">
        <v>0.082</v>
      </c>
      <c r="T386" s="155">
        <f>$S$386*$H$386</f>
        <v>0.164</v>
      </c>
      <c r="AR386" s="89" t="s">
        <v>126</v>
      </c>
      <c r="AT386" s="89" t="s">
        <v>121</v>
      </c>
      <c r="AU386" s="89" t="s">
        <v>80</v>
      </c>
      <c r="AY386" s="6" t="s">
        <v>119</v>
      </c>
      <c r="BE386" s="156">
        <f>IF($N$386="základní",$J$386,0)</f>
        <v>0</v>
      </c>
      <c r="BF386" s="156">
        <f>IF($N$386="snížená",$J$386,0)</f>
        <v>0</v>
      </c>
      <c r="BG386" s="156">
        <f>IF($N$386="zákl. přenesená",$J$386,0)</f>
        <v>0</v>
      </c>
      <c r="BH386" s="156">
        <f>IF($N$386="sníž. přenesená",$J$386,0)</f>
        <v>0</v>
      </c>
      <c r="BI386" s="156">
        <f>IF($N$386="nulová",$J$386,0)</f>
        <v>0</v>
      </c>
      <c r="BJ386" s="89" t="s">
        <v>77</v>
      </c>
      <c r="BK386" s="156">
        <f>ROUND($I$386*$H$386,2)</f>
        <v>0</v>
      </c>
      <c r="BL386" s="89" t="s">
        <v>126</v>
      </c>
      <c r="BM386" s="89" t="s">
        <v>536</v>
      </c>
    </row>
    <row r="387" spans="2:51" s="6" customFormat="1" ht="15.75" customHeight="1">
      <c r="B387" s="159"/>
      <c r="C387" s="160"/>
      <c r="D387" s="157" t="s">
        <v>130</v>
      </c>
      <c r="E387" s="162"/>
      <c r="F387" s="162" t="s">
        <v>537</v>
      </c>
      <c r="G387" s="160"/>
      <c r="H387" s="163">
        <v>2</v>
      </c>
      <c r="J387" s="160"/>
      <c r="K387" s="160"/>
      <c r="L387" s="164"/>
      <c r="M387" s="165"/>
      <c r="N387" s="160"/>
      <c r="O387" s="160"/>
      <c r="P387" s="160"/>
      <c r="Q387" s="160"/>
      <c r="R387" s="160"/>
      <c r="S387" s="160"/>
      <c r="T387" s="166"/>
      <c r="AT387" s="167" t="s">
        <v>130</v>
      </c>
      <c r="AU387" s="167" t="s">
        <v>80</v>
      </c>
      <c r="AV387" s="167" t="s">
        <v>80</v>
      </c>
      <c r="AW387" s="167" t="s">
        <v>94</v>
      </c>
      <c r="AX387" s="167" t="s">
        <v>77</v>
      </c>
      <c r="AY387" s="167" t="s">
        <v>119</v>
      </c>
    </row>
    <row r="388" spans="2:65" s="6" customFormat="1" ht="15.75" customHeight="1">
      <c r="B388" s="23"/>
      <c r="C388" s="145" t="s">
        <v>538</v>
      </c>
      <c r="D388" s="145" t="s">
        <v>121</v>
      </c>
      <c r="E388" s="146" t="s">
        <v>539</v>
      </c>
      <c r="F388" s="147" t="s">
        <v>540</v>
      </c>
      <c r="G388" s="148" t="s">
        <v>187</v>
      </c>
      <c r="H388" s="149">
        <v>177.656</v>
      </c>
      <c r="I388" s="150"/>
      <c r="J388" s="151">
        <f>ROUND($I$388*$H$388,2)</f>
        <v>0</v>
      </c>
      <c r="K388" s="147" t="s">
        <v>125</v>
      </c>
      <c r="L388" s="43"/>
      <c r="M388" s="152"/>
      <c r="N388" s="153" t="s">
        <v>42</v>
      </c>
      <c r="O388" s="24"/>
      <c r="P388" s="154">
        <f>$O$388*$H$388</f>
        <v>0</v>
      </c>
      <c r="Q388" s="154">
        <v>0</v>
      </c>
      <c r="R388" s="154">
        <f>$Q$388*$H$388</f>
        <v>0</v>
      </c>
      <c r="S388" s="154">
        <v>0</v>
      </c>
      <c r="T388" s="155">
        <f>$S$388*$H$388</f>
        <v>0</v>
      </c>
      <c r="AR388" s="89" t="s">
        <v>126</v>
      </c>
      <c r="AT388" s="89" t="s">
        <v>121</v>
      </c>
      <c r="AU388" s="89" t="s">
        <v>80</v>
      </c>
      <c r="AY388" s="6" t="s">
        <v>119</v>
      </c>
      <c r="BE388" s="156">
        <f>IF($N$388="základní",$J$388,0)</f>
        <v>0</v>
      </c>
      <c r="BF388" s="156">
        <f>IF($N$388="snížená",$J$388,0)</f>
        <v>0</v>
      </c>
      <c r="BG388" s="156">
        <f>IF($N$388="zákl. přenesená",$J$388,0)</f>
        <v>0</v>
      </c>
      <c r="BH388" s="156">
        <f>IF($N$388="sníž. přenesená",$J$388,0)</f>
        <v>0</v>
      </c>
      <c r="BI388" s="156">
        <f>IF($N$388="nulová",$J$388,0)</f>
        <v>0</v>
      </c>
      <c r="BJ388" s="89" t="s">
        <v>77</v>
      </c>
      <c r="BK388" s="156">
        <f>ROUND($I$388*$H$388,2)</f>
        <v>0</v>
      </c>
      <c r="BL388" s="89" t="s">
        <v>126</v>
      </c>
      <c r="BM388" s="89" t="s">
        <v>541</v>
      </c>
    </row>
    <row r="389" spans="2:47" s="6" customFormat="1" ht="16.5" customHeight="1">
      <c r="B389" s="23"/>
      <c r="C389" s="24"/>
      <c r="D389" s="157" t="s">
        <v>128</v>
      </c>
      <c r="E389" s="24"/>
      <c r="F389" s="158" t="s">
        <v>542</v>
      </c>
      <c r="G389" s="24"/>
      <c r="H389" s="24"/>
      <c r="J389" s="24"/>
      <c r="K389" s="24"/>
      <c r="L389" s="43"/>
      <c r="M389" s="56"/>
      <c r="N389" s="24"/>
      <c r="O389" s="24"/>
      <c r="P389" s="24"/>
      <c r="Q389" s="24"/>
      <c r="R389" s="24"/>
      <c r="S389" s="24"/>
      <c r="T389" s="57"/>
      <c r="AT389" s="6" t="s">
        <v>128</v>
      </c>
      <c r="AU389" s="6" t="s">
        <v>80</v>
      </c>
    </row>
    <row r="390" spans="2:65" s="6" customFormat="1" ht="15.75" customHeight="1">
      <c r="B390" s="23"/>
      <c r="C390" s="145" t="s">
        <v>543</v>
      </c>
      <c r="D390" s="145" t="s">
        <v>121</v>
      </c>
      <c r="E390" s="146" t="s">
        <v>544</v>
      </c>
      <c r="F390" s="147" t="s">
        <v>545</v>
      </c>
      <c r="G390" s="148" t="s">
        <v>187</v>
      </c>
      <c r="H390" s="149">
        <v>2484.888</v>
      </c>
      <c r="I390" s="150"/>
      <c r="J390" s="151">
        <f>ROUND($I$390*$H$390,2)</f>
        <v>0</v>
      </c>
      <c r="K390" s="147" t="s">
        <v>125</v>
      </c>
      <c r="L390" s="43"/>
      <c r="M390" s="152"/>
      <c r="N390" s="153" t="s">
        <v>42</v>
      </c>
      <c r="O390" s="24"/>
      <c r="P390" s="154">
        <f>$O$390*$H$390</f>
        <v>0</v>
      </c>
      <c r="Q390" s="154">
        <v>0</v>
      </c>
      <c r="R390" s="154">
        <f>$Q$390*$H$390</f>
        <v>0</v>
      </c>
      <c r="S390" s="154">
        <v>0</v>
      </c>
      <c r="T390" s="155">
        <f>$S$390*$H$390</f>
        <v>0</v>
      </c>
      <c r="AR390" s="89" t="s">
        <v>126</v>
      </c>
      <c r="AT390" s="89" t="s">
        <v>121</v>
      </c>
      <c r="AU390" s="89" t="s">
        <v>80</v>
      </c>
      <c r="AY390" s="6" t="s">
        <v>119</v>
      </c>
      <c r="BE390" s="156">
        <f>IF($N$390="základní",$J$390,0)</f>
        <v>0</v>
      </c>
      <c r="BF390" s="156">
        <f>IF($N$390="snížená",$J$390,0)</f>
        <v>0</v>
      </c>
      <c r="BG390" s="156">
        <f>IF($N$390="zákl. přenesená",$J$390,0)</f>
        <v>0</v>
      </c>
      <c r="BH390" s="156">
        <f>IF($N$390="sníž. přenesená",$J$390,0)</f>
        <v>0</v>
      </c>
      <c r="BI390" s="156">
        <f>IF($N$390="nulová",$J$390,0)</f>
        <v>0</v>
      </c>
      <c r="BJ390" s="89" t="s">
        <v>77</v>
      </c>
      <c r="BK390" s="156">
        <f>ROUND($I$390*$H$390,2)</f>
        <v>0</v>
      </c>
      <c r="BL390" s="89" t="s">
        <v>126</v>
      </c>
      <c r="BM390" s="89" t="s">
        <v>546</v>
      </c>
    </row>
    <row r="391" spans="2:47" s="6" customFormat="1" ht="27" customHeight="1">
      <c r="B391" s="23"/>
      <c r="C391" s="24"/>
      <c r="D391" s="157" t="s">
        <v>128</v>
      </c>
      <c r="E391" s="24"/>
      <c r="F391" s="158" t="s">
        <v>547</v>
      </c>
      <c r="G391" s="24"/>
      <c r="H391" s="24"/>
      <c r="J391" s="24"/>
      <c r="K391" s="24"/>
      <c r="L391" s="43"/>
      <c r="M391" s="56"/>
      <c r="N391" s="24"/>
      <c r="O391" s="24"/>
      <c r="P391" s="24"/>
      <c r="Q391" s="24"/>
      <c r="R391" s="24"/>
      <c r="S391" s="24"/>
      <c r="T391" s="57"/>
      <c r="AT391" s="6" t="s">
        <v>128</v>
      </c>
      <c r="AU391" s="6" t="s">
        <v>80</v>
      </c>
    </row>
    <row r="392" spans="2:51" s="6" customFormat="1" ht="15.75" customHeight="1">
      <c r="B392" s="159"/>
      <c r="C392" s="160"/>
      <c r="D392" s="161" t="s">
        <v>130</v>
      </c>
      <c r="E392" s="160"/>
      <c r="F392" s="162" t="s">
        <v>548</v>
      </c>
      <c r="G392" s="160"/>
      <c r="H392" s="163">
        <v>2484.888</v>
      </c>
      <c r="J392" s="160"/>
      <c r="K392" s="160"/>
      <c r="L392" s="164"/>
      <c r="M392" s="165"/>
      <c r="N392" s="160"/>
      <c r="O392" s="160"/>
      <c r="P392" s="160"/>
      <c r="Q392" s="160"/>
      <c r="R392" s="160"/>
      <c r="S392" s="160"/>
      <c r="T392" s="166"/>
      <c r="AT392" s="167" t="s">
        <v>130</v>
      </c>
      <c r="AU392" s="167" t="s">
        <v>80</v>
      </c>
      <c r="AV392" s="167" t="s">
        <v>80</v>
      </c>
      <c r="AW392" s="167" t="s">
        <v>94</v>
      </c>
      <c r="AX392" s="167" t="s">
        <v>16</v>
      </c>
      <c r="AY392" s="167" t="s">
        <v>119</v>
      </c>
    </row>
    <row r="393" spans="2:51" s="6" customFormat="1" ht="15.75" customHeight="1">
      <c r="B393" s="168"/>
      <c r="C393" s="169"/>
      <c r="D393" s="161" t="s">
        <v>130</v>
      </c>
      <c r="E393" s="169"/>
      <c r="F393" s="170" t="s">
        <v>132</v>
      </c>
      <c r="G393" s="169"/>
      <c r="H393" s="171">
        <v>2484.888</v>
      </c>
      <c r="J393" s="169"/>
      <c r="K393" s="169"/>
      <c r="L393" s="172"/>
      <c r="M393" s="173"/>
      <c r="N393" s="169"/>
      <c r="O393" s="169"/>
      <c r="P393" s="169"/>
      <c r="Q393" s="169"/>
      <c r="R393" s="169"/>
      <c r="S393" s="169"/>
      <c r="T393" s="174"/>
      <c r="AT393" s="175" t="s">
        <v>130</v>
      </c>
      <c r="AU393" s="175" t="s">
        <v>80</v>
      </c>
      <c r="AV393" s="175" t="s">
        <v>126</v>
      </c>
      <c r="AW393" s="175" t="s">
        <v>94</v>
      </c>
      <c r="AX393" s="175" t="s">
        <v>77</v>
      </c>
      <c r="AY393" s="175" t="s">
        <v>119</v>
      </c>
    </row>
    <row r="394" spans="2:65" s="6" customFormat="1" ht="15.75" customHeight="1">
      <c r="B394" s="23"/>
      <c r="C394" s="145" t="s">
        <v>549</v>
      </c>
      <c r="D394" s="145" t="s">
        <v>121</v>
      </c>
      <c r="E394" s="146" t="s">
        <v>550</v>
      </c>
      <c r="F394" s="147" t="s">
        <v>551</v>
      </c>
      <c r="G394" s="148" t="s">
        <v>187</v>
      </c>
      <c r="H394" s="149">
        <v>160.082</v>
      </c>
      <c r="I394" s="150"/>
      <c r="J394" s="151">
        <f>ROUND($I$394*$H$394,2)</f>
        <v>0</v>
      </c>
      <c r="K394" s="147" t="s">
        <v>125</v>
      </c>
      <c r="L394" s="43"/>
      <c r="M394" s="152"/>
      <c r="N394" s="153" t="s">
        <v>42</v>
      </c>
      <c r="O394" s="24"/>
      <c r="P394" s="154">
        <f>$O$394*$H$394</f>
        <v>0</v>
      </c>
      <c r="Q394" s="154">
        <v>0</v>
      </c>
      <c r="R394" s="154">
        <f>$Q$394*$H$394</f>
        <v>0</v>
      </c>
      <c r="S394" s="154">
        <v>0</v>
      </c>
      <c r="T394" s="155">
        <f>$S$394*$H$394</f>
        <v>0</v>
      </c>
      <c r="AR394" s="89" t="s">
        <v>126</v>
      </c>
      <c r="AT394" s="89" t="s">
        <v>121</v>
      </c>
      <c r="AU394" s="89" t="s">
        <v>80</v>
      </c>
      <c r="AY394" s="6" t="s">
        <v>119</v>
      </c>
      <c r="BE394" s="156">
        <f>IF($N$394="základní",$J$394,0)</f>
        <v>0</v>
      </c>
      <c r="BF394" s="156">
        <f>IF($N$394="snížená",$J$394,0)</f>
        <v>0</v>
      </c>
      <c r="BG394" s="156">
        <f>IF($N$394="zákl. přenesená",$J$394,0)</f>
        <v>0</v>
      </c>
      <c r="BH394" s="156">
        <f>IF($N$394="sníž. přenesená",$J$394,0)</f>
        <v>0</v>
      </c>
      <c r="BI394" s="156">
        <f>IF($N$394="nulová",$J$394,0)</f>
        <v>0</v>
      </c>
      <c r="BJ394" s="89" t="s">
        <v>77</v>
      </c>
      <c r="BK394" s="156">
        <f>ROUND($I$394*$H$394,2)</f>
        <v>0</v>
      </c>
      <c r="BL394" s="89" t="s">
        <v>126</v>
      </c>
      <c r="BM394" s="89" t="s">
        <v>552</v>
      </c>
    </row>
    <row r="395" spans="2:47" s="6" customFormat="1" ht="16.5" customHeight="1">
      <c r="B395" s="23"/>
      <c r="C395" s="24"/>
      <c r="D395" s="157" t="s">
        <v>128</v>
      </c>
      <c r="E395" s="24"/>
      <c r="F395" s="158" t="s">
        <v>553</v>
      </c>
      <c r="G395" s="24"/>
      <c r="H395" s="24"/>
      <c r="J395" s="24"/>
      <c r="K395" s="24"/>
      <c r="L395" s="43"/>
      <c r="M395" s="56"/>
      <c r="N395" s="24"/>
      <c r="O395" s="24"/>
      <c r="P395" s="24"/>
      <c r="Q395" s="24"/>
      <c r="R395" s="24"/>
      <c r="S395" s="24"/>
      <c r="T395" s="57"/>
      <c r="AT395" s="6" t="s">
        <v>128</v>
      </c>
      <c r="AU395" s="6" t="s">
        <v>80</v>
      </c>
    </row>
    <row r="396" spans="2:51" s="6" customFormat="1" ht="15.75" customHeight="1">
      <c r="B396" s="159"/>
      <c r="C396" s="160"/>
      <c r="D396" s="161" t="s">
        <v>130</v>
      </c>
      <c r="E396" s="160"/>
      <c r="F396" s="162" t="s">
        <v>554</v>
      </c>
      <c r="G396" s="160"/>
      <c r="H396" s="163">
        <v>160.082</v>
      </c>
      <c r="J396" s="160"/>
      <c r="K396" s="160"/>
      <c r="L396" s="164"/>
      <c r="M396" s="165"/>
      <c r="N396" s="160"/>
      <c r="O396" s="160"/>
      <c r="P396" s="160"/>
      <c r="Q396" s="160"/>
      <c r="R396" s="160"/>
      <c r="S396" s="160"/>
      <c r="T396" s="166"/>
      <c r="AT396" s="167" t="s">
        <v>130</v>
      </c>
      <c r="AU396" s="167" t="s">
        <v>80</v>
      </c>
      <c r="AV396" s="167" t="s">
        <v>80</v>
      </c>
      <c r="AW396" s="167" t="s">
        <v>94</v>
      </c>
      <c r="AX396" s="167" t="s">
        <v>16</v>
      </c>
      <c r="AY396" s="167" t="s">
        <v>119</v>
      </c>
    </row>
    <row r="397" spans="2:51" s="6" customFormat="1" ht="15.75" customHeight="1">
      <c r="B397" s="168"/>
      <c r="C397" s="169"/>
      <c r="D397" s="161" t="s">
        <v>130</v>
      </c>
      <c r="E397" s="169"/>
      <c r="F397" s="170" t="s">
        <v>132</v>
      </c>
      <c r="G397" s="169"/>
      <c r="H397" s="171">
        <v>160.082</v>
      </c>
      <c r="J397" s="169"/>
      <c r="K397" s="169"/>
      <c r="L397" s="172"/>
      <c r="M397" s="173"/>
      <c r="N397" s="169"/>
      <c r="O397" s="169"/>
      <c r="P397" s="169"/>
      <c r="Q397" s="169"/>
      <c r="R397" s="169"/>
      <c r="S397" s="169"/>
      <c r="T397" s="174"/>
      <c r="AT397" s="175" t="s">
        <v>130</v>
      </c>
      <c r="AU397" s="175" t="s">
        <v>80</v>
      </c>
      <c r="AV397" s="175" t="s">
        <v>126</v>
      </c>
      <c r="AW397" s="175" t="s">
        <v>94</v>
      </c>
      <c r="AX397" s="175" t="s">
        <v>77</v>
      </c>
      <c r="AY397" s="175" t="s">
        <v>119</v>
      </c>
    </row>
    <row r="398" spans="2:65" s="6" customFormat="1" ht="15.75" customHeight="1">
      <c r="B398" s="23"/>
      <c r="C398" s="145" t="s">
        <v>555</v>
      </c>
      <c r="D398" s="145" t="s">
        <v>121</v>
      </c>
      <c r="E398" s="146" t="s">
        <v>556</v>
      </c>
      <c r="F398" s="147" t="s">
        <v>557</v>
      </c>
      <c r="G398" s="148" t="s">
        <v>187</v>
      </c>
      <c r="H398" s="149">
        <v>17.41</v>
      </c>
      <c r="I398" s="150"/>
      <c r="J398" s="151">
        <f>ROUND($I$398*$H$398,2)</f>
        <v>0</v>
      </c>
      <c r="K398" s="147"/>
      <c r="L398" s="43"/>
      <c r="M398" s="152"/>
      <c r="N398" s="153" t="s">
        <v>42</v>
      </c>
      <c r="O398" s="24"/>
      <c r="P398" s="154">
        <f>$O$398*$H$398</f>
        <v>0</v>
      </c>
      <c r="Q398" s="154">
        <v>0</v>
      </c>
      <c r="R398" s="154">
        <f>$Q$398*$H$398</f>
        <v>0</v>
      </c>
      <c r="S398" s="154">
        <v>0</v>
      </c>
      <c r="T398" s="155">
        <f>$S$398*$H$398</f>
        <v>0</v>
      </c>
      <c r="AR398" s="89" t="s">
        <v>126</v>
      </c>
      <c r="AT398" s="89" t="s">
        <v>121</v>
      </c>
      <c r="AU398" s="89" t="s">
        <v>80</v>
      </c>
      <c r="AY398" s="6" t="s">
        <v>119</v>
      </c>
      <c r="BE398" s="156">
        <f>IF($N$398="základní",$J$398,0)</f>
        <v>0</v>
      </c>
      <c r="BF398" s="156">
        <f>IF($N$398="snížená",$J$398,0)</f>
        <v>0</v>
      </c>
      <c r="BG398" s="156">
        <f>IF($N$398="zákl. přenesená",$J$398,0)</f>
        <v>0</v>
      </c>
      <c r="BH398" s="156">
        <f>IF($N$398="sníž. přenesená",$J$398,0)</f>
        <v>0</v>
      </c>
      <c r="BI398" s="156">
        <f>IF($N$398="nulová",$J$398,0)</f>
        <v>0</v>
      </c>
      <c r="BJ398" s="89" t="s">
        <v>77</v>
      </c>
      <c r="BK398" s="156">
        <f>ROUND($I$398*$H$398,2)</f>
        <v>0</v>
      </c>
      <c r="BL398" s="89" t="s">
        <v>126</v>
      </c>
      <c r="BM398" s="89" t="s">
        <v>558</v>
      </c>
    </row>
    <row r="399" spans="2:47" s="6" customFormat="1" ht="16.5" customHeight="1">
      <c r="B399" s="23"/>
      <c r="C399" s="24"/>
      <c r="D399" s="157" t="s">
        <v>128</v>
      </c>
      <c r="E399" s="24"/>
      <c r="F399" s="158" t="s">
        <v>559</v>
      </c>
      <c r="G399" s="24"/>
      <c r="H399" s="24"/>
      <c r="J399" s="24"/>
      <c r="K399" s="24"/>
      <c r="L399" s="43"/>
      <c r="M399" s="56"/>
      <c r="N399" s="24"/>
      <c r="O399" s="24"/>
      <c r="P399" s="24"/>
      <c r="Q399" s="24"/>
      <c r="R399" s="24"/>
      <c r="S399" s="24"/>
      <c r="T399" s="57"/>
      <c r="AT399" s="6" t="s">
        <v>128</v>
      </c>
      <c r="AU399" s="6" t="s">
        <v>80</v>
      </c>
    </row>
    <row r="400" spans="2:51" s="6" customFormat="1" ht="15.75" customHeight="1">
      <c r="B400" s="159"/>
      <c r="C400" s="160"/>
      <c r="D400" s="161" t="s">
        <v>130</v>
      </c>
      <c r="E400" s="160"/>
      <c r="F400" s="162" t="s">
        <v>560</v>
      </c>
      <c r="G400" s="160"/>
      <c r="H400" s="163">
        <v>17.41</v>
      </c>
      <c r="J400" s="160"/>
      <c r="K400" s="160"/>
      <c r="L400" s="164"/>
      <c r="M400" s="165"/>
      <c r="N400" s="160"/>
      <c r="O400" s="160"/>
      <c r="P400" s="160"/>
      <c r="Q400" s="160"/>
      <c r="R400" s="160"/>
      <c r="S400" s="160"/>
      <c r="T400" s="166"/>
      <c r="AT400" s="167" t="s">
        <v>130</v>
      </c>
      <c r="AU400" s="167" t="s">
        <v>80</v>
      </c>
      <c r="AV400" s="167" t="s">
        <v>80</v>
      </c>
      <c r="AW400" s="167" t="s">
        <v>94</v>
      </c>
      <c r="AX400" s="167" t="s">
        <v>77</v>
      </c>
      <c r="AY400" s="167" t="s">
        <v>119</v>
      </c>
    </row>
    <row r="401" spans="2:63" s="132" customFormat="1" ht="30.75" customHeight="1">
      <c r="B401" s="133"/>
      <c r="C401" s="134"/>
      <c r="D401" s="134" t="s">
        <v>70</v>
      </c>
      <c r="E401" s="143" t="s">
        <v>561</v>
      </c>
      <c r="F401" s="143" t="s">
        <v>562</v>
      </c>
      <c r="G401" s="134"/>
      <c r="H401" s="134"/>
      <c r="J401" s="144">
        <f>$BK$401</f>
        <v>0</v>
      </c>
      <c r="K401" s="134"/>
      <c r="L401" s="137"/>
      <c r="M401" s="138"/>
      <c r="N401" s="134"/>
      <c r="O401" s="134"/>
      <c r="P401" s="139">
        <f>SUM($P$402:$P$403)</f>
        <v>0</v>
      </c>
      <c r="Q401" s="134"/>
      <c r="R401" s="139">
        <f>SUM($R$402:$R$403)</f>
        <v>0</v>
      </c>
      <c r="S401" s="134"/>
      <c r="T401" s="140">
        <f>SUM($T$402:$T$403)</f>
        <v>0</v>
      </c>
      <c r="AR401" s="141" t="s">
        <v>77</v>
      </c>
      <c r="AT401" s="141" t="s">
        <v>70</v>
      </c>
      <c r="AU401" s="141" t="s">
        <v>77</v>
      </c>
      <c r="AY401" s="141" t="s">
        <v>119</v>
      </c>
      <c r="BK401" s="142">
        <f>SUM($BK$402:$BK$403)</f>
        <v>0</v>
      </c>
    </row>
    <row r="402" spans="2:65" s="6" customFormat="1" ht="15.75" customHeight="1">
      <c r="B402" s="23"/>
      <c r="C402" s="145" t="s">
        <v>563</v>
      </c>
      <c r="D402" s="145" t="s">
        <v>121</v>
      </c>
      <c r="E402" s="146" t="s">
        <v>564</v>
      </c>
      <c r="F402" s="147" t="s">
        <v>565</v>
      </c>
      <c r="G402" s="148" t="s">
        <v>187</v>
      </c>
      <c r="H402" s="149">
        <v>64.358</v>
      </c>
      <c r="I402" s="150"/>
      <c r="J402" s="151">
        <f>ROUND($I$402*$H$402,2)</f>
        <v>0</v>
      </c>
      <c r="K402" s="147" t="s">
        <v>125</v>
      </c>
      <c r="L402" s="43"/>
      <c r="M402" s="152"/>
      <c r="N402" s="153" t="s">
        <v>42</v>
      </c>
      <c r="O402" s="24"/>
      <c r="P402" s="154">
        <f>$O$402*$H$402</f>
        <v>0</v>
      </c>
      <c r="Q402" s="154">
        <v>0</v>
      </c>
      <c r="R402" s="154">
        <f>$Q$402*$H$402</f>
        <v>0</v>
      </c>
      <c r="S402" s="154">
        <v>0</v>
      </c>
      <c r="T402" s="155">
        <f>$S$402*$H$402</f>
        <v>0</v>
      </c>
      <c r="AR402" s="89" t="s">
        <v>126</v>
      </c>
      <c r="AT402" s="89" t="s">
        <v>121</v>
      </c>
      <c r="AU402" s="89" t="s">
        <v>80</v>
      </c>
      <c r="AY402" s="6" t="s">
        <v>119</v>
      </c>
      <c r="BE402" s="156">
        <f>IF($N$402="základní",$J$402,0)</f>
        <v>0</v>
      </c>
      <c r="BF402" s="156">
        <f>IF($N$402="snížená",$J$402,0)</f>
        <v>0</v>
      </c>
      <c r="BG402" s="156">
        <f>IF($N$402="zákl. přenesená",$J$402,0)</f>
        <v>0</v>
      </c>
      <c r="BH402" s="156">
        <f>IF($N$402="sníž. přenesená",$J$402,0)</f>
        <v>0</v>
      </c>
      <c r="BI402" s="156">
        <f>IF($N$402="nulová",$J$402,0)</f>
        <v>0</v>
      </c>
      <c r="BJ402" s="89" t="s">
        <v>77</v>
      </c>
      <c r="BK402" s="156">
        <f>ROUND($I$402*$H$402,2)</f>
        <v>0</v>
      </c>
      <c r="BL402" s="89" t="s">
        <v>126</v>
      </c>
      <c r="BM402" s="89" t="s">
        <v>566</v>
      </c>
    </row>
    <row r="403" spans="2:47" s="6" customFormat="1" ht="27" customHeight="1">
      <c r="B403" s="23"/>
      <c r="C403" s="24"/>
      <c r="D403" s="157" t="s">
        <v>128</v>
      </c>
      <c r="E403" s="24"/>
      <c r="F403" s="158" t="s">
        <v>567</v>
      </c>
      <c r="G403" s="24"/>
      <c r="H403" s="24"/>
      <c r="J403" s="24"/>
      <c r="K403" s="24"/>
      <c r="L403" s="43"/>
      <c r="M403" s="195"/>
      <c r="N403" s="196"/>
      <c r="O403" s="196"/>
      <c r="P403" s="196"/>
      <c r="Q403" s="196"/>
      <c r="R403" s="196"/>
      <c r="S403" s="196"/>
      <c r="T403" s="197"/>
      <c r="AT403" s="6" t="s">
        <v>128</v>
      </c>
      <c r="AU403" s="6" t="s">
        <v>80</v>
      </c>
    </row>
    <row r="404" spans="2:12" s="6" customFormat="1" ht="7.5" customHeight="1">
      <c r="B404" s="38"/>
      <c r="C404" s="39"/>
      <c r="D404" s="39"/>
      <c r="E404" s="39"/>
      <c r="F404" s="39"/>
      <c r="G404" s="39"/>
      <c r="H404" s="39"/>
      <c r="I404" s="101"/>
      <c r="J404" s="39"/>
      <c r="K404" s="39"/>
      <c r="L404" s="43"/>
    </row>
    <row r="405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0"/>
      <c r="C1" s="240"/>
      <c r="D1" s="239" t="s">
        <v>1</v>
      </c>
      <c r="E1" s="240"/>
      <c r="F1" s="241" t="s">
        <v>648</v>
      </c>
      <c r="G1" s="246" t="s">
        <v>649</v>
      </c>
      <c r="H1" s="246"/>
      <c r="I1" s="240"/>
      <c r="J1" s="241" t="s">
        <v>650</v>
      </c>
      <c r="K1" s="239" t="s">
        <v>85</v>
      </c>
      <c r="L1" s="241" t="s">
        <v>651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17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5" t="str">
        <f>'Rekapitulace stavby'!$K$6</f>
        <v>Poběžovice, rekonstrukce Masarykovy ul. a Slovanské ul. - SLOVANSKÁ UL.</v>
      </c>
      <c r="F7" s="203"/>
      <c r="G7" s="203"/>
      <c r="H7" s="203"/>
      <c r="J7" s="11"/>
      <c r="K7" s="13"/>
    </row>
    <row r="8" spans="2:11" s="6" customFormat="1" ht="15.75" customHeight="1">
      <c r="B8" s="23"/>
      <c r="C8" s="24"/>
      <c r="D8" s="19" t="s">
        <v>87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8" t="s">
        <v>568</v>
      </c>
      <c r="F9" s="210"/>
      <c r="G9" s="210"/>
      <c r="H9" s="21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 t="s">
        <v>79</v>
      </c>
      <c r="G11" s="24"/>
      <c r="H11" s="24"/>
      <c r="I11" s="88" t="s">
        <v>21</v>
      </c>
      <c r="J11" s="17"/>
      <c r="K11" s="27"/>
    </row>
    <row r="12" spans="2:11" s="6" customFormat="1" ht="15" customHeight="1">
      <c r="B12" s="23"/>
      <c r="C12" s="24"/>
      <c r="D12" s="19" t="s">
        <v>23</v>
      </c>
      <c r="E12" s="24"/>
      <c r="F12" s="17" t="s">
        <v>24</v>
      </c>
      <c r="G12" s="24"/>
      <c r="H12" s="24"/>
      <c r="I12" s="88" t="s">
        <v>25</v>
      </c>
      <c r="J12" s="52" t="str">
        <f>'Rekapitulace stavby'!$AN$8</f>
        <v>04.11.2016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89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6"/>
      <c r="F24" s="236"/>
      <c r="G24" s="236"/>
      <c r="H24" s="23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ROUND(SUM($BE$77:$BE$113),2)</f>
        <v>0</v>
      </c>
      <c r="G30" s="24"/>
      <c r="H30" s="24"/>
      <c r="I30" s="97">
        <v>0.21</v>
      </c>
      <c r="J30" s="96">
        <f>ROUND(ROUND((SUM($BE$77:$BE$113)),2)*$I$30,2)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ROUND(SUM($BF$77:$BF$113),2)</f>
        <v>0</v>
      </c>
      <c r="G31" s="24"/>
      <c r="H31" s="24"/>
      <c r="I31" s="97">
        <v>0.15</v>
      </c>
      <c r="J31" s="96">
        <f>ROUND(ROUND((SUM($BF$77:$BF$113)),2)*$I$31,2)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ROUND(SUM($BG$77:$BG$113),2)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ROUND(SUM($BH$77:$BH$113),2)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ROUND(SUM($BI$77:$BI$113),2)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17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5" t="str">
        <f>$E$7</f>
        <v>Poběžovice, rekonstrukce Masarykovy ul. a Slovanské ul. - SLOVANSKÁ UL.</v>
      </c>
      <c r="F45" s="210"/>
      <c r="G45" s="210"/>
      <c r="H45" s="210"/>
      <c r="J45" s="24"/>
      <c r="K45" s="27"/>
    </row>
    <row r="46" spans="2:11" s="6" customFormat="1" ht="15" customHeight="1">
      <c r="B46" s="23"/>
      <c r="C46" s="19" t="s">
        <v>87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8" t="str">
        <f>$E$9</f>
        <v>VON -KSUS P.K. - vedlejší a ostatní náklady</v>
      </c>
      <c r="F47" s="210"/>
      <c r="G47" s="210"/>
      <c r="H47" s="21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23</v>
      </c>
      <c r="D49" s="24"/>
      <c r="E49" s="24"/>
      <c r="F49" s="17" t="str">
        <f>$F$12</f>
        <v>Poběžovice</v>
      </c>
      <c r="G49" s="24"/>
      <c r="H49" s="24"/>
      <c r="I49" s="88" t="s">
        <v>25</v>
      </c>
      <c r="J49" s="52" t="str">
        <f>IF($J$12="","",$J$12)</f>
        <v>04.11.2016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Poběžovice</v>
      </c>
      <c r="G51" s="24"/>
      <c r="H51" s="24"/>
      <c r="I51" s="88" t="s">
        <v>33</v>
      </c>
      <c r="J51" s="17" t="str">
        <f>$E$21</f>
        <v>J.Miška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$J$77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569</v>
      </c>
      <c r="E57" s="110"/>
      <c r="F57" s="110"/>
      <c r="G57" s="110"/>
      <c r="H57" s="110"/>
      <c r="I57" s="111"/>
      <c r="J57" s="112">
        <f>$J$78</f>
        <v>0</v>
      </c>
      <c r="K57" s="113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01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3"/>
      <c r="J63" s="42"/>
      <c r="K63" s="42"/>
      <c r="L63" s="43"/>
    </row>
    <row r="64" spans="2:12" s="6" customFormat="1" ht="37.5" customHeight="1">
      <c r="B64" s="23"/>
      <c r="C64" s="12" t="s">
        <v>102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17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235" t="str">
        <f>$E$7</f>
        <v>Poběžovice, rekonstrukce Masarykovy ul. a Slovanské ul. - SLOVANSKÁ UL.</v>
      </c>
      <c r="F67" s="210"/>
      <c r="G67" s="210"/>
      <c r="H67" s="210"/>
      <c r="J67" s="24"/>
      <c r="K67" s="24"/>
      <c r="L67" s="43"/>
    </row>
    <row r="68" spans="2:12" s="6" customFormat="1" ht="15" customHeight="1">
      <c r="B68" s="23"/>
      <c r="C68" s="19" t="s">
        <v>87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18" t="str">
        <f>$E$9</f>
        <v>VON -KSUS P.K. - vedlejší a ostatní náklady</v>
      </c>
      <c r="F69" s="210"/>
      <c r="G69" s="210"/>
      <c r="H69" s="210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23</v>
      </c>
      <c r="D71" s="24"/>
      <c r="E71" s="24"/>
      <c r="F71" s="17" t="str">
        <f>$F$12</f>
        <v>Poběžovice</v>
      </c>
      <c r="G71" s="24"/>
      <c r="H71" s="24"/>
      <c r="I71" s="88" t="s">
        <v>25</v>
      </c>
      <c r="J71" s="52" t="str">
        <f>IF($J$12="","",$J$12)</f>
        <v>04.11.2016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27</v>
      </c>
      <c r="D73" s="24"/>
      <c r="E73" s="24"/>
      <c r="F73" s="17" t="str">
        <f>$E$15</f>
        <v>Město Poběžovice</v>
      </c>
      <c r="G73" s="24"/>
      <c r="H73" s="24"/>
      <c r="I73" s="88" t="s">
        <v>33</v>
      </c>
      <c r="J73" s="17" t="str">
        <f>$E$21</f>
        <v>J.Miška</v>
      </c>
      <c r="K73" s="24"/>
      <c r="L73" s="43"/>
    </row>
    <row r="74" spans="2:12" s="6" customFormat="1" ht="15" customHeight="1">
      <c r="B74" s="23"/>
      <c r="C74" s="19" t="s">
        <v>31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21" customFormat="1" ht="30" customHeight="1">
      <c r="B76" s="122"/>
      <c r="C76" s="123" t="s">
        <v>103</v>
      </c>
      <c r="D76" s="124" t="s">
        <v>56</v>
      </c>
      <c r="E76" s="124" t="s">
        <v>52</v>
      </c>
      <c r="F76" s="124" t="s">
        <v>104</v>
      </c>
      <c r="G76" s="124" t="s">
        <v>105</v>
      </c>
      <c r="H76" s="124" t="s">
        <v>106</v>
      </c>
      <c r="I76" s="125" t="s">
        <v>107</v>
      </c>
      <c r="J76" s="124" t="s">
        <v>108</v>
      </c>
      <c r="K76" s="126" t="s">
        <v>109</v>
      </c>
      <c r="L76" s="127"/>
      <c r="M76" s="59" t="s">
        <v>110</v>
      </c>
      <c r="N76" s="60" t="s">
        <v>41</v>
      </c>
      <c r="O76" s="60" t="s">
        <v>111</v>
      </c>
      <c r="P76" s="60" t="s">
        <v>112</v>
      </c>
      <c r="Q76" s="60" t="s">
        <v>113</v>
      </c>
      <c r="R76" s="60" t="s">
        <v>114</v>
      </c>
      <c r="S76" s="60" t="s">
        <v>115</v>
      </c>
      <c r="T76" s="61" t="s">
        <v>116</v>
      </c>
    </row>
    <row r="77" spans="2:63" s="6" customFormat="1" ht="30" customHeight="1">
      <c r="B77" s="23"/>
      <c r="C77" s="66" t="s">
        <v>93</v>
      </c>
      <c r="D77" s="24"/>
      <c r="E77" s="24"/>
      <c r="F77" s="24"/>
      <c r="G77" s="24"/>
      <c r="H77" s="24"/>
      <c r="J77" s="128">
        <f>$BK$77</f>
        <v>0</v>
      </c>
      <c r="K77" s="24"/>
      <c r="L77" s="43"/>
      <c r="M77" s="63"/>
      <c r="N77" s="64"/>
      <c r="O77" s="64"/>
      <c r="P77" s="129">
        <f>$P$78</f>
        <v>0</v>
      </c>
      <c r="Q77" s="64"/>
      <c r="R77" s="129">
        <f>$R$78</f>
        <v>0</v>
      </c>
      <c r="S77" s="64"/>
      <c r="T77" s="130">
        <f>$T$78</f>
        <v>0</v>
      </c>
      <c r="AT77" s="6" t="s">
        <v>70</v>
      </c>
      <c r="AU77" s="6" t="s">
        <v>94</v>
      </c>
      <c r="BK77" s="131">
        <f>$BK$78</f>
        <v>0</v>
      </c>
    </row>
    <row r="78" spans="2:63" s="132" customFormat="1" ht="37.5" customHeight="1">
      <c r="B78" s="133"/>
      <c r="C78" s="134"/>
      <c r="D78" s="134" t="s">
        <v>70</v>
      </c>
      <c r="E78" s="135" t="s">
        <v>570</v>
      </c>
      <c r="F78" s="135" t="s">
        <v>571</v>
      </c>
      <c r="G78" s="134"/>
      <c r="H78" s="134"/>
      <c r="J78" s="136">
        <f>$BK$78</f>
        <v>0</v>
      </c>
      <c r="K78" s="134"/>
      <c r="L78" s="137"/>
      <c r="M78" s="138"/>
      <c r="N78" s="134"/>
      <c r="O78" s="134"/>
      <c r="P78" s="139">
        <f>SUM($P$79:$P$113)</f>
        <v>0</v>
      </c>
      <c r="Q78" s="134"/>
      <c r="R78" s="139">
        <f>SUM($R$79:$R$113)</f>
        <v>0</v>
      </c>
      <c r="S78" s="134"/>
      <c r="T78" s="140">
        <f>SUM($T$79:$T$113)</f>
        <v>0</v>
      </c>
      <c r="AR78" s="141" t="s">
        <v>152</v>
      </c>
      <c r="AT78" s="141" t="s">
        <v>70</v>
      </c>
      <c r="AU78" s="141" t="s">
        <v>16</v>
      </c>
      <c r="AY78" s="141" t="s">
        <v>119</v>
      </c>
      <c r="BK78" s="142">
        <f>SUM($BK$79:$BK$113)</f>
        <v>0</v>
      </c>
    </row>
    <row r="79" spans="2:65" s="6" customFormat="1" ht="15.75" customHeight="1">
      <c r="B79" s="23"/>
      <c r="C79" s="145" t="s">
        <v>8</v>
      </c>
      <c r="D79" s="145" t="s">
        <v>121</v>
      </c>
      <c r="E79" s="146" t="s">
        <v>572</v>
      </c>
      <c r="F79" s="147" t="s">
        <v>573</v>
      </c>
      <c r="G79" s="148" t="s">
        <v>574</v>
      </c>
      <c r="H79" s="149">
        <v>1</v>
      </c>
      <c r="I79" s="150"/>
      <c r="J79" s="151">
        <f>ROUND($I$79*$H$79,2)</f>
        <v>0</v>
      </c>
      <c r="K79" s="147" t="s">
        <v>125</v>
      </c>
      <c r="L79" s="43"/>
      <c r="M79" s="152"/>
      <c r="N79" s="153" t="s">
        <v>42</v>
      </c>
      <c r="O79" s="24"/>
      <c r="P79" s="154">
        <f>$O$79*$H$79</f>
        <v>0</v>
      </c>
      <c r="Q79" s="154">
        <v>0</v>
      </c>
      <c r="R79" s="154">
        <f>$Q$79*$H$79</f>
        <v>0</v>
      </c>
      <c r="S79" s="154">
        <v>0</v>
      </c>
      <c r="T79" s="155">
        <f>$S$79*$H$79</f>
        <v>0</v>
      </c>
      <c r="AR79" s="89" t="s">
        <v>575</v>
      </c>
      <c r="AT79" s="89" t="s">
        <v>121</v>
      </c>
      <c r="AU79" s="89" t="s">
        <v>77</v>
      </c>
      <c r="AY79" s="6" t="s">
        <v>119</v>
      </c>
      <c r="BE79" s="156">
        <f>IF($N$79="základní",$J$79,0)</f>
        <v>0</v>
      </c>
      <c r="BF79" s="156">
        <f>IF($N$79="snížená",$J$79,0)</f>
        <v>0</v>
      </c>
      <c r="BG79" s="156">
        <f>IF($N$79="zákl. přenesená",$J$79,0)</f>
        <v>0</v>
      </c>
      <c r="BH79" s="156">
        <f>IF($N$79="sníž. přenesená",$J$79,0)</f>
        <v>0</v>
      </c>
      <c r="BI79" s="156">
        <f>IF($N$79="nulová",$J$79,0)</f>
        <v>0</v>
      </c>
      <c r="BJ79" s="89" t="s">
        <v>77</v>
      </c>
      <c r="BK79" s="156">
        <f>ROUND($I$79*$H$79,2)</f>
        <v>0</v>
      </c>
      <c r="BL79" s="89" t="s">
        <v>575</v>
      </c>
      <c r="BM79" s="89" t="s">
        <v>576</v>
      </c>
    </row>
    <row r="80" spans="2:47" s="6" customFormat="1" ht="27" customHeight="1">
      <c r="B80" s="23"/>
      <c r="C80" s="24"/>
      <c r="D80" s="157" t="s">
        <v>128</v>
      </c>
      <c r="E80" s="24"/>
      <c r="F80" s="158" t="s">
        <v>577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128</v>
      </c>
      <c r="AU80" s="6" t="s">
        <v>77</v>
      </c>
    </row>
    <row r="81" spans="2:65" s="6" customFormat="1" ht="15.75" customHeight="1">
      <c r="B81" s="23"/>
      <c r="C81" s="145" t="s">
        <v>77</v>
      </c>
      <c r="D81" s="145" t="s">
        <v>121</v>
      </c>
      <c r="E81" s="146" t="s">
        <v>578</v>
      </c>
      <c r="F81" s="147" t="s">
        <v>579</v>
      </c>
      <c r="G81" s="148" t="s">
        <v>574</v>
      </c>
      <c r="H81" s="149">
        <v>1</v>
      </c>
      <c r="I81" s="150"/>
      <c r="J81" s="151">
        <f>ROUND($I$81*$H$81,2)</f>
        <v>0</v>
      </c>
      <c r="K81" s="147" t="s">
        <v>125</v>
      </c>
      <c r="L81" s="43"/>
      <c r="M81" s="152"/>
      <c r="N81" s="153" t="s">
        <v>42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575</v>
      </c>
      <c r="AT81" s="89" t="s">
        <v>121</v>
      </c>
      <c r="AU81" s="89" t="s">
        <v>77</v>
      </c>
      <c r="AY81" s="6" t="s">
        <v>119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77</v>
      </c>
      <c r="BK81" s="156">
        <f>ROUND($I$81*$H$81,2)</f>
        <v>0</v>
      </c>
      <c r="BL81" s="89" t="s">
        <v>575</v>
      </c>
      <c r="BM81" s="89" t="s">
        <v>580</v>
      </c>
    </row>
    <row r="82" spans="2:47" s="6" customFormat="1" ht="16.5" customHeight="1">
      <c r="B82" s="23"/>
      <c r="C82" s="24"/>
      <c r="D82" s="157" t="s">
        <v>128</v>
      </c>
      <c r="E82" s="24"/>
      <c r="F82" s="158" t="s">
        <v>581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128</v>
      </c>
      <c r="AU82" s="6" t="s">
        <v>77</v>
      </c>
    </row>
    <row r="83" spans="2:65" s="6" customFormat="1" ht="15.75" customHeight="1">
      <c r="B83" s="23"/>
      <c r="C83" s="145" t="s">
        <v>80</v>
      </c>
      <c r="D83" s="145" t="s">
        <v>121</v>
      </c>
      <c r="E83" s="146" t="s">
        <v>582</v>
      </c>
      <c r="F83" s="147" t="s">
        <v>583</v>
      </c>
      <c r="G83" s="148" t="s">
        <v>584</v>
      </c>
      <c r="H83" s="149">
        <v>10</v>
      </c>
      <c r="I83" s="150"/>
      <c r="J83" s="151">
        <f>ROUND($I$83*$H$83,2)</f>
        <v>0</v>
      </c>
      <c r="K83" s="147" t="s">
        <v>125</v>
      </c>
      <c r="L83" s="43"/>
      <c r="M83" s="152"/>
      <c r="N83" s="153" t="s">
        <v>42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575</v>
      </c>
      <c r="AT83" s="89" t="s">
        <v>121</v>
      </c>
      <c r="AU83" s="89" t="s">
        <v>77</v>
      </c>
      <c r="AY83" s="6" t="s">
        <v>119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77</v>
      </c>
      <c r="BK83" s="156">
        <f>ROUND($I$83*$H$83,2)</f>
        <v>0</v>
      </c>
      <c r="BL83" s="89" t="s">
        <v>575</v>
      </c>
      <c r="BM83" s="89" t="s">
        <v>585</v>
      </c>
    </row>
    <row r="84" spans="2:47" s="6" customFormat="1" ht="27" customHeight="1">
      <c r="B84" s="23"/>
      <c r="C84" s="24"/>
      <c r="D84" s="157" t="s">
        <v>128</v>
      </c>
      <c r="E84" s="24"/>
      <c r="F84" s="158" t="s">
        <v>586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128</v>
      </c>
      <c r="AU84" s="6" t="s">
        <v>77</v>
      </c>
    </row>
    <row r="85" spans="2:65" s="6" customFormat="1" ht="15.75" customHeight="1">
      <c r="B85" s="23"/>
      <c r="C85" s="145" t="s">
        <v>138</v>
      </c>
      <c r="D85" s="145" t="s">
        <v>121</v>
      </c>
      <c r="E85" s="146" t="s">
        <v>587</v>
      </c>
      <c r="F85" s="147" t="s">
        <v>588</v>
      </c>
      <c r="G85" s="148" t="s">
        <v>574</v>
      </c>
      <c r="H85" s="149">
        <v>1</v>
      </c>
      <c r="I85" s="150"/>
      <c r="J85" s="151">
        <f>ROUND($I$85*$H$85,2)</f>
        <v>0</v>
      </c>
      <c r="K85" s="147" t="s">
        <v>125</v>
      </c>
      <c r="L85" s="43"/>
      <c r="M85" s="152"/>
      <c r="N85" s="153" t="s">
        <v>42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575</v>
      </c>
      <c r="AT85" s="89" t="s">
        <v>121</v>
      </c>
      <c r="AU85" s="89" t="s">
        <v>77</v>
      </c>
      <c r="AY85" s="6" t="s">
        <v>119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77</v>
      </c>
      <c r="BK85" s="156">
        <f>ROUND($I$85*$H$85,2)</f>
        <v>0</v>
      </c>
      <c r="BL85" s="89" t="s">
        <v>575</v>
      </c>
      <c r="BM85" s="89" t="s">
        <v>589</v>
      </c>
    </row>
    <row r="86" spans="2:47" s="6" customFormat="1" ht="16.5" customHeight="1">
      <c r="B86" s="23"/>
      <c r="C86" s="24"/>
      <c r="D86" s="157" t="s">
        <v>128</v>
      </c>
      <c r="E86" s="24"/>
      <c r="F86" s="158" t="s">
        <v>590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128</v>
      </c>
      <c r="AU86" s="6" t="s">
        <v>77</v>
      </c>
    </row>
    <row r="87" spans="2:65" s="6" customFormat="1" ht="15.75" customHeight="1">
      <c r="B87" s="23"/>
      <c r="C87" s="145" t="s">
        <v>126</v>
      </c>
      <c r="D87" s="145" t="s">
        <v>121</v>
      </c>
      <c r="E87" s="146" t="s">
        <v>591</v>
      </c>
      <c r="F87" s="147" t="s">
        <v>592</v>
      </c>
      <c r="G87" s="148" t="s">
        <v>584</v>
      </c>
      <c r="H87" s="149">
        <v>10</v>
      </c>
      <c r="I87" s="150"/>
      <c r="J87" s="151">
        <f>ROUND($I$87*$H$87,2)</f>
        <v>0</v>
      </c>
      <c r="K87" s="147" t="s">
        <v>125</v>
      </c>
      <c r="L87" s="43"/>
      <c r="M87" s="152"/>
      <c r="N87" s="153" t="s">
        <v>42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575</v>
      </c>
      <c r="AT87" s="89" t="s">
        <v>121</v>
      </c>
      <c r="AU87" s="89" t="s">
        <v>77</v>
      </c>
      <c r="AY87" s="6" t="s">
        <v>119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77</v>
      </c>
      <c r="BK87" s="156">
        <f>ROUND($I$87*$H$87,2)</f>
        <v>0</v>
      </c>
      <c r="BL87" s="89" t="s">
        <v>575</v>
      </c>
      <c r="BM87" s="89" t="s">
        <v>593</v>
      </c>
    </row>
    <row r="88" spans="2:47" s="6" customFormat="1" ht="27" customHeight="1">
      <c r="B88" s="23"/>
      <c r="C88" s="24"/>
      <c r="D88" s="157" t="s">
        <v>128</v>
      </c>
      <c r="E88" s="24"/>
      <c r="F88" s="158" t="s">
        <v>594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128</v>
      </c>
      <c r="AU88" s="6" t="s">
        <v>77</v>
      </c>
    </row>
    <row r="89" spans="2:51" s="6" customFormat="1" ht="15.75" customHeight="1">
      <c r="B89" s="159"/>
      <c r="C89" s="160"/>
      <c r="D89" s="161" t="s">
        <v>130</v>
      </c>
      <c r="E89" s="160"/>
      <c r="F89" s="162" t="s">
        <v>184</v>
      </c>
      <c r="G89" s="160"/>
      <c r="H89" s="163">
        <v>10</v>
      </c>
      <c r="J89" s="160"/>
      <c r="K89" s="160"/>
      <c r="L89" s="164"/>
      <c r="M89" s="165"/>
      <c r="N89" s="160"/>
      <c r="O89" s="160"/>
      <c r="P89" s="160"/>
      <c r="Q89" s="160"/>
      <c r="R89" s="160"/>
      <c r="S89" s="160"/>
      <c r="T89" s="166"/>
      <c r="AT89" s="167" t="s">
        <v>130</v>
      </c>
      <c r="AU89" s="167" t="s">
        <v>77</v>
      </c>
      <c r="AV89" s="167" t="s">
        <v>80</v>
      </c>
      <c r="AW89" s="167" t="s">
        <v>94</v>
      </c>
      <c r="AX89" s="167" t="s">
        <v>77</v>
      </c>
      <c r="AY89" s="167" t="s">
        <v>119</v>
      </c>
    </row>
    <row r="90" spans="2:65" s="6" customFormat="1" ht="15.75" customHeight="1">
      <c r="B90" s="23"/>
      <c r="C90" s="145" t="s">
        <v>227</v>
      </c>
      <c r="D90" s="145" t="s">
        <v>121</v>
      </c>
      <c r="E90" s="146" t="s">
        <v>595</v>
      </c>
      <c r="F90" s="147" t="s">
        <v>596</v>
      </c>
      <c r="G90" s="148" t="s">
        <v>597</v>
      </c>
      <c r="H90" s="149">
        <v>1</v>
      </c>
      <c r="I90" s="150"/>
      <c r="J90" s="151">
        <f>ROUND($I$90*$H$90,2)</f>
        <v>0</v>
      </c>
      <c r="K90" s="147" t="s">
        <v>125</v>
      </c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575</v>
      </c>
      <c r="AT90" s="89" t="s">
        <v>121</v>
      </c>
      <c r="AU90" s="89" t="s">
        <v>77</v>
      </c>
      <c r="AY90" s="6" t="s">
        <v>119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77</v>
      </c>
      <c r="BK90" s="156">
        <f>ROUND($I$90*$H$90,2)</f>
        <v>0</v>
      </c>
      <c r="BL90" s="89" t="s">
        <v>575</v>
      </c>
      <c r="BM90" s="89" t="s">
        <v>598</v>
      </c>
    </row>
    <row r="91" spans="2:47" s="6" customFormat="1" ht="27" customHeight="1">
      <c r="B91" s="23"/>
      <c r="C91" s="24"/>
      <c r="D91" s="157" t="s">
        <v>128</v>
      </c>
      <c r="E91" s="24"/>
      <c r="F91" s="158" t="s">
        <v>599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128</v>
      </c>
      <c r="AU91" s="6" t="s">
        <v>77</v>
      </c>
    </row>
    <row r="92" spans="2:65" s="6" customFormat="1" ht="15.75" customHeight="1">
      <c r="B92" s="23"/>
      <c r="C92" s="145" t="s">
        <v>152</v>
      </c>
      <c r="D92" s="145" t="s">
        <v>121</v>
      </c>
      <c r="E92" s="146" t="s">
        <v>600</v>
      </c>
      <c r="F92" s="147" t="s">
        <v>601</v>
      </c>
      <c r="G92" s="148" t="s">
        <v>574</v>
      </c>
      <c r="H92" s="149">
        <v>1</v>
      </c>
      <c r="I92" s="150"/>
      <c r="J92" s="151">
        <f>ROUND($I$92*$H$92,2)</f>
        <v>0</v>
      </c>
      <c r="K92" s="147" t="s">
        <v>125</v>
      </c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575</v>
      </c>
      <c r="AT92" s="89" t="s">
        <v>121</v>
      </c>
      <c r="AU92" s="89" t="s">
        <v>77</v>
      </c>
      <c r="AY92" s="6" t="s">
        <v>119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77</v>
      </c>
      <c r="BK92" s="156">
        <f>ROUND($I$92*$H$92,2)</f>
        <v>0</v>
      </c>
      <c r="BL92" s="89" t="s">
        <v>575</v>
      </c>
      <c r="BM92" s="89" t="s">
        <v>602</v>
      </c>
    </row>
    <row r="93" spans="2:47" s="6" customFormat="1" ht="27" customHeight="1">
      <c r="B93" s="23"/>
      <c r="C93" s="24"/>
      <c r="D93" s="157" t="s">
        <v>128</v>
      </c>
      <c r="E93" s="24"/>
      <c r="F93" s="158" t="s">
        <v>603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128</v>
      </c>
      <c r="AU93" s="6" t="s">
        <v>77</v>
      </c>
    </row>
    <row r="94" spans="2:65" s="6" customFormat="1" ht="15.75" customHeight="1">
      <c r="B94" s="23"/>
      <c r="C94" s="145" t="s">
        <v>157</v>
      </c>
      <c r="D94" s="145" t="s">
        <v>121</v>
      </c>
      <c r="E94" s="146" t="s">
        <v>604</v>
      </c>
      <c r="F94" s="147" t="s">
        <v>605</v>
      </c>
      <c r="G94" s="148" t="s">
        <v>574</v>
      </c>
      <c r="H94" s="149">
        <v>1</v>
      </c>
      <c r="I94" s="150"/>
      <c r="J94" s="151">
        <f>ROUND($I$94*$H$94,2)</f>
        <v>0</v>
      </c>
      <c r="K94" s="147" t="s">
        <v>125</v>
      </c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575</v>
      </c>
      <c r="AT94" s="89" t="s">
        <v>121</v>
      </c>
      <c r="AU94" s="89" t="s">
        <v>77</v>
      </c>
      <c r="AY94" s="6" t="s">
        <v>119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77</v>
      </c>
      <c r="BK94" s="156">
        <f>ROUND($I$94*$H$94,2)</f>
        <v>0</v>
      </c>
      <c r="BL94" s="89" t="s">
        <v>575</v>
      </c>
      <c r="BM94" s="89" t="s">
        <v>606</v>
      </c>
    </row>
    <row r="95" spans="2:47" s="6" customFormat="1" ht="16.5" customHeight="1">
      <c r="B95" s="23"/>
      <c r="C95" s="24"/>
      <c r="D95" s="157" t="s">
        <v>128</v>
      </c>
      <c r="E95" s="24"/>
      <c r="F95" s="158" t="s">
        <v>607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128</v>
      </c>
      <c r="AU95" s="6" t="s">
        <v>77</v>
      </c>
    </row>
    <row r="96" spans="2:65" s="6" customFormat="1" ht="15.75" customHeight="1">
      <c r="B96" s="23"/>
      <c r="C96" s="145" t="s">
        <v>164</v>
      </c>
      <c r="D96" s="145" t="s">
        <v>121</v>
      </c>
      <c r="E96" s="146" t="s">
        <v>608</v>
      </c>
      <c r="F96" s="147" t="s">
        <v>609</v>
      </c>
      <c r="G96" s="148" t="s">
        <v>574</v>
      </c>
      <c r="H96" s="149">
        <v>1</v>
      </c>
      <c r="I96" s="150"/>
      <c r="J96" s="151">
        <f>ROUND($I$96*$H$96,2)</f>
        <v>0</v>
      </c>
      <c r="K96" s="147" t="s">
        <v>125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575</v>
      </c>
      <c r="AT96" s="89" t="s">
        <v>121</v>
      </c>
      <c r="AU96" s="89" t="s">
        <v>77</v>
      </c>
      <c r="AY96" s="6" t="s">
        <v>119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77</v>
      </c>
      <c r="BK96" s="156">
        <f>ROUND($I$96*$H$96,2)</f>
        <v>0</v>
      </c>
      <c r="BL96" s="89" t="s">
        <v>575</v>
      </c>
      <c r="BM96" s="89" t="s">
        <v>610</v>
      </c>
    </row>
    <row r="97" spans="2:47" s="6" customFormat="1" ht="16.5" customHeight="1">
      <c r="B97" s="23"/>
      <c r="C97" s="24"/>
      <c r="D97" s="157" t="s">
        <v>128</v>
      </c>
      <c r="E97" s="24"/>
      <c r="F97" s="158" t="s">
        <v>611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128</v>
      </c>
      <c r="AU97" s="6" t="s">
        <v>77</v>
      </c>
    </row>
    <row r="98" spans="2:65" s="6" customFormat="1" ht="15.75" customHeight="1">
      <c r="B98" s="23"/>
      <c r="C98" s="145" t="s">
        <v>178</v>
      </c>
      <c r="D98" s="145" t="s">
        <v>121</v>
      </c>
      <c r="E98" s="146" t="s">
        <v>612</v>
      </c>
      <c r="F98" s="147" t="s">
        <v>613</v>
      </c>
      <c r="G98" s="148" t="s">
        <v>614</v>
      </c>
      <c r="H98" s="149">
        <v>1</v>
      </c>
      <c r="I98" s="150"/>
      <c r="J98" s="151">
        <f>ROUND($I$98*$H$98,2)</f>
        <v>0</v>
      </c>
      <c r="K98" s="147" t="s">
        <v>125</v>
      </c>
      <c r="L98" s="43"/>
      <c r="M98" s="152"/>
      <c r="N98" s="153" t="s">
        <v>42</v>
      </c>
      <c r="O98" s="24"/>
      <c r="P98" s="154">
        <f>$O$98*$H$98</f>
        <v>0</v>
      </c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575</v>
      </c>
      <c r="AT98" s="89" t="s">
        <v>121</v>
      </c>
      <c r="AU98" s="89" t="s">
        <v>77</v>
      </c>
      <c r="AY98" s="6" t="s">
        <v>119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77</v>
      </c>
      <c r="BK98" s="156">
        <f>ROUND($I$98*$H$98,2)</f>
        <v>0</v>
      </c>
      <c r="BL98" s="89" t="s">
        <v>575</v>
      </c>
      <c r="BM98" s="89" t="s">
        <v>615</v>
      </c>
    </row>
    <row r="99" spans="2:47" s="6" customFormat="1" ht="16.5" customHeight="1">
      <c r="B99" s="23"/>
      <c r="C99" s="24"/>
      <c r="D99" s="157" t="s">
        <v>128</v>
      </c>
      <c r="E99" s="24"/>
      <c r="F99" s="158" t="s">
        <v>616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128</v>
      </c>
      <c r="AU99" s="6" t="s">
        <v>77</v>
      </c>
    </row>
    <row r="100" spans="2:65" s="6" customFormat="1" ht="15.75" customHeight="1">
      <c r="B100" s="23"/>
      <c r="C100" s="145" t="s">
        <v>199</v>
      </c>
      <c r="D100" s="145" t="s">
        <v>121</v>
      </c>
      <c r="E100" s="146" t="s">
        <v>617</v>
      </c>
      <c r="F100" s="147" t="s">
        <v>618</v>
      </c>
      <c r="G100" s="148" t="s">
        <v>614</v>
      </c>
      <c r="H100" s="149">
        <v>3</v>
      </c>
      <c r="I100" s="150"/>
      <c r="J100" s="151">
        <f>ROUND($I$100*$H$100,2)</f>
        <v>0</v>
      </c>
      <c r="K100" s="147" t="s">
        <v>125</v>
      </c>
      <c r="L100" s="43"/>
      <c r="M100" s="152"/>
      <c r="N100" s="153" t="s">
        <v>42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575</v>
      </c>
      <c r="AT100" s="89" t="s">
        <v>121</v>
      </c>
      <c r="AU100" s="89" t="s">
        <v>77</v>
      </c>
      <c r="AY100" s="6" t="s">
        <v>119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77</v>
      </c>
      <c r="BK100" s="156">
        <f>ROUND($I$100*$H$100,2)</f>
        <v>0</v>
      </c>
      <c r="BL100" s="89" t="s">
        <v>575</v>
      </c>
      <c r="BM100" s="89" t="s">
        <v>619</v>
      </c>
    </row>
    <row r="101" spans="2:47" s="6" customFormat="1" ht="16.5" customHeight="1">
      <c r="B101" s="23"/>
      <c r="C101" s="24"/>
      <c r="D101" s="157" t="s">
        <v>128</v>
      </c>
      <c r="E101" s="24"/>
      <c r="F101" s="158" t="s">
        <v>620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128</v>
      </c>
      <c r="AU101" s="6" t="s">
        <v>77</v>
      </c>
    </row>
    <row r="102" spans="2:65" s="6" customFormat="1" ht="15.75" customHeight="1">
      <c r="B102" s="23"/>
      <c r="C102" s="145" t="s">
        <v>205</v>
      </c>
      <c r="D102" s="145" t="s">
        <v>121</v>
      </c>
      <c r="E102" s="146" t="s">
        <v>621</v>
      </c>
      <c r="F102" s="147" t="s">
        <v>622</v>
      </c>
      <c r="G102" s="148" t="s">
        <v>574</v>
      </c>
      <c r="H102" s="149">
        <v>1</v>
      </c>
      <c r="I102" s="150"/>
      <c r="J102" s="151">
        <f>ROUND($I$102*$H$102,2)</f>
        <v>0</v>
      </c>
      <c r="K102" s="147" t="s">
        <v>125</v>
      </c>
      <c r="L102" s="43"/>
      <c r="M102" s="152"/>
      <c r="N102" s="153" t="s">
        <v>42</v>
      </c>
      <c r="O102" s="24"/>
      <c r="P102" s="154">
        <f>$O$102*$H$102</f>
        <v>0</v>
      </c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575</v>
      </c>
      <c r="AT102" s="89" t="s">
        <v>121</v>
      </c>
      <c r="AU102" s="89" t="s">
        <v>77</v>
      </c>
      <c r="AY102" s="6" t="s">
        <v>119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77</v>
      </c>
      <c r="BK102" s="156">
        <f>ROUND($I$102*$H$102,2)</f>
        <v>0</v>
      </c>
      <c r="BL102" s="89" t="s">
        <v>575</v>
      </c>
      <c r="BM102" s="89" t="s">
        <v>623</v>
      </c>
    </row>
    <row r="103" spans="2:47" s="6" customFormat="1" ht="16.5" customHeight="1">
      <c r="B103" s="23"/>
      <c r="C103" s="24"/>
      <c r="D103" s="157" t="s">
        <v>128</v>
      </c>
      <c r="E103" s="24"/>
      <c r="F103" s="158" t="s">
        <v>624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128</v>
      </c>
      <c r="AU103" s="6" t="s">
        <v>77</v>
      </c>
    </row>
    <row r="104" spans="2:65" s="6" customFormat="1" ht="15.75" customHeight="1">
      <c r="B104" s="23"/>
      <c r="C104" s="145" t="s">
        <v>233</v>
      </c>
      <c r="D104" s="145" t="s">
        <v>121</v>
      </c>
      <c r="E104" s="146" t="s">
        <v>625</v>
      </c>
      <c r="F104" s="147" t="s">
        <v>626</v>
      </c>
      <c r="G104" s="148" t="s">
        <v>597</v>
      </c>
      <c r="H104" s="149">
        <v>1</v>
      </c>
      <c r="I104" s="150"/>
      <c r="J104" s="151">
        <f>ROUND($I$104*$H$104,2)</f>
        <v>0</v>
      </c>
      <c r="K104" s="147" t="s">
        <v>125</v>
      </c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575</v>
      </c>
      <c r="AT104" s="89" t="s">
        <v>121</v>
      </c>
      <c r="AU104" s="89" t="s">
        <v>77</v>
      </c>
      <c r="AY104" s="6" t="s">
        <v>119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77</v>
      </c>
      <c r="BK104" s="156">
        <f>ROUND($I$104*$H$104,2)</f>
        <v>0</v>
      </c>
      <c r="BL104" s="89" t="s">
        <v>575</v>
      </c>
      <c r="BM104" s="89" t="s">
        <v>627</v>
      </c>
    </row>
    <row r="105" spans="2:47" s="6" customFormat="1" ht="27" customHeight="1">
      <c r="B105" s="23"/>
      <c r="C105" s="24"/>
      <c r="D105" s="157" t="s">
        <v>128</v>
      </c>
      <c r="E105" s="24"/>
      <c r="F105" s="158" t="s">
        <v>628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128</v>
      </c>
      <c r="AU105" s="6" t="s">
        <v>77</v>
      </c>
    </row>
    <row r="106" spans="2:65" s="6" customFormat="1" ht="15.75" customHeight="1">
      <c r="B106" s="23"/>
      <c r="C106" s="145" t="s">
        <v>239</v>
      </c>
      <c r="D106" s="145" t="s">
        <v>121</v>
      </c>
      <c r="E106" s="146" t="s">
        <v>629</v>
      </c>
      <c r="F106" s="147" t="s">
        <v>630</v>
      </c>
      <c r="G106" s="148" t="s">
        <v>597</v>
      </c>
      <c r="H106" s="149">
        <v>1</v>
      </c>
      <c r="I106" s="150"/>
      <c r="J106" s="151">
        <f>ROUND($I$106*$H$106,2)</f>
        <v>0</v>
      </c>
      <c r="K106" s="147" t="s">
        <v>125</v>
      </c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575</v>
      </c>
      <c r="AT106" s="89" t="s">
        <v>121</v>
      </c>
      <c r="AU106" s="89" t="s">
        <v>77</v>
      </c>
      <c r="AY106" s="6" t="s">
        <v>119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77</v>
      </c>
      <c r="BK106" s="156">
        <f>ROUND($I$106*$H$106,2)</f>
        <v>0</v>
      </c>
      <c r="BL106" s="89" t="s">
        <v>575</v>
      </c>
      <c r="BM106" s="89" t="s">
        <v>631</v>
      </c>
    </row>
    <row r="107" spans="2:47" s="6" customFormat="1" ht="16.5" customHeight="1">
      <c r="B107" s="23"/>
      <c r="C107" s="24"/>
      <c r="D107" s="157" t="s">
        <v>128</v>
      </c>
      <c r="E107" s="24"/>
      <c r="F107" s="158" t="s">
        <v>632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128</v>
      </c>
      <c r="AU107" s="6" t="s">
        <v>77</v>
      </c>
    </row>
    <row r="108" spans="2:65" s="6" customFormat="1" ht="15.75" customHeight="1">
      <c r="B108" s="23"/>
      <c r="C108" s="145" t="s">
        <v>246</v>
      </c>
      <c r="D108" s="145" t="s">
        <v>121</v>
      </c>
      <c r="E108" s="146" t="s">
        <v>633</v>
      </c>
      <c r="F108" s="147" t="s">
        <v>634</v>
      </c>
      <c r="G108" s="148" t="s">
        <v>597</v>
      </c>
      <c r="H108" s="149">
        <v>1</v>
      </c>
      <c r="I108" s="150"/>
      <c r="J108" s="151">
        <f>ROUND($I$108*$H$108,2)</f>
        <v>0</v>
      </c>
      <c r="K108" s="147" t="s">
        <v>125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575</v>
      </c>
      <c r="AT108" s="89" t="s">
        <v>121</v>
      </c>
      <c r="AU108" s="89" t="s">
        <v>77</v>
      </c>
      <c r="AY108" s="6" t="s">
        <v>119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77</v>
      </c>
      <c r="BK108" s="156">
        <f>ROUND($I$108*$H$108,2)</f>
        <v>0</v>
      </c>
      <c r="BL108" s="89" t="s">
        <v>575</v>
      </c>
      <c r="BM108" s="89" t="s">
        <v>635</v>
      </c>
    </row>
    <row r="109" spans="2:47" s="6" customFormat="1" ht="16.5" customHeight="1">
      <c r="B109" s="23"/>
      <c r="C109" s="24"/>
      <c r="D109" s="157" t="s">
        <v>128</v>
      </c>
      <c r="E109" s="24"/>
      <c r="F109" s="158" t="s">
        <v>636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128</v>
      </c>
      <c r="AU109" s="6" t="s">
        <v>77</v>
      </c>
    </row>
    <row r="110" spans="2:65" s="6" customFormat="1" ht="15.75" customHeight="1">
      <c r="B110" s="23"/>
      <c r="C110" s="145" t="s">
        <v>213</v>
      </c>
      <c r="D110" s="145" t="s">
        <v>121</v>
      </c>
      <c r="E110" s="146" t="s">
        <v>637</v>
      </c>
      <c r="F110" s="147" t="s">
        <v>638</v>
      </c>
      <c r="G110" s="148" t="s">
        <v>574</v>
      </c>
      <c r="H110" s="149">
        <v>1</v>
      </c>
      <c r="I110" s="150"/>
      <c r="J110" s="151">
        <f>ROUND($I$110*$H$110,2)</f>
        <v>0</v>
      </c>
      <c r="K110" s="147" t="s">
        <v>125</v>
      </c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575</v>
      </c>
      <c r="AT110" s="89" t="s">
        <v>121</v>
      </c>
      <c r="AU110" s="89" t="s">
        <v>77</v>
      </c>
      <c r="AY110" s="6" t="s">
        <v>119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77</v>
      </c>
      <c r="BK110" s="156">
        <f>ROUND($I$110*$H$110,2)</f>
        <v>0</v>
      </c>
      <c r="BL110" s="89" t="s">
        <v>575</v>
      </c>
      <c r="BM110" s="89" t="s">
        <v>639</v>
      </c>
    </row>
    <row r="111" spans="2:47" s="6" customFormat="1" ht="16.5" customHeight="1">
      <c r="B111" s="23"/>
      <c r="C111" s="24"/>
      <c r="D111" s="157" t="s">
        <v>128</v>
      </c>
      <c r="E111" s="24"/>
      <c r="F111" s="158" t="s">
        <v>640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128</v>
      </c>
      <c r="AU111" s="6" t="s">
        <v>77</v>
      </c>
    </row>
    <row r="112" spans="2:65" s="6" customFormat="1" ht="15.75" customHeight="1">
      <c r="B112" s="23"/>
      <c r="C112" s="145" t="s">
        <v>253</v>
      </c>
      <c r="D112" s="145" t="s">
        <v>121</v>
      </c>
      <c r="E112" s="146" t="s">
        <v>641</v>
      </c>
      <c r="F112" s="147" t="s">
        <v>642</v>
      </c>
      <c r="G112" s="148" t="s">
        <v>597</v>
      </c>
      <c r="H112" s="149">
        <v>1</v>
      </c>
      <c r="I112" s="150"/>
      <c r="J112" s="151">
        <f>ROUND($I$112*$H$112,2)</f>
        <v>0</v>
      </c>
      <c r="K112" s="147" t="s">
        <v>125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575</v>
      </c>
      <c r="AT112" s="89" t="s">
        <v>121</v>
      </c>
      <c r="AU112" s="89" t="s">
        <v>77</v>
      </c>
      <c r="AY112" s="6" t="s">
        <v>119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77</v>
      </c>
      <c r="BK112" s="156">
        <f>ROUND($I$112*$H$112,2)</f>
        <v>0</v>
      </c>
      <c r="BL112" s="89" t="s">
        <v>575</v>
      </c>
      <c r="BM112" s="89" t="s">
        <v>643</v>
      </c>
    </row>
    <row r="113" spans="2:47" s="6" customFormat="1" ht="27" customHeight="1">
      <c r="B113" s="23"/>
      <c r="C113" s="24"/>
      <c r="D113" s="157" t="s">
        <v>128</v>
      </c>
      <c r="E113" s="24"/>
      <c r="F113" s="158" t="s">
        <v>644</v>
      </c>
      <c r="G113" s="24"/>
      <c r="H113" s="24"/>
      <c r="J113" s="24"/>
      <c r="K113" s="24"/>
      <c r="L113" s="43"/>
      <c r="M113" s="195"/>
      <c r="N113" s="196"/>
      <c r="O113" s="196"/>
      <c r="P113" s="196"/>
      <c r="Q113" s="196"/>
      <c r="R113" s="196"/>
      <c r="S113" s="196"/>
      <c r="T113" s="197"/>
      <c r="AT113" s="6" t="s">
        <v>128</v>
      </c>
      <c r="AU113" s="6" t="s">
        <v>77</v>
      </c>
    </row>
    <row r="114" spans="2:12" s="6" customFormat="1" ht="7.5" customHeight="1">
      <c r="B114" s="38"/>
      <c r="C114" s="39"/>
      <c r="D114" s="39"/>
      <c r="E114" s="39"/>
      <c r="F114" s="39"/>
      <c r="G114" s="39"/>
      <c r="H114" s="39"/>
      <c r="I114" s="101"/>
      <c r="J114" s="39"/>
      <c r="K114" s="39"/>
      <c r="L114" s="43"/>
    </row>
    <row r="405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253" customFormat="1" ht="45" customHeight="1">
      <c r="B3" s="250"/>
      <c r="C3" s="251" t="s">
        <v>652</v>
      </c>
      <c r="D3" s="251"/>
      <c r="E3" s="251"/>
      <c r="F3" s="251"/>
      <c r="G3" s="251"/>
      <c r="H3" s="251"/>
      <c r="I3" s="251"/>
      <c r="J3" s="251"/>
      <c r="K3" s="252"/>
    </row>
    <row r="4" spans="2:11" ht="25.5" customHeight="1">
      <c r="B4" s="254"/>
      <c r="C4" s="255" t="s">
        <v>653</v>
      </c>
      <c r="D4" s="255"/>
      <c r="E4" s="255"/>
      <c r="F4" s="255"/>
      <c r="G4" s="255"/>
      <c r="H4" s="255"/>
      <c r="I4" s="255"/>
      <c r="J4" s="255"/>
      <c r="K4" s="256"/>
    </row>
    <row r="5" spans="2:1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4"/>
      <c r="C6" s="258" t="s">
        <v>654</v>
      </c>
      <c r="D6" s="258"/>
      <c r="E6" s="258"/>
      <c r="F6" s="258"/>
      <c r="G6" s="258"/>
      <c r="H6" s="258"/>
      <c r="I6" s="258"/>
      <c r="J6" s="258"/>
      <c r="K6" s="256"/>
    </row>
    <row r="7" spans="2:11" ht="15" customHeight="1">
      <c r="B7" s="259"/>
      <c r="C7" s="258" t="s">
        <v>655</v>
      </c>
      <c r="D7" s="258"/>
      <c r="E7" s="258"/>
      <c r="F7" s="258"/>
      <c r="G7" s="258"/>
      <c r="H7" s="258"/>
      <c r="I7" s="258"/>
      <c r="J7" s="258"/>
      <c r="K7" s="256"/>
    </row>
    <row r="8" spans="2:11" ht="12.75" customHeight="1">
      <c r="B8" s="259"/>
      <c r="C8" s="260"/>
      <c r="D8" s="260"/>
      <c r="E8" s="260"/>
      <c r="F8" s="260"/>
      <c r="G8" s="260"/>
      <c r="H8" s="260"/>
      <c r="I8" s="260"/>
      <c r="J8" s="260"/>
      <c r="K8" s="256"/>
    </row>
    <row r="9" spans="2:11" ht="15" customHeight="1">
      <c r="B9" s="259"/>
      <c r="C9" s="258" t="s">
        <v>656</v>
      </c>
      <c r="D9" s="258"/>
      <c r="E9" s="258"/>
      <c r="F9" s="258"/>
      <c r="G9" s="258"/>
      <c r="H9" s="258"/>
      <c r="I9" s="258"/>
      <c r="J9" s="258"/>
      <c r="K9" s="256"/>
    </row>
    <row r="10" spans="2:11" ht="15" customHeight="1">
      <c r="B10" s="259"/>
      <c r="C10" s="260"/>
      <c r="D10" s="258" t="s">
        <v>657</v>
      </c>
      <c r="E10" s="258"/>
      <c r="F10" s="258"/>
      <c r="G10" s="258"/>
      <c r="H10" s="258"/>
      <c r="I10" s="258"/>
      <c r="J10" s="258"/>
      <c r="K10" s="256"/>
    </row>
    <row r="11" spans="2:11" ht="15" customHeight="1">
      <c r="B11" s="259"/>
      <c r="C11" s="261"/>
      <c r="D11" s="258" t="s">
        <v>658</v>
      </c>
      <c r="E11" s="258"/>
      <c r="F11" s="258"/>
      <c r="G11" s="258"/>
      <c r="H11" s="258"/>
      <c r="I11" s="258"/>
      <c r="J11" s="258"/>
      <c r="K11" s="256"/>
    </row>
    <row r="12" spans="2:11" ht="12.75" customHeight="1">
      <c r="B12" s="259"/>
      <c r="C12" s="261"/>
      <c r="D12" s="261"/>
      <c r="E12" s="261"/>
      <c r="F12" s="261"/>
      <c r="G12" s="261"/>
      <c r="H12" s="261"/>
      <c r="I12" s="261"/>
      <c r="J12" s="261"/>
      <c r="K12" s="256"/>
    </row>
    <row r="13" spans="2:11" ht="15" customHeight="1">
      <c r="B13" s="259"/>
      <c r="C13" s="261"/>
      <c r="D13" s="258" t="s">
        <v>659</v>
      </c>
      <c r="E13" s="258"/>
      <c r="F13" s="258"/>
      <c r="G13" s="258"/>
      <c r="H13" s="258"/>
      <c r="I13" s="258"/>
      <c r="J13" s="258"/>
      <c r="K13" s="256"/>
    </row>
    <row r="14" spans="2:11" ht="15" customHeight="1">
      <c r="B14" s="259"/>
      <c r="C14" s="261"/>
      <c r="D14" s="258" t="s">
        <v>660</v>
      </c>
      <c r="E14" s="258"/>
      <c r="F14" s="258"/>
      <c r="G14" s="258"/>
      <c r="H14" s="258"/>
      <c r="I14" s="258"/>
      <c r="J14" s="258"/>
      <c r="K14" s="256"/>
    </row>
    <row r="15" spans="2:11" ht="15" customHeight="1">
      <c r="B15" s="259"/>
      <c r="C15" s="261"/>
      <c r="D15" s="258" t="s">
        <v>661</v>
      </c>
      <c r="E15" s="258"/>
      <c r="F15" s="258"/>
      <c r="G15" s="258"/>
      <c r="H15" s="258"/>
      <c r="I15" s="258"/>
      <c r="J15" s="258"/>
      <c r="K15" s="256"/>
    </row>
    <row r="16" spans="2:11" ht="15" customHeight="1">
      <c r="B16" s="259"/>
      <c r="C16" s="261"/>
      <c r="D16" s="261"/>
      <c r="E16" s="262" t="s">
        <v>662</v>
      </c>
      <c r="F16" s="258" t="s">
        <v>663</v>
      </c>
      <c r="G16" s="258"/>
      <c r="H16" s="258"/>
      <c r="I16" s="258"/>
      <c r="J16" s="258"/>
      <c r="K16" s="256"/>
    </row>
    <row r="17" spans="2:11" ht="15" customHeight="1">
      <c r="B17" s="259"/>
      <c r="C17" s="261"/>
      <c r="D17" s="261"/>
      <c r="E17" s="262" t="s">
        <v>76</v>
      </c>
      <c r="F17" s="258" t="s">
        <v>664</v>
      </c>
      <c r="G17" s="258"/>
      <c r="H17" s="258"/>
      <c r="I17" s="258"/>
      <c r="J17" s="258"/>
      <c r="K17" s="256"/>
    </row>
    <row r="18" spans="2:11" ht="15" customHeight="1">
      <c r="B18" s="259"/>
      <c r="C18" s="261"/>
      <c r="D18" s="261"/>
      <c r="E18" s="262" t="s">
        <v>665</v>
      </c>
      <c r="F18" s="258" t="s">
        <v>666</v>
      </c>
      <c r="G18" s="258"/>
      <c r="H18" s="258"/>
      <c r="I18" s="258"/>
      <c r="J18" s="258"/>
      <c r="K18" s="256"/>
    </row>
    <row r="19" spans="2:11" ht="15" customHeight="1">
      <c r="B19" s="259"/>
      <c r="C19" s="261"/>
      <c r="D19" s="261"/>
      <c r="E19" s="262" t="s">
        <v>83</v>
      </c>
      <c r="F19" s="258" t="s">
        <v>667</v>
      </c>
      <c r="G19" s="258"/>
      <c r="H19" s="258"/>
      <c r="I19" s="258"/>
      <c r="J19" s="258"/>
      <c r="K19" s="256"/>
    </row>
    <row r="20" spans="2:11" ht="15" customHeight="1">
      <c r="B20" s="259"/>
      <c r="C20" s="261"/>
      <c r="D20" s="261"/>
      <c r="E20" s="262" t="s">
        <v>668</v>
      </c>
      <c r="F20" s="258" t="s">
        <v>669</v>
      </c>
      <c r="G20" s="258"/>
      <c r="H20" s="258"/>
      <c r="I20" s="258"/>
      <c r="J20" s="258"/>
      <c r="K20" s="256"/>
    </row>
    <row r="21" spans="2:11" ht="15" customHeight="1">
      <c r="B21" s="259"/>
      <c r="C21" s="261"/>
      <c r="D21" s="261"/>
      <c r="E21" s="262" t="s">
        <v>670</v>
      </c>
      <c r="F21" s="258" t="s">
        <v>671</v>
      </c>
      <c r="G21" s="258"/>
      <c r="H21" s="258"/>
      <c r="I21" s="258"/>
      <c r="J21" s="258"/>
      <c r="K21" s="256"/>
    </row>
    <row r="22" spans="2:11" ht="12.75" customHeight="1">
      <c r="B22" s="259"/>
      <c r="C22" s="261"/>
      <c r="D22" s="261"/>
      <c r="E22" s="261"/>
      <c r="F22" s="261"/>
      <c r="G22" s="261"/>
      <c r="H22" s="261"/>
      <c r="I22" s="261"/>
      <c r="J22" s="261"/>
      <c r="K22" s="256"/>
    </row>
    <row r="23" spans="2:11" ht="15" customHeight="1">
      <c r="B23" s="259"/>
      <c r="C23" s="258" t="s">
        <v>672</v>
      </c>
      <c r="D23" s="258"/>
      <c r="E23" s="258"/>
      <c r="F23" s="258"/>
      <c r="G23" s="258"/>
      <c r="H23" s="258"/>
      <c r="I23" s="258"/>
      <c r="J23" s="258"/>
      <c r="K23" s="256"/>
    </row>
    <row r="24" spans="2:11" ht="15" customHeight="1">
      <c r="B24" s="259"/>
      <c r="C24" s="258" t="s">
        <v>673</v>
      </c>
      <c r="D24" s="258"/>
      <c r="E24" s="258"/>
      <c r="F24" s="258"/>
      <c r="G24" s="258"/>
      <c r="H24" s="258"/>
      <c r="I24" s="258"/>
      <c r="J24" s="258"/>
      <c r="K24" s="256"/>
    </row>
    <row r="25" spans="2:11" ht="15" customHeight="1">
      <c r="B25" s="259"/>
      <c r="C25" s="260"/>
      <c r="D25" s="258" t="s">
        <v>674</v>
      </c>
      <c r="E25" s="258"/>
      <c r="F25" s="258"/>
      <c r="G25" s="258"/>
      <c r="H25" s="258"/>
      <c r="I25" s="258"/>
      <c r="J25" s="258"/>
      <c r="K25" s="256"/>
    </row>
    <row r="26" spans="2:11" ht="15" customHeight="1">
      <c r="B26" s="259"/>
      <c r="C26" s="261"/>
      <c r="D26" s="258" t="s">
        <v>675</v>
      </c>
      <c r="E26" s="258"/>
      <c r="F26" s="258"/>
      <c r="G26" s="258"/>
      <c r="H26" s="258"/>
      <c r="I26" s="258"/>
      <c r="J26" s="258"/>
      <c r="K26" s="256"/>
    </row>
    <row r="27" spans="2:11" ht="12.75" customHeight="1">
      <c r="B27" s="259"/>
      <c r="C27" s="261"/>
      <c r="D27" s="261"/>
      <c r="E27" s="261"/>
      <c r="F27" s="261"/>
      <c r="G27" s="261"/>
      <c r="H27" s="261"/>
      <c r="I27" s="261"/>
      <c r="J27" s="261"/>
      <c r="K27" s="256"/>
    </row>
    <row r="28" spans="2:11" ht="15" customHeight="1">
      <c r="B28" s="259"/>
      <c r="C28" s="261"/>
      <c r="D28" s="258" t="s">
        <v>676</v>
      </c>
      <c r="E28" s="258"/>
      <c r="F28" s="258"/>
      <c r="G28" s="258"/>
      <c r="H28" s="258"/>
      <c r="I28" s="258"/>
      <c r="J28" s="258"/>
      <c r="K28" s="256"/>
    </row>
    <row r="29" spans="2:11" ht="15" customHeight="1">
      <c r="B29" s="259"/>
      <c r="C29" s="261"/>
      <c r="D29" s="258" t="s">
        <v>677</v>
      </c>
      <c r="E29" s="258"/>
      <c r="F29" s="258"/>
      <c r="G29" s="258"/>
      <c r="H29" s="258"/>
      <c r="I29" s="258"/>
      <c r="J29" s="258"/>
      <c r="K29" s="256"/>
    </row>
    <row r="30" spans="2:11" ht="12.75" customHeight="1">
      <c r="B30" s="259"/>
      <c r="C30" s="261"/>
      <c r="D30" s="261"/>
      <c r="E30" s="261"/>
      <c r="F30" s="261"/>
      <c r="G30" s="261"/>
      <c r="H30" s="261"/>
      <c r="I30" s="261"/>
      <c r="J30" s="261"/>
      <c r="K30" s="256"/>
    </row>
    <row r="31" spans="2:11" ht="15" customHeight="1">
      <c r="B31" s="259"/>
      <c r="C31" s="261"/>
      <c r="D31" s="258" t="s">
        <v>678</v>
      </c>
      <c r="E31" s="258"/>
      <c r="F31" s="258"/>
      <c r="G31" s="258"/>
      <c r="H31" s="258"/>
      <c r="I31" s="258"/>
      <c r="J31" s="258"/>
      <c r="K31" s="256"/>
    </row>
    <row r="32" spans="2:11" ht="15" customHeight="1">
      <c r="B32" s="259"/>
      <c r="C32" s="261"/>
      <c r="D32" s="258" t="s">
        <v>679</v>
      </c>
      <c r="E32" s="258"/>
      <c r="F32" s="258"/>
      <c r="G32" s="258"/>
      <c r="H32" s="258"/>
      <c r="I32" s="258"/>
      <c r="J32" s="258"/>
      <c r="K32" s="256"/>
    </row>
    <row r="33" spans="2:11" ht="15" customHeight="1">
      <c r="B33" s="259"/>
      <c r="C33" s="261"/>
      <c r="D33" s="258" t="s">
        <v>680</v>
      </c>
      <c r="E33" s="258"/>
      <c r="F33" s="258"/>
      <c r="G33" s="258"/>
      <c r="H33" s="258"/>
      <c r="I33" s="258"/>
      <c r="J33" s="258"/>
      <c r="K33" s="256"/>
    </row>
    <row r="34" spans="2:11" ht="15" customHeight="1">
      <c r="B34" s="259"/>
      <c r="C34" s="261"/>
      <c r="D34" s="260"/>
      <c r="E34" s="263" t="s">
        <v>103</v>
      </c>
      <c r="F34" s="260"/>
      <c r="G34" s="258" t="s">
        <v>681</v>
      </c>
      <c r="H34" s="258"/>
      <c r="I34" s="258"/>
      <c r="J34" s="258"/>
      <c r="K34" s="256"/>
    </row>
    <row r="35" spans="2:11" ht="30.75" customHeight="1">
      <c r="B35" s="259"/>
      <c r="C35" s="261"/>
      <c r="D35" s="260"/>
      <c r="E35" s="263" t="s">
        <v>682</v>
      </c>
      <c r="F35" s="260"/>
      <c r="G35" s="258" t="s">
        <v>683</v>
      </c>
      <c r="H35" s="258"/>
      <c r="I35" s="258"/>
      <c r="J35" s="258"/>
      <c r="K35" s="256"/>
    </row>
    <row r="36" spans="2:11" ht="15" customHeight="1">
      <c r="B36" s="259"/>
      <c r="C36" s="261"/>
      <c r="D36" s="260"/>
      <c r="E36" s="263" t="s">
        <v>52</v>
      </c>
      <c r="F36" s="260"/>
      <c r="G36" s="258" t="s">
        <v>684</v>
      </c>
      <c r="H36" s="258"/>
      <c r="I36" s="258"/>
      <c r="J36" s="258"/>
      <c r="K36" s="256"/>
    </row>
    <row r="37" spans="2:11" ht="15" customHeight="1">
      <c r="B37" s="259"/>
      <c r="C37" s="261"/>
      <c r="D37" s="260"/>
      <c r="E37" s="263" t="s">
        <v>104</v>
      </c>
      <c r="F37" s="260"/>
      <c r="G37" s="258" t="s">
        <v>685</v>
      </c>
      <c r="H37" s="258"/>
      <c r="I37" s="258"/>
      <c r="J37" s="258"/>
      <c r="K37" s="256"/>
    </row>
    <row r="38" spans="2:11" ht="15" customHeight="1">
      <c r="B38" s="259"/>
      <c r="C38" s="261"/>
      <c r="D38" s="260"/>
      <c r="E38" s="263" t="s">
        <v>105</v>
      </c>
      <c r="F38" s="260"/>
      <c r="G38" s="258" t="s">
        <v>686</v>
      </c>
      <c r="H38" s="258"/>
      <c r="I38" s="258"/>
      <c r="J38" s="258"/>
      <c r="K38" s="256"/>
    </row>
    <row r="39" spans="2:11" ht="15" customHeight="1">
      <c r="B39" s="259"/>
      <c r="C39" s="261"/>
      <c r="D39" s="260"/>
      <c r="E39" s="263" t="s">
        <v>106</v>
      </c>
      <c r="F39" s="260"/>
      <c r="G39" s="258" t="s">
        <v>687</v>
      </c>
      <c r="H39" s="258"/>
      <c r="I39" s="258"/>
      <c r="J39" s="258"/>
      <c r="K39" s="256"/>
    </row>
    <row r="40" spans="2:11" ht="15" customHeight="1">
      <c r="B40" s="259"/>
      <c r="C40" s="261"/>
      <c r="D40" s="260"/>
      <c r="E40" s="263" t="s">
        <v>688</v>
      </c>
      <c r="F40" s="260"/>
      <c r="G40" s="258" t="s">
        <v>689</v>
      </c>
      <c r="H40" s="258"/>
      <c r="I40" s="258"/>
      <c r="J40" s="258"/>
      <c r="K40" s="256"/>
    </row>
    <row r="41" spans="2:11" ht="15" customHeight="1">
      <c r="B41" s="259"/>
      <c r="C41" s="261"/>
      <c r="D41" s="260"/>
      <c r="E41" s="263"/>
      <c r="F41" s="260"/>
      <c r="G41" s="258" t="s">
        <v>690</v>
      </c>
      <c r="H41" s="258"/>
      <c r="I41" s="258"/>
      <c r="J41" s="258"/>
      <c r="K41" s="256"/>
    </row>
    <row r="42" spans="2:11" ht="15" customHeight="1">
      <c r="B42" s="259"/>
      <c r="C42" s="261"/>
      <c r="D42" s="260"/>
      <c r="E42" s="263" t="s">
        <v>691</v>
      </c>
      <c r="F42" s="260"/>
      <c r="G42" s="258" t="s">
        <v>692</v>
      </c>
      <c r="H42" s="258"/>
      <c r="I42" s="258"/>
      <c r="J42" s="258"/>
      <c r="K42" s="256"/>
    </row>
    <row r="43" spans="2:11" ht="15" customHeight="1">
      <c r="B43" s="259"/>
      <c r="C43" s="261"/>
      <c r="D43" s="260"/>
      <c r="E43" s="263" t="s">
        <v>109</v>
      </c>
      <c r="F43" s="260"/>
      <c r="G43" s="258" t="s">
        <v>693</v>
      </c>
      <c r="H43" s="258"/>
      <c r="I43" s="258"/>
      <c r="J43" s="258"/>
      <c r="K43" s="256"/>
    </row>
    <row r="44" spans="2:11" ht="12.75" customHeight="1">
      <c r="B44" s="259"/>
      <c r="C44" s="261"/>
      <c r="D44" s="260"/>
      <c r="E44" s="260"/>
      <c r="F44" s="260"/>
      <c r="G44" s="260"/>
      <c r="H44" s="260"/>
      <c r="I44" s="260"/>
      <c r="J44" s="260"/>
      <c r="K44" s="256"/>
    </row>
    <row r="45" spans="2:11" ht="15" customHeight="1">
      <c r="B45" s="259"/>
      <c r="C45" s="261"/>
      <c r="D45" s="258" t="s">
        <v>694</v>
      </c>
      <c r="E45" s="258"/>
      <c r="F45" s="258"/>
      <c r="G45" s="258"/>
      <c r="H45" s="258"/>
      <c r="I45" s="258"/>
      <c r="J45" s="258"/>
      <c r="K45" s="256"/>
    </row>
    <row r="46" spans="2:11" ht="15" customHeight="1">
      <c r="B46" s="259"/>
      <c r="C46" s="261"/>
      <c r="D46" s="261"/>
      <c r="E46" s="258" t="s">
        <v>695</v>
      </c>
      <c r="F46" s="258"/>
      <c r="G46" s="258"/>
      <c r="H46" s="258"/>
      <c r="I46" s="258"/>
      <c r="J46" s="258"/>
      <c r="K46" s="256"/>
    </row>
    <row r="47" spans="2:11" ht="15" customHeight="1">
      <c r="B47" s="259"/>
      <c r="C47" s="261"/>
      <c r="D47" s="261"/>
      <c r="E47" s="258" t="s">
        <v>696</v>
      </c>
      <c r="F47" s="258"/>
      <c r="G47" s="258"/>
      <c r="H47" s="258"/>
      <c r="I47" s="258"/>
      <c r="J47" s="258"/>
      <c r="K47" s="256"/>
    </row>
    <row r="48" spans="2:11" ht="15" customHeight="1">
      <c r="B48" s="259"/>
      <c r="C48" s="261"/>
      <c r="D48" s="261"/>
      <c r="E48" s="258" t="s">
        <v>697</v>
      </c>
      <c r="F48" s="258"/>
      <c r="G48" s="258"/>
      <c r="H48" s="258"/>
      <c r="I48" s="258"/>
      <c r="J48" s="258"/>
      <c r="K48" s="256"/>
    </row>
    <row r="49" spans="2:11" ht="15" customHeight="1">
      <c r="B49" s="259"/>
      <c r="C49" s="261"/>
      <c r="D49" s="258" t="s">
        <v>698</v>
      </c>
      <c r="E49" s="258"/>
      <c r="F49" s="258"/>
      <c r="G49" s="258"/>
      <c r="H49" s="258"/>
      <c r="I49" s="258"/>
      <c r="J49" s="258"/>
      <c r="K49" s="256"/>
    </row>
    <row r="50" spans="2:11" ht="25.5" customHeight="1">
      <c r="B50" s="254"/>
      <c r="C50" s="255" t="s">
        <v>699</v>
      </c>
      <c r="D50" s="255"/>
      <c r="E50" s="255"/>
      <c r="F50" s="255"/>
      <c r="G50" s="255"/>
      <c r="H50" s="255"/>
      <c r="I50" s="255"/>
      <c r="J50" s="255"/>
      <c r="K50" s="256"/>
    </row>
    <row r="51" spans="2:11" ht="5.25" customHeight="1">
      <c r="B51" s="254"/>
      <c r="C51" s="257"/>
      <c r="D51" s="257"/>
      <c r="E51" s="257"/>
      <c r="F51" s="257"/>
      <c r="G51" s="257"/>
      <c r="H51" s="257"/>
      <c r="I51" s="257"/>
      <c r="J51" s="257"/>
      <c r="K51" s="256"/>
    </row>
    <row r="52" spans="2:11" ht="15" customHeight="1">
      <c r="B52" s="254"/>
      <c r="C52" s="258" t="s">
        <v>700</v>
      </c>
      <c r="D52" s="258"/>
      <c r="E52" s="258"/>
      <c r="F52" s="258"/>
      <c r="G52" s="258"/>
      <c r="H52" s="258"/>
      <c r="I52" s="258"/>
      <c r="J52" s="258"/>
      <c r="K52" s="256"/>
    </row>
    <row r="53" spans="2:11" ht="15" customHeight="1">
      <c r="B53" s="254"/>
      <c r="C53" s="258" t="s">
        <v>701</v>
      </c>
      <c r="D53" s="258"/>
      <c r="E53" s="258"/>
      <c r="F53" s="258"/>
      <c r="G53" s="258"/>
      <c r="H53" s="258"/>
      <c r="I53" s="258"/>
      <c r="J53" s="258"/>
      <c r="K53" s="256"/>
    </row>
    <row r="54" spans="2:11" ht="12.75" customHeight="1">
      <c r="B54" s="254"/>
      <c r="C54" s="260"/>
      <c r="D54" s="260"/>
      <c r="E54" s="260"/>
      <c r="F54" s="260"/>
      <c r="G54" s="260"/>
      <c r="H54" s="260"/>
      <c r="I54" s="260"/>
      <c r="J54" s="260"/>
      <c r="K54" s="256"/>
    </row>
    <row r="55" spans="2:11" ht="15" customHeight="1">
      <c r="B55" s="254"/>
      <c r="C55" s="258" t="s">
        <v>702</v>
      </c>
      <c r="D55" s="258"/>
      <c r="E55" s="258"/>
      <c r="F55" s="258"/>
      <c r="G55" s="258"/>
      <c r="H55" s="258"/>
      <c r="I55" s="258"/>
      <c r="J55" s="258"/>
      <c r="K55" s="256"/>
    </row>
    <row r="56" spans="2:11" ht="15" customHeight="1">
      <c r="B56" s="254"/>
      <c r="C56" s="261"/>
      <c r="D56" s="258" t="s">
        <v>703</v>
      </c>
      <c r="E56" s="258"/>
      <c r="F56" s="258"/>
      <c r="G56" s="258"/>
      <c r="H56" s="258"/>
      <c r="I56" s="258"/>
      <c r="J56" s="258"/>
      <c r="K56" s="256"/>
    </row>
    <row r="57" spans="2:11" ht="15" customHeight="1">
      <c r="B57" s="254"/>
      <c r="C57" s="261"/>
      <c r="D57" s="258" t="s">
        <v>704</v>
      </c>
      <c r="E57" s="258"/>
      <c r="F57" s="258"/>
      <c r="G57" s="258"/>
      <c r="H57" s="258"/>
      <c r="I57" s="258"/>
      <c r="J57" s="258"/>
      <c r="K57" s="256"/>
    </row>
    <row r="58" spans="2:11" ht="15" customHeight="1">
      <c r="B58" s="254"/>
      <c r="C58" s="261"/>
      <c r="D58" s="258" t="s">
        <v>705</v>
      </c>
      <c r="E58" s="258"/>
      <c r="F58" s="258"/>
      <c r="G58" s="258"/>
      <c r="H58" s="258"/>
      <c r="I58" s="258"/>
      <c r="J58" s="258"/>
      <c r="K58" s="256"/>
    </row>
    <row r="59" spans="2:11" ht="15" customHeight="1">
      <c r="B59" s="254"/>
      <c r="C59" s="261"/>
      <c r="D59" s="258" t="s">
        <v>706</v>
      </c>
      <c r="E59" s="258"/>
      <c r="F59" s="258"/>
      <c r="G59" s="258"/>
      <c r="H59" s="258"/>
      <c r="I59" s="258"/>
      <c r="J59" s="258"/>
      <c r="K59" s="256"/>
    </row>
    <row r="60" spans="2:11" ht="15" customHeight="1">
      <c r="B60" s="254"/>
      <c r="C60" s="261"/>
      <c r="D60" s="264" t="s">
        <v>707</v>
      </c>
      <c r="E60" s="264"/>
      <c r="F60" s="264"/>
      <c r="G60" s="264"/>
      <c r="H60" s="264"/>
      <c r="I60" s="264"/>
      <c r="J60" s="264"/>
      <c r="K60" s="256"/>
    </row>
    <row r="61" spans="2:11" ht="15" customHeight="1">
      <c r="B61" s="254"/>
      <c r="C61" s="261"/>
      <c r="D61" s="258" t="s">
        <v>708</v>
      </c>
      <c r="E61" s="258"/>
      <c r="F61" s="258"/>
      <c r="G61" s="258"/>
      <c r="H61" s="258"/>
      <c r="I61" s="258"/>
      <c r="J61" s="258"/>
      <c r="K61" s="256"/>
    </row>
    <row r="62" spans="2:11" ht="12.75" customHeight="1">
      <c r="B62" s="254"/>
      <c r="C62" s="261"/>
      <c r="D62" s="261"/>
      <c r="E62" s="265"/>
      <c r="F62" s="261"/>
      <c r="G62" s="261"/>
      <c r="H62" s="261"/>
      <c r="I62" s="261"/>
      <c r="J62" s="261"/>
      <c r="K62" s="256"/>
    </row>
    <row r="63" spans="2:11" ht="15" customHeight="1">
      <c r="B63" s="254"/>
      <c r="C63" s="261"/>
      <c r="D63" s="258" t="s">
        <v>709</v>
      </c>
      <c r="E63" s="258"/>
      <c r="F63" s="258"/>
      <c r="G63" s="258"/>
      <c r="H63" s="258"/>
      <c r="I63" s="258"/>
      <c r="J63" s="258"/>
      <c r="K63" s="256"/>
    </row>
    <row r="64" spans="2:11" ht="15" customHeight="1">
      <c r="B64" s="254"/>
      <c r="C64" s="261"/>
      <c r="D64" s="264" t="s">
        <v>710</v>
      </c>
      <c r="E64" s="264"/>
      <c r="F64" s="264"/>
      <c r="G64" s="264"/>
      <c r="H64" s="264"/>
      <c r="I64" s="264"/>
      <c r="J64" s="264"/>
      <c r="K64" s="256"/>
    </row>
    <row r="65" spans="2:11" ht="15" customHeight="1">
      <c r="B65" s="254"/>
      <c r="C65" s="261"/>
      <c r="D65" s="258" t="s">
        <v>711</v>
      </c>
      <c r="E65" s="258"/>
      <c r="F65" s="258"/>
      <c r="G65" s="258"/>
      <c r="H65" s="258"/>
      <c r="I65" s="258"/>
      <c r="J65" s="258"/>
      <c r="K65" s="256"/>
    </row>
    <row r="66" spans="2:11" ht="15" customHeight="1">
      <c r="B66" s="254"/>
      <c r="C66" s="261"/>
      <c r="D66" s="258" t="s">
        <v>712</v>
      </c>
      <c r="E66" s="258"/>
      <c r="F66" s="258"/>
      <c r="G66" s="258"/>
      <c r="H66" s="258"/>
      <c r="I66" s="258"/>
      <c r="J66" s="258"/>
      <c r="K66" s="256"/>
    </row>
    <row r="67" spans="2:11" ht="15" customHeight="1">
      <c r="B67" s="254"/>
      <c r="C67" s="261"/>
      <c r="D67" s="258" t="s">
        <v>713</v>
      </c>
      <c r="E67" s="258"/>
      <c r="F67" s="258"/>
      <c r="G67" s="258"/>
      <c r="H67" s="258"/>
      <c r="I67" s="258"/>
      <c r="J67" s="258"/>
      <c r="K67" s="256"/>
    </row>
    <row r="68" spans="2:11" ht="15" customHeight="1">
      <c r="B68" s="254"/>
      <c r="C68" s="261"/>
      <c r="D68" s="258" t="s">
        <v>714</v>
      </c>
      <c r="E68" s="258"/>
      <c r="F68" s="258"/>
      <c r="G68" s="258"/>
      <c r="H68" s="258"/>
      <c r="I68" s="258"/>
      <c r="J68" s="258"/>
      <c r="K68" s="256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275" t="s">
        <v>651</v>
      </c>
      <c r="D73" s="275"/>
      <c r="E73" s="275"/>
      <c r="F73" s="275"/>
      <c r="G73" s="275"/>
      <c r="H73" s="275"/>
      <c r="I73" s="275"/>
      <c r="J73" s="275"/>
      <c r="K73" s="276"/>
    </row>
    <row r="74" spans="2:11" ht="17.25" customHeight="1">
      <c r="B74" s="274"/>
      <c r="C74" s="277" t="s">
        <v>715</v>
      </c>
      <c r="D74" s="277"/>
      <c r="E74" s="277"/>
      <c r="F74" s="277" t="s">
        <v>716</v>
      </c>
      <c r="G74" s="278"/>
      <c r="H74" s="277" t="s">
        <v>104</v>
      </c>
      <c r="I74" s="277" t="s">
        <v>56</v>
      </c>
      <c r="J74" s="277" t="s">
        <v>717</v>
      </c>
      <c r="K74" s="276"/>
    </row>
    <row r="75" spans="2:11" ht="17.25" customHeight="1">
      <c r="B75" s="274"/>
      <c r="C75" s="279" t="s">
        <v>718</v>
      </c>
      <c r="D75" s="279"/>
      <c r="E75" s="279"/>
      <c r="F75" s="280" t="s">
        <v>719</v>
      </c>
      <c r="G75" s="281"/>
      <c r="H75" s="279"/>
      <c r="I75" s="279"/>
      <c r="J75" s="279" t="s">
        <v>720</v>
      </c>
      <c r="K75" s="276"/>
    </row>
    <row r="76" spans="2:11" ht="5.25" customHeight="1">
      <c r="B76" s="274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4"/>
      <c r="C77" s="263" t="s">
        <v>52</v>
      </c>
      <c r="D77" s="282"/>
      <c r="E77" s="282"/>
      <c r="F77" s="284" t="s">
        <v>721</v>
      </c>
      <c r="G77" s="283"/>
      <c r="H77" s="263" t="s">
        <v>722</v>
      </c>
      <c r="I77" s="263" t="s">
        <v>723</v>
      </c>
      <c r="J77" s="263">
        <v>20</v>
      </c>
      <c r="K77" s="276"/>
    </row>
    <row r="78" spans="2:11" ht="15" customHeight="1">
      <c r="B78" s="274"/>
      <c r="C78" s="263" t="s">
        <v>724</v>
      </c>
      <c r="D78" s="263"/>
      <c r="E78" s="263"/>
      <c r="F78" s="284" t="s">
        <v>721</v>
      </c>
      <c r="G78" s="283"/>
      <c r="H78" s="263" t="s">
        <v>725</v>
      </c>
      <c r="I78" s="263" t="s">
        <v>723</v>
      </c>
      <c r="J78" s="263">
        <v>120</v>
      </c>
      <c r="K78" s="276"/>
    </row>
    <row r="79" spans="2:11" ht="15" customHeight="1">
      <c r="B79" s="285"/>
      <c r="C79" s="263" t="s">
        <v>726</v>
      </c>
      <c r="D79" s="263"/>
      <c r="E79" s="263"/>
      <c r="F79" s="284" t="s">
        <v>727</v>
      </c>
      <c r="G79" s="283"/>
      <c r="H79" s="263" t="s">
        <v>728</v>
      </c>
      <c r="I79" s="263" t="s">
        <v>723</v>
      </c>
      <c r="J79" s="263">
        <v>50</v>
      </c>
      <c r="K79" s="276"/>
    </row>
    <row r="80" spans="2:11" ht="15" customHeight="1">
      <c r="B80" s="285"/>
      <c r="C80" s="263" t="s">
        <v>729</v>
      </c>
      <c r="D80" s="263"/>
      <c r="E80" s="263"/>
      <c r="F80" s="284" t="s">
        <v>721</v>
      </c>
      <c r="G80" s="283"/>
      <c r="H80" s="263" t="s">
        <v>730</v>
      </c>
      <c r="I80" s="263" t="s">
        <v>731</v>
      </c>
      <c r="J80" s="263"/>
      <c r="K80" s="276"/>
    </row>
    <row r="81" spans="2:11" ht="15" customHeight="1">
      <c r="B81" s="285"/>
      <c r="C81" s="286" t="s">
        <v>732</v>
      </c>
      <c r="D81" s="286"/>
      <c r="E81" s="286"/>
      <c r="F81" s="287" t="s">
        <v>727</v>
      </c>
      <c r="G81" s="286"/>
      <c r="H81" s="286" t="s">
        <v>733</v>
      </c>
      <c r="I81" s="286" t="s">
        <v>723</v>
      </c>
      <c r="J81" s="286">
        <v>15</v>
      </c>
      <c r="K81" s="276"/>
    </row>
    <row r="82" spans="2:11" ht="15" customHeight="1">
      <c r="B82" s="285"/>
      <c r="C82" s="286" t="s">
        <v>734</v>
      </c>
      <c r="D82" s="286"/>
      <c r="E82" s="286"/>
      <c r="F82" s="287" t="s">
        <v>727</v>
      </c>
      <c r="G82" s="286"/>
      <c r="H82" s="286" t="s">
        <v>735</v>
      </c>
      <c r="I82" s="286" t="s">
        <v>723</v>
      </c>
      <c r="J82" s="286">
        <v>15</v>
      </c>
      <c r="K82" s="276"/>
    </row>
    <row r="83" spans="2:11" ht="15" customHeight="1">
      <c r="B83" s="285"/>
      <c r="C83" s="286" t="s">
        <v>736</v>
      </c>
      <c r="D83" s="286"/>
      <c r="E83" s="286"/>
      <c r="F83" s="287" t="s">
        <v>727</v>
      </c>
      <c r="G83" s="286"/>
      <c r="H83" s="286" t="s">
        <v>737</v>
      </c>
      <c r="I83" s="286" t="s">
        <v>723</v>
      </c>
      <c r="J83" s="286">
        <v>20</v>
      </c>
      <c r="K83" s="276"/>
    </row>
    <row r="84" spans="2:11" ht="15" customHeight="1">
      <c r="B84" s="285"/>
      <c r="C84" s="286" t="s">
        <v>738</v>
      </c>
      <c r="D84" s="286"/>
      <c r="E84" s="286"/>
      <c r="F84" s="287" t="s">
        <v>727</v>
      </c>
      <c r="G84" s="286"/>
      <c r="H84" s="286" t="s">
        <v>739</v>
      </c>
      <c r="I84" s="286" t="s">
        <v>723</v>
      </c>
      <c r="J84" s="286">
        <v>20</v>
      </c>
      <c r="K84" s="276"/>
    </row>
    <row r="85" spans="2:11" ht="15" customHeight="1">
      <c r="B85" s="285"/>
      <c r="C85" s="263" t="s">
        <v>740</v>
      </c>
      <c r="D85" s="263"/>
      <c r="E85" s="263"/>
      <c r="F85" s="284" t="s">
        <v>727</v>
      </c>
      <c r="G85" s="283"/>
      <c r="H85" s="263" t="s">
        <v>741</v>
      </c>
      <c r="I85" s="263" t="s">
        <v>723</v>
      </c>
      <c r="J85" s="263">
        <v>50</v>
      </c>
      <c r="K85" s="276"/>
    </row>
    <row r="86" spans="2:11" ht="15" customHeight="1">
      <c r="B86" s="285"/>
      <c r="C86" s="263" t="s">
        <v>742</v>
      </c>
      <c r="D86" s="263"/>
      <c r="E86" s="263"/>
      <c r="F86" s="284" t="s">
        <v>727</v>
      </c>
      <c r="G86" s="283"/>
      <c r="H86" s="263" t="s">
        <v>743</v>
      </c>
      <c r="I86" s="263" t="s">
        <v>723</v>
      </c>
      <c r="J86" s="263">
        <v>20</v>
      </c>
      <c r="K86" s="276"/>
    </row>
    <row r="87" spans="2:11" ht="15" customHeight="1">
      <c r="B87" s="285"/>
      <c r="C87" s="263" t="s">
        <v>744</v>
      </c>
      <c r="D87" s="263"/>
      <c r="E87" s="263"/>
      <c r="F87" s="284" t="s">
        <v>727</v>
      </c>
      <c r="G87" s="283"/>
      <c r="H87" s="263" t="s">
        <v>745</v>
      </c>
      <c r="I87" s="263" t="s">
        <v>723</v>
      </c>
      <c r="J87" s="263">
        <v>20</v>
      </c>
      <c r="K87" s="276"/>
    </row>
    <row r="88" spans="2:11" ht="15" customHeight="1">
      <c r="B88" s="285"/>
      <c r="C88" s="263" t="s">
        <v>746</v>
      </c>
      <c r="D88" s="263"/>
      <c r="E88" s="263"/>
      <c r="F88" s="284" t="s">
        <v>727</v>
      </c>
      <c r="G88" s="283"/>
      <c r="H88" s="263" t="s">
        <v>747</v>
      </c>
      <c r="I88" s="263" t="s">
        <v>723</v>
      </c>
      <c r="J88" s="263">
        <v>50</v>
      </c>
      <c r="K88" s="276"/>
    </row>
    <row r="89" spans="2:11" ht="15" customHeight="1">
      <c r="B89" s="285"/>
      <c r="C89" s="263" t="s">
        <v>748</v>
      </c>
      <c r="D89" s="263"/>
      <c r="E89" s="263"/>
      <c r="F89" s="284" t="s">
        <v>727</v>
      </c>
      <c r="G89" s="283"/>
      <c r="H89" s="263" t="s">
        <v>748</v>
      </c>
      <c r="I89" s="263" t="s">
        <v>723</v>
      </c>
      <c r="J89" s="263">
        <v>50</v>
      </c>
      <c r="K89" s="276"/>
    </row>
    <row r="90" spans="2:11" ht="15" customHeight="1">
      <c r="B90" s="285"/>
      <c r="C90" s="263" t="s">
        <v>110</v>
      </c>
      <c r="D90" s="263"/>
      <c r="E90" s="263"/>
      <c r="F90" s="284" t="s">
        <v>727</v>
      </c>
      <c r="G90" s="283"/>
      <c r="H90" s="263" t="s">
        <v>749</v>
      </c>
      <c r="I90" s="263" t="s">
        <v>723</v>
      </c>
      <c r="J90" s="263">
        <v>255</v>
      </c>
      <c r="K90" s="276"/>
    </row>
    <row r="91" spans="2:11" ht="15" customHeight="1">
      <c r="B91" s="285"/>
      <c r="C91" s="263" t="s">
        <v>750</v>
      </c>
      <c r="D91" s="263"/>
      <c r="E91" s="263"/>
      <c r="F91" s="284" t="s">
        <v>721</v>
      </c>
      <c r="G91" s="283"/>
      <c r="H91" s="263" t="s">
        <v>751</v>
      </c>
      <c r="I91" s="263" t="s">
        <v>752</v>
      </c>
      <c r="J91" s="263"/>
      <c r="K91" s="276"/>
    </row>
    <row r="92" spans="2:11" ht="15" customHeight="1">
      <c r="B92" s="285"/>
      <c r="C92" s="263" t="s">
        <v>753</v>
      </c>
      <c r="D92" s="263"/>
      <c r="E92" s="263"/>
      <c r="F92" s="284" t="s">
        <v>721</v>
      </c>
      <c r="G92" s="283"/>
      <c r="H92" s="263" t="s">
        <v>754</v>
      </c>
      <c r="I92" s="263" t="s">
        <v>755</v>
      </c>
      <c r="J92" s="263"/>
      <c r="K92" s="276"/>
    </row>
    <row r="93" spans="2:11" ht="15" customHeight="1">
      <c r="B93" s="285"/>
      <c r="C93" s="263" t="s">
        <v>756</v>
      </c>
      <c r="D93" s="263"/>
      <c r="E93" s="263"/>
      <c r="F93" s="284" t="s">
        <v>721</v>
      </c>
      <c r="G93" s="283"/>
      <c r="H93" s="263" t="s">
        <v>756</v>
      </c>
      <c r="I93" s="263" t="s">
        <v>755</v>
      </c>
      <c r="J93" s="263"/>
      <c r="K93" s="276"/>
    </row>
    <row r="94" spans="2:11" ht="15" customHeight="1">
      <c r="B94" s="285"/>
      <c r="C94" s="263" t="s">
        <v>37</v>
      </c>
      <c r="D94" s="263"/>
      <c r="E94" s="263"/>
      <c r="F94" s="284" t="s">
        <v>721</v>
      </c>
      <c r="G94" s="283"/>
      <c r="H94" s="263" t="s">
        <v>757</v>
      </c>
      <c r="I94" s="263" t="s">
        <v>755</v>
      </c>
      <c r="J94" s="263"/>
      <c r="K94" s="276"/>
    </row>
    <row r="95" spans="2:11" ht="15" customHeight="1">
      <c r="B95" s="285"/>
      <c r="C95" s="263" t="s">
        <v>47</v>
      </c>
      <c r="D95" s="263"/>
      <c r="E95" s="263"/>
      <c r="F95" s="284" t="s">
        <v>721</v>
      </c>
      <c r="G95" s="283"/>
      <c r="H95" s="263" t="s">
        <v>758</v>
      </c>
      <c r="I95" s="263" t="s">
        <v>755</v>
      </c>
      <c r="J95" s="263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275" t="s">
        <v>759</v>
      </c>
      <c r="D100" s="275"/>
      <c r="E100" s="275"/>
      <c r="F100" s="275"/>
      <c r="G100" s="275"/>
      <c r="H100" s="275"/>
      <c r="I100" s="275"/>
      <c r="J100" s="275"/>
      <c r="K100" s="276"/>
    </row>
    <row r="101" spans="2:11" ht="17.25" customHeight="1">
      <c r="B101" s="274"/>
      <c r="C101" s="277" t="s">
        <v>715</v>
      </c>
      <c r="D101" s="277"/>
      <c r="E101" s="277"/>
      <c r="F101" s="277" t="s">
        <v>716</v>
      </c>
      <c r="G101" s="278"/>
      <c r="H101" s="277" t="s">
        <v>104</v>
      </c>
      <c r="I101" s="277" t="s">
        <v>56</v>
      </c>
      <c r="J101" s="277" t="s">
        <v>717</v>
      </c>
      <c r="K101" s="276"/>
    </row>
    <row r="102" spans="2:11" ht="17.25" customHeight="1">
      <c r="B102" s="274"/>
      <c r="C102" s="279" t="s">
        <v>718</v>
      </c>
      <c r="D102" s="279"/>
      <c r="E102" s="279"/>
      <c r="F102" s="280" t="s">
        <v>719</v>
      </c>
      <c r="G102" s="281"/>
      <c r="H102" s="279"/>
      <c r="I102" s="279"/>
      <c r="J102" s="279" t="s">
        <v>720</v>
      </c>
      <c r="K102" s="276"/>
    </row>
    <row r="103" spans="2:11" ht="5.25" customHeight="1">
      <c r="B103" s="274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4"/>
      <c r="C104" s="263" t="s">
        <v>52</v>
      </c>
      <c r="D104" s="282"/>
      <c r="E104" s="282"/>
      <c r="F104" s="284" t="s">
        <v>721</v>
      </c>
      <c r="G104" s="293"/>
      <c r="H104" s="263" t="s">
        <v>760</v>
      </c>
      <c r="I104" s="263" t="s">
        <v>723</v>
      </c>
      <c r="J104" s="263">
        <v>20</v>
      </c>
      <c r="K104" s="276"/>
    </row>
    <row r="105" spans="2:11" ht="15" customHeight="1">
      <c r="B105" s="274"/>
      <c r="C105" s="263" t="s">
        <v>724</v>
      </c>
      <c r="D105" s="263"/>
      <c r="E105" s="263"/>
      <c r="F105" s="284" t="s">
        <v>721</v>
      </c>
      <c r="G105" s="263"/>
      <c r="H105" s="263" t="s">
        <v>760</v>
      </c>
      <c r="I105" s="263" t="s">
        <v>723</v>
      </c>
      <c r="J105" s="263">
        <v>120</v>
      </c>
      <c r="K105" s="276"/>
    </row>
    <row r="106" spans="2:11" ht="15" customHeight="1">
      <c r="B106" s="285"/>
      <c r="C106" s="263" t="s">
        <v>726</v>
      </c>
      <c r="D106" s="263"/>
      <c r="E106" s="263"/>
      <c r="F106" s="284" t="s">
        <v>727</v>
      </c>
      <c r="G106" s="263"/>
      <c r="H106" s="263" t="s">
        <v>760</v>
      </c>
      <c r="I106" s="263" t="s">
        <v>723</v>
      </c>
      <c r="J106" s="263">
        <v>50</v>
      </c>
      <c r="K106" s="276"/>
    </row>
    <row r="107" spans="2:11" ht="15" customHeight="1">
      <c r="B107" s="285"/>
      <c r="C107" s="263" t="s">
        <v>729</v>
      </c>
      <c r="D107" s="263"/>
      <c r="E107" s="263"/>
      <c r="F107" s="284" t="s">
        <v>721</v>
      </c>
      <c r="G107" s="263"/>
      <c r="H107" s="263" t="s">
        <v>760</v>
      </c>
      <c r="I107" s="263" t="s">
        <v>731</v>
      </c>
      <c r="J107" s="263"/>
      <c r="K107" s="276"/>
    </row>
    <row r="108" spans="2:11" ht="15" customHeight="1">
      <c r="B108" s="285"/>
      <c r="C108" s="263" t="s">
        <v>740</v>
      </c>
      <c r="D108" s="263"/>
      <c r="E108" s="263"/>
      <c r="F108" s="284" t="s">
        <v>727</v>
      </c>
      <c r="G108" s="263"/>
      <c r="H108" s="263" t="s">
        <v>760</v>
      </c>
      <c r="I108" s="263" t="s">
        <v>723</v>
      </c>
      <c r="J108" s="263">
        <v>50</v>
      </c>
      <c r="K108" s="276"/>
    </row>
    <row r="109" spans="2:11" ht="15" customHeight="1">
      <c r="B109" s="285"/>
      <c r="C109" s="263" t="s">
        <v>748</v>
      </c>
      <c r="D109" s="263"/>
      <c r="E109" s="263"/>
      <c r="F109" s="284" t="s">
        <v>727</v>
      </c>
      <c r="G109" s="263"/>
      <c r="H109" s="263" t="s">
        <v>760</v>
      </c>
      <c r="I109" s="263" t="s">
        <v>723</v>
      </c>
      <c r="J109" s="263">
        <v>50</v>
      </c>
      <c r="K109" s="276"/>
    </row>
    <row r="110" spans="2:11" ht="15" customHeight="1">
      <c r="B110" s="285"/>
      <c r="C110" s="263" t="s">
        <v>746</v>
      </c>
      <c r="D110" s="263"/>
      <c r="E110" s="263"/>
      <c r="F110" s="284" t="s">
        <v>727</v>
      </c>
      <c r="G110" s="263"/>
      <c r="H110" s="263" t="s">
        <v>760</v>
      </c>
      <c r="I110" s="263" t="s">
        <v>723</v>
      </c>
      <c r="J110" s="263">
        <v>50</v>
      </c>
      <c r="K110" s="276"/>
    </row>
    <row r="111" spans="2:11" ht="15" customHeight="1">
      <c r="B111" s="285"/>
      <c r="C111" s="263" t="s">
        <v>52</v>
      </c>
      <c r="D111" s="263"/>
      <c r="E111" s="263"/>
      <c r="F111" s="284" t="s">
        <v>721</v>
      </c>
      <c r="G111" s="263"/>
      <c r="H111" s="263" t="s">
        <v>761</v>
      </c>
      <c r="I111" s="263" t="s">
        <v>723</v>
      </c>
      <c r="J111" s="263">
        <v>20</v>
      </c>
      <c r="K111" s="276"/>
    </row>
    <row r="112" spans="2:11" ht="15" customHeight="1">
      <c r="B112" s="285"/>
      <c r="C112" s="263" t="s">
        <v>762</v>
      </c>
      <c r="D112" s="263"/>
      <c r="E112" s="263"/>
      <c r="F112" s="284" t="s">
        <v>721</v>
      </c>
      <c r="G112" s="263"/>
      <c r="H112" s="263" t="s">
        <v>763</v>
      </c>
      <c r="I112" s="263" t="s">
        <v>723</v>
      </c>
      <c r="J112" s="263">
        <v>120</v>
      </c>
      <c r="K112" s="276"/>
    </row>
    <row r="113" spans="2:11" ht="15" customHeight="1">
      <c r="B113" s="285"/>
      <c r="C113" s="263" t="s">
        <v>37</v>
      </c>
      <c r="D113" s="263"/>
      <c r="E113" s="263"/>
      <c r="F113" s="284" t="s">
        <v>721</v>
      </c>
      <c r="G113" s="263"/>
      <c r="H113" s="263" t="s">
        <v>764</v>
      </c>
      <c r="I113" s="263" t="s">
        <v>755</v>
      </c>
      <c r="J113" s="263"/>
      <c r="K113" s="276"/>
    </row>
    <row r="114" spans="2:11" ht="15" customHeight="1">
      <c r="B114" s="285"/>
      <c r="C114" s="263" t="s">
        <v>47</v>
      </c>
      <c r="D114" s="263"/>
      <c r="E114" s="263"/>
      <c r="F114" s="284" t="s">
        <v>721</v>
      </c>
      <c r="G114" s="263"/>
      <c r="H114" s="263" t="s">
        <v>765</v>
      </c>
      <c r="I114" s="263" t="s">
        <v>755</v>
      </c>
      <c r="J114" s="263"/>
      <c r="K114" s="276"/>
    </row>
    <row r="115" spans="2:11" ht="15" customHeight="1">
      <c r="B115" s="285"/>
      <c r="C115" s="263" t="s">
        <v>56</v>
      </c>
      <c r="D115" s="263"/>
      <c r="E115" s="263"/>
      <c r="F115" s="284" t="s">
        <v>721</v>
      </c>
      <c r="G115" s="263"/>
      <c r="H115" s="263" t="s">
        <v>766</v>
      </c>
      <c r="I115" s="263" t="s">
        <v>767</v>
      </c>
      <c r="J115" s="263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60"/>
      <c r="D117" s="260"/>
      <c r="E117" s="260"/>
      <c r="F117" s="296"/>
      <c r="G117" s="260"/>
      <c r="H117" s="260"/>
      <c r="I117" s="260"/>
      <c r="J117" s="260"/>
      <c r="K117" s="295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251" t="s">
        <v>768</v>
      </c>
      <c r="D120" s="251"/>
      <c r="E120" s="251"/>
      <c r="F120" s="251"/>
      <c r="G120" s="251"/>
      <c r="H120" s="251"/>
      <c r="I120" s="251"/>
      <c r="J120" s="251"/>
      <c r="K120" s="301"/>
    </row>
    <row r="121" spans="2:11" ht="17.25" customHeight="1">
      <c r="B121" s="302"/>
      <c r="C121" s="277" t="s">
        <v>715</v>
      </c>
      <c r="D121" s="277"/>
      <c r="E121" s="277"/>
      <c r="F121" s="277" t="s">
        <v>716</v>
      </c>
      <c r="G121" s="278"/>
      <c r="H121" s="277" t="s">
        <v>104</v>
      </c>
      <c r="I121" s="277" t="s">
        <v>56</v>
      </c>
      <c r="J121" s="277" t="s">
        <v>717</v>
      </c>
      <c r="K121" s="303"/>
    </row>
    <row r="122" spans="2:11" ht="17.25" customHeight="1">
      <c r="B122" s="302"/>
      <c r="C122" s="279" t="s">
        <v>718</v>
      </c>
      <c r="D122" s="279"/>
      <c r="E122" s="279"/>
      <c r="F122" s="280" t="s">
        <v>719</v>
      </c>
      <c r="G122" s="281"/>
      <c r="H122" s="279"/>
      <c r="I122" s="279"/>
      <c r="J122" s="279" t="s">
        <v>720</v>
      </c>
      <c r="K122" s="303"/>
    </row>
    <row r="123" spans="2:11" ht="5.25" customHeight="1">
      <c r="B123" s="304"/>
      <c r="C123" s="282"/>
      <c r="D123" s="282"/>
      <c r="E123" s="282"/>
      <c r="F123" s="282"/>
      <c r="G123" s="263"/>
      <c r="H123" s="282"/>
      <c r="I123" s="282"/>
      <c r="J123" s="282"/>
      <c r="K123" s="305"/>
    </row>
    <row r="124" spans="2:11" ht="15" customHeight="1">
      <c r="B124" s="304"/>
      <c r="C124" s="263" t="s">
        <v>724</v>
      </c>
      <c r="D124" s="282"/>
      <c r="E124" s="282"/>
      <c r="F124" s="284" t="s">
        <v>721</v>
      </c>
      <c r="G124" s="263"/>
      <c r="H124" s="263" t="s">
        <v>760</v>
      </c>
      <c r="I124" s="263" t="s">
        <v>723</v>
      </c>
      <c r="J124" s="263">
        <v>120</v>
      </c>
      <c r="K124" s="306"/>
    </row>
    <row r="125" spans="2:11" ht="15" customHeight="1">
      <c r="B125" s="304"/>
      <c r="C125" s="263" t="s">
        <v>769</v>
      </c>
      <c r="D125" s="263"/>
      <c r="E125" s="263"/>
      <c r="F125" s="284" t="s">
        <v>721</v>
      </c>
      <c r="G125" s="263"/>
      <c r="H125" s="263" t="s">
        <v>770</v>
      </c>
      <c r="I125" s="263" t="s">
        <v>723</v>
      </c>
      <c r="J125" s="263" t="s">
        <v>771</v>
      </c>
      <c r="K125" s="306"/>
    </row>
    <row r="126" spans="2:11" ht="15" customHeight="1">
      <c r="B126" s="304"/>
      <c r="C126" s="263" t="s">
        <v>670</v>
      </c>
      <c r="D126" s="263"/>
      <c r="E126" s="263"/>
      <c r="F126" s="284" t="s">
        <v>721</v>
      </c>
      <c r="G126" s="263"/>
      <c r="H126" s="263" t="s">
        <v>772</v>
      </c>
      <c r="I126" s="263" t="s">
        <v>723</v>
      </c>
      <c r="J126" s="263" t="s">
        <v>771</v>
      </c>
      <c r="K126" s="306"/>
    </row>
    <row r="127" spans="2:11" ht="15" customHeight="1">
      <c r="B127" s="304"/>
      <c r="C127" s="263" t="s">
        <v>732</v>
      </c>
      <c r="D127" s="263"/>
      <c r="E127" s="263"/>
      <c r="F127" s="284" t="s">
        <v>727</v>
      </c>
      <c r="G127" s="263"/>
      <c r="H127" s="263" t="s">
        <v>733</v>
      </c>
      <c r="I127" s="263" t="s">
        <v>723</v>
      </c>
      <c r="J127" s="263">
        <v>15</v>
      </c>
      <c r="K127" s="306"/>
    </row>
    <row r="128" spans="2:11" ht="15" customHeight="1">
      <c r="B128" s="304"/>
      <c r="C128" s="286" t="s">
        <v>734</v>
      </c>
      <c r="D128" s="286"/>
      <c r="E128" s="286"/>
      <c r="F128" s="287" t="s">
        <v>727</v>
      </c>
      <c r="G128" s="286"/>
      <c r="H128" s="286" t="s">
        <v>735</v>
      </c>
      <c r="I128" s="286" t="s">
        <v>723</v>
      </c>
      <c r="J128" s="286">
        <v>15</v>
      </c>
      <c r="K128" s="306"/>
    </row>
    <row r="129" spans="2:11" ht="15" customHeight="1">
      <c r="B129" s="304"/>
      <c r="C129" s="286" t="s">
        <v>736</v>
      </c>
      <c r="D129" s="286"/>
      <c r="E129" s="286"/>
      <c r="F129" s="287" t="s">
        <v>727</v>
      </c>
      <c r="G129" s="286"/>
      <c r="H129" s="286" t="s">
        <v>737</v>
      </c>
      <c r="I129" s="286" t="s">
        <v>723</v>
      </c>
      <c r="J129" s="286">
        <v>20</v>
      </c>
      <c r="K129" s="306"/>
    </row>
    <row r="130" spans="2:11" ht="15" customHeight="1">
      <c r="B130" s="304"/>
      <c r="C130" s="286" t="s">
        <v>738</v>
      </c>
      <c r="D130" s="286"/>
      <c r="E130" s="286"/>
      <c r="F130" s="287" t="s">
        <v>727</v>
      </c>
      <c r="G130" s="286"/>
      <c r="H130" s="286" t="s">
        <v>739</v>
      </c>
      <c r="I130" s="286" t="s">
        <v>723</v>
      </c>
      <c r="J130" s="286">
        <v>20</v>
      </c>
      <c r="K130" s="306"/>
    </row>
    <row r="131" spans="2:11" ht="15" customHeight="1">
      <c r="B131" s="304"/>
      <c r="C131" s="263" t="s">
        <v>726</v>
      </c>
      <c r="D131" s="263"/>
      <c r="E131" s="263"/>
      <c r="F131" s="284" t="s">
        <v>727</v>
      </c>
      <c r="G131" s="263"/>
      <c r="H131" s="263" t="s">
        <v>760</v>
      </c>
      <c r="I131" s="263" t="s">
        <v>723</v>
      </c>
      <c r="J131" s="263">
        <v>50</v>
      </c>
      <c r="K131" s="306"/>
    </row>
    <row r="132" spans="2:11" ht="15" customHeight="1">
      <c r="B132" s="304"/>
      <c r="C132" s="263" t="s">
        <v>740</v>
      </c>
      <c r="D132" s="263"/>
      <c r="E132" s="263"/>
      <c r="F132" s="284" t="s">
        <v>727</v>
      </c>
      <c r="G132" s="263"/>
      <c r="H132" s="263" t="s">
        <v>760</v>
      </c>
      <c r="I132" s="263" t="s">
        <v>723</v>
      </c>
      <c r="J132" s="263">
        <v>50</v>
      </c>
      <c r="K132" s="306"/>
    </row>
    <row r="133" spans="2:11" ht="15" customHeight="1">
      <c r="B133" s="304"/>
      <c r="C133" s="263" t="s">
        <v>746</v>
      </c>
      <c r="D133" s="263"/>
      <c r="E133" s="263"/>
      <c r="F133" s="284" t="s">
        <v>727</v>
      </c>
      <c r="G133" s="263"/>
      <c r="H133" s="263" t="s">
        <v>760</v>
      </c>
      <c r="I133" s="263" t="s">
        <v>723</v>
      </c>
      <c r="J133" s="263">
        <v>50</v>
      </c>
      <c r="K133" s="306"/>
    </row>
    <row r="134" spans="2:11" ht="15" customHeight="1">
      <c r="B134" s="304"/>
      <c r="C134" s="263" t="s">
        <v>748</v>
      </c>
      <c r="D134" s="263"/>
      <c r="E134" s="263"/>
      <c r="F134" s="284" t="s">
        <v>727</v>
      </c>
      <c r="G134" s="263"/>
      <c r="H134" s="263" t="s">
        <v>760</v>
      </c>
      <c r="I134" s="263" t="s">
        <v>723</v>
      </c>
      <c r="J134" s="263">
        <v>50</v>
      </c>
      <c r="K134" s="306"/>
    </row>
    <row r="135" spans="2:11" ht="15" customHeight="1">
      <c r="B135" s="304"/>
      <c r="C135" s="263" t="s">
        <v>110</v>
      </c>
      <c r="D135" s="263"/>
      <c r="E135" s="263"/>
      <c r="F135" s="284" t="s">
        <v>727</v>
      </c>
      <c r="G135" s="263"/>
      <c r="H135" s="263" t="s">
        <v>773</v>
      </c>
      <c r="I135" s="263" t="s">
        <v>723</v>
      </c>
      <c r="J135" s="263">
        <v>255</v>
      </c>
      <c r="K135" s="306"/>
    </row>
    <row r="136" spans="2:11" ht="15" customHeight="1">
      <c r="B136" s="304"/>
      <c r="C136" s="263" t="s">
        <v>750</v>
      </c>
      <c r="D136" s="263"/>
      <c r="E136" s="263"/>
      <c r="F136" s="284" t="s">
        <v>721</v>
      </c>
      <c r="G136" s="263"/>
      <c r="H136" s="263" t="s">
        <v>774</v>
      </c>
      <c r="I136" s="263" t="s">
        <v>752</v>
      </c>
      <c r="J136" s="263"/>
      <c r="K136" s="306"/>
    </row>
    <row r="137" spans="2:11" ht="15" customHeight="1">
      <c r="B137" s="304"/>
      <c r="C137" s="263" t="s">
        <v>753</v>
      </c>
      <c r="D137" s="263"/>
      <c r="E137" s="263"/>
      <c r="F137" s="284" t="s">
        <v>721</v>
      </c>
      <c r="G137" s="263"/>
      <c r="H137" s="263" t="s">
        <v>775</v>
      </c>
      <c r="I137" s="263" t="s">
        <v>755</v>
      </c>
      <c r="J137" s="263"/>
      <c r="K137" s="306"/>
    </row>
    <row r="138" spans="2:11" ht="15" customHeight="1">
      <c r="B138" s="304"/>
      <c r="C138" s="263" t="s">
        <v>756</v>
      </c>
      <c r="D138" s="263"/>
      <c r="E138" s="263"/>
      <c r="F138" s="284" t="s">
        <v>721</v>
      </c>
      <c r="G138" s="263"/>
      <c r="H138" s="263" t="s">
        <v>756</v>
      </c>
      <c r="I138" s="263" t="s">
        <v>755</v>
      </c>
      <c r="J138" s="263"/>
      <c r="K138" s="306"/>
    </row>
    <row r="139" spans="2:11" ht="15" customHeight="1">
      <c r="B139" s="304"/>
      <c r="C139" s="263" t="s">
        <v>37</v>
      </c>
      <c r="D139" s="263"/>
      <c r="E139" s="263"/>
      <c r="F139" s="284" t="s">
        <v>721</v>
      </c>
      <c r="G139" s="263"/>
      <c r="H139" s="263" t="s">
        <v>776</v>
      </c>
      <c r="I139" s="263" t="s">
        <v>755</v>
      </c>
      <c r="J139" s="263"/>
      <c r="K139" s="306"/>
    </row>
    <row r="140" spans="2:11" ht="15" customHeight="1">
      <c r="B140" s="304"/>
      <c r="C140" s="263" t="s">
        <v>777</v>
      </c>
      <c r="D140" s="263"/>
      <c r="E140" s="263"/>
      <c r="F140" s="284" t="s">
        <v>721</v>
      </c>
      <c r="G140" s="263"/>
      <c r="H140" s="263" t="s">
        <v>778</v>
      </c>
      <c r="I140" s="263" t="s">
        <v>755</v>
      </c>
      <c r="J140" s="263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60"/>
      <c r="C142" s="260"/>
      <c r="D142" s="260"/>
      <c r="E142" s="260"/>
      <c r="F142" s="296"/>
      <c r="G142" s="260"/>
      <c r="H142" s="260"/>
      <c r="I142" s="260"/>
      <c r="J142" s="260"/>
      <c r="K142" s="260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275" t="s">
        <v>779</v>
      </c>
      <c r="D145" s="275"/>
      <c r="E145" s="275"/>
      <c r="F145" s="275"/>
      <c r="G145" s="275"/>
      <c r="H145" s="275"/>
      <c r="I145" s="275"/>
      <c r="J145" s="275"/>
      <c r="K145" s="276"/>
    </row>
    <row r="146" spans="2:11" ht="17.25" customHeight="1">
      <c r="B146" s="274"/>
      <c r="C146" s="277" t="s">
        <v>715</v>
      </c>
      <c r="D146" s="277"/>
      <c r="E146" s="277"/>
      <c r="F146" s="277" t="s">
        <v>716</v>
      </c>
      <c r="G146" s="278"/>
      <c r="H146" s="277" t="s">
        <v>104</v>
      </c>
      <c r="I146" s="277" t="s">
        <v>56</v>
      </c>
      <c r="J146" s="277" t="s">
        <v>717</v>
      </c>
      <c r="K146" s="276"/>
    </row>
    <row r="147" spans="2:11" ht="17.25" customHeight="1">
      <c r="B147" s="274"/>
      <c r="C147" s="279" t="s">
        <v>718</v>
      </c>
      <c r="D147" s="279"/>
      <c r="E147" s="279"/>
      <c r="F147" s="280" t="s">
        <v>719</v>
      </c>
      <c r="G147" s="281"/>
      <c r="H147" s="279"/>
      <c r="I147" s="279"/>
      <c r="J147" s="279" t="s">
        <v>720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724</v>
      </c>
      <c r="D149" s="263"/>
      <c r="E149" s="263"/>
      <c r="F149" s="311" t="s">
        <v>721</v>
      </c>
      <c r="G149" s="263"/>
      <c r="H149" s="310" t="s">
        <v>760</v>
      </c>
      <c r="I149" s="310" t="s">
        <v>723</v>
      </c>
      <c r="J149" s="310">
        <v>120</v>
      </c>
      <c r="K149" s="306"/>
    </row>
    <row r="150" spans="2:11" ht="15" customHeight="1">
      <c r="B150" s="285"/>
      <c r="C150" s="310" t="s">
        <v>769</v>
      </c>
      <c r="D150" s="263"/>
      <c r="E150" s="263"/>
      <c r="F150" s="311" t="s">
        <v>721</v>
      </c>
      <c r="G150" s="263"/>
      <c r="H150" s="310" t="s">
        <v>780</v>
      </c>
      <c r="I150" s="310" t="s">
        <v>723</v>
      </c>
      <c r="J150" s="310" t="s">
        <v>771</v>
      </c>
      <c r="K150" s="306"/>
    </row>
    <row r="151" spans="2:11" ht="15" customHeight="1">
      <c r="B151" s="285"/>
      <c r="C151" s="310" t="s">
        <v>670</v>
      </c>
      <c r="D151" s="263"/>
      <c r="E151" s="263"/>
      <c r="F151" s="311" t="s">
        <v>721</v>
      </c>
      <c r="G151" s="263"/>
      <c r="H151" s="310" t="s">
        <v>781</v>
      </c>
      <c r="I151" s="310" t="s">
        <v>723</v>
      </c>
      <c r="J151" s="310" t="s">
        <v>771</v>
      </c>
      <c r="K151" s="306"/>
    </row>
    <row r="152" spans="2:11" ht="15" customHeight="1">
      <c r="B152" s="285"/>
      <c r="C152" s="310" t="s">
        <v>726</v>
      </c>
      <c r="D152" s="263"/>
      <c r="E152" s="263"/>
      <c r="F152" s="311" t="s">
        <v>727</v>
      </c>
      <c r="G152" s="263"/>
      <c r="H152" s="310" t="s">
        <v>760</v>
      </c>
      <c r="I152" s="310" t="s">
        <v>723</v>
      </c>
      <c r="J152" s="310">
        <v>50</v>
      </c>
      <c r="K152" s="306"/>
    </row>
    <row r="153" spans="2:11" ht="15" customHeight="1">
      <c r="B153" s="285"/>
      <c r="C153" s="310" t="s">
        <v>729</v>
      </c>
      <c r="D153" s="263"/>
      <c r="E153" s="263"/>
      <c r="F153" s="311" t="s">
        <v>721</v>
      </c>
      <c r="G153" s="263"/>
      <c r="H153" s="310" t="s">
        <v>760</v>
      </c>
      <c r="I153" s="310" t="s">
        <v>731</v>
      </c>
      <c r="J153" s="310"/>
      <c r="K153" s="306"/>
    </row>
    <row r="154" spans="2:11" ht="15" customHeight="1">
      <c r="B154" s="285"/>
      <c r="C154" s="310" t="s">
        <v>740</v>
      </c>
      <c r="D154" s="263"/>
      <c r="E154" s="263"/>
      <c r="F154" s="311" t="s">
        <v>727</v>
      </c>
      <c r="G154" s="263"/>
      <c r="H154" s="310" t="s">
        <v>760</v>
      </c>
      <c r="I154" s="310" t="s">
        <v>723</v>
      </c>
      <c r="J154" s="310">
        <v>50</v>
      </c>
      <c r="K154" s="306"/>
    </row>
    <row r="155" spans="2:11" ht="15" customHeight="1">
      <c r="B155" s="285"/>
      <c r="C155" s="310" t="s">
        <v>748</v>
      </c>
      <c r="D155" s="263"/>
      <c r="E155" s="263"/>
      <c r="F155" s="311" t="s">
        <v>727</v>
      </c>
      <c r="G155" s="263"/>
      <c r="H155" s="310" t="s">
        <v>760</v>
      </c>
      <c r="I155" s="310" t="s">
        <v>723</v>
      </c>
      <c r="J155" s="310">
        <v>50</v>
      </c>
      <c r="K155" s="306"/>
    </row>
    <row r="156" spans="2:11" ht="15" customHeight="1">
      <c r="B156" s="285"/>
      <c r="C156" s="310" t="s">
        <v>746</v>
      </c>
      <c r="D156" s="263"/>
      <c r="E156" s="263"/>
      <c r="F156" s="311" t="s">
        <v>727</v>
      </c>
      <c r="G156" s="263"/>
      <c r="H156" s="310" t="s">
        <v>760</v>
      </c>
      <c r="I156" s="310" t="s">
        <v>723</v>
      </c>
      <c r="J156" s="310">
        <v>50</v>
      </c>
      <c r="K156" s="306"/>
    </row>
    <row r="157" spans="2:11" ht="15" customHeight="1">
      <c r="B157" s="285"/>
      <c r="C157" s="310" t="s">
        <v>91</v>
      </c>
      <c r="D157" s="263"/>
      <c r="E157" s="263"/>
      <c r="F157" s="311" t="s">
        <v>721</v>
      </c>
      <c r="G157" s="263"/>
      <c r="H157" s="310" t="s">
        <v>782</v>
      </c>
      <c r="I157" s="310" t="s">
        <v>723</v>
      </c>
      <c r="J157" s="310" t="s">
        <v>783</v>
      </c>
      <c r="K157" s="306"/>
    </row>
    <row r="158" spans="2:11" ht="15" customHeight="1">
      <c r="B158" s="285"/>
      <c r="C158" s="310" t="s">
        <v>784</v>
      </c>
      <c r="D158" s="263"/>
      <c r="E158" s="263"/>
      <c r="F158" s="311" t="s">
        <v>721</v>
      </c>
      <c r="G158" s="263"/>
      <c r="H158" s="310" t="s">
        <v>785</v>
      </c>
      <c r="I158" s="310" t="s">
        <v>755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60"/>
      <c r="C160" s="263"/>
      <c r="D160" s="263"/>
      <c r="E160" s="263"/>
      <c r="F160" s="284"/>
      <c r="G160" s="263"/>
      <c r="H160" s="263"/>
      <c r="I160" s="263"/>
      <c r="J160" s="263"/>
      <c r="K160" s="260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251" t="s">
        <v>786</v>
      </c>
      <c r="D163" s="251"/>
      <c r="E163" s="251"/>
      <c r="F163" s="251"/>
      <c r="G163" s="251"/>
      <c r="H163" s="251"/>
      <c r="I163" s="251"/>
      <c r="J163" s="251"/>
      <c r="K163" s="252"/>
    </row>
    <row r="164" spans="2:11" ht="17.25" customHeight="1">
      <c r="B164" s="250"/>
      <c r="C164" s="277" t="s">
        <v>715</v>
      </c>
      <c r="D164" s="277"/>
      <c r="E164" s="277"/>
      <c r="F164" s="277" t="s">
        <v>716</v>
      </c>
      <c r="G164" s="314"/>
      <c r="H164" s="315" t="s">
        <v>104</v>
      </c>
      <c r="I164" s="315" t="s">
        <v>56</v>
      </c>
      <c r="J164" s="277" t="s">
        <v>717</v>
      </c>
      <c r="K164" s="252"/>
    </row>
    <row r="165" spans="2:11" ht="17.25" customHeight="1">
      <c r="B165" s="254"/>
      <c r="C165" s="279" t="s">
        <v>718</v>
      </c>
      <c r="D165" s="279"/>
      <c r="E165" s="279"/>
      <c r="F165" s="280" t="s">
        <v>719</v>
      </c>
      <c r="G165" s="316"/>
      <c r="H165" s="317"/>
      <c r="I165" s="317"/>
      <c r="J165" s="279" t="s">
        <v>720</v>
      </c>
      <c r="K165" s="256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3" t="s">
        <v>724</v>
      </c>
      <c r="D167" s="263"/>
      <c r="E167" s="263"/>
      <c r="F167" s="284" t="s">
        <v>721</v>
      </c>
      <c r="G167" s="263"/>
      <c r="H167" s="263" t="s">
        <v>760</v>
      </c>
      <c r="I167" s="263" t="s">
        <v>723</v>
      </c>
      <c r="J167" s="263">
        <v>120</v>
      </c>
      <c r="K167" s="306"/>
    </row>
    <row r="168" spans="2:11" ht="15" customHeight="1">
      <c r="B168" s="285"/>
      <c r="C168" s="263" t="s">
        <v>769</v>
      </c>
      <c r="D168" s="263"/>
      <c r="E168" s="263"/>
      <c r="F168" s="284" t="s">
        <v>721</v>
      </c>
      <c r="G168" s="263"/>
      <c r="H168" s="263" t="s">
        <v>770</v>
      </c>
      <c r="I168" s="263" t="s">
        <v>723</v>
      </c>
      <c r="J168" s="263" t="s">
        <v>771</v>
      </c>
      <c r="K168" s="306"/>
    </row>
    <row r="169" spans="2:11" ht="15" customHeight="1">
      <c r="B169" s="285"/>
      <c r="C169" s="263" t="s">
        <v>670</v>
      </c>
      <c r="D169" s="263"/>
      <c r="E169" s="263"/>
      <c r="F169" s="284" t="s">
        <v>721</v>
      </c>
      <c r="G169" s="263"/>
      <c r="H169" s="263" t="s">
        <v>787</v>
      </c>
      <c r="I169" s="263" t="s">
        <v>723</v>
      </c>
      <c r="J169" s="263" t="s">
        <v>771</v>
      </c>
      <c r="K169" s="306"/>
    </row>
    <row r="170" spans="2:11" ht="15" customHeight="1">
      <c r="B170" s="285"/>
      <c r="C170" s="263" t="s">
        <v>726</v>
      </c>
      <c r="D170" s="263"/>
      <c r="E170" s="263"/>
      <c r="F170" s="284" t="s">
        <v>727</v>
      </c>
      <c r="G170" s="263"/>
      <c r="H170" s="263" t="s">
        <v>787</v>
      </c>
      <c r="I170" s="263" t="s">
        <v>723</v>
      </c>
      <c r="J170" s="263">
        <v>50</v>
      </c>
      <c r="K170" s="306"/>
    </row>
    <row r="171" spans="2:11" ht="15" customHeight="1">
      <c r="B171" s="285"/>
      <c r="C171" s="263" t="s">
        <v>729</v>
      </c>
      <c r="D171" s="263"/>
      <c r="E171" s="263"/>
      <c r="F171" s="284" t="s">
        <v>721</v>
      </c>
      <c r="G171" s="263"/>
      <c r="H171" s="263" t="s">
        <v>787</v>
      </c>
      <c r="I171" s="263" t="s">
        <v>731</v>
      </c>
      <c r="J171" s="263"/>
      <c r="K171" s="306"/>
    </row>
    <row r="172" spans="2:11" ht="15" customHeight="1">
      <c r="B172" s="285"/>
      <c r="C172" s="263" t="s">
        <v>740</v>
      </c>
      <c r="D172" s="263"/>
      <c r="E172" s="263"/>
      <c r="F172" s="284" t="s">
        <v>727</v>
      </c>
      <c r="G172" s="263"/>
      <c r="H172" s="263" t="s">
        <v>787</v>
      </c>
      <c r="I172" s="263" t="s">
        <v>723</v>
      </c>
      <c r="J172" s="263">
        <v>50</v>
      </c>
      <c r="K172" s="306"/>
    </row>
    <row r="173" spans="2:11" ht="15" customHeight="1">
      <c r="B173" s="285"/>
      <c r="C173" s="263" t="s">
        <v>748</v>
      </c>
      <c r="D173" s="263"/>
      <c r="E173" s="263"/>
      <c r="F173" s="284" t="s">
        <v>727</v>
      </c>
      <c r="G173" s="263"/>
      <c r="H173" s="263" t="s">
        <v>787</v>
      </c>
      <c r="I173" s="263" t="s">
        <v>723</v>
      </c>
      <c r="J173" s="263">
        <v>50</v>
      </c>
      <c r="K173" s="306"/>
    </row>
    <row r="174" spans="2:11" ht="15" customHeight="1">
      <c r="B174" s="285"/>
      <c r="C174" s="263" t="s">
        <v>746</v>
      </c>
      <c r="D174" s="263"/>
      <c r="E174" s="263"/>
      <c r="F174" s="284" t="s">
        <v>727</v>
      </c>
      <c r="G174" s="263"/>
      <c r="H174" s="263" t="s">
        <v>787</v>
      </c>
      <c r="I174" s="263" t="s">
        <v>723</v>
      </c>
      <c r="J174" s="263">
        <v>50</v>
      </c>
      <c r="K174" s="306"/>
    </row>
    <row r="175" spans="2:11" ht="15" customHeight="1">
      <c r="B175" s="285"/>
      <c r="C175" s="263" t="s">
        <v>103</v>
      </c>
      <c r="D175" s="263"/>
      <c r="E175" s="263"/>
      <c r="F175" s="284" t="s">
        <v>721</v>
      </c>
      <c r="G175" s="263"/>
      <c r="H175" s="263" t="s">
        <v>788</v>
      </c>
      <c r="I175" s="263" t="s">
        <v>789</v>
      </c>
      <c r="J175" s="263"/>
      <c r="K175" s="306"/>
    </row>
    <row r="176" spans="2:11" ht="15" customHeight="1">
      <c r="B176" s="285"/>
      <c r="C176" s="263" t="s">
        <v>56</v>
      </c>
      <c r="D176" s="263"/>
      <c r="E176" s="263"/>
      <c r="F176" s="284" t="s">
        <v>721</v>
      </c>
      <c r="G176" s="263"/>
      <c r="H176" s="263" t="s">
        <v>790</v>
      </c>
      <c r="I176" s="263" t="s">
        <v>791</v>
      </c>
      <c r="J176" s="263">
        <v>1</v>
      </c>
      <c r="K176" s="306"/>
    </row>
    <row r="177" spans="2:11" ht="15" customHeight="1">
      <c r="B177" s="285"/>
      <c r="C177" s="263" t="s">
        <v>52</v>
      </c>
      <c r="D177" s="263"/>
      <c r="E177" s="263"/>
      <c r="F177" s="284" t="s">
        <v>721</v>
      </c>
      <c r="G177" s="263"/>
      <c r="H177" s="263" t="s">
        <v>792</v>
      </c>
      <c r="I177" s="263" t="s">
        <v>723</v>
      </c>
      <c r="J177" s="263">
        <v>20</v>
      </c>
      <c r="K177" s="306"/>
    </row>
    <row r="178" spans="2:11" ht="15" customHeight="1">
      <c r="B178" s="285"/>
      <c r="C178" s="263" t="s">
        <v>104</v>
      </c>
      <c r="D178" s="263"/>
      <c r="E178" s="263"/>
      <c r="F178" s="284" t="s">
        <v>721</v>
      </c>
      <c r="G178" s="263"/>
      <c r="H178" s="263" t="s">
        <v>793</v>
      </c>
      <c r="I178" s="263" t="s">
        <v>723</v>
      </c>
      <c r="J178" s="263">
        <v>255</v>
      </c>
      <c r="K178" s="306"/>
    </row>
    <row r="179" spans="2:11" ht="15" customHeight="1">
      <c r="B179" s="285"/>
      <c r="C179" s="263" t="s">
        <v>105</v>
      </c>
      <c r="D179" s="263"/>
      <c r="E179" s="263"/>
      <c r="F179" s="284" t="s">
        <v>721</v>
      </c>
      <c r="G179" s="263"/>
      <c r="H179" s="263" t="s">
        <v>686</v>
      </c>
      <c r="I179" s="263" t="s">
        <v>723</v>
      </c>
      <c r="J179" s="263">
        <v>10</v>
      </c>
      <c r="K179" s="306"/>
    </row>
    <row r="180" spans="2:11" ht="15" customHeight="1">
      <c r="B180" s="285"/>
      <c r="C180" s="263" t="s">
        <v>106</v>
      </c>
      <c r="D180" s="263"/>
      <c r="E180" s="263"/>
      <c r="F180" s="284" t="s">
        <v>721</v>
      </c>
      <c r="G180" s="263"/>
      <c r="H180" s="263" t="s">
        <v>794</v>
      </c>
      <c r="I180" s="263" t="s">
        <v>755</v>
      </c>
      <c r="J180" s="263"/>
      <c r="K180" s="306"/>
    </row>
    <row r="181" spans="2:11" ht="15" customHeight="1">
      <c r="B181" s="285"/>
      <c r="C181" s="263" t="s">
        <v>795</v>
      </c>
      <c r="D181" s="263"/>
      <c r="E181" s="263"/>
      <c r="F181" s="284" t="s">
        <v>721</v>
      </c>
      <c r="G181" s="263"/>
      <c r="H181" s="263" t="s">
        <v>796</v>
      </c>
      <c r="I181" s="263" t="s">
        <v>755</v>
      </c>
      <c r="J181" s="263"/>
      <c r="K181" s="306"/>
    </row>
    <row r="182" spans="2:11" ht="15" customHeight="1">
      <c r="B182" s="285"/>
      <c r="C182" s="263" t="s">
        <v>784</v>
      </c>
      <c r="D182" s="263"/>
      <c r="E182" s="263"/>
      <c r="F182" s="284" t="s">
        <v>721</v>
      </c>
      <c r="G182" s="263"/>
      <c r="H182" s="263" t="s">
        <v>797</v>
      </c>
      <c r="I182" s="263" t="s">
        <v>755</v>
      </c>
      <c r="J182" s="263"/>
      <c r="K182" s="306"/>
    </row>
    <row r="183" spans="2:11" ht="15" customHeight="1">
      <c r="B183" s="285"/>
      <c r="C183" s="263" t="s">
        <v>109</v>
      </c>
      <c r="D183" s="263"/>
      <c r="E183" s="263"/>
      <c r="F183" s="284" t="s">
        <v>727</v>
      </c>
      <c r="G183" s="263"/>
      <c r="H183" s="263" t="s">
        <v>798</v>
      </c>
      <c r="I183" s="263" t="s">
        <v>723</v>
      </c>
      <c r="J183" s="263">
        <v>50</v>
      </c>
      <c r="K183" s="306"/>
    </row>
    <row r="184" spans="2:11" ht="15" customHeight="1">
      <c r="B184" s="285"/>
      <c r="C184" s="263" t="s">
        <v>799</v>
      </c>
      <c r="D184" s="263"/>
      <c r="E184" s="263"/>
      <c r="F184" s="284" t="s">
        <v>727</v>
      </c>
      <c r="G184" s="263"/>
      <c r="H184" s="263" t="s">
        <v>800</v>
      </c>
      <c r="I184" s="263" t="s">
        <v>801</v>
      </c>
      <c r="J184" s="263"/>
      <c r="K184" s="306"/>
    </row>
    <row r="185" spans="2:11" ht="15" customHeight="1">
      <c r="B185" s="285"/>
      <c r="C185" s="263" t="s">
        <v>802</v>
      </c>
      <c r="D185" s="263"/>
      <c r="E185" s="263"/>
      <c r="F185" s="284" t="s">
        <v>727</v>
      </c>
      <c r="G185" s="263"/>
      <c r="H185" s="263" t="s">
        <v>803</v>
      </c>
      <c r="I185" s="263" t="s">
        <v>801</v>
      </c>
      <c r="J185" s="263"/>
      <c r="K185" s="306"/>
    </row>
    <row r="186" spans="2:11" ht="15" customHeight="1">
      <c r="B186" s="285"/>
      <c r="C186" s="263" t="s">
        <v>804</v>
      </c>
      <c r="D186" s="263"/>
      <c r="E186" s="263"/>
      <c r="F186" s="284" t="s">
        <v>727</v>
      </c>
      <c r="G186" s="263"/>
      <c r="H186" s="263" t="s">
        <v>805</v>
      </c>
      <c r="I186" s="263" t="s">
        <v>801</v>
      </c>
      <c r="J186" s="263"/>
      <c r="K186" s="306"/>
    </row>
    <row r="187" spans="2:11" ht="15" customHeight="1">
      <c r="B187" s="285"/>
      <c r="C187" s="318" t="s">
        <v>806</v>
      </c>
      <c r="D187" s="263"/>
      <c r="E187" s="263"/>
      <c r="F187" s="284" t="s">
        <v>727</v>
      </c>
      <c r="G187" s="263"/>
      <c r="H187" s="263" t="s">
        <v>807</v>
      </c>
      <c r="I187" s="263" t="s">
        <v>808</v>
      </c>
      <c r="J187" s="319" t="s">
        <v>809</v>
      </c>
      <c r="K187" s="306"/>
    </row>
    <row r="188" spans="2:11" ht="15" customHeight="1">
      <c r="B188" s="312"/>
      <c r="C188" s="320"/>
      <c r="D188" s="294"/>
      <c r="E188" s="294"/>
      <c r="F188" s="294"/>
      <c r="G188" s="294"/>
      <c r="H188" s="294"/>
      <c r="I188" s="294"/>
      <c r="J188" s="294"/>
      <c r="K188" s="313"/>
    </row>
    <row r="189" spans="2:11" ht="18.75" customHeight="1">
      <c r="B189" s="321"/>
      <c r="C189" s="322"/>
      <c r="D189" s="322"/>
      <c r="E189" s="322"/>
      <c r="F189" s="323"/>
      <c r="G189" s="263"/>
      <c r="H189" s="263"/>
      <c r="I189" s="263"/>
      <c r="J189" s="263"/>
      <c r="K189" s="260"/>
    </row>
    <row r="190" spans="2:11" ht="18.75" customHeight="1">
      <c r="B190" s="260"/>
      <c r="C190" s="263"/>
      <c r="D190" s="263"/>
      <c r="E190" s="263"/>
      <c r="F190" s="284"/>
      <c r="G190" s="263"/>
      <c r="H190" s="263"/>
      <c r="I190" s="263"/>
      <c r="J190" s="263"/>
      <c r="K190" s="260"/>
    </row>
    <row r="191" spans="2:11" ht="18.75" customHeight="1"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</row>
    <row r="192" spans="2:11" ht="13.5">
      <c r="B192" s="247"/>
      <c r="C192" s="248"/>
      <c r="D192" s="248"/>
      <c r="E192" s="248"/>
      <c r="F192" s="248"/>
      <c r="G192" s="248"/>
      <c r="H192" s="248"/>
      <c r="I192" s="248"/>
      <c r="J192" s="248"/>
      <c r="K192" s="249"/>
    </row>
    <row r="193" spans="2:11" ht="21">
      <c r="B193" s="250"/>
      <c r="C193" s="251" t="s">
        <v>810</v>
      </c>
      <c r="D193" s="251"/>
      <c r="E193" s="251"/>
      <c r="F193" s="251"/>
      <c r="G193" s="251"/>
      <c r="H193" s="251"/>
      <c r="I193" s="251"/>
      <c r="J193" s="251"/>
      <c r="K193" s="252"/>
    </row>
    <row r="194" spans="2:11" ht="25.5" customHeight="1">
      <c r="B194" s="250"/>
      <c r="C194" s="324" t="s">
        <v>811</v>
      </c>
      <c r="D194" s="324"/>
      <c r="E194" s="324"/>
      <c r="F194" s="324" t="s">
        <v>812</v>
      </c>
      <c r="G194" s="325"/>
      <c r="H194" s="326" t="s">
        <v>813</v>
      </c>
      <c r="I194" s="326"/>
      <c r="J194" s="326"/>
      <c r="K194" s="252"/>
    </row>
    <row r="195" spans="2:11" ht="5.25" customHeight="1">
      <c r="B195" s="285"/>
      <c r="C195" s="282"/>
      <c r="D195" s="282"/>
      <c r="E195" s="282"/>
      <c r="F195" s="282"/>
      <c r="G195" s="263"/>
      <c r="H195" s="282"/>
      <c r="I195" s="282"/>
      <c r="J195" s="282"/>
      <c r="K195" s="306"/>
    </row>
    <row r="196" spans="2:11" ht="15" customHeight="1">
      <c r="B196" s="285"/>
      <c r="C196" s="263" t="s">
        <v>814</v>
      </c>
      <c r="D196" s="263"/>
      <c r="E196" s="263"/>
      <c r="F196" s="284" t="s">
        <v>42</v>
      </c>
      <c r="G196" s="263"/>
      <c r="H196" s="327" t="s">
        <v>815</v>
      </c>
      <c r="I196" s="327"/>
      <c r="J196" s="327"/>
      <c r="K196" s="306"/>
    </row>
    <row r="197" spans="2:11" ht="15" customHeight="1">
      <c r="B197" s="285"/>
      <c r="C197" s="291"/>
      <c r="D197" s="263"/>
      <c r="E197" s="263"/>
      <c r="F197" s="284" t="s">
        <v>43</v>
      </c>
      <c r="G197" s="263"/>
      <c r="H197" s="327" t="s">
        <v>816</v>
      </c>
      <c r="I197" s="327"/>
      <c r="J197" s="327"/>
      <c r="K197" s="306"/>
    </row>
    <row r="198" spans="2:11" ht="15" customHeight="1">
      <c r="B198" s="285"/>
      <c r="C198" s="291"/>
      <c r="D198" s="263"/>
      <c r="E198" s="263"/>
      <c r="F198" s="284" t="s">
        <v>46</v>
      </c>
      <c r="G198" s="263"/>
      <c r="H198" s="327" t="s">
        <v>817</v>
      </c>
      <c r="I198" s="327"/>
      <c r="J198" s="327"/>
      <c r="K198" s="306"/>
    </row>
    <row r="199" spans="2:11" ht="15" customHeight="1">
      <c r="B199" s="285"/>
      <c r="C199" s="263"/>
      <c r="D199" s="263"/>
      <c r="E199" s="263"/>
      <c r="F199" s="284" t="s">
        <v>44</v>
      </c>
      <c r="G199" s="263"/>
      <c r="H199" s="327" t="s">
        <v>818</v>
      </c>
      <c r="I199" s="327"/>
      <c r="J199" s="327"/>
      <c r="K199" s="306"/>
    </row>
    <row r="200" spans="2:11" ht="15" customHeight="1">
      <c r="B200" s="285"/>
      <c r="C200" s="263"/>
      <c r="D200" s="263"/>
      <c r="E200" s="263"/>
      <c r="F200" s="284" t="s">
        <v>45</v>
      </c>
      <c r="G200" s="263"/>
      <c r="H200" s="327" t="s">
        <v>819</v>
      </c>
      <c r="I200" s="327"/>
      <c r="J200" s="327"/>
      <c r="K200" s="306"/>
    </row>
    <row r="201" spans="2:11" ht="15" customHeight="1">
      <c r="B201" s="285"/>
      <c r="C201" s="263"/>
      <c r="D201" s="263"/>
      <c r="E201" s="263"/>
      <c r="F201" s="284"/>
      <c r="G201" s="263"/>
      <c r="H201" s="263"/>
      <c r="I201" s="263"/>
      <c r="J201" s="263"/>
      <c r="K201" s="306"/>
    </row>
    <row r="202" spans="2:11" ht="15" customHeight="1">
      <c r="B202" s="285"/>
      <c r="C202" s="263" t="s">
        <v>767</v>
      </c>
      <c r="D202" s="263"/>
      <c r="E202" s="263"/>
      <c r="F202" s="284" t="s">
        <v>662</v>
      </c>
      <c r="G202" s="263"/>
      <c r="H202" s="327" t="s">
        <v>820</v>
      </c>
      <c r="I202" s="327"/>
      <c r="J202" s="327"/>
      <c r="K202" s="306"/>
    </row>
    <row r="203" spans="2:11" ht="15" customHeight="1">
      <c r="B203" s="285"/>
      <c r="C203" s="291"/>
      <c r="D203" s="263"/>
      <c r="E203" s="263"/>
      <c r="F203" s="284" t="s">
        <v>665</v>
      </c>
      <c r="G203" s="263"/>
      <c r="H203" s="327" t="s">
        <v>666</v>
      </c>
      <c r="I203" s="327"/>
      <c r="J203" s="327"/>
      <c r="K203" s="306"/>
    </row>
    <row r="204" spans="2:11" ht="15" customHeight="1">
      <c r="B204" s="285"/>
      <c r="C204" s="263"/>
      <c r="D204" s="263"/>
      <c r="E204" s="263"/>
      <c r="F204" s="284" t="s">
        <v>76</v>
      </c>
      <c r="G204" s="263"/>
      <c r="H204" s="327" t="s">
        <v>821</v>
      </c>
      <c r="I204" s="327"/>
      <c r="J204" s="327"/>
      <c r="K204" s="306"/>
    </row>
    <row r="205" spans="2:11" ht="15" customHeight="1">
      <c r="B205" s="328"/>
      <c r="C205" s="291"/>
      <c r="D205" s="291"/>
      <c r="E205" s="291"/>
      <c r="F205" s="284" t="s">
        <v>83</v>
      </c>
      <c r="G205" s="269"/>
      <c r="H205" s="329" t="s">
        <v>667</v>
      </c>
      <c r="I205" s="329"/>
      <c r="J205" s="329"/>
      <c r="K205" s="330"/>
    </row>
    <row r="206" spans="2:11" ht="15" customHeight="1">
      <c r="B206" s="328"/>
      <c r="C206" s="291"/>
      <c r="D206" s="291"/>
      <c r="E206" s="291"/>
      <c r="F206" s="284" t="s">
        <v>668</v>
      </c>
      <c r="G206" s="269"/>
      <c r="H206" s="329" t="s">
        <v>822</v>
      </c>
      <c r="I206" s="329"/>
      <c r="J206" s="329"/>
      <c r="K206" s="330"/>
    </row>
    <row r="207" spans="2:11" ht="15" customHeight="1">
      <c r="B207" s="328"/>
      <c r="C207" s="291"/>
      <c r="D207" s="291"/>
      <c r="E207" s="291"/>
      <c r="F207" s="331"/>
      <c r="G207" s="269"/>
      <c r="H207" s="332"/>
      <c r="I207" s="332"/>
      <c r="J207" s="332"/>
      <c r="K207" s="330"/>
    </row>
    <row r="208" spans="2:11" ht="15" customHeight="1">
      <c r="B208" s="328"/>
      <c r="C208" s="263" t="s">
        <v>791</v>
      </c>
      <c r="D208" s="291"/>
      <c r="E208" s="291"/>
      <c r="F208" s="284">
        <v>1</v>
      </c>
      <c r="G208" s="269"/>
      <c r="H208" s="329" t="s">
        <v>823</v>
      </c>
      <c r="I208" s="329"/>
      <c r="J208" s="329"/>
      <c r="K208" s="330"/>
    </row>
    <row r="209" spans="2:11" ht="15" customHeight="1">
      <c r="B209" s="328"/>
      <c r="C209" s="291"/>
      <c r="D209" s="291"/>
      <c r="E209" s="291"/>
      <c r="F209" s="284">
        <v>2</v>
      </c>
      <c r="G209" s="269"/>
      <c r="H209" s="329" t="s">
        <v>824</v>
      </c>
      <c r="I209" s="329"/>
      <c r="J209" s="329"/>
      <c r="K209" s="330"/>
    </row>
    <row r="210" spans="2:11" ht="15" customHeight="1">
      <c r="B210" s="328"/>
      <c r="C210" s="291"/>
      <c r="D210" s="291"/>
      <c r="E210" s="291"/>
      <c r="F210" s="284">
        <v>3</v>
      </c>
      <c r="G210" s="269"/>
      <c r="H210" s="329" t="s">
        <v>825</v>
      </c>
      <c r="I210" s="329"/>
      <c r="J210" s="329"/>
      <c r="K210" s="330"/>
    </row>
    <row r="211" spans="2:11" ht="15" customHeight="1">
      <c r="B211" s="328"/>
      <c r="C211" s="291"/>
      <c r="D211" s="291"/>
      <c r="E211" s="291"/>
      <c r="F211" s="284">
        <v>4</v>
      </c>
      <c r="G211" s="269"/>
      <c r="H211" s="329" t="s">
        <v>826</v>
      </c>
      <c r="I211" s="329"/>
      <c r="J211" s="329"/>
      <c r="K211" s="330"/>
    </row>
    <row r="212" spans="2:11" ht="12.75" customHeight="1">
      <c r="B212" s="333"/>
      <c r="C212" s="334"/>
      <c r="D212" s="334"/>
      <c r="E212" s="334"/>
      <c r="F212" s="334"/>
      <c r="G212" s="334"/>
      <c r="H212" s="334"/>
      <c r="I212" s="334"/>
      <c r="J212" s="334"/>
      <c r="K212" s="335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Miška</cp:lastModifiedBy>
  <dcterms:modified xsi:type="dcterms:W3CDTF">2017-02-06T11:21:26Z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